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332" windowHeight="8208" tabRatio="746"/>
  </bookViews>
  <sheets>
    <sheet name="入力補助シート" sheetId="36" r:id="rId1"/>
    <sheet name="参考_工場等対策例" sheetId="37" r:id="rId2"/>
    <sheet name="参考_自動車対策例" sheetId="38" r:id="rId3"/>
    <sheet name="計画(任意)1面" sheetId="25" r:id="rId4"/>
    <sheet name="計画(任意)2面" sheetId="27" r:id="rId5"/>
    <sheet name="計画(任意)3面" sheetId="29" r:id="rId6"/>
    <sheet name="計画(任意)4面" sheetId="34" r:id="rId7"/>
    <sheet name="計画(任意)5面" sheetId="31" r:id="rId8"/>
    <sheet name="計画(任意)6面" sheetId="32" r:id="rId9"/>
    <sheet name="計画(任意)7面" sheetId="35" r:id="rId10"/>
  </sheets>
  <definedNames>
    <definedName name="_">入力補助シート!#REF!</definedName>
    <definedName name="_1月">入力補助シート!#REF!</definedName>
    <definedName name="_xlnm._FilterDatabase" localSheetId="9" hidden="1">'計画(任意)7面'!$B$30:$F$30</definedName>
    <definedName name="_xlnm._FilterDatabase" localSheetId="1" hidden="1">参考_工場等対策例!$A$2:$H$380</definedName>
    <definedName name="_xlnm._FilterDatabase" localSheetId="2" hidden="1">参考_自動車対策例!$A$2:$F$65</definedName>
    <definedName name="_xlnm._FilterDatabase" localSheetId="0" hidden="1">入力補助シート!$M$17:$P$18</definedName>
    <definedName name="CO2フリー熱エネルギーの導入">#REF!</definedName>
    <definedName name="GHG排出量">#REF!</definedName>
    <definedName name="_xlnm.Print_Area" localSheetId="3">'計画(任意)1面'!$A$1:$X$34</definedName>
    <definedName name="_xlnm.Print_Area" localSheetId="4">'計画(任意)2面'!$A$1:$Q$6</definedName>
    <definedName name="_xlnm.Print_Area" localSheetId="5">'計画(任意)3面'!$A$1:$Q$15</definedName>
    <definedName name="_xlnm.Print_Area" localSheetId="6">'計画(任意)4面'!$A$1:$Q$17</definedName>
    <definedName name="_xlnm.Print_Area" localSheetId="7">'計画(任意)5面'!$A$1:$Q$5</definedName>
    <definedName name="_xlnm.Print_Area" localSheetId="8">'計画(任意)6面'!$A$1:$Q$6</definedName>
    <definedName name="_xlnm.Print_Area" localSheetId="9">'計画(任意)7面'!$A$1:$N$20</definedName>
    <definedName name="_xlnm.Print_Area" localSheetId="1">参考_工場等対策例!$A$1:$G$20</definedName>
    <definedName name="_xlnm.Print_Area" localSheetId="2">参考_自動車対策例!$A$1:$E$20</definedName>
    <definedName name="_xlnm.Print_Area" localSheetId="0">入力補助シート!$B$1:$AT$255</definedName>
    <definedName name="イノベーションに資する取組">#REF!</definedName>
    <definedName name="サービス業">入力補助シート!$BO$20:$BO$28</definedName>
    <definedName name="サプライチェーン全体での削減取組">#REF!</definedName>
    <definedName name="医療・福祉">入力補助シート!$BM$20:$BM$22</definedName>
    <definedName name="運輸業・郵便業">入力補助シート!$BE$20:$BE$27</definedName>
    <definedName name="卸売業・小売業">入力補助シート!$BF$20:$BF$31</definedName>
    <definedName name="学術研究・専門・技術サービス業">入力補助シート!$BI$20:$BI$23</definedName>
    <definedName name="漁業">入力補助シート!$AY$20:$AY$21</definedName>
    <definedName name="教育・学習支援業">入力補助シート!$BL$20:$BL$21</definedName>
    <definedName name="金融業・保険業">入力補助シート!$BG$20:$BG$25</definedName>
    <definedName name="建設業">入力補助シート!$BA$20:$BA$22</definedName>
    <definedName name="公務">入力補助シート!$BP$20:$BP$21</definedName>
    <definedName name="鉱業・採石業・砂利採取業">入力補助シート!$AZ$20</definedName>
    <definedName name="再エネ">#REF!</definedName>
    <definedName name="自動車">#REF!</definedName>
    <definedName name="宿泊業・飲食サービス業">入力補助シート!$BJ$20:$BJ$22</definedName>
    <definedName name="省エネ">#REF!</definedName>
    <definedName name="情報通信業">入力補助シート!$BD$20:$BD$24</definedName>
    <definedName name="生活関連サービス業・娯楽業">入力補助シート!$BK$20:$BK$22</definedName>
    <definedName name="製造業">入力補助シート!$BB$20:$BB$43</definedName>
    <definedName name="脱炭素表明_イニシアチブへの参加">#REF!</definedName>
    <definedName name="中長期">#REF!</definedName>
    <definedName name="中長期のGHG削減率">#REF!</definedName>
    <definedName name="電気・ガス・熱供給・水道">入力補助シート!$BC$20:$BC$23</definedName>
    <definedName name="農業・林業">入力補助シート!$AX$20:$AX$21</definedName>
    <definedName name="不動産業・物品賃貸業">入力補助シート!$BH$20:$BH$22</definedName>
    <definedName name="複合サービス事業">入力補助シート!$BN$20:$BN$21</definedName>
    <definedName name="分類不能の産業">入力補助シート!$BQ$20</definedName>
  </definedNames>
  <calcPr calcId="162913"/>
</workbook>
</file>

<file path=xl/calcChain.xml><?xml version="1.0" encoding="utf-8"?>
<calcChain xmlns="http://schemas.openxmlformats.org/spreadsheetml/2006/main">
  <c r="BJ125" i="36" l="1"/>
  <c r="AZ122" i="36" s="1"/>
  <c r="BN98" i="36"/>
  <c r="BJ98" i="36"/>
  <c r="AZ96" i="36" s="1"/>
  <c r="B124" i="36" l="1"/>
  <c r="B97" i="36"/>
  <c r="B96" i="36"/>
  <c r="B205" i="36"/>
  <c r="B216" i="36"/>
  <c r="B228" i="36" l="1"/>
  <c r="AW51" i="36" l="1"/>
  <c r="AB3" i="27" l="1"/>
  <c r="AW229" i="36" l="1"/>
  <c r="AW217" i="36"/>
  <c r="AW219" i="36"/>
  <c r="AW220" i="36"/>
  <c r="AW218" i="36"/>
  <c r="AW207" i="36"/>
  <c r="AW206" i="36"/>
  <c r="AW181" i="36"/>
  <c r="AW180" i="36"/>
  <c r="AW179" i="36"/>
  <c r="AW178" i="36"/>
  <c r="AW177" i="36"/>
  <c r="AW135" i="36"/>
  <c r="AW216" i="36" l="1"/>
  <c r="AW204" i="36"/>
  <c r="AW57" i="36" l="1"/>
  <c r="AW56" i="36"/>
  <c r="AW55" i="36"/>
  <c r="AW54" i="36"/>
  <c r="AW53" i="36"/>
  <c r="AW52" i="36"/>
  <c r="AW141" i="36"/>
  <c r="AW140" i="36"/>
  <c r="AW138" i="36"/>
  <c r="AW139" i="36"/>
  <c r="AW136" i="36"/>
  <c r="AW137" i="36"/>
  <c r="AW50" i="36" l="1"/>
  <c r="AW251" i="36" s="1"/>
  <c r="F6" i="29" l="1"/>
  <c r="F5" i="29"/>
  <c r="AW67" i="36"/>
  <c r="AW19" i="36" l="1"/>
  <c r="AV19" i="36"/>
  <c r="AZ97" i="36" l="1"/>
  <c r="F9" i="34" l="1"/>
  <c r="U6" i="25"/>
  <c r="B106" i="36" l="1"/>
  <c r="H29" i="25"/>
  <c r="H31" i="25" l="1"/>
  <c r="M8" i="25"/>
  <c r="M10" i="25"/>
  <c r="M11" i="25"/>
  <c r="AW120" i="36" l="1"/>
  <c r="F7" i="34" s="1"/>
  <c r="AW93" i="36"/>
  <c r="F10" i="34"/>
  <c r="O7" i="34"/>
  <c r="F5" i="34"/>
  <c r="F14" i="29"/>
  <c r="O9" i="29"/>
  <c r="AC89" i="36" l="1"/>
  <c r="E28" i="25" l="1"/>
  <c r="P8" i="25"/>
  <c r="J17" i="34"/>
  <c r="J16" i="34"/>
  <c r="J15" i="34"/>
  <c r="J14" i="34"/>
  <c r="J13" i="34"/>
  <c r="H32" i="25"/>
  <c r="L31" i="25"/>
  <c r="J31" i="25"/>
  <c r="L30" i="25"/>
  <c r="J30" i="25"/>
  <c r="H30" i="25"/>
  <c r="M12" i="25"/>
  <c r="M9" i="25"/>
  <c r="E17" i="25" s="1"/>
  <c r="W6" i="25"/>
  <c r="R6" i="25"/>
  <c r="AW232" i="36"/>
  <c r="AW231" i="36"/>
  <c r="AW230" i="36"/>
  <c r="AW182" i="36"/>
  <c r="AW175" i="36" s="1"/>
  <c r="AW255" i="36" s="1"/>
  <c r="B175" i="36"/>
  <c r="AW142" i="36"/>
  <c r="AW133" i="36" s="1"/>
  <c r="AW245" i="36" s="1"/>
  <c r="B134" i="36"/>
  <c r="AX130" i="36"/>
  <c r="AX129" i="36"/>
  <c r="AX128" i="36"/>
  <c r="B128" i="36"/>
  <c r="AX127" i="36"/>
  <c r="B127" i="36"/>
  <c r="AW125" i="36"/>
  <c r="AF124" i="36"/>
  <c r="AW124" i="36"/>
  <c r="AS124" i="36"/>
  <c r="BK124" i="36"/>
  <c r="AS123" i="36"/>
  <c r="AF123" i="36"/>
  <c r="BK123" i="36" s="1"/>
  <c r="B123" i="36"/>
  <c r="B122" i="36"/>
  <c r="BL121" i="36"/>
  <c r="B121" i="36"/>
  <c r="B120" i="36"/>
  <c r="B119" i="36"/>
  <c r="BL118" i="36"/>
  <c r="BL117" i="36"/>
  <c r="BJ116" i="36"/>
  <c r="AC116" i="36"/>
  <c r="BL115" i="36"/>
  <c r="B115" i="36"/>
  <c r="BJ114" i="36"/>
  <c r="BL113" i="36"/>
  <c r="BJ112" i="36"/>
  <c r="AC112" i="36"/>
  <c r="AC113" i="36" s="1"/>
  <c r="AZ107" i="36" s="1"/>
  <c r="AX254" i="36" s="1"/>
  <c r="AW253" i="36" s="1"/>
  <c r="B111" i="36"/>
  <c r="B110" i="36"/>
  <c r="B109" i="36"/>
  <c r="BJ108" i="36"/>
  <c r="AC107" i="36"/>
  <c r="BJ105" i="36"/>
  <c r="BK104" i="36"/>
  <c r="BJ104" i="36"/>
  <c r="B103" i="36"/>
  <c r="B101" i="36"/>
  <c r="BK97" i="36"/>
  <c r="BO97" i="36" s="1"/>
  <c r="BP77" i="36"/>
  <c r="AS97" i="36"/>
  <c r="AF96" i="36"/>
  <c r="BK96" i="36" s="1"/>
  <c r="BO96" i="36" s="1"/>
  <c r="BO95" i="36"/>
  <c r="AS96" i="36"/>
  <c r="B95" i="36"/>
  <c r="BP94" i="36"/>
  <c r="BL94" i="36"/>
  <c r="BK94" i="36"/>
  <c r="B94" i="36"/>
  <c r="F9" i="29"/>
  <c r="B93" i="36"/>
  <c r="B92" i="36"/>
  <c r="BP91" i="36"/>
  <c r="BP90" i="36"/>
  <c r="BL90" i="36"/>
  <c r="BN89" i="36"/>
  <c r="BJ89" i="36"/>
  <c r="AM89" i="36"/>
  <c r="BP88" i="36"/>
  <c r="BL88" i="36"/>
  <c r="B88" i="36"/>
  <c r="BN87" i="36"/>
  <c r="BJ87" i="36"/>
  <c r="BP86" i="36"/>
  <c r="BL86" i="36"/>
  <c r="BN85" i="36"/>
  <c r="BJ85" i="36"/>
  <c r="AM85" i="36"/>
  <c r="AM86" i="36" s="1"/>
  <c r="AC85" i="36"/>
  <c r="AC86" i="36" s="1"/>
  <c r="B84" i="36"/>
  <c r="BP83" i="36"/>
  <c r="BL83" i="36"/>
  <c r="B83" i="36"/>
  <c r="BN82" i="36"/>
  <c r="BJ82" i="36"/>
  <c r="B82" i="36"/>
  <c r="AM80" i="36"/>
  <c r="AC80" i="36"/>
  <c r="BK79" i="36"/>
  <c r="BO79" i="36" s="1"/>
  <c r="BJ79" i="36"/>
  <c r="BN79" i="36" s="1"/>
  <c r="B79" i="36"/>
  <c r="BO78" i="36"/>
  <c r="BN78" i="36"/>
  <c r="BK78" i="36"/>
  <c r="BJ78" i="36"/>
  <c r="BL77" i="36"/>
  <c r="AY76" i="36"/>
  <c r="AX76" i="36"/>
  <c r="AW76" i="36"/>
  <c r="AZ79" i="36" s="1"/>
  <c r="B76" i="36"/>
  <c r="B74" i="36"/>
  <c r="AW66" i="36"/>
  <c r="AW68" i="36" s="1"/>
  <c r="AW252" i="36" s="1"/>
  <c r="B59" i="36"/>
  <c r="G58" i="36"/>
  <c r="G57" i="36"/>
  <c r="G56" i="36"/>
  <c r="G55" i="36"/>
  <c r="G54" i="36"/>
  <c r="B49" i="36"/>
  <c r="AX47" i="36"/>
  <c r="AW47" i="36"/>
  <c r="R46" i="36"/>
  <c r="B45" i="36" s="1"/>
  <c r="K44" i="36"/>
  <c r="B42" i="36"/>
  <c r="B26" i="36"/>
  <c r="B24" i="36"/>
  <c r="B23" i="36"/>
  <c r="B22" i="36"/>
  <c r="B21" i="36"/>
  <c r="B20" i="36"/>
  <c r="E22" i="25"/>
  <c r="B19" i="36"/>
  <c r="B18" i="36"/>
  <c r="B17" i="36"/>
  <c r="B13" i="36"/>
  <c r="AW228" i="36" l="1"/>
  <c r="B6" i="32" s="1"/>
  <c r="AW249" i="36"/>
  <c r="AW241" i="36"/>
  <c r="AZ106" i="36"/>
  <c r="M5" i="34" s="1"/>
  <c r="R6" i="34" s="1"/>
  <c r="AZ80" i="36"/>
  <c r="F8" i="29" s="1"/>
  <c r="AX243" i="36"/>
  <c r="F7" i="29"/>
  <c r="AZ77" i="36"/>
  <c r="M5" i="29" s="1"/>
  <c r="BJ88" i="36"/>
  <c r="BJ77" i="36"/>
  <c r="AN96" i="36" s="1"/>
  <c r="BJ86" i="36"/>
  <c r="BJ90" i="36"/>
  <c r="B3" i="32"/>
  <c r="BL103" i="36"/>
  <c r="BL109" i="36" s="1"/>
  <c r="G4" i="34"/>
  <c r="G4" i="29"/>
  <c r="I4" i="34"/>
  <c r="I4" i="29"/>
  <c r="D5" i="31"/>
  <c r="BJ113" i="36"/>
  <c r="BJ115" i="36"/>
  <c r="BJ103" i="36"/>
  <c r="BJ117" i="36"/>
  <c r="B6" i="27"/>
  <c r="E23" i="25"/>
  <c r="E27" i="25"/>
  <c r="O21" i="25"/>
  <c r="O25" i="25"/>
  <c r="E19" i="25"/>
  <c r="E20" i="25"/>
  <c r="E24" i="25"/>
  <c r="O18" i="25"/>
  <c r="O22" i="25"/>
  <c r="O26" i="25"/>
  <c r="E21" i="25"/>
  <c r="E25" i="25"/>
  <c r="O19" i="25"/>
  <c r="O23" i="25"/>
  <c r="E18" i="25"/>
  <c r="E26" i="25"/>
  <c r="O20" i="25"/>
  <c r="O24" i="25"/>
  <c r="E16" i="25"/>
  <c r="F6" i="34"/>
  <c r="BN88" i="36"/>
  <c r="BN86" i="36"/>
  <c r="BN90" i="36"/>
  <c r="BN77" i="36"/>
  <c r="BN94" i="36" s="1"/>
  <c r="AZ95" i="36" s="1"/>
  <c r="Z8" i="36"/>
  <c r="AZ78" i="36"/>
  <c r="M6" i="29" s="1"/>
  <c r="S43" i="36"/>
  <c r="G3" i="27" s="1"/>
  <c r="BK105" i="36"/>
  <c r="BJ121" i="36" l="1"/>
  <c r="AN123" i="36"/>
  <c r="BJ83" i="36"/>
  <c r="BJ94" i="36"/>
  <c r="AN97" i="36" s="1"/>
  <c r="BJ91" i="36"/>
  <c r="BJ92" i="36" s="1"/>
  <c r="F10" i="29"/>
  <c r="AX244" i="36"/>
  <c r="AW242" i="36" s="1"/>
  <c r="F8" i="34"/>
  <c r="BJ109" i="36"/>
  <c r="F11" i="29"/>
  <c r="BN83" i="36"/>
  <c r="M11" i="29" s="1"/>
  <c r="BJ118" i="36"/>
  <c r="BJ119" i="36" s="1"/>
  <c r="D4" i="31"/>
  <c r="D3" i="31"/>
  <c r="AW240" i="36"/>
  <c r="BN91" i="36"/>
  <c r="BN92" i="36" s="1"/>
  <c r="F13" i="29"/>
  <c r="AW238" i="36" l="1"/>
  <c r="D15" i="29" s="1"/>
  <c r="AZ121" i="36"/>
  <c r="AN124" i="36" s="1"/>
  <c r="AZ94" i="36"/>
  <c r="M10" i="29" s="1"/>
  <c r="F12" i="29"/>
  <c r="D11" i="34"/>
  <c r="M8" i="34" l="1"/>
  <c r="R9" i="34" s="1"/>
  <c r="R13" i="29"/>
  <c r="R12" i="29"/>
  <c r="R8" i="29"/>
  <c r="R7" i="29"/>
  <c r="K11" i="35" l="1"/>
  <c r="K6" i="35"/>
  <c r="AC13" i="35"/>
  <c r="P13" i="35"/>
  <c r="K13" i="35"/>
  <c r="AC12" i="35"/>
  <c r="P12" i="35"/>
  <c r="K12" i="35"/>
  <c r="AC11" i="35"/>
  <c r="P11" i="35"/>
  <c r="AC10" i="35"/>
  <c r="P10" i="35"/>
  <c r="K10" i="35"/>
  <c r="AC9" i="35"/>
  <c r="P9" i="35"/>
  <c r="K9" i="35"/>
  <c r="AC8" i="35"/>
  <c r="P8" i="35"/>
  <c r="K8" i="35"/>
  <c r="AC7" i="35"/>
  <c r="P7" i="35"/>
  <c r="K7" i="35"/>
  <c r="AC6" i="35"/>
  <c r="P6" i="35"/>
  <c r="AC5" i="35"/>
  <c r="P5" i="35"/>
  <c r="K5" i="35"/>
  <c r="AC4" i="35"/>
  <c r="P4" i="35"/>
  <c r="K4" i="35"/>
  <c r="O1" i="35"/>
  <c r="N1" i="35"/>
  <c r="AF1" i="35" s="1"/>
  <c r="R1" i="32" l="1"/>
  <c r="Q1" i="32"/>
  <c r="AL1" i="32" s="1"/>
  <c r="R1" i="31"/>
  <c r="Q1" i="31"/>
  <c r="AQ17" i="34"/>
  <c r="AQ16" i="34"/>
  <c r="AQ15" i="34"/>
  <c r="AQ14" i="34"/>
  <c r="AQ7" i="34" l="1"/>
  <c r="AT8" i="34" s="1"/>
  <c r="AA1" i="34"/>
  <c r="Z8" i="34"/>
  <c r="AA9" i="34" s="1"/>
  <c r="Q1" i="34"/>
  <c r="AU1" i="34" s="1"/>
  <c r="AM8" i="34" l="1"/>
  <c r="AA1" i="29"/>
  <c r="AL3" i="29" s="1"/>
  <c r="Z9" i="29"/>
  <c r="AA10" i="29" s="1"/>
  <c r="AQ9" i="29"/>
  <c r="AT10" i="29" s="1"/>
  <c r="Q1" i="29"/>
  <c r="AV1" i="29" s="1"/>
  <c r="R2" i="27"/>
  <c r="D3" i="27" s="1"/>
  <c r="Y3" i="27" s="1"/>
  <c r="Q1" i="27"/>
  <c r="AU6" i="25"/>
  <c r="H3" i="29" l="1"/>
  <c r="H3" i="34"/>
  <c r="AL3" i="34" s="1"/>
  <c r="AM10" i="29"/>
  <c r="M9" i="29" l="1"/>
  <c r="I10" i="29" s="1"/>
  <c r="M7" i="34"/>
  <c r="I8" i="34" s="1"/>
  <c r="M14" i="34"/>
  <c r="M15" i="34"/>
  <c r="M16" i="34"/>
  <c r="M17" i="34"/>
  <c r="P10" i="29" l="1"/>
  <c r="P8" i="34"/>
</calcChain>
</file>

<file path=xl/comments1.xml><?xml version="1.0" encoding="utf-8"?>
<comments xmlns="http://schemas.openxmlformats.org/spreadsheetml/2006/main">
  <authors>
    <author>作成者</author>
  </authors>
  <commentList>
    <comment ref="R6" authorId="0" shapeId="0">
      <text>
        <r>
          <rPr>
            <b/>
            <sz val="9"/>
            <color indexed="81"/>
            <rFont val="ＭＳ Ｐゴシック"/>
            <family val="3"/>
            <charset val="128"/>
          </rPr>
          <t>西暦４ケタで入力してください</t>
        </r>
        <r>
          <rPr>
            <sz val="9"/>
            <color indexed="81"/>
            <rFont val="ＭＳ Ｐゴシック"/>
            <family val="3"/>
            <charset val="128"/>
          </rPr>
          <t xml:space="preserve">
</t>
        </r>
      </text>
    </comment>
    <comment ref="M9" authorId="0" shapeId="0">
      <text>
        <r>
          <rPr>
            <sz val="9"/>
            <color indexed="81"/>
            <rFont val="ＭＳ Ｐゴシック"/>
            <family val="3"/>
            <charset val="128"/>
          </rPr>
          <t>1行目に住所をご記入ください</t>
        </r>
      </text>
    </comment>
    <comment ref="AP9" authorId="0" shapeId="0">
      <text>
        <r>
          <rPr>
            <sz val="9"/>
            <color indexed="81"/>
            <rFont val="ＭＳ Ｐゴシック"/>
            <family val="3"/>
            <charset val="128"/>
          </rPr>
          <t>1行目に住所をご記入ください（全角の場合は22文字以内）。</t>
        </r>
      </text>
    </comment>
    <comment ref="M10" authorId="0" shapeId="0">
      <text>
        <r>
          <rPr>
            <sz val="9"/>
            <color indexed="81"/>
            <rFont val="ＭＳ Ｐゴシック"/>
            <family val="3"/>
            <charset val="128"/>
          </rPr>
          <t>ビル名がある場合は２行目に記載してください。</t>
        </r>
      </text>
    </comment>
    <comment ref="M11" authorId="0" shapeId="0">
      <text>
        <r>
          <rPr>
            <sz val="9"/>
            <color indexed="81"/>
            <rFont val="ＭＳ Ｐゴシック"/>
            <family val="3"/>
            <charset val="128"/>
          </rPr>
          <t>氏名欄は、
１行目に法人・団体名、２行目に代表者役職・氏名をご記入ください。</t>
        </r>
      </text>
    </comment>
    <comment ref="AP11" authorId="0" shapeId="0">
      <text>
        <r>
          <rPr>
            <sz val="9"/>
            <color indexed="81"/>
            <rFont val="ＭＳ Ｐゴシック"/>
            <family val="3"/>
            <charset val="128"/>
          </rPr>
          <t>法人の場合、1行目に法人名をご記入ください（全角の場合は22文字以内）。</t>
        </r>
      </text>
    </comment>
    <comment ref="M12" authorId="0" shapeId="0">
      <text>
        <r>
          <rPr>
            <sz val="9"/>
            <color indexed="81"/>
            <rFont val="ＭＳ Ｐゴシック"/>
            <family val="3"/>
            <charset val="128"/>
          </rPr>
          <t>氏名欄は、
１行目に法人・団体名、
２行目に代表者役職・氏名をご記入ください。</t>
        </r>
      </text>
    </comment>
    <comment ref="AP12" authorId="0" shapeId="0">
      <text>
        <r>
          <rPr>
            <sz val="9"/>
            <color indexed="81"/>
            <rFont val="ＭＳ Ｐゴシック"/>
            <family val="3"/>
            <charset val="128"/>
          </rPr>
          <t>法人の場合、2行目に代表者名をご記入ください（全角の場合は22文字以内）。</t>
        </r>
      </text>
    </comment>
    <comment ref="C28" authorId="0" shapeId="0">
      <text>
        <r>
          <rPr>
            <b/>
            <sz val="9"/>
            <color indexed="81"/>
            <rFont val="ＭＳ Ｐゴシック"/>
            <family val="3"/>
            <charset val="128"/>
          </rPr>
          <t>プルダウン選択</t>
        </r>
        <r>
          <rPr>
            <sz val="9"/>
            <color indexed="81"/>
            <rFont val="ＭＳ Ｐゴシック"/>
            <family val="3"/>
            <charset val="128"/>
          </rPr>
          <t xml:space="preserve">
該当する中分類を選択してください。</t>
        </r>
      </text>
    </comment>
    <comment ref="E29" authorId="0" shapeId="0">
      <text>
        <r>
          <rPr>
            <sz val="9"/>
            <color indexed="81"/>
            <rFont val="ＭＳ Ｐゴシック"/>
            <family val="3"/>
            <charset val="128"/>
          </rPr>
          <t>社として、本制度の問い合わせや本県からの案内を受け取られるところをご記入ください。</t>
        </r>
      </text>
    </comment>
    <comment ref="E30" authorId="0" shapeId="0">
      <text>
        <r>
          <rPr>
            <sz val="9"/>
            <color indexed="81"/>
            <rFont val="ＭＳ Ｐゴシック"/>
            <family val="3"/>
            <charset val="128"/>
          </rPr>
          <t>半角数字で入力してください。</t>
        </r>
      </text>
    </comment>
    <comment ref="E31" authorId="0" shapeId="0">
      <text>
        <r>
          <rPr>
            <sz val="9"/>
            <color indexed="81"/>
            <rFont val="ＭＳ Ｐゴシック"/>
            <family val="3"/>
            <charset val="128"/>
          </rPr>
          <t>半角数字で入力してください。</t>
        </r>
      </text>
    </comment>
    <comment ref="E32" authorId="0" shapeId="0">
      <text>
        <r>
          <rPr>
            <sz val="9"/>
            <color indexed="81"/>
            <rFont val="ＭＳ Ｐゴシック"/>
            <family val="3"/>
            <charset val="128"/>
          </rPr>
          <t>半角英数字で入力してください。</t>
        </r>
      </text>
    </comment>
  </commentList>
</comments>
</file>

<file path=xl/comments2.xml><?xml version="1.0" encoding="utf-8"?>
<comments xmlns="http://schemas.openxmlformats.org/spreadsheetml/2006/main">
  <authors>
    <author>作成者</author>
  </authors>
  <commentList>
    <comment ref="R7" authorId="0" shapeId="0">
      <text>
        <r>
          <rPr>
            <sz val="9"/>
            <color indexed="81"/>
            <rFont val="MS P ゴシック"/>
            <family val="3"/>
            <charset val="128"/>
          </rPr>
          <t>検算
「目標削減率」</t>
        </r>
      </text>
    </comment>
    <comment ref="R12" authorId="0" shapeId="0">
      <text>
        <r>
          <rPr>
            <sz val="9"/>
            <color indexed="81"/>
            <rFont val="MS P ゴシック"/>
            <family val="3"/>
            <charset val="128"/>
          </rPr>
          <t>検算
「目標削減率」</t>
        </r>
      </text>
    </comment>
  </commentList>
</comments>
</file>

<file path=xl/comments3.xml><?xml version="1.0" encoding="utf-8"?>
<comments xmlns="http://schemas.openxmlformats.org/spreadsheetml/2006/main">
  <authors>
    <author>作成者</author>
  </authors>
  <commentList>
    <comment ref="R6" authorId="0" shapeId="0">
      <text>
        <r>
          <rPr>
            <sz val="9"/>
            <color indexed="81"/>
            <rFont val="MS P ゴシック"/>
            <family val="3"/>
            <charset val="128"/>
          </rPr>
          <t>検算
「目標削減率」</t>
        </r>
      </text>
    </comment>
    <comment ref="R9" authorId="0" shapeId="0">
      <text>
        <r>
          <rPr>
            <sz val="9"/>
            <color indexed="81"/>
            <rFont val="MS P ゴシック"/>
            <family val="3"/>
            <charset val="128"/>
          </rPr>
          <t>検算
「目標削減率」</t>
        </r>
      </text>
    </comment>
  </commentList>
</comments>
</file>

<file path=xl/sharedStrings.xml><?xml version="1.0" encoding="utf-8"?>
<sst xmlns="http://schemas.openxmlformats.org/spreadsheetml/2006/main" count="7631" uniqueCount="4359">
  <si>
    <t xml:space="preserve">                                                        　　 </t>
  </si>
  <si>
    <t>年度</t>
    <rPh sb="0" eb="2">
      <t>ネンド</t>
    </rPh>
    <phoneticPr fontId="3"/>
  </si>
  <si>
    <t>中分類</t>
    <rPh sb="0" eb="1">
      <t>チュウ</t>
    </rPh>
    <rPh sb="1" eb="3">
      <t>ブンルイ</t>
    </rPh>
    <phoneticPr fontId="3"/>
  </si>
  <si>
    <t>部署名</t>
    <rPh sb="0" eb="2">
      <t>ブショ</t>
    </rPh>
    <rPh sb="2" eb="3">
      <t>メイ</t>
    </rPh>
    <phoneticPr fontId="3"/>
  </si>
  <si>
    <t>日本標準産業分類における細分類番号</t>
    <rPh sb="0" eb="2">
      <t>ニホン</t>
    </rPh>
    <rPh sb="2" eb="4">
      <t>ヒョウジュン</t>
    </rPh>
    <rPh sb="4" eb="6">
      <t>サンギョウ</t>
    </rPh>
    <rPh sb="6" eb="8">
      <t>ブンルイ</t>
    </rPh>
    <rPh sb="12" eb="15">
      <t>サイブンルイ</t>
    </rPh>
    <rPh sb="15" eb="17">
      <t>バンゴウ</t>
    </rPh>
    <phoneticPr fontId="3"/>
  </si>
  <si>
    <t>総数</t>
    <rPh sb="0" eb="2">
      <t>ソウスウ</t>
    </rPh>
    <phoneticPr fontId="3"/>
  </si>
  <si>
    <t>台</t>
    <rPh sb="0" eb="1">
      <t>ダイ</t>
    </rPh>
    <phoneticPr fontId="3"/>
  </si>
  <si>
    <t>工場等の所在地</t>
    <rPh sb="0" eb="3">
      <t>コウジョウトウ</t>
    </rPh>
    <rPh sb="4" eb="7">
      <t>ショザイチ</t>
    </rPh>
    <phoneticPr fontId="3"/>
  </si>
  <si>
    <t>工場等の名称</t>
    <rPh sb="0" eb="2">
      <t>コウジョウ</t>
    </rPh>
    <rPh sb="2" eb="3">
      <t>トウ</t>
    </rPh>
    <rPh sb="4" eb="6">
      <t>メイショウ</t>
    </rPh>
    <phoneticPr fontId="3"/>
  </si>
  <si>
    <t>使用台数</t>
    <rPh sb="0" eb="2">
      <t>シヨウ</t>
    </rPh>
    <rPh sb="2" eb="4">
      <t>ダイスウ</t>
    </rPh>
    <phoneticPr fontId="3"/>
  </si>
  <si>
    <t>主たる事業の業種</t>
    <rPh sb="0" eb="1">
      <t>シュ</t>
    </rPh>
    <rPh sb="3" eb="5">
      <t>ジギョウ</t>
    </rPh>
    <rPh sb="6" eb="8">
      <t>ギョウシュ</t>
    </rPh>
    <phoneticPr fontId="3"/>
  </si>
  <si>
    <t>大分類</t>
    <rPh sb="0" eb="1">
      <t>ダイ</t>
    </rPh>
    <rPh sb="1" eb="3">
      <t>ブンルイ</t>
    </rPh>
    <phoneticPr fontId="3"/>
  </si>
  <si>
    <t>A 農業,林業</t>
    <rPh sb="2" eb="4">
      <t>ノウギョウ</t>
    </rPh>
    <rPh sb="5" eb="7">
      <t>リンギョウ</t>
    </rPh>
    <phoneticPr fontId="3"/>
  </si>
  <si>
    <t>K 不動産業,物品賃貸業</t>
    <rPh sb="2" eb="5">
      <t>フドウサン</t>
    </rPh>
    <rPh sb="5" eb="6">
      <t>ギョウ</t>
    </rPh>
    <rPh sb="7" eb="9">
      <t>ブッピン</t>
    </rPh>
    <rPh sb="9" eb="11">
      <t>チンタイ</t>
    </rPh>
    <rPh sb="11" eb="12">
      <t>ギョウ</t>
    </rPh>
    <phoneticPr fontId="3"/>
  </si>
  <si>
    <t>B 漁業</t>
    <rPh sb="2" eb="4">
      <t>ギョギョウ</t>
    </rPh>
    <phoneticPr fontId="3"/>
  </si>
  <si>
    <t>L 学術研究,専門・技術サービス業</t>
    <rPh sb="2" eb="4">
      <t>ガクジュツ</t>
    </rPh>
    <rPh sb="4" eb="6">
      <t>ケンキュウ</t>
    </rPh>
    <rPh sb="7" eb="9">
      <t>センモン</t>
    </rPh>
    <rPh sb="10" eb="12">
      <t>ギジュツ</t>
    </rPh>
    <rPh sb="16" eb="17">
      <t>ギョウ</t>
    </rPh>
    <phoneticPr fontId="3"/>
  </si>
  <si>
    <t>C 鉱業,採石業,砂利採取業</t>
    <rPh sb="2" eb="4">
      <t>コウギョウ</t>
    </rPh>
    <rPh sb="5" eb="7">
      <t>サイセキ</t>
    </rPh>
    <rPh sb="7" eb="8">
      <t>ギョウ</t>
    </rPh>
    <rPh sb="9" eb="11">
      <t>ジャリ</t>
    </rPh>
    <rPh sb="11" eb="13">
      <t>サイシュ</t>
    </rPh>
    <rPh sb="13" eb="14">
      <t>ギョウ</t>
    </rPh>
    <phoneticPr fontId="3"/>
  </si>
  <si>
    <t>M 宿泊業,飲食サービス業</t>
    <rPh sb="6" eb="8">
      <t>インショク</t>
    </rPh>
    <rPh sb="12" eb="13">
      <t>ギョウ</t>
    </rPh>
    <phoneticPr fontId="3"/>
  </si>
  <si>
    <t>D 建設業</t>
    <rPh sb="2" eb="4">
      <t>ケンセツ</t>
    </rPh>
    <phoneticPr fontId="3"/>
  </si>
  <si>
    <t>N 生活関連サービス業,娯楽業</t>
    <rPh sb="2" eb="4">
      <t>セイカツ</t>
    </rPh>
    <rPh sb="4" eb="6">
      <t>カンレン</t>
    </rPh>
    <rPh sb="10" eb="11">
      <t>ギョウ</t>
    </rPh>
    <rPh sb="12" eb="14">
      <t>ゴラク</t>
    </rPh>
    <rPh sb="14" eb="15">
      <t>ギョウ</t>
    </rPh>
    <phoneticPr fontId="3"/>
  </si>
  <si>
    <t>E 製造業</t>
    <rPh sb="2" eb="4">
      <t>セイゾウ</t>
    </rPh>
    <phoneticPr fontId="3"/>
  </si>
  <si>
    <t>O 教育,学習支援業</t>
  </si>
  <si>
    <t>F 電気・ガス・熱供給・水道業</t>
    <rPh sb="2" eb="4">
      <t>デンキ</t>
    </rPh>
    <rPh sb="8" eb="9">
      <t>ネツ</t>
    </rPh>
    <rPh sb="9" eb="11">
      <t>キョウキュウ</t>
    </rPh>
    <rPh sb="12" eb="14">
      <t>スイドウ</t>
    </rPh>
    <rPh sb="14" eb="15">
      <t>ギョウ</t>
    </rPh>
    <phoneticPr fontId="3"/>
  </si>
  <si>
    <t>P 医療,福祉</t>
    <rPh sb="2" eb="4">
      <t>イリョウ</t>
    </rPh>
    <rPh sb="5" eb="7">
      <t>フクシ</t>
    </rPh>
    <phoneticPr fontId="3"/>
  </si>
  <si>
    <t>G 情報通信業</t>
    <rPh sb="2" eb="4">
      <t>ジョウホウ</t>
    </rPh>
    <rPh sb="4" eb="6">
      <t>ツウシン</t>
    </rPh>
    <rPh sb="6" eb="7">
      <t>ギョウ</t>
    </rPh>
    <phoneticPr fontId="3"/>
  </si>
  <si>
    <t>Q 複合サービス事業</t>
    <rPh sb="2" eb="4">
      <t>フクゴウ</t>
    </rPh>
    <rPh sb="8" eb="10">
      <t>ジギョウ</t>
    </rPh>
    <phoneticPr fontId="3"/>
  </si>
  <si>
    <t>H 運輸業,郵便業</t>
    <rPh sb="2" eb="4">
      <t>ウンユ</t>
    </rPh>
    <rPh sb="4" eb="5">
      <t>ギョウ</t>
    </rPh>
    <rPh sb="6" eb="8">
      <t>ユウビン</t>
    </rPh>
    <rPh sb="8" eb="9">
      <t>ギョウ</t>
    </rPh>
    <phoneticPr fontId="3"/>
  </si>
  <si>
    <t>R サービス業（他に分類されないもの）</t>
    <rPh sb="6" eb="7">
      <t>ギョウ</t>
    </rPh>
    <rPh sb="8" eb="9">
      <t>タ</t>
    </rPh>
    <rPh sb="10" eb="12">
      <t>ブンルイ</t>
    </rPh>
    <phoneticPr fontId="3"/>
  </si>
  <si>
    <t>I 卸売業,小売業</t>
    <rPh sb="2" eb="4">
      <t>オロシウ</t>
    </rPh>
    <rPh sb="4" eb="5">
      <t>ギョウ</t>
    </rPh>
    <rPh sb="6" eb="8">
      <t>コウリ</t>
    </rPh>
    <rPh sb="8" eb="9">
      <t>ギョウ</t>
    </rPh>
    <phoneticPr fontId="3"/>
  </si>
  <si>
    <t>J 金融業,保険業</t>
    <rPh sb="2" eb="5">
      <t>キンユウギョウ</t>
    </rPh>
    <rPh sb="6" eb="8">
      <t>ホケン</t>
    </rPh>
    <rPh sb="8" eb="9">
      <t>ギョウ</t>
    </rPh>
    <phoneticPr fontId="3"/>
  </si>
  <si>
    <t>電話番号</t>
    <rPh sb="0" eb="2">
      <t>デンワ</t>
    </rPh>
    <rPh sb="2" eb="4">
      <t>バンゴウ</t>
    </rPh>
    <phoneticPr fontId="3"/>
  </si>
  <si>
    <t>電子メールアドレス</t>
    <rPh sb="0" eb="2">
      <t>デンシ</t>
    </rPh>
    <phoneticPr fontId="3"/>
  </si>
  <si>
    <t>（第２面）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</si>
  <si>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</si>
  <si>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</si>
  <si>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</si>
  <si>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</si>
  <si>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（第７面）</t>
    <rPh sb="1" eb="2">
      <t>ダイ</t>
    </rPh>
    <rPh sb="3" eb="4">
      <t>メン</t>
    </rPh>
    <phoneticPr fontId="3"/>
  </si>
  <si>
    <t>神奈川県地球温暖化対策推進条例第11条第４項の規定により、次のとおり提出します。</t>
    <rPh sb="0" eb="4">
      <t>カナガワケン</t>
    </rPh>
    <rPh sb="4" eb="6">
      <t>チキュウ</t>
    </rPh>
    <rPh sb="6" eb="9">
      <t>オンダンカ</t>
    </rPh>
    <rPh sb="9" eb="11">
      <t>タイサク</t>
    </rPh>
    <rPh sb="11" eb="13">
      <t>スイシン</t>
    </rPh>
    <rPh sb="13" eb="15">
      <t>ジョウレイ</t>
    </rPh>
    <rPh sb="15" eb="16">
      <t>ダイ</t>
    </rPh>
    <rPh sb="18" eb="19">
      <t>ジョウ</t>
    </rPh>
    <rPh sb="19" eb="20">
      <t>ダイ</t>
    </rPh>
    <rPh sb="21" eb="22">
      <t>コウ</t>
    </rPh>
    <rPh sb="29" eb="30">
      <t>ツギ</t>
    </rPh>
    <phoneticPr fontId="3"/>
  </si>
  <si>
    <t>事業者の住所又は主たる事務所の所在地</t>
    <rPh sb="4" eb="6">
      <t>ジュウショ</t>
    </rPh>
    <rPh sb="6" eb="7">
      <t>マタ</t>
    </rPh>
    <rPh sb="8" eb="9">
      <t>シュ</t>
    </rPh>
    <rPh sb="11" eb="13">
      <t>ジム</t>
    </rPh>
    <rPh sb="13" eb="14">
      <t>ショ</t>
    </rPh>
    <phoneticPr fontId="3"/>
  </si>
  <si>
    <t>ＦＡＸ番号</t>
  </si>
  <si>
    <t>※受　付　欄</t>
    <rPh sb="1" eb="2">
      <t>ウケ</t>
    </rPh>
    <rPh sb="3" eb="4">
      <t>ヅケ</t>
    </rPh>
    <rPh sb="5" eb="6">
      <t>ラン</t>
    </rPh>
    <phoneticPr fontId="3"/>
  </si>
  <si>
    <t>※特　記　欄</t>
    <rPh sb="1" eb="2">
      <t>トク</t>
    </rPh>
    <rPh sb="3" eb="4">
      <t>キ</t>
    </rPh>
    <rPh sb="5" eb="6">
      <t>ラン</t>
    </rPh>
    <phoneticPr fontId="3"/>
  </si>
  <si>
    <t>７　地域の地球温暖化対策の推進への貢献</t>
    <rPh sb="2" eb="4">
      <t>チイキ</t>
    </rPh>
    <rPh sb="5" eb="7">
      <t>チキュウ</t>
    </rPh>
    <rPh sb="7" eb="10">
      <t>オンダンカ</t>
    </rPh>
    <rPh sb="10" eb="11">
      <t>タイ</t>
    </rPh>
    <rPh sb="11" eb="12">
      <t>サク</t>
    </rPh>
    <rPh sb="13" eb="15">
      <t>スイシン</t>
    </rPh>
    <rPh sb="17" eb="19">
      <t>コウケン</t>
    </rPh>
    <phoneticPr fontId="3"/>
  </si>
  <si>
    <t>　備考　１</t>
    <rPh sb="1" eb="3">
      <t>ビコウ</t>
    </rPh>
    <phoneticPr fontId="3"/>
  </si>
  <si>
    <t>神奈川県知事殿</t>
    <rPh sb="0" eb="1">
      <t>カミ</t>
    </rPh>
    <rPh sb="1" eb="2">
      <t>ナ</t>
    </rPh>
    <rPh sb="2" eb="3">
      <t>カワ</t>
    </rPh>
    <rPh sb="3" eb="4">
      <t>ケン</t>
    </rPh>
    <rPh sb="4" eb="5">
      <t>チ</t>
    </rPh>
    <rPh sb="5" eb="6">
      <t>コト</t>
    </rPh>
    <rPh sb="6" eb="7">
      <t>トノ</t>
    </rPh>
    <phoneticPr fontId="3"/>
  </si>
  <si>
    <t>１　事業者の名称等</t>
    <rPh sb="2" eb="5">
      <t>ジギョウシャ</t>
    </rPh>
    <rPh sb="6" eb="8">
      <t>メイショウ</t>
    </rPh>
    <rPh sb="8" eb="9">
      <t>トウ</t>
    </rPh>
    <phoneticPr fontId="3"/>
  </si>
  <si>
    <t>２　計画期間</t>
    <rPh sb="2" eb="4">
      <t>ケイカク</t>
    </rPh>
    <rPh sb="4" eb="6">
      <t>キカン</t>
    </rPh>
    <phoneticPr fontId="3"/>
  </si>
  <si>
    <t>実施する事業の名称</t>
    <rPh sb="0" eb="2">
      <t>ジッシ</t>
    </rPh>
    <rPh sb="4" eb="6">
      <t>ジギョウ</t>
    </rPh>
    <rPh sb="7" eb="9">
      <t>メイショウ</t>
    </rPh>
    <phoneticPr fontId="3"/>
  </si>
  <si>
    <t>４</t>
  </si>
  <si>
    <t>５</t>
  </si>
  <si>
    <t>６</t>
  </si>
  <si>
    <t>　※印の欄は、記入しないでください。</t>
    <rPh sb="2" eb="3">
      <t>シルシ</t>
    </rPh>
    <rPh sb="4" eb="5">
      <t>ラン</t>
    </rPh>
    <rPh sb="7" eb="9">
      <t>キニュウ</t>
    </rPh>
    <phoneticPr fontId="3"/>
  </si>
  <si>
    <t>　□のある欄には、該当する□内にレ印又は■を付してください。</t>
    <rPh sb="5" eb="6">
      <t>ラン</t>
    </rPh>
    <rPh sb="9" eb="11">
      <t>ガイトウ</t>
    </rPh>
    <rPh sb="14" eb="15">
      <t>ナイ</t>
    </rPh>
    <rPh sb="17" eb="18">
      <t>シルシ</t>
    </rPh>
    <rPh sb="18" eb="19">
      <t>マタ</t>
    </rPh>
    <rPh sb="22" eb="23">
      <t>フ</t>
    </rPh>
    <phoneticPr fontId="3"/>
  </si>
  <si>
    <t>排出量原単位の単位</t>
    <rPh sb="0" eb="2">
      <t>ハイシュツ</t>
    </rPh>
    <rPh sb="2" eb="3">
      <t>リョウ</t>
    </rPh>
    <rPh sb="3" eb="6">
      <t>ゲンタンイ</t>
    </rPh>
    <rPh sb="7" eb="9">
      <t>タンイ</t>
    </rPh>
    <phoneticPr fontId="3"/>
  </si>
  <si>
    <t>　うち電気自動車</t>
    <rPh sb="3" eb="5">
      <t>デンキ</t>
    </rPh>
    <rPh sb="5" eb="8">
      <t>ジドウシャ</t>
    </rPh>
    <phoneticPr fontId="3"/>
  </si>
  <si>
    <t>　うちディーゼル代替ＬＰガス自動車</t>
    <rPh sb="8" eb="10">
      <t>ダイタイ</t>
    </rPh>
    <rPh sb="14" eb="17">
      <t>ジドウシャ</t>
    </rPh>
    <phoneticPr fontId="3"/>
  </si>
  <si>
    <t>S 公務（他に分類されるものを除く）</t>
    <rPh sb="2" eb="4">
      <t>コウム</t>
    </rPh>
    <rPh sb="5" eb="6">
      <t>タ</t>
    </rPh>
    <rPh sb="7" eb="9">
      <t>ブンルイ</t>
    </rPh>
    <rPh sb="15" eb="16">
      <t>ノゾ</t>
    </rPh>
    <phoneticPr fontId="3"/>
  </si>
  <si>
    <t>計画の前年度</t>
    <rPh sb="0" eb="2">
      <t>ケイカク</t>
    </rPh>
    <rPh sb="3" eb="6">
      <t>ゼンネンド</t>
    </rPh>
    <phoneticPr fontId="3"/>
  </si>
  <si>
    <t>計画の前年度における排出量の合計量</t>
    <rPh sb="0" eb="2">
      <t>ケイカク</t>
    </rPh>
    <rPh sb="3" eb="6">
      <t>ゼンネンド</t>
    </rPh>
    <rPh sb="10" eb="12">
      <t>ハイシュツ</t>
    </rPh>
    <rPh sb="12" eb="13">
      <t>リョウ</t>
    </rPh>
    <rPh sb="14" eb="16">
      <t>ゴウケイ</t>
    </rPh>
    <rPh sb="16" eb="17">
      <t>リョウ</t>
    </rPh>
    <phoneticPr fontId="3"/>
  </si>
  <si>
    <t>目標削減率</t>
    <rPh sb="0" eb="2">
      <t>モクヒョウ</t>
    </rPh>
    <rPh sb="2" eb="4">
      <t>サクゲン</t>
    </rPh>
    <rPh sb="4" eb="5">
      <t>リツ</t>
    </rPh>
    <phoneticPr fontId="3"/>
  </si>
  <si>
    <t>最終年度における排出量の合計量</t>
    <rPh sb="0" eb="2">
      <t>サイシュウ</t>
    </rPh>
    <rPh sb="2" eb="4">
      <t>ネンド</t>
    </rPh>
    <rPh sb="8" eb="10">
      <t>ハイシュツ</t>
    </rPh>
    <rPh sb="10" eb="11">
      <t>リョウ</t>
    </rPh>
    <rPh sb="12" eb="14">
      <t>ゴウケイ</t>
    </rPh>
    <rPh sb="14" eb="15">
      <t>リョウ</t>
    </rPh>
    <phoneticPr fontId="3"/>
  </si>
  <si>
    <t>最終年度における排出量原単位</t>
    <rPh sb="0" eb="2">
      <t>サイシュウ</t>
    </rPh>
    <rPh sb="2" eb="4">
      <t>ネンド</t>
    </rPh>
    <rPh sb="8" eb="10">
      <t>ハイシュツ</t>
    </rPh>
    <rPh sb="10" eb="11">
      <t>リョウ</t>
    </rPh>
    <phoneticPr fontId="3"/>
  </si>
  <si>
    <t>原単位の指標の種類</t>
    <rPh sb="0" eb="3">
      <t>ゲンタンイ</t>
    </rPh>
    <rPh sb="4" eb="6">
      <t>シヒョウ</t>
    </rPh>
    <rPh sb="7" eb="9">
      <t>シュルイ</t>
    </rPh>
    <phoneticPr fontId="3"/>
  </si>
  <si>
    <t>対象自動車の使用状況</t>
    <rPh sb="0" eb="2">
      <t>タイショウ</t>
    </rPh>
    <rPh sb="2" eb="5">
      <t>ジドウシャ</t>
    </rPh>
    <rPh sb="6" eb="8">
      <t>シヨウ</t>
    </rPh>
    <rPh sb="8" eb="10">
      <t>ジョウキョウ</t>
    </rPh>
    <phoneticPr fontId="3"/>
  </si>
  <si>
    <t>割合</t>
    <rPh sb="0" eb="2">
      <t>ワリアイ</t>
    </rPh>
    <phoneticPr fontId="3"/>
  </si>
  <si>
    <t>走行距離又は輸送量以外の値を原単位の指標として使用する場合にあっては、その理由</t>
    <rPh sb="4" eb="5">
      <t>マタ</t>
    </rPh>
    <rPh sb="12" eb="13">
      <t>アタイ</t>
    </rPh>
    <rPh sb="18" eb="20">
      <t>シヒョウ</t>
    </rPh>
    <phoneticPr fontId="3"/>
  </si>
  <si>
    <t>２</t>
    <phoneticPr fontId="3"/>
  </si>
  <si>
    <t>３</t>
    <phoneticPr fontId="3"/>
  </si>
  <si>
    <t>年</t>
    <rPh sb="0" eb="1">
      <t>ネン</t>
    </rPh>
    <phoneticPr fontId="3"/>
  </si>
  <si>
    <t>日</t>
    <rPh sb="0" eb="1">
      <t>ニチ</t>
    </rPh>
    <phoneticPr fontId="3"/>
  </si>
  <si>
    <t xml:space="preserve">郵便番号 </t>
    <rPh sb="0" eb="4">
      <t>ユウビンバンゴウ</t>
    </rPh>
    <phoneticPr fontId="3"/>
  </si>
  <si>
    <t xml:space="preserve">住　　所 </t>
    <rPh sb="0" eb="1">
      <t>ジュウ</t>
    </rPh>
    <rPh sb="3" eb="4">
      <t>ショ</t>
    </rPh>
    <phoneticPr fontId="3"/>
  </si>
  <si>
    <t xml:space="preserve">氏　　名 </t>
    <rPh sb="0" eb="1">
      <t>シ</t>
    </rPh>
    <rPh sb="3" eb="4">
      <t>メイ</t>
    </rPh>
    <phoneticPr fontId="3"/>
  </si>
  <si>
    <t>事業者の氏名又は名称及び法人にあっては、代表者の氏名</t>
    <rPh sb="2" eb="3">
      <t>シャ</t>
    </rPh>
    <rPh sb="4" eb="6">
      <t>シメイ</t>
    </rPh>
    <rPh sb="6" eb="7">
      <t>マタ</t>
    </rPh>
    <rPh sb="10" eb="11">
      <t>オヨ</t>
    </rPh>
    <rPh sb="12" eb="14">
      <t>ホウジン</t>
    </rPh>
    <rPh sb="20" eb="22">
      <t>ダイヒョウ</t>
    </rPh>
    <rPh sb="22" eb="23">
      <t>シャ</t>
    </rPh>
    <rPh sb="24" eb="26">
      <t>シメイ</t>
    </rPh>
    <phoneticPr fontId="3"/>
  </si>
  <si>
    <t>■</t>
    <phoneticPr fontId="3"/>
  </si>
  <si>
    <t>□</t>
    <phoneticPr fontId="3"/>
  </si>
  <si>
    <t>－</t>
    <phoneticPr fontId="3"/>
  </si>
  <si>
    <t>連絡先</t>
    <phoneticPr fontId="3"/>
  </si>
  <si>
    <t>－</t>
    <phoneticPr fontId="3"/>
  </si>
  <si>
    <t>事業活動温暖化対策計画書（中小規模事業者等用）</t>
    <rPh sb="0" eb="7">
      <t>ジギョウカツドウオンダンカ</t>
    </rPh>
    <rPh sb="7" eb="9">
      <t>タイサク</t>
    </rPh>
    <phoneticPr fontId="3"/>
  </si>
  <si>
    <t>□</t>
  </si>
  <si>
    <t>（</t>
    <phoneticPr fontId="3"/>
  </si>
  <si>
    <t>年度～</t>
    <phoneticPr fontId="3"/>
  </si>
  <si>
    <r>
      <t>tCO</t>
    </r>
    <r>
      <rPr>
        <vertAlign val="subscript"/>
        <sz val="9"/>
        <rFont val="ＭＳ 明朝"/>
        <family val="1"/>
        <charset val="128"/>
      </rPr>
      <t>2</t>
    </r>
    <phoneticPr fontId="3"/>
  </si>
  <si>
    <r>
      <t>tCO</t>
    </r>
    <r>
      <rPr>
        <vertAlign val="subscript"/>
        <sz val="9"/>
        <rFont val="ＭＳ 明朝"/>
        <family val="1"/>
        <charset val="128"/>
      </rPr>
      <t>2</t>
    </r>
    <phoneticPr fontId="3"/>
  </si>
  <si>
    <t>％</t>
    <phoneticPr fontId="3"/>
  </si>
  <si>
    <t>％</t>
    <phoneticPr fontId="3"/>
  </si>
  <si>
    <t>　うち天然ガス自動車</t>
    <phoneticPr fontId="3"/>
  </si>
  <si>
    <t>　うちハイブリッド自動車</t>
    <phoneticPr fontId="3"/>
  </si>
  <si>
    <t>生産数量又は建物延床面積以外の値を原単位の指標として使用する場合にあっては、その理由</t>
    <rPh sb="0" eb="2">
      <t>セイサン</t>
    </rPh>
    <rPh sb="2" eb="4">
      <t>スウリョウ</t>
    </rPh>
    <rPh sb="4" eb="5">
      <t>マタ</t>
    </rPh>
    <rPh sb="6" eb="8">
      <t>タテモノ</t>
    </rPh>
    <rPh sb="8" eb="9">
      <t>ノ</t>
    </rPh>
    <rPh sb="9" eb="12">
      <t>ユカメンセキ</t>
    </rPh>
    <rPh sb="15" eb="16">
      <t>アタイ</t>
    </rPh>
    <rPh sb="21" eb="23">
      <t>シヒョウ</t>
    </rPh>
    <phoneticPr fontId="3"/>
  </si>
  <si>
    <t>計画の前年度における排出量原単位</t>
    <rPh sb="0" eb="2">
      <t>ケイカク</t>
    </rPh>
    <rPh sb="3" eb="6">
      <t>ゼンネンド</t>
    </rPh>
    <rPh sb="10" eb="12">
      <t>ハイシュツ</t>
    </rPh>
    <rPh sb="12" eb="13">
      <t>リョウ</t>
    </rPh>
    <rPh sb="13" eb="16">
      <t>ゲンタンイ</t>
    </rPh>
    <phoneticPr fontId="3"/>
  </si>
  <si>
    <t>９　工場等の一覧表（主要な工場等のみ記入してください。）</t>
    <rPh sb="2" eb="5">
      <t>コウジョウトウ</t>
    </rPh>
    <rPh sb="6" eb="8">
      <t>イチラン</t>
    </rPh>
    <rPh sb="8" eb="9">
      <t>ヒョウ</t>
    </rPh>
    <rPh sb="10" eb="12">
      <t>シュヨウ</t>
    </rPh>
    <rPh sb="13" eb="16">
      <t>コウジョウトウ</t>
    </rPh>
    <rPh sb="18" eb="20">
      <t>キニュウ</t>
    </rPh>
    <phoneticPr fontId="3"/>
  </si>
  <si>
    <t>計画の前年度における原油換算エネルギー使用量（kl）</t>
    <rPh sb="0" eb="2">
      <t>ケイカク</t>
    </rPh>
    <rPh sb="3" eb="6">
      <t>ゼンネンド</t>
    </rPh>
    <rPh sb="10" eb="12">
      <t>ゲンユ</t>
    </rPh>
    <rPh sb="12" eb="14">
      <t>カンサン</t>
    </rPh>
    <rPh sb="19" eb="22">
      <t>シヨウリョウ</t>
    </rPh>
    <phoneticPr fontId="3"/>
  </si>
  <si>
    <r>
      <t>tCO</t>
    </r>
    <r>
      <rPr>
        <vertAlign val="subscript"/>
        <sz val="9"/>
        <rFont val="ＭＳ 明朝"/>
        <family val="1"/>
        <charset val="128"/>
      </rPr>
      <t>2</t>
    </r>
    <phoneticPr fontId="3"/>
  </si>
  <si>
    <t>再生可能エネルギー等の導入その他の具体的な措置</t>
    <rPh sb="0" eb="2">
      <t>サイセイ</t>
    </rPh>
    <rPh sb="2" eb="4">
      <t>カノウ</t>
    </rPh>
    <rPh sb="9" eb="10">
      <t>トウ</t>
    </rPh>
    <rPh sb="11" eb="13">
      <t>ドウニュウ</t>
    </rPh>
    <rPh sb="15" eb="16">
      <t>タ</t>
    </rPh>
    <rPh sb="17" eb="20">
      <t>グタイテキ</t>
    </rPh>
    <rPh sb="21" eb="23">
      <t>ソチ</t>
    </rPh>
    <phoneticPr fontId="3"/>
  </si>
  <si>
    <t>A 01 農業</t>
  </si>
  <si>
    <t>A 02 林業</t>
  </si>
  <si>
    <t>B 03 漁業</t>
  </si>
  <si>
    <t>B 04 水産養殖業</t>
  </si>
  <si>
    <t>C 05 鉱業，採石業，砂利採取業</t>
  </si>
  <si>
    <t>D 06 総合工事業</t>
  </si>
  <si>
    <t>D 07 職別工事業</t>
  </si>
  <si>
    <t>D 08 設備工事業</t>
  </si>
  <si>
    <t>E 09 食料品製造業</t>
  </si>
  <si>
    <t>E 10 飲料・たばこ・飼料製造業</t>
  </si>
  <si>
    <t>E 11 繊維工業</t>
  </si>
  <si>
    <t>E 12 木材・木製品製造業</t>
  </si>
  <si>
    <t>E 13 家具・装備品製造業</t>
  </si>
  <si>
    <t>E 14 パルプ・紙・紙加工品製造業</t>
  </si>
  <si>
    <t>E 15 印刷・同関連業</t>
  </si>
  <si>
    <t>E 16 化学工業</t>
  </si>
  <si>
    <t>E 17 石油製品・石炭製品製造業</t>
  </si>
  <si>
    <t>E 18 プラスチック製品製造業</t>
  </si>
  <si>
    <t>E 19 ゴム製品製造業</t>
  </si>
  <si>
    <t>E 20 なめし革・同製品・毛皮製造業</t>
  </si>
  <si>
    <t>E 21 窯業・土石製品製造業</t>
  </si>
  <si>
    <t>E 22 鉄鋼業</t>
  </si>
  <si>
    <t>E 23 非鉄金属製造業</t>
  </si>
  <si>
    <t>E 24 金属製品製造業</t>
  </si>
  <si>
    <t>E 25 はん用機械器具製造業</t>
  </si>
  <si>
    <t>E 26 生産用機械器具製造業</t>
  </si>
  <si>
    <t>E 27 業務用機械器具製造業</t>
  </si>
  <si>
    <t>E 28 電子部品・デバイス・電子回路製造業</t>
  </si>
  <si>
    <t>E 29 電気機械器具製造業</t>
  </si>
  <si>
    <t>E 30 情報通信機械器具製造業</t>
  </si>
  <si>
    <t>E 31 輸送用機械器具製造業</t>
  </si>
  <si>
    <t>E 32 その他の製造業</t>
  </si>
  <si>
    <t>F 33 電気業</t>
  </si>
  <si>
    <t>F 34 ガス業</t>
  </si>
  <si>
    <t>F 35 熱供給業</t>
  </si>
  <si>
    <t>F 36 水道業</t>
  </si>
  <si>
    <t>G 37 通信業</t>
  </si>
  <si>
    <t>G 38 放送業</t>
  </si>
  <si>
    <t>G 39 情報サービス業</t>
  </si>
  <si>
    <t>G 40 インターネット附随サービス業</t>
  </si>
  <si>
    <t>G 41 映像・音声・文字情報制作業</t>
  </si>
  <si>
    <t>H 42 鉄道業</t>
  </si>
  <si>
    <t>H 43 道路旅客運送業</t>
  </si>
  <si>
    <t>H 44 道路貨物運送業</t>
  </si>
  <si>
    <t>H 45 水運業</t>
  </si>
  <si>
    <t>H 46 航空運輸業</t>
  </si>
  <si>
    <t>H 47 倉庫業</t>
  </si>
  <si>
    <t>H 48 運輸に附帯するサービス業</t>
  </si>
  <si>
    <t>H 49 郵便業</t>
  </si>
  <si>
    <t>I 50 各種商品卸売業</t>
  </si>
  <si>
    <t>I 51 繊維・衣服等卸売業</t>
  </si>
  <si>
    <t>I 52 飲食料品卸売業</t>
  </si>
  <si>
    <t>I 53 建築材料，鉱物・金属材料等卸売業</t>
  </si>
  <si>
    <t>I 54 機械器具卸売業</t>
  </si>
  <si>
    <t>I 55 その他の卸売業</t>
  </si>
  <si>
    <t>I 56 各種商品小売業</t>
  </si>
  <si>
    <t>I 57 織物・衣服・身の回り品小売業</t>
  </si>
  <si>
    <t>I 58 飲食料品小売業</t>
  </si>
  <si>
    <t>I 59 機械器具小売業</t>
  </si>
  <si>
    <t>I 60 その他の小売業</t>
  </si>
  <si>
    <t>I 61 無店舗小売業</t>
  </si>
  <si>
    <t>J 62 銀行業</t>
  </si>
  <si>
    <t>J 63 協同組織金融業</t>
  </si>
  <si>
    <t>J 64 貸金業，クレジットカード業等非預金信用機関</t>
  </si>
  <si>
    <t>J 65 金融商品取引業，商品先物取引業</t>
  </si>
  <si>
    <t>J 66 補助的金融業等</t>
  </si>
  <si>
    <t>J 67 保険業</t>
  </si>
  <si>
    <t>K 68 不動産取引業</t>
  </si>
  <si>
    <t>K 69 不動産賃貸業・管理業</t>
  </si>
  <si>
    <t>K 70 物品賃貸業</t>
  </si>
  <si>
    <t>L 71 学術・開発研究機関</t>
  </si>
  <si>
    <t>L 72 専門サービス業</t>
  </si>
  <si>
    <t>L 73 広告業</t>
  </si>
  <si>
    <t>L 74 技術サービス業</t>
  </si>
  <si>
    <t>M 75 宿泊業</t>
  </si>
  <si>
    <t>M 76 飲食店</t>
  </si>
  <si>
    <t>M 77 持ち帰り・配達飲食サービス業</t>
  </si>
  <si>
    <t>N 78 洗濯・理容・美容・浴場業</t>
  </si>
  <si>
    <t>N 79 その他の生活関連サービス業</t>
  </si>
  <si>
    <t>N 80 娯楽業</t>
  </si>
  <si>
    <t>O 81 学校教育</t>
  </si>
  <si>
    <t>O 82 その他の教育，学習支援業</t>
  </si>
  <si>
    <t>P 83 医療業</t>
  </si>
  <si>
    <t>P 84 保健衛生</t>
  </si>
  <si>
    <t>P 85 社会保険・社会福祉・介護事業</t>
  </si>
  <si>
    <t>Q 86 郵便局</t>
  </si>
  <si>
    <t>Q 87 協同組合</t>
  </si>
  <si>
    <t>R 88 廃棄物処理業</t>
  </si>
  <si>
    <t>R 89 自動車整備業</t>
  </si>
  <si>
    <t>R 90 機械等修理業</t>
  </si>
  <si>
    <t>R 91 職業紹介・労働者派遣業</t>
  </si>
  <si>
    <t>R 92 その他の事業サービス業</t>
  </si>
  <si>
    <t>R 93 政治・経済・文化団体</t>
  </si>
  <si>
    <t>R 94 宗教</t>
  </si>
  <si>
    <t>R 95 その他のサービス業</t>
  </si>
  <si>
    <t>R 96 外国公務</t>
  </si>
  <si>
    <t>S 97 国家公務</t>
  </si>
  <si>
    <t>S 98 地方公務</t>
  </si>
  <si>
    <t>T 99 分類不能の産業</t>
  </si>
  <si>
    <r>
      <t>第３号様式</t>
    </r>
    <r>
      <rPr>
        <sz val="9"/>
        <rFont val="ＭＳ 明朝"/>
        <family val="1"/>
        <charset val="128"/>
      </rPr>
      <t>（第３条関係）（第１面）（用紙　日本産業規格Ａ４縦長型）</t>
    </r>
    <rPh sb="6" eb="7">
      <t>ダイ</t>
    </rPh>
    <rPh sb="8" eb="9">
      <t>ジョウ</t>
    </rPh>
    <rPh sb="9" eb="11">
      <t>カンケイ</t>
    </rPh>
    <rPh sb="13" eb="14">
      <t>ダイ</t>
    </rPh>
    <rPh sb="15" eb="16">
      <t>メン</t>
    </rPh>
    <rPh sb="18" eb="20">
      <t>ヨウシ</t>
    </rPh>
    <rPh sb="21" eb="23">
      <t>ニホン</t>
    </rPh>
    <rPh sb="23" eb="25">
      <t>サンギョウ</t>
    </rPh>
    <rPh sb="25" eb="27">
      <t>キカク</t>
    </rPh>
    <rPh sb="29" eb="31">
      <t>タテナガ</t>
    </rPh>
    <rPh sb="31" eb="32">
      <t>カタ</t>
    </rPh>
    <phoneticPr fontId="3"/>
  </si>
  <si>
    <t>細分類コード</t>
  </si>
  <si>
    <t>大分類名</t>
    <rPh sb="0" eb="1">
      <t>ダイ</t>
    </rPh>
    <rPh sb="1" eb="3">
      <t>ブンルイ</t>
    </rPh>
    <rPh sb="3" eb="4">
      <t>メイ</t>
    </rPh>
    <phoneticPr fontId="13"/>
  </si>
  <si>
    <t>中分類名</t>
    <rPh sb="0" eb="1">
      <t>チュウ</t>
    </rPh>
    <rPh sb="1" eb="3">
      <t>ブンルイ</t>
    </rPh>
    <rPh sb="3" eb="4">
      <t>メイ</t>
    </rPh>
    <phoneticPr fontId="13"/>
  </si>
  <si>
    <t>小分類名</t>
    <rPh sb="0" eb="1">
      <t>ショウ</t>
    </rPh>
    <rPh sb="1" eb="3">
      <t>ブンルイ</t>
    </rPh>
    <rPh sb="3" eb="4">
      <t>メイ</t>
    </rPh>
    <phoneticPr fontId="13"/>
  </si>
  <si>
    <t>細分類名</t>
    <rPh sb="0" eb="3">
      <t>サイブンルイ</t>
    </rPh>
    <rPh sb="1" eb="3">
      <t>ブンルイ</t>
    </rPh>
    <rPh sb="3" eb="4">
      <t>メイ</t>
    </rPh>
    <phoneticPr fontId="13"/>
  </si>
  <si>
    <t>農業，林業</t>
  </si>
  <si>
    <t>農業</t>
  </si>
  <si>
    <t>管理，補助的経済活動を行う事業所（01農業）</t>
  </si>
  <si>
    <t>0100</t>
    <phoneticPr fontId="3"/>
  </si>
  <si>
    <t>主として管理事務を行う本社等</t>
  </si>
  <si>
    <t>0109</t>
  </si>
  <si>
    <t>その他の管理，補助的経済活動を行う事業所</t>
  </si>
  <si>
    <t>耕種農業</t>
  </si>
  <si>
    <t>0111</t>
  </si>
  <si>
    <t>米作農業</t>
  </si>
  <si>
    <t>0112</t>
  </si>
  <si>
    <t>米作以外の穀作農業</t>
  </si>
  <si>
    <t>0113</t>
  </si>
  <si>
    <t>野菜作農業（きのこ類の栽培を含む）</t>
  </si>
  <si>
    <t>0114</t>
  </si>
  <si>
    <t>果樹作農業</t>
  </si>
  <si>
    <t>0115</t>
  </si>
  <si>
    <t>花き作農業</t>
  </si>
  <si>
    <t>0116</t>
  </si>
  <si>
    <t>工芸農作物農業</t>
  </si>
  <si>
    <t>0117</t>
  </si>
  <si>
    <t>ばれいしょ・かんしょ作農業</t>
  </si>
  <si>
    <t>0119</t>
  </si>
  <si>
    <t>その他の耕種農業</t>
  </si>
  <si>
    <t>畜産農業</t>
  </si>
  <si>
    <t>0121</t>
  </si>
  <si>
    <t>酪農業</t>
  </si>
  <si>
    <t>0122</t>
  </si>
  <si>
    <t>肉用牛生産業</t>
  </si>
  <si>
    <t>0123</t>
  </si>
  <si>
    <t>養豚業</t>
  </si>
  <si>
    <t>0124</t>
  </si>
  <si>
    <t>養鶏業</t>
  </si>
  <si>
    <t>0125</t>
  </si>
  <si>
    <t>畜産類似業</t>
  </si>
  <si>
    <t>0126</t>
  </si>
  <si>
    <t>養蚕農業</t>
  </si>
  <si>
    <t>0129</t>
  </si>
  <si>
    <t>その他の畜産農業</t>
  </si>
  <si>
    <t>農業サービス業（園芸サービス業を除く）</t>
  </si>
  <si>
    <t>0131</t>
  </si>
  <si>
    <t>穀作サービス業</t>
  </si>
  <si>
    <t>0132</t>
  </si>
  <si>
    <t>野菜作・果樹作サービス業</t>
  </si>
  <si>
    <t>0133</t>
  </si>
  <si>
    <t>穀作，野菜作・果樹作以外の耕種サービス業</t>
  </si>
  <si>
    <t>0134</t>
  </si>
  <si>
    <t>畜産サービス業（獣医業を除く）</t>
  </si>
  <si>
    <t>園芸サービス業</t>
  </si>
  <si>
    <t>0141</t>
  </si>
  <si>
    <t>林業</t>
  </si>
  <si>
    <t>管理，補助的経済活動を行う事業所（02林業）</t>
  </si>
  <si>
    <t>0200</t>
  </si>
  <si>
    <t>0209</t>
  </si>
  <si>
    <t>育林業</t>
  </si>
  <si>
    <t>0211</t>
  </si>
  <si>
    <t>素材生産業</t>
  </si>
  <si>
    <t>0221</t>
  </si>
  <si>
    <t>特用林産物生産業（きのこ類の栽培を除く）</t>
  </si>
  <si>
    <t>0231</t>
  </si>
  <si>
    <t>製薪炭業</t>
  </si>
  <si>
    <t>0239</t>
  </si>
  <si>
    <t>その他の特用林産物生産業（きのこ類の栽培を除く）</t>
  </si>
  <si>
    <t>林業サービス業</t>
  </si>
  <si>
    <t>0241</t>
  </si>
  <si>
    <t>育林サービス業</t>
  </si>
  <si>
    <t>0242</t>
  </si>
  <si>
    <t>素材生産サービス業</t>
  </si>
  <si>
    <t>0243</t>
  </si>
  <si>
    <t>山林種苗生産サービス業</t>
  </si>
  <si>
    <t>0249</t>
  </si>
  <si>
    <t>その他の林業サービス業</t>
  </si>
  <si>
    <t>その他の林業</t>
  </si>
  <si>
    <t>0299</t>
  </si>
  <si>
    <t>漁業</t>
  </si>
  <si>
    <t>漁業（水産養殖業を除く）</t>
  </si>
  <si>
    <t>管理，補助的経済活動を行う事業所（03漁業）</t>
  </si>
  <si>
    <t>0300</t>
  </si>
  <si>
    <t>0309</t>
  </si>
  <si>
    <t>海面漁業</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</si>
  <si>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</si>
  <si>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</si>
  <si>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</si>
  <si>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</si>
  <si>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</si>
  <si>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</si>
  <si>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</si>
  <si>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</si>
  <si>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</si>
  <si>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</si>
  <si>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</si>
  <si>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</si>
  <si>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</si>
  <si>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</si>
  <si>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</si>
  <si>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</si>
  <si>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</si>
  <si>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</si>
  <si>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内水面漁業</t>
  </si>
  <si>
    <t>0321</t>
  </si>
  <si>
    <t>水産養殖業</t>
  </si>
  <si>
    <t>管理，補助的経済活動を行う事業所（04水産養殖業）</t>
  </si>
  <si>
    <t>0400</t>
  </si>
  <si>
    <t>0409</t>
  </si>
  <si>
    <t>海面養殖業</t>
  </si>
  <si>
    <t>0411</t>
  </si>
  <si>
    <t>魚類養殖業</t>
  </si>
  <si>
    <t>0412</t>
  </si>
  <si>
    <t>貝類養殖業</t>
  </si>
  <si>
    <t>0413</t>
  </si>
  <si>
    <t>藻類養殖業</t>
  </si>
  <si>
    <t>0414</t>
  </si>
  <si>
    <t>真珠養殖業</t>
  </si>
  <si>
    <t>0415</t>
  </si>
  <si>
    <t>種苗養殖業</t>
  </si>
  <si>
    <t>0419</t>
  </si>
  <si>
    <t>その他の海面養殖業</t>
  </si>
  <si>
    <t>内水面養殖業</t>
  </si>
  <si>
    <t>0421</t>
  </si>
  <si>
    <t>鉱業，採石業，砂利採取業</t>
  </si>
  <si>
    <t>管理，補助的経済活動を行う事業所（05鉱業，採石業，砂利採取業）</t>
  </si>
  <si>
    <t>0500</t>
  </si>
  <si>
    <t>0509</t>
  </si>
  <si>
    <t>金属鉱業</t>
  </si>
  <si>
    <t>0511</t>
  </si>
  <si>
    <t>金・銀鉱業</t>
  </si>
  <si>
    <t>0512</t>
  </si>
  <si>
    <t>鉛・亜鉛鉱業</t>
  </si>
  <si>
    <t>0513</t>
  </si>
  <si>
    <t>鉄鉱業</t>
  </si>
  <si>
    <t>0519</t>
  </si>
  <si>
    <t>その他の金属鉱業</t>
  </si>
  <si>
    <t>石炭・亜炭鉱業</t>
  </si>
  <si>
    <t>0521</t>
  </si>
  <si>
    <t>石炭鉱業（石炭選別業を含む）</t>
  </si>
  <si>
    <t>0522</t>
  </si>
  <si>
    <t>亜炭鉱業</t>
  </si>
  <si>
    <t>原油・天然ガス鉱業</t>
  </si>
  <si>
    <t>0531</t>
  </si>
  <si>
    <t>原油鉱業</t>
  </si>
  <si>
    <t>0532</t>
  </si>
  <si>
    <t>天然ガス鉱業</t>
  </si>
  <si>
    <t>採石業，砂・砂利・玉石採取業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</si>
  <si>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</si>
  <si>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</si>
  <si>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</si>
  <si>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</si>
  <si>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</si>
  <si>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</si>
  <si>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</si>
  <si>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</si>
  <si>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</si>
  <si>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</si>
  <si>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</si>
  <si>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</si>
  <si>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</si>
  <si>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</si>
  <si>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</si>
  <si>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</si>
  <si>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</si>
  <si>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</si>
  <si>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窯業原料用鉱物鉱業（耐火物・陶磁器・ガラス・セメント原料用に限る）</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</si>
  <si>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</si>
  <si>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</si>
  <si>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</si>
  <si>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</si>
  <si>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</si>
  <si>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</si>
  <si>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</si>
  <si>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</si>
  <si>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</si>
  <si>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</si>
  <si>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</si>
  <si>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</si>
  <si>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</si>
  <si>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</si>
  <si>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</si>
  <si>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</si>
  <si>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その他の鉱業</t>
  </si>
  <si>
    <t>0591</t>
  </si>
  <si>
    <t>酸性白土鉱業</t>
  </si>
  <si>
    <t>0592</t>
  </si>
  <si>
    <t>ベントナイト鉱業</t>
  </si>
  <si>
    <t>0593</t>
  </si>
  <si>
    <t>けいそう土鉱業</t>
  </si>
  <si>
    <t>0594</t>
  </si>
  <si>
    <t>滑石鉱業</t>
  </si>
  <si>
    <t>0599</t>
  </si>
  <si>
    <t>他に分類されない鉱業</t>
  </si>
  <si>
    <t>建設業</t>
  </si>
  <si>
    <t>総合工事業</t>
  </si>
  <si>
    <t>管理，補助的経済活動を行う事業所（06総合工事業）</t>
  </si>
  <si>
    <t>0600</t>
  </si>
  <si>
    <t>0609</t>
  </si>
  <si>
    <t>一般土木建築工事業</t>
  </si>
  <si>
    <t>0611</t>
  </si>
  <si>
    <t>土木工事業（舗装工事業を除く）</t>
  </si>
  <si>
    <t>0621</t>
  </si>
  <si>
    <t>土木工事業(別掲を除く)</t>
  </si>
  <si>
    <t>0622</t>
  </si>
  <si>
    <t>造園工事業</t>
  </si>
  <si>
    <t>0623</t>
  </si>
  <si>
    <t>しゅんせつ工事業</t>
  </si>
  <si>
    <t>舗装工事業</t>
  </si>
  <si>
    <t>0631</t>
  </si>
  <si>
    <t>建築工事業(木造建築工事業を除く)</t>
  </si>
  <si>
    <t>0641</t>
  </si>
  <si>
    <t>木造建築工事業</t>
  </si>
  <si>
    <t>0651</t>
  </si>
  <si>
    <t>建築リフォーム工事業</t>
  </si>
  <si>
    <t>0661</t>
  </si>
  <si>
    <t>職別工事業(設備工事業を除く)</t>
  </si>
  <si>
    <t>管理，補助的経済活動を行う事業所（07職別工事業）</t>
  </si>
  <si>
    <t>0700</t>
  </si>
  <si>
    <t>0709</t>
  </si>
  <si>
    <t>大工工事業</t>
  </si>
  <si>
    <t>0711</t>
  </si>
  <si>
    <t>大工工事業(型枠大工工事業を除く)</t>
  </si>
  <si>
    <t>0712</t>
  </si>
  <si>
    <t>型枠大工工事業</t>
  </si>
  <si>
    <t>とび・土工・コンクリート工事業</t>
  </si>
  <si>
    <t>0721</t>
  </si>
  <si>
    <t>とび工事業</t>
  </si>
  <si>
    <t>0722</t>
  </si>
  <si>
    <t>土工・コンクリート工事業</t>
  </si>
  <si>
    <t>0723</t>
  </si>
  <si>
    <t>特殊コンクリート工事業</t>
  </si>
  <si>
    <t>鉄骨・鉄筋工事業</t>
  </si>
  <si>
    <t>0731</t>
  </si>
  <si>
    <t>鉄骨工事業</t>
  </si>
  <si>
    <t>0732</t>
  </si>
  <si>
    <t>鉄筋工事業</t>
  </si>
  <si>
    <t>石工・れんが・タイル・ブロック工事業</t>
  </si>
  <si>
    <t>0741</t>
  </si>
  <si>
    <t>石工工事業</t>
  </si>
  <si>
    <t>0742</t>
  </si>
  <si>
    <t>れんが工事業</t>
  </si>
  <si>
    <t>0743</t>
  </si>
  <si>
    <t>タイル工事業</t>
  </si>
  <si>
    <t>0744</t>
  </si>
  <si>
    <t>コンクリートブロック工事業</t>
  </si>
  <si>
    <t>左官工事業</t>
  </si>
  <si>
    <t>0751</t>
  </si>
  <si>
    <t>板金・金物工事業</t>
  </si>
  <si>
    <t>0761</t>
  </si>
  <si>
    <t>金属製屋根工事業</t>
  </si>
  <si>
    <t>0762</t>
  </si>
  <si>
    <t>板金工事業</t>
  </si>
  <si>
    <t>0763</t>
  </si>
  <si>
    <t>建築金物工事業</t>
  </si>
  <si>
    <t>塗装工事業</t>
  </si>
  <si>
    <t>0771</t>
  </si>
  <si>
    <t>塗装工事業（道路標示・区画線工事業を除く）</t>
  </si>
  <si>
    <t>0772</t>
  </si>
  <si>
    <t>道路標示・区画線工事業</t>
  </si>
  <si>
    <t>床・内装工事業</t>
  </si>
  <si>
    <t>0781</t>
  </si>
  <si>
    <t>床工事業</t>
  </si>
  <si>
    <t>0782</t>
  </si>
  <si>
    <t>内装工事業</t>
  </si>
  <si>
    <t>その他の職別工事業</t>
  </si>
  <si>
    <t>0791</t>
  </si>
  <si>
    <t>ガラス工事業</t>
  </si>
  <si>
    <t>0792</t>
  </si>
  <si>
    <t>金属製建具工事業</t>
  </si>
  <si>
    <t>0793</t>
  </si>
  <si>
    <t>木製建具工事業</t>
  </si>
  <si>
    <t>0794</t>
  </si>
  <si>
    <t>屋根工事業（金属製屋根工事業を除く）</t>
  </si>
  <si>
    <t>0795</t>
  </si>
  <si>
    <t>防水工事業</t>
  </si>
  <si>
    <t>0796</t>
  </si>
  <si>
    <t>0799</t>
  </si>
  <si>
    <t>他に分類されない職別工事業</t>
  </si>
  <si>
    <t>設備工事業</t>
  </si>
  <si>
    <t>管理，補助的経済活動を行う事業所（08設備工事業）</t>
  </si>
  <si>
    <t>0800</t>
  </si>
  <si>
    <t>0809</t>
  </si>
  <si>
    <t>電気工事業</t>
  </si>
  <si>
    <t>0811</t>
  </si>
  <si>
    <t>一般電気工事業</t>
  </si>
  <si>
    <t>0812</t>
  </si>
  <si>
    <t>電気配線工事業</t>
  </si>
  <si>
    <t>電気通信・信号装置工事業</t>
  </si>
  <si>
    <t>0821</t>
  </si>
  <si>
    <t>電気通信工事業（有線テレビジョン放送設備設置工事業を除く）</t>
  </si>
  <si>
    <t>0822</t>
  </si>
  <si>
    <t>有線テレビジョン放送設備設置工事業</t>
  </si>
  <si>
    <t>0823</t>
  </si>
  <si>
    <t>信号装置工事業</t>
  </si>
  <si>
    <t>管工事業（さく井工事業を除く）</t>
  </si>
  <si>
    <t>0831</t>
  </si>
  <si>
    <t>一般管工事業</t>
  </si>
  <si>
    <t>0832</t>
  </si>
  <si>
    <t>冷暖房設備工事業</t>
  </si>
  <si>
    <t>0833</t>
  </si>
  <si>
    <t>給排水・衛生設備工事業</t>
  </si>
  <si>
    <t>0839</t>
  </si>
  <si>
    <t>その他の管工事業</t>
  </si>
  <si>
    <t>機械器具設置工事業</t>
  </si>
  <si>
    <t>0841</t>
  </si>
  <si>
    <t>機械器具設置工事業（昇降設備工事業を除く）</t>
  </si>
  <si>
    <t>0842</t>
  </si>
  <si>
    <t>昇降設備工事業</t>
  </si>
  <si>
    <t>その他の設備工事業</t>
  </si>
  <si>
    <t>0891</t>
  </si>
  <si>
    <t>築炉工事業</t>
  </si>
  <si>
    <t>0892</t>
  </si>
  <si>
    <t>熱絶縁工事業</t>
  </si>
  <si>
    <t>0893</t>
  </si>
  <si>
    <t>道路標識設置工事業</t>
  </si>
  <si>
    <t>0894</t>
  </si>
  <si>
    <t>さく井工事業</t>
  </si>
  <si>
    <t>製造業</t>
  </si>
  <si>
    <t>食料品製造業</t>
  </si>
  <si>
    <t>管理，補助的経済活動を行う事業所（09食料品製造業）</t>
  </si>
  <si>
    <t>0900</t>
  </si>
  <si>
    <t>0909</t>
  </si>
  <si>
    <t>畜産食料品製造業</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</si>
  <si>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</si>
  <si>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</si>
  <si>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</si>
  <si>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</si>
  <si>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</si>
  <si>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</si>
  <si>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</si>
  <si>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</si>
  <si>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</si>
  <si>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</si>
  <si>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水産食料品製造業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</si>
  <si>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</si>
  <si>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</si>
  <si>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</si>
  <si>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</si>
  <si>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</si>
  <si>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</si>
  <si>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</si>
  <si>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</si>
  <si>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</si>
  <si>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</si>
  <si>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</si>
  <si>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</si>
  <si>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</si>
  <si>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</si>
  <si>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野菜缶詰・果実缶詰・農産保存食料品製造業</t>
  </si>
  <si>
    <t>0931</t>
  </si>
  <si>
    <t>野菜缶詰・果実缶詰・農産保存食料品製造業（野菜漬物を除く）</t>
  </si>
  <si>
    <t>0932</t>
  </si>
  <si>
    <t>野菜漬物製造業（缶詰，瓶詰，つぼ詰を除く）</t>
  </si>
  <si>
    <t>調味料製造業</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</si>
  <si>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</si>
  <si>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</si>
  <si>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</si>
  <si>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</si>
  <si>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</si>
  <si>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</si>
  <si>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</si>
  <si>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</si>
  <si>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</si>
  <si>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</si>
  <si>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</si>
  <si>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</si>
  <si>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</si>
  <si>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</si>
  <si>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</si>
  <si>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精穀・製粉業</t>
  </si>
  <si>
    <t>0961</t>
  </si>
  <si>
    <t>精米・精麦業</t>
  </si>
  <si>
    <t>0962</t>
  </si>
  <si>
    <t>小麦粉製造業</t>
  </si>
  <si>
    <t>0969</t>
  </si>
  <si>
    <t>その他の精穀・製粉業</t>
  </si>
  <si>
    <t>パン・菓子製造業</t>
  </si>
  <si>
    <t>0971</t>
  </si>
  <si>
    <t>パン製造業</t>
  </si>
  <si>
    <t>0972</t>
  </si>
  <si>
    <t>生菓子製造業</t>
  </si>
  <si>
    <t>0973</t>
  </si>
  <si>
    <t>ビスケット類・干菓子製造業</t>
  </si>
  <si>
    <t>0974</t>
  </si>
  <si>
    <t>米菓製造業</t>
  </si>
  <si>
    <t>0979</t>
  </si>
  <si>
    <t>その他のパン・菓子製造業</t>
  </si>
  <si>
    <t>動植物油脂製造業</t>
  </si>
  <si>
    <t>0981</t>
  </si>
  <si>
    <t>動植物油脂製造業（食用油脂加工業を除く）</t>
  </si>
  <si>
    <t>0982</t>
  </si>
  <si>
    <t>食用油脂加工業</t>
  </si>
  <si>
    <t>その他の食料品製造業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</si>
  <si>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</si>
  <si>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</si>
  <si>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</si>
  <si>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</si>
  <si>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</si>
  <si>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</si>
  <si>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</si>
  <si>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</si>
  <si>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</si>
  <si>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</si>
  <si>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</si>
  <si>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</si>
  <si>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</si>
  <si>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</si>
  <si>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</si>
  <si>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</si>
  <si>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</si>
  <si>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</si>
  <si>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飲料・たばこ・飼料製造業</t>
  </si>
  <si>
    <t>管理，補助的経済活動を行う事業所（10飲料・たばこ・飼料製造業）</t>
  </si>
  <si>
    <t>1000</t>
    <phoneticPr fontId="3"/>
  </si>
  <si>
    <t>1009</t>
    <phoneticPr fontId="3"/>
  </si>
  <si>
    <t>清涼飲料製造業</t>
  </si>
  <si>
    <t>1011</t>
    <phoneticPr fontId="3"/>
  </si>
  <si>
    <t>酒類製造業</t>
  </si>
  <si>
    <t>1021</t>
    <phoneticPr fontId="3"/>
  </si>
  <si>
    <t>果実酒製造業</t>
  </si>
  <si>
    <t>1022</t>
    <phoneticPr fontId="3"/>
  </si>
  <si>
    <t>1023</t>
    <phoneticPr fontId="3"/>
  </si>
  <si>
    <t>清酒製造業</t>
  </si>
  <si>
    <t>1024</t>
    <phoneticPr fontId="3"/>
  </si>
  <si>
    <t>茶・コーヒー製造業（清涼飲料を除く）</t>
  </si>
  <si>
    <t>1031</t>
    <phoneticPr fontId="3"/>
  </si>
  <si>
    <t>製茶業</t>
  </si>
  <si>
    <t>1032</t>
    <phoneticPr fontId="3"/>
  </si>
  <si>
    <t>コーヒー製造業</t>
  </si>
  <si>
    <t>製氷業</t>
  </si>
  <si>
    <t>1041</t>
    <phoneticPr fontId="3"/>
  </si>
  <si>
    <t>たばこ製造業</t>
  </si>
  <si>
    <t>1051</t>
    <phoneticPr fontId="3"/>
  </si>
  <si>
    <t>たばこ製造業（葉たばこ処理業を除く)</t>
  </si>
  <si>
    <t>1052</t>
    <phoneticPr fontId="3"/>
  </si>
  <si>
    <t>葉たばこ処理業</t>
  </si>
  <si>
    <t>飼料・有機質肥料製造業</t>
  </si>
  <si>
    <t>1061</t>
    <phoneticPr fontId="3"/>
  </si>
  <si>
    <t>配合飼料製造業</t>
  </si>
  <si>
    <t>1062</t>
    <phoneticPr fontId="3"/>
  </si>
  <si>
    <t>単体飼料製造業</t>
  </si>
  <si>
    <t>1063</t>
    <phoneticPr fontId="3"/>
  </si>
  <si>
    <t>有機質肥料製造業</t>
  </si>
  <si>
    <t>繊維工業</t>
  </si>
  <si>
    <t>管理，補助的経済活動を行う事業所（11繊維工業）</t>
  </si>
  <si>
    <t>1100</t>
    <phoneticPr fontId="3"/>
  </si>
  <si>
    <t>1109</t>
    <phoneticPr fontId="3"/>
  </si>
  <si>
    <t>製糸業，紡績業，化学繊維・ねん糸等製造業</t>
  </si>
  <si>
    <t>1111</t>
    <phoneticPr fontId="3"/>
  </si>
  <si>
    <t>製糸業</t>
  </si>
  <si>
    <t>1112</t>
    <phoneticPr fontId="3"/>
  </si>
  <si>
    <t>化学繊維製造業</t>
  </si>
  <si>
    <t>1113</t>
    <phoneticPr fontId="3"/>
  </si>
  <si>
    <t>炭素繊維製造業</t>
  </si>
  <si>
    <t>1114</t>
    <phoneticPr fontId="3"/>
  </si>
  <si>
    <t>綿紡績業</t>
  </si>
  <si>
    <t>1115</t>
    <phoneticPr fontId="3"/>
  </si>
  <si>
    <t>化学繊維紡績業</t>
  </si>
  <si>
    <t>1116</t>
    <phoneticPr fontId="3"/>
  </si>
  <si>
    <t>毛紡績業</t>
  </si>
  <si>
    <t>1117</t>
    <phoneticPr fontId="3"/>
  </si>
  <si>
    <t>ねん糸製造業（かさ高加工糸を除く）</t>
  </si>
  <si>
    <t>1118</t>
    <phoneticPr fontId="3"/>
  </si>
  <si>
    <t>かさ高加工糸製造業</t>
  </si>
  <si>
    <t>1119</t>
    <phoneticPr fontId="3"/>
  </si>
  <si>
    <t>その他の紡績業</t>
  </si>
  <si>
    <t>織物業</t>
  </si>
  <si>
    <t>1121</t>
    <phoneticPr fontId="3"/>
  </si>
  <si>
    <t>綿・スフ織物業</t>
  </si>
  <si>
    <t>1122</t>
    <phoneticPr fontId="3"/>
  </si>
  <si>
    <t>絹・人絹織物業</t>
  </si>
  <si>
    <t>1123</t>
    <phoneticPr fontId="3"/>
  </si>
  <si>
    <t>毛織物業</t>
  </si>
  <si>
    <t>1124</t>
    <phoneticPr fontId="3"/>
  </si>
  <si>
    <t>麻織物業</t>
  </si>
  <si>
    <t>1125</t>
    <phoneticPr fontId="3"/>
  </si>
  <si>
    <t>細幅織物業</t>
  </si>
  <si>
    <t>1129</t>
    <phoneticPr fontId="3"/>
  </si>
  <si>
    <t>その他の織物業</t>
  </si>
  <si>
    <t>ニット生地製造業</t>
  </si>
  <si>
    <t>1131</t>
    <phoneticPr fontId="3"/>
  </si>
  <si>
    <t>丸編ニット生地製造業</t>
  </si>
  <si>
    <t>1132</t>
    <phoneticPr fontId="3"/>
  </si>
  <si>
    <t>たて編ニット生地製造業</t>
  </si>
  <si>
    <t>1133</t>
    <phoneticPr fontId="3"/>
  </si>
  <si>
    <t>横編ニット生地製造業</t>
  </si>
  <si>
    <t>染色整理業</t>
  </si>
  <si>
    <t>1141</t>
    <phoneticPr fontId="3"/>
  </si>
  <si>
    <t>綿・スフ・麻織物機械染色業</t>
  </si>
  <si>
    <t>1142</t>
    <phoneticPr fontId="3"/>
  </si>
  <si>
    <t>絹・人絹織物機械染色業</t>
  </si>
  <si>
    <t>1143</t>
    <phoneticPr fontId="3"/>
  </si>
  <si>
    <t>毛織物機械染色整理業</t>
  </si>
  <si>
    <t>1144</t>
    <phoneticPr fontId="3"/>
  </si>
  <si>
    <t>織物整理業</t>
  </si>
  <si>
    <t>1145</t>
    <phoneticPr fontId="3"/>
  </si>
  <si>
    <t>織物手加工染色整理業</t>
  </si>
  <si>
    <t>1146</t>
    <phoneticPr fontId="3"/>
  </si>
  <si>
    <t>綿状繊維・糸染色整理業</t>
  </si>
  <si>
    <t>1147</t>
    <phoneticPr fontId="3"/>
  </si>
  <si>
    <t>ニット・レース染色整理業</t>
  </si>
  <si>
    <t>1148</t>
    <phoneticPr fontId="3"/>
  </si>
  <si>
    <t>繊維雑品染色整理業</t>
  </si>
  <si>
    <t>綱・網・レース・繊維粗製品製造業</t>
  </si>
  <si>
    <t>1151</t>
    <phoneticPr fontId="3"/>
  </si>
  <si>
    <t>綱製造業</t>
  </si>
  <si>
    <t>1152</t>
    <phoneticPr fontId="3"/>
  </si>
  <si>
    <t>漁網製造業</t>
  </si>
  <si>
    <t>1153</t>
    <phoneticPr fontId="3"/>
  </si>
  <si>
    <t>網地製造業（漁網を除く）</t>
  </si>
  <si>
    <t>1154</t>
    <phoneticPr fontId="3"/>
  </si>
  <si>
    <t>レース製造業</t>
  </si>
  <si>
    <t>1155</t>
    <phoneticPr fontId="3"/>
  </si>
  <si>
    <t>組ひも製造業</t>
  </si>
  <si>
    <t>1156</t>
    <phoneticPr fontId="3"/>
  </si>
  <si>
    <t>整毛業</t>
  </si>
  <si>
    <t>1157</t>
    <phoneticPr fontId="3"/>
  </si>
  <si>
    <t>フェルト・不織布製造業</t>
  </si>
  <si>
    <t>1158</t>
    <phoneticPr fontId="3"/>
  </si>
  <si>
    <t>上塗りした織物・防水した織物製造業</t>
  </si>
  <si>
    <t>1159</t>
    <phoneticPr fontId="3"/>
  </si>
  <si>
    <t>その他の繊維粗製品製造業</t>
  </si>
  <si>
    <t>外衣・シャツ製造業（和式を除く）</t>
  </si>
  <si>
    <t>1161</t>
    <phoneticPr fontId="3"/>
  </si>
  <si>
    <t>織物製成人男子・少年服製造業（不織布製及びレース製を含む）</t>
  </si>
  <si>
    <t>1162</t>
    <phoneticPr fontId="3"/>
  </si>
  <si>
    <t>織物製成人女子・少女服製造業（不織布製及びレース製を含む）</t>
  </si>
  <si>
    <t>1163</t>
    <phoneticPr fontId="3"/>
  </si>
  <si>
    <t>織物製乳幼児服製造業（不織布製及びレース製を含む）</t>
  </si>
  <si>
    <t>1164</t>
    <phoneticPr fontId="3"/>
  </si>
  <si>
    <t>織物製シャツ製造業（不織布製及びレース製を含み、下着を除く）</t>
  </si>
  <si>
    <t>1165</t>
    <phoneticPr fontId="3"/>
  </si>
  <si>
    <t>織物製事務用・作業用・衛生用・スポーツ用衣服・学校服製造業（不織布製及びレース製を含む）</t>
  </si>
  <si>
    <t>1166</t>
    <phoneticPr fontId="3"/>
  </si>
  <si>
    <t>1167</t>
    <phoneticPr fontId="3"/>
  </si>
  <si>
    <t>ニット製アウターシャツ類製造業</t>
  </si>
  <si>
    <t>1168</t>
    <phoneticPr fontId="3"/>
  </si>
  <si>
    <t>セーター類製造業</t>
  </si>
  <si>
    <t>1169</t>
    <phoneticPr fontId="3"/>
  </si>
  <si>
    <t>その他の外衣・シャツ製造業</t>
  </si>
  <si>
    <t>下着類製造業</t>
  </si>
  <si>
    <t>1171</t>
    <phoneticPr fontId="3"/>
  </si>
  <si>
    <t>織物製下着製造業</t>
  </si>
  <si>
    <t>1172</t>
    <phoneticPr fontId="3"/>
  </si>
  <si>
    <t>ニット製下着製造業</t>
  </si>
  <si>
    <t>1173</t>
    <phoneticPr fontId="3"/>
  </si>
  <si>
    <t>織物製・ニット製寝着類製造業</t>
  </si>
  <si>
    <t>1174</t>
    <phoneticPr fontId="3"/>
  </si>
  <si>
    <t>補整着製造業</t>
  </si>
  <si>
    <t>和装製品・その他の衣服・繊維製身の回り品製造業</t>
  </si>
  <si>
    <t>1181</t>
    <phoneticPr fontId="3"/>
  </si>
  <si>
    <t>和装製品製造業（足袋を含む）</t>
  </si>
  <si>
    <t>1182</t>
    <phoneticPr fontId="3"/>
  </si>
  <si>
    <t>ネクタイ製造業</t>
  </si>
  <si>
    <t>1183</t>
    <phoneticPr fontId="3"/>
  </si>
  <si>
    <t>スカーフ・マフラー・ハンカチーフ製造業</t>
  </si>
  <si>
    <t>1184</t>
    <phoneticPr fontId="3"/>
  </si>
  <si>
    <t>靴下製造業</t>
  </si>
  <si>
    <t>1185</t>
    <phoneticPr fontId="3"/>
  </si>
  <si>
    <t>手袋製造業</t>
  </si>
  <si>
    <t>1186</t>
    <phoneticPr fontId="3"/>
  </si>
  <si>
    <t>帽子製造業（帽体を含む）</t>
  </si>
  <si>
    <t>1189</t>
    <phoneticPr fontId="3"/>
  </si>
  <si>
    <t>他に分類されない衣服・繊維製身の回り品製造業</t>
  </si>
  <si>
    <t>その他の繊維製品製造業</t>
  </si>
  <si>
    <t>1191</t>
    <phoneticPr fontId="3"/>
  </si>
  <si>
    <t>寝具製造業</t>
  </si>
  <si>
    <t>1192</t>
    <phoneticPr fontId="3"/>
  </si>
  <si>
    <t>毛布製造業</t>
  </si>
  <si>
    <t>1193</t>
    <phoneticPr fontId="3"/>
  </si>
  <si>
    <t>じゅうたん・その他の繊維製床敷物製造業</t>
  </si>
  <si>
    <t>1194</t>
    <phoneticPr fontId="3"/>
  </si>
  <si>
    <t>帆布製品製造業</t>
  </si>
  <si>
    <t>1195</t>
    <phoneticPr fontId="3"/>
  </si>
  <si>
    <t>繊維製袋製造業</t>
  </si>
  <si>
    <t>1196</t>
    <phoneticPr fontId="3"/>
  </si>
  <si>
    <t>刺しゅう業</t>
  </si>
  <si>
    <t>1197</t>
    <phoneticPr fontId="3"/>
  </si>
  <si>
    <t>タオル製造業</t>
  </si>
  <si>
    <t>1198</t>
    <phoneticPr fontId="3"/>
  </si>
  <si>
    <t>繊維製衛生材料製造業</t>
  </si>
  <si>
    <t>1199</t>
    <phoneticPr fontId="3"/>
  </si>
  <si>
    <t>他に分類されない繊維製品製造業</t>
  </si>
  <si>
    <t>木材・木製品製造業（家具を除く）</t>
  </si>
  <si>
    <t>管理，補助的経済活動を行う事業所（12木材・木製品製造業）</t>
  </si>
  <si>
    <t>1200</t>
    <phoneticPr fontId="3"/>
  </si>
  <si>
    <t>1209</t>
    <phoneticPr fontId="3"/>
  </si>
  <si>
    <t>製材業，木製品製造業</t>
  </si>
  <si>
    <t>1211</t>
    <phoneticPr fontId="3"/>
  </si>
  <si>
    <t>一般製材業</t>
  </si>
  <si>
    <t>1212</t>
    <phoneticPr fontId="3"/>
  </si>
  <si>
    <t>単板（ベニヤ）製造業</t>
  </si>
  <si>
    <t>1213</t>
    <phoneticPr fontId="3"/>
  </si>
  <si>
    <t>木材チップ製造業</t>
  </si>
  <si>
    <t>1219</t>
    <phoneticPr fontId="3"/>
  </si>
  <si>
    <t>その他の特殊製材業</t>
  </si>
  <si>
    <t>造作材・合板・建築用組立材料製造業</t>
  </si>
  <si>
    <t>1221</t>
    <phoneticPr fontId="3"/>
  </si>
  <si>
    <t>造作材製造業（建具を除く）</t>
  </si>
  <si>
    <t>1222</t>
    <phoneticPr fontId="3"/>
  </si>
  <si>
    <t>合板製造業</t>
  </si>
  <si>
    <t>1223</t>
    <phoneticPr fontId="3"/>
  </si>
  <si>
    <t>集成材製造業</t>
  </si>
  <si>
    <t>1224</t>
    <phoneticPr fontId="3"/>
  </si>
  <si>
    <t>建築用木製組立材料製造業</t>
  </si>
  <si>
    <t>1225</t>
    <phoneticPr fontId="3"/>
  </si>
  <si>
    <t>パーティクルボード製造業</t>
  </si>
  <si>
    <t>1226</t>
    <phoneticPr fontId="3"/>
  </si>
  <si>
    <t>繊維板製造業</t>
  </si>
  <si>
    <t>1227</t>
    <phoneticPr fontId="3"/>
  </si>
  <si>
    <t>銘木製造業</t>
  </si>
  <si>
    <t>1228</t>
    <phoneticPr fontId="3"/>
  </si>
  <si>
    <t>床板製造業</t>
  </si>
  <si>
    <t>木製容器製造業（竹，とうを含む）</t>
  </si>
  <si>
    <t>1231</t>
    <phoneticPr fontId="3"/>
  </si>
  <si>
    <t>竹・とう・きりゅう等容器製造業</t>
  </si>
  <si>
    <t>1232</t>
    <phoneticPr fontId="3"/>
  </si>
  <si>
    <t>木箱製造業</t>
  </si>
  <si>
    <t>1233</t>
    <phoneticPr fontId="3"/>
  </si>
  <si>
    <t>たる・おけ製造業</t>
  </si>
  <si>
    <t>その他の木製品製造業(竹，とうを含む)</t>
  </si>
  <si>
    <t>1291</t>
    <phoneticPr fontId="3"/>
  </si>
  <si>
    <t>木材薬品処理業</t>
  </si>
  <si>
    <t>1292</t>
    <phoneticPr fontId="3"/>
  </si>
  <si>
    <t>コルク加工基礎資材・コルク製品製造業</t>
  </si>
  <si>
    <t>1299</t>
    <phoneticPr fontId="3"/>
  </si>
  <si>
    <t>他に分類されない木製品製造業(竹，とうを含む)</t>
  </si>
  <si>
    <t>家具・装備品製造業</t>
  </si>
  <si>
    <t>管理，補助的経済活動を行う事業所（13家具・装備品製造業）</t>
  </si>
  <si>
    <t>1300</t>
    <phoneticPr fontId="3"/>
  </si>
  <si>
    <t>1309</t>
    <phoneticPr fontId="3"/>
  </si>
  <si>
    <t>家具製造業</t>
  </si>
  <si>
    <t>1311</t>
    <phoneticPr fontId="3"/>
  </si>
  <si>
    <t>木製家具製造業（漆塗りを除く）</t>
  </si>
  <si>
    <t>1312</t>
    <phoneticPr fontId="3"/>
  </si>
  <si>
    <t>金属製家具製造業</t>
  </si>
  <si>
    <t>1313</t>
    <phoneticPr fontId="3"/>
  </si>
  <si>
    <t>マットレス・組スプリング製造業</t>
  </si>
  <si>
    <t>宗教用具製造業</t>
  </si>
  <si>
    <t>1321</t>
    <phoneticPr fontId="3"/>
  </si>
  <si>
    <t>建具製造業</t>
  </si>
  <si>
    <t>1331</t>
    <phoneticPr fontId="3"/>
  </si>
  <si>
    <t>その他の家具・装備品製造業</t>
  </si>
  <si>
    <t>1391</t>
    <phoneticPr fontId="3"/>
  </si>
  <si>
    <t>事務所用・店舗用装備品製造業</t>
  </si>
  <si>
    <t>1392</t>
    <phoneticPr fontId="3"/>
  </si>
  <si>
    <t>窓用・扉用日よけ，日本びょうぶ等製造業</t>
  </si>
  <si>
    <t>1393</t>
    <phoneticPr fontId="3"/>
  </si>
  <si>
    <t>鏡縁・額縁製造業</t>
  </si>
  <si>
    <t>1399</t>
    <phoneticPr fontId="3"/>
  </si>
  <si>
    <t>他に分類されない家具・装備品製造業</t>
  </si>
  <si>
    <t>パルプ・紙・紙加工品製造業</t>
  </si>
  <si>
    <t>管理，補助的経済活動を行う事業所（14パルプ・紙・紙加工品製造業）</t>
  </si>
  <si>
    <t>1400</t>
    <phoneticPr fontId="3"/>
  </si>
  <si>
    <t>1409</t>
    <phoneticPr fontId="3"/>
  </si>
  <si>
    <t>パルプ製造業</t>
  </si>
  <si>
    <t>1411</t>
    <phoneticPr fontId="3"/>
  </si>
  <si>
    <t>紙製造業</t>
  </si>
  <si>
    <t>1421</t>
    <phoneticPr fontId="3"/>
  </si>
  <si>
    <t>洋紙製造業</t>
  </si>
  <si>
    <t>1422</t>
    <phoneticPr fontId="3"/>
  </si>
  <si>
    <t>板紙製造業</t>
  </si>
  <si>
    <t>1423</t>
    <phoneticPr fontId="3"/>
  </si>
  <si>
    <t>機械すき和紙製造業</t>
  </si>
  <si>
    <t>1424</t>
    <phoneticPr fontId="3"/>
  </si>
  <si>
    <t>手すき和紙製造業</t>
  </si>
  <si>
    <t>加工紙製造業</t>
  </si>
  <si>
    <t>1431</t>
    <phoneticPr fontId="3"/>
  </si>
  <si>
    <t>塗工紙製造業（印刷用紙を除く）</t>
  </si>
  <si>
    <t>1432</t>
    <phoneticPr fontId="3"/>
  </si>
  <si>
    <t>段ボール製造業</t>
  </si>
  <si>
    <t>1433</t>
    <phoneticPr fontId="3"/>
  </si>
  <si>
    <t>壁紙・ふすま紙製造業</t>
  </si>
  <si>
    <t>紙製品製造業</t>
  </si>
  <si>
    <t>1441</t>
    <phoneticPr fontId="3"/>
  </si>
  <si>
    <t>事務用・学用紙製品製造業</t>
  </si>
  <si>
    <t>1442</t>
    <phoneticPr fontId="3"/>
  </si>
  <si>
    <t>日用紙製品製造業</t>
  </si>
  <si>
    <t>1449</t>
    <phoneticPr fontId="3"/>
  </si>
  <si>
    <t>その他の紙製品製造業</t>
  </si>
  <si>
    <t>紙製容器製造業</t>
  </si>
  <si>
    <t>1451</t>
    <phoneticPr fontId="3"/>
  </si>
  <si>
    <t>重包装紙袋製造業</t>
  </si>
  <si>
    <t>1452</t>
    <phoneticPr fontId="3"/>
  </si>
  <si>
    <t>角底紙袋製造業</t>
  </si>
  <si>
    <t>1453</t>
    <phoneticPr fontId="3"/>
  </si>
  <si>
    <t>段ボール箱製造業</t>
  </si>
  <si>
    <t>1454</t>
    <phoneticPr fontId="3"/>
  </si>
  <si>
    <t>紙器製造業</t>
  </si>
  <si>
    <t>その他のパルプ・紙・紙加工品製造業</t>
  </si>
  <si>
    <t>1499</t>
    <phoneticPr fontId="3"/>
  </si>
  <si>
    <t>印刷・同関連業</t>
  </si>
  <si>
    <t>管理，補助的経済活動を行う事業所（15印刷・同関連業）</t>
  </si>
  <si>
    <t>1500</t>
    <phoneticPr fontId="3"/>
  </si>
  <si>
    <t>1509</t>
    <phoneticPr fontId="3"/>
  </si>
  <si>
    <t>印刷業</t>
  </si>
  <si>
    <t>1511</t>
    <phoneticPr fontId="3"/>
  </si>
  <si>
    <t>オフセット印刷業（紙に対するもの）</t>
  </si>
  <si>
    <t>1512</t>
    <phoneticPr fontId="3"/>
  </si>
  <si>
    <t>オフセット印刷以外の印刷業（紙に対するもの）</t>
  </si>
  <si>
    <t>1513</t>
    <phoneticPr fontId="3"/>
  </si>
  <si>
    <t>紙以外の印刷業</t>
  </si>
  <si>
    <t>製版業</t>
  </si>
  <si>
    <t>1521</t>
    <phoneticPr fontId="3"/>
  </si>
  <si>
    <t>製本業，印刷物加工業</t>
  </si>
  <si>
    <t>1531</t>
    <phoneticPr fontId="3"/>
  </si>
  <si>
    <t>製本業</t>
  </si>
  <si>
    <t>1532</t>
    <phoneticPr fontId="3"/>
  </si>
  <si>
    <t>印刷物加工業</t>
  </si>
  <si>
    <t>印刷関連サービス業</t>
  </si>
  <si>
    <t>1591</t>
    <phoneticPr fontId="3"/>
  </si>
  <si>
    <t>化学工業</t>
  </si>
  <si>
    <t>管理，補助的経済活動を行う事業所（16化学工業）</t>
  </si>
  <si>
    <t>1600</t>
    <phoneticPr fontId="3"/>
  </si>
  <si>
    <t>1609</t>
    <phoneticPr fontId="3"/>
  </si>
  <si>
    <t>化学肥料製造業</t>
  </si>
  <si>
    <t>1611</t>
    <phoneticPr fontId="3"/>
  </si>
  <si>
    <t>窒素質・りん酸質肥料製造業</t>
  </si>
  <si>
    <t>1612</t>
    <phoneticPr fontId="3"/>
  </si>
  <si>
    <t>複合肥料製造業</t>
  </si>
  <si>
    <t>1619</t>
    <phoneticPr fontId="3"/>
  </si>
  <si>
    <t>その他の化学肥料製造業</t>
  </si>
  <si>
    <t>無機化学工業製品製造業</t>
  </si>
  <si>
    <t>1621</t>
    <phoneticPr fontId="3"/>
  </si>
  <si>
    <t>ソーダ工業</t>
  </si>
  <si>
    <t>1622</t>
    <phoneticPr fontId="3"/>
  </si>
  <si>
    <t>無機顔料製造業</t>
  </si>
  <si>
    <t>1623</t>
    <phoneticPr fontId="3"/>
  </si>
  <si>
    <t>圧縮ガス・液化ガス製造業</t>
  </si>
  <si>
    <t>1624</t>
    <phoneticPr fontId="3"/>
  </si>
  <si>
    <t>塩製造業</t>
  </si>
  <si>
    <t>1629</t>
    <phoneticPr fontId="3"/>
  </si>
  <si>
    <t>その他の無機化学工業製品製造業</t>
  </si>
  <si>
    <t>有機化学工業製品製造業</t>
  </si>
  <si>
    <t>1631</t>
    <phoneticPr fontId="3"/>
  </si>
  <si>
    <t>石油化学系基礎製品製造業（一貫して生産される誘導品を含む）</t>
  </si>
  <si>
    <t>1632</t>
    <phoneticPr fontId="3"/>
  </si>
  <si>
    <t>脂肪族系中間物製造業（脂肪族系溶剤を含む）</t>
  </si>
  <si>
    <t>1633</t>
    <phoneticPr fontId="3"/>
  </si>
  <si>
    <t>発酵工業</t>
  </si>
  <si>
    <t>1634</t>
    <phoneticPr fontId="3"/>
  </si>
  <si>
    <t>環式中間物・合成染料・有機顔料製造業</t>
  </si>
  <si>
    <t>1635</t>
    <phoneticPr fontId="3"/>
  </si>
  <si>
    <t>プラスチック製造業</t>
  </si>
  <si>
    <t>1636</t>
    <phoneticPr fontId="3"/>
  </si>
  <si>
    <t>合成ゴム製造業</t>
  </si>
  <si>
    <t>1639</t>
    <phoneticPr fontId="3"/>
  </si>
  <si>
    <t>その他の有機化学工業製品製造業</t>
  </si>
  <si>
    <t>油脂加工製品・石けん・合成洗剤・界面活性剤・塗料製造業</t>
  </si>
  <si>
    <t>1641</t>
    <phoneticPr fontId="3"/>
  </si>
  <si>
    <t>脂肪酸・硬化油・グリセリン製造業</t>
  </si>
  <si>
    <t>1642</t>
    <phoneticPr fontId="3"/>
  </si>
  <si>
    <t>石けん・合成洗剤製造業</t>
  </si>
  <si>
    <t>1643</t>
    <phoneticPr fontId="3"/>
  </si>
  <si>
    <t>界面活性剤製造業（石けん，合成洗剤を除く）</t>
  </si>
  <si>
    <t>1644</t>
    <phoneticPr fontId="3"/>
  </si>
  <si>
    <t>塗料製造業</t>
  </si>
  <si>
    <t>1645</t>
    <phoneticPr fontId="3"/>
  </si>
  <si>
    <t>印刷インキ製造業</t>
  </si>
  <si>
    <t>1646</t>
    <phoneticPr fontId="3"/>
  </si>
  <si>
    <t>洗浄剤・磨用剤製造業</t>
  </si>
  <si>
    <t>1647</t>
    <phoneticPr fontId="3"/>
  </si>
  <si>
    <t>ろうそく製造業</t>
  </si>
  <si>
    <t>医薬品製造業</t>
  </si>
  <si>
    <t>1651</t>
    <phoneticPr fontId="3"/>
  </si>
  <si>
    <t>医薬品原薬製造業</t>
  </si>
  <si>
    <t>1652</t>
    <phoneticPr fontId="3"/>
  </si>
  <si>
    <t>医薬品製剤製造業</t>
  </si>
  <si>
    <t>1653</t>
    <phoneticPr fontId="3"/>
  </si>
  <si>
    <t>生物学的製剤製造業</t>
  </si>
  <si>
    <t>1654</t>
    <phoneticPr fontId="3"/>
  </si>
  <si>
    <t>生薬・漢方製剤製造業</t>
  </si>
  <si>
    <t>1655</t>
    <phoneticPr fontId="3"/>
  </si>
  <si>
    <t>動物用医薬品製造業</t>
  </si>
  <si>
    <t>化粧品・歯磨・その他の化粧用調整品製造業</t>
  </si>
  <si>
    <t>1661</t>
    <phoneticPr fontId="3"/>
  </si>
  <si>
    <t>仕上用・皮膚用化粧品製造業（香水，オーデコロンを含む）</t>
  </si>
  <si>
    <t>1662</t>
    <phoneticPr fontId="3"/>
  </si>
  <si>
    <t>頭髪用化粧品製造業</t>
  </si>
  <si>
    <t>1669</t>
    <phoneticPr fontId="3"/>
  </si>
  <si>
    <t>その他の化粧品・歯磨・化粧用調整品製造業</t>
  </si>
  <si>
    <t>その他の化学工業</t>
  </si>
  <si>
    <t>1691</t>
    <phoneticPr fontId="3"/>
  </si>
  <si>
    <t>火薬類製造業</t>
  </si>
  <si>
    <t>1692</t>
    <phoneticPr fontId="3"/>
  </si>
  <si>
    <t>農薬製造業</t>
  </si>
  <si>
    <t>1693</t>
    <phoneticPr fontId="3"/>
  </si>
  <si>
    <t>香料製造業</t>
  </si>
  <si>
    <t>1694</t>
    <phoneticPr fontId="3"/>
  </si>
  <si>
    <t>ゼラチン・接着剤製造業</t>
  </si>
  <si>
    <t>1695</t>
    <phoneticPr fontId="3"/>
  </si>
  <si>
    <t>写真感光材料製造業</t>
  </si>
  <si>
    <t>1696</t>
    <phoneticPr fontId="3"/>
  </si>
  <si>
    <t>天然樹脂製品・木材化学製品製造業</t>
  </si>
  <si>
    <t>1697</t>
    <phoneticPr fontId="3"/>
  </si>
  <si>
    <t>試薬製造業</t>
  </si>
  <si>
    <t>1699</t>
    <phoneticPr fontId="3"/>
  </si>
  <si>
    <t>他に分類されない化学工業製品製造業</t>
  </si>
  <si>
    <t>石油製品・石炭製品製造業</t>
  </si>
  <si>
    <t>管理，補助的経済活動を行う事業所（17石油製品・石炭製品製造業）</t>
  </si>
  <si>
    <t>1700</t>
    <phoneticPr fontId="3"/>
  </si>
  <si>
    <t>1709</t>
    <phoneticPr fontId="3"/>
  </si>
  <si>
    <t>石油精製業</t>
  </si>
  <si>
    <t>1711</t>
    <phoneticPr fontId="3"/>
  </si>
  <si>
    <t>1721</t>
    <phoneticPr fontId="3"/>
  </si>
  <si>
    <t>コークス製造業</t>
  </si>
  <si>
    <t>1731</t>
    <phoneticPr fontId="3"/>
  </si>
  <si>
    <t>舗装材料製造業</t>
  </si>
  <si>
    <t>1741</t>
    <phoneticPr fontId="3"/>
  </si>
  <si>
    <t>その他の石油製品・石炭製品製造業</t>
  </si>
  <si>
    <t>1799</t>
    <phoneticPr fontId="3"/>
  </si>
  <si>
    <t>プラスチック製品製造業（別掲を除く）</t>
  </si>
  <si>
    <t>管理，補助的経済活動を行う事業所（18プラスチック製品製造業）</t>
  </si>
  <si>
    <t>1800</t>
    <phoneticPr fontId="3"/>
  </si>
  <si>
    <t>1809</t>
    <phoneticPr fontId="3"/>
  </si>
  <si>
    <t>プラスチック板・棒・管・継手・異形押出製品製造業</t>
  </si>
  <si>
    <t>1811</t>
    <phoneticPr fontId="3"/>
  </si>
  <si>
    <t>プラスチック板・棒製造業</t>
  </si>
  <si>
    <t>1812</t>
    <phoneticPr fontId="3"/>
  </si>
  <si>
    <t>プラスチック管製造業</t>
  </si>
  <si>
    <t>1813</t>
    <phoneticPr fontId="3"/>
  </si>
  <si>
    <t>プラスチック継手製造業</t>
  </si>
  <si>
    <t>1814</t>
    <phoneticPr fontId="3"/>
  </si>
  <si>
    <t>プラスチック異形押出製品製造業</t>
  </si>
  <si>
    <t>1815</t>
    <phoneticPr fontId="3"/>
  </si>
  <si>
    <t>プラスチック板・棒・管・継手・異形押出製品加工業</t>
  </si>
  <si>
    <t>プラスチックフィルム・シート・床材・合成皮革製造業</t>
  </si>
  <si>
    <t>1821</t>
    <phoneticPr fontId="3"/>
  </si>
  <si>
    <t>プラスチックフィルム製造業</t>
  </si>
  <si>
    <t>1822</t>
    <phoneticPr fontId="3"/>
  </si>
  <si>
    <t>プラスチックシート製造業</t>
  </si>
  <si>
    <t>1823</t>
    <phoneticPr fontId="3"/>
  </si>
  <si>
    <t>プラスチック床材製造業</t>
  </si>
  <si>
    <t>1824</t>
    <phoneticPr fontId="3"/>
  </si>
  <si>
    <t>合成皮革製造業</t>
  </si>
  <si>
    <t>1825</t>
    <phoneticPr fontId="3"/>
  </si>
  <si>
    <t>プラスチックフィルム・シート・床材・合成皮革加工業</t>
  </si>
  <si>
    <t>工業用プラスチック製品製造業</t>
  </si>
  <si>
    <t>1831</t>
    <phoneticPr fontId="3"/>
  </si>
  <si>
    <t>電気機械器具用プラスチック製品製造業（加工業を除く）</t>
  </si>
  <si>
    <t>1832</t>
    <phoneticPr fontId="3"/>
  </si>
  <si>
    <t>輸送機械器具用プラスチック製品製造業（加工業を除く）</t>
  </si>
  <si>
    <t>1833</t>
    <phoneticPr fontId="3"/>
  </si>
  <si>
    <t>その他の工業用プラスチック製品製造業（加工業を除く）</t>
  </si>
  <si>
    <t>1834</t>
    <phoneticPr fontId="3"/>
  </si>
  <si>
    <t>工業用プラスチック製品加工業</t>
  </si>
  <si>
    <t>発泡・強化プラスチック製品製造業</t>
  </si>
  <si>
    <t>1841</t>
    <phoneticPr fontId="3"/>
  </si>
  <si>
    <t>軟質プラスチック発泡製品製造業（半硬質性を含む）</t>
  </si>
  <si>
    <t>1842</t>
    <phoneticPr fontId="3"/>
  </si>
  <si>
    <t>硬質プラスチック発泡製品製造業</t>
  </si>
  <si>
    <t>1843</t>
    <phoneticPr fontId="3"/>
  </si>
  <si>
    <t>強化プラスチック製板・棒・管・継手製造業</t>
  </si>
  <si>
    <t>1844</t>
    <phoneticPr fontId="3"/>
  </si>
  <si>
    <t>強化プラスチック製容器・浴槽等製造業</t>
  </si>
  <si>
    <t>1845</t>
    <phoneticPr fontId="3"/>
  </si>
  <si>
    <t>発泡・強化プラスチック製品加工業</t>
  </si>
  <si>
    <t>プラスチック成形材料製造業（廃プラスチックを含む）</t>
  </si>
  <si>
    <t>1851</t>
    <phoneticPr fontId="3"/>
  </si>
  <si>
    <t>プラスチック成形材料製造業</t>
  </si>
  <si>
    <t>廃プラスチック製品製造業</t>
  </si>
  <si>
    <t>その他のプラスチック製品製造業</t>
  </si>
  <si>
    <t>1891</t>
    <phoneticPr fontId="3"/>
  </si>
  <si>
    <t>プラスチック製日用雑貨・食卓用品製造業</t>
  </si>
  <si>
    <t>1892</t>
    <phoneticPr fontId="3"/>
  </si>
  <si>
    <t>プラスチック製容器製造業</t>
  </si>
  <si>
    <t>1897</t>
    <phoneticPr fontId="3"/>
  </si>
  <si>
    <t>他に分類されないプラスチック製品製造業</t>
  </si>
  <si>
    <t>1898</t>
    <phoneticPr fontId="3"/>
  </si>
  <si>
    <t>他に分類されないプラスチック製品加工業</t>
  </si>
  <si>
    <t>ゴム製品製造業</t>
  </si>
  <si>
    <t>管理，補助的経済活動を行う事業所（19ゴム製品製造業）</t>
  </si>
  <si>
    <t>1900</t>
    <phoneticPr fontId="3"/>
  </si>
  <si>
    <t>1909</t>
    <phoneticPr fontId="3"/>
  </si>
  <si>
    <t>タイヤ・チューブ製造業</t>
  </si>
  <si>
    <t>1911</t>
    <phoneticPr fontId="3"/>
  </si>
  <si>
    <t>自動車タイヤ・チューブ製造業</t>
  </si>
  <si>
    <t>1919</t>
    <phoneticPr fontId="3"/>
  </si>
  <si>
    <t>その他のタイヤ・チューブ製造業</t>
  </si>
  <si>
    <t>ゴム製・プラスチック製履物・同附属品製造業</t>
  </si>
  <si>
    <t>1921</t>
    <phoneticPr fontId="3"/>
  </si>
  <si>
    <t>ゴム製履物・同附属品製造業</t>
  </si>
  <si>
    <t>1922</t>
    <phoneticPr fontId="3"/>
  </si>
  <si>
    <t>プラスチック製履物・同附属品製造業</t>
  </si>
  <si>
    <t>ゴムベルト・ゴムホース・工業用ゴム製品製造業</t>
  </si>
  <si>
    <t>1931</t>
    <phoneticPr fontId="3"/>
  </si>
  <si>
    <t>ゴムベルト製造業</t>
  </si>
  <si>
    <t>1932</t>
    <phoneticPr fontId="3"/>
  </si>
  <si>
    <t>ゴムホース製造業</t>
  </si>
  <si>
    <t>1933</t>
    <phoneticPr fontId="3"/>
  </si>
  <si>
    <t>工業用ゴム製品製造業</t>
  </si>
  <si>
    <t>その他のゴム製品製造業</t>
  </si>
  <si>
    <t>1991</t>
    <phoneticPr fontId="3"/>
  </si>
  <si>
    <t>ゴム引布・同製品製造業</t>
  </si>
  <si>
    <t>1992</t>
    <phoneticPr fontId="3"/>
  </si>
  <si>
    <t>医療・衛生用ゴム製品製造業</t>
  </si>
  <si>
    <t>1993</t>
    <phoneticPr fontId="3"/>
  </si>
  <si>
    <t>ゴム練生地製造業</t>
  </si>
  <si>
    <t>1994</t>
    <phoneticPr fontId="3"/>
  </si>
  <si>
    <t>更生タイヤ製造業</t>
  </si>
  <si>
    <t>1995</t>
    <phoneticPr fontId="3"/>
  </si>
  <si>
    <t>再生ゴム製造業</t>
  </si>
  <si>
    <t>1999</t>
    <phoneticPr fontId="3"/>
  </si>
  <si>
    <t>他に分類されないゴム製品製造業</t>
  </si>
  <si>
    <t>なめし革・同製品・毛皮製造業</t>
  </si>
  <si>
    <t>管理，補助的経済活動を行う事業所（20なめし革・同製品・毛皮製造業）</t>
  </si>
  <si>
    <t>2000</t>
    <phoneticPr fontId="3"/>
  </si>
  <si>
    <t>2009</t>
    <phoneticPr fontId="3"/>
  </si>
  <si>
    <t>なめし革製造業</t>
  </si>
  <si>
    <t>2011</t>
    <phoneticPr fontId="3"/>
  </si>
  <si>
    <t>工業用革製品製造業（手袋を除く）</t>
  </si>
  <si>
    <t>2021</t>
    <phoneticPr fontId="3"/>
  </si>
  <si>
    <t>革製履物用材料・同附属品製造業</t>
  </si>
  <si>
    <t>2031</t>
    <phoneticPr fontId="3"/>
  </si>
  <si>
    <t>革製履物製造業</t>
  </si>
  <si>
    <t>2041</t>
    <phoneticPr fontId="3"/>
  </si>
  <si>
    <t>革製手袋製造業</t>
  </si>
  <si>
    <t>2051</t>
    <phoneticPr fontId="3"/>
  </si>
  <si>
    <t>かばん製造業</t>
  </si>
  <si>
    <t>2061</t>
    <phoneticPr fontId="3"/>
  </si>
  <si>
    <t>袋物製造業</t>
  </si>
  <si>
    <t>2071</t>
    <phoneticPr fontId="3"/>
  </si>
  <si>
    <t>袋物製造業（ハンドバッグを除く）</t>
  </si>
  <si>
    <t>2072</t>
    <phoneticPr fontId="3"/>
  </si>
  <si>
    <t>ハンドバッグ製造業</t>
  </si>
  <si>
    <t>毛皮製造業</t>
  </si>
  <si>
    <t>2081</t>
    <phoneticPr fontId="3"/>
  </si>
  <si>
    <t>その他のなめし革製品製造業</t>
  </si>
  <si>
    <t>2099</t>
    <phoneticPr fontId="3"/>
  </si>
  <si>
    <t>窯業・土石製品製造業</t>
  </si>
  <si>
    <t>管理，補助的経済活動を行う事業所（21窯業・土石製品製造業）</t>
  </si>
  <si>
    <t>2100</t>
    <phoneticPr fontId="3"/>
  </si>
  <si>
    <t>2109</t>
    <phoneticPr fontId="3"/>
  </si>
  <si>
    <t>ガラス・同製品製造業</t>
  </si>
  <si>
    <t>2111</t>
    <phoneticPr fontId="3"/>
  </si>
  <si>
    <t>板ガラス製造業</t>
  </si>
  <si>
    <t>2112</t>
    <phoneticPr fontId="3"/>
  </si>
  <si>
    <t>板ガラス加工業</t>
  </si>
  <si>
    <t>2113</t>
    <phoneticPr fontId="3"/>
  </si>
  <si>
    <t>ガラス製加工素材製造業</t>
  </si>
  <si>
    <t>2114</t>
    <phoneticPr fontId="3"/>
  </si>
  <si>
    <t>ガラス容器製造業</t>
  </si>
  <si>
    <t>2115</t>
    <phoneticPr fontId="3"/>
  </si>
  <si>
    <t>理化学用・医療用ガラス器具製造業</t>
  </si>
  <si>
    <t>2116</t>
    <phoneticPr fontId="3"/>
  </si>
  <si>
    <t>卓上用・ちゅう房用ガラス器具製造業</t>
  </si>
  <si>
    <t>2117</t>
    <phoneticPr fontId="3"/>
  </si>
  <si>
    <t>ガラス繊維・同製品製造業</t>
  </si>
  <si>
    <t>2119</t>
    <phoneticPr fontId="3"/>
  </si>
  <si>
    <t>その他のガラス・同製品製造業</t>
  </si>
  <si>
    <t>セメント・同製品製造業</t>
  </si>
  <si>
    <t>2121</t>
    <phoneticPr fontId="3"/>
  </si>
  <si>
    <t>セメント製造業</t>
  </si>
  <si>
    <t>2122</t>
    <phoneticPr fontId="3"/>
  </si>
  <si>
    <t>生コンクリート製造業</t>
  </si>
  <si>
    <t>2123</t>
    <phoneticPr fontId="3"/>
  </si>
  <si>
    <t>コンクリート製品製造業</t>
  </si>
  <si>
    <t>2129</t>
    <phoneticPr fontId="3"/>
  </si>
  <si>
    <t>その他のセメント製品製造業</t>
  </si>
  <si>
    <t>建設用粘土製品製造業（陶磁器製を除く)</t>
  </si>
  <si>
    <t>2131</t>
    <phoneticPr fontId="3"/>
  </si>
  <si>
    <t>2132</t>
    <phoneticPr fontId="3"/>
  </si>
  <si>
    <t>普通れんが製造業</t>
  </si>
  <si>
    <t>2139</t>
    <phoneticPr fontId="3"/>
  </si>
  <si>
    <t>その他の建設用粘土製品製造業</t>
  </si>
  <si>
    <t>陶磁器・同関連製品製造業</t>
  </si>
  <si>
    <t>2141</t>
    <phoneticPr fontId="3"/>
  </si>
  <si>
    <t>衛生陶器製造業</t>
  </si>
  <si>
    <t>2142</t>
    <phoneticPr fontId="3"/>
  </si>
  <si>
    <t>食卓用・ちゅう房用陶磁器製造業</t>
  </si>
  <si>
    <t>2143</t>
    <phoneticPr fontId="3"/>
  </si>
  <si>
    <t>陶磁器製置物製造業</t>
  </si>
  <si>
    <t>2144</t>
    <phoneticPr fontId="3"/>
  </si>
  <si>
    <t>電気用陶磁器製造業</t>
  </si>
  <si>
    <t>2145</t>
    <phoneticPr fontId="3"/>
  </si>
  <si>
    <t>理化学用・工業用陶磁器製造業</t>
  </si>
  <si>
    <t>2146</t>
    <phoneticPr fontId="3"/>
  </si>
  <si>
    <t>陶磁器製タイル製造業</t>
  </si>
  <si>
    <t>2147</t>
    <phoneticPr fontId="3"/>
  </si>
  <si>
    <t>陶磁器絵付業</t>
  </si>
  <si>
    <t>2148</t>
    <phoneticPr fontId="3"/>
  </si>
  <si>
    <t>陶磁器用はい（坏）土製造業</t>
  </si>
  <si>
    <t>2149</t>
    <phoneticPr fontId="3"/>
  </si>
  <si>
    <t>その他の陶磁器・同関連製品製造業</t>
  </si>
  <si>
    <t>耐火物製造業</t>
  </si>
  <si>
    <t>2151</t>
    <phoneticPr fontId="3"/>
  </si>
  <si>
    <t>耐火れんが製造業</t>
  </si>
  <si>
    <t>2152</t>
    <phoneticPr fontId="3"/>
  </si>
  <si>
    <t>不定形耐火物製造業</t>
  </si>
  <si>
    <t>2159</t>
    <phoneticPr fontId="3"/>
  </si>
  <si>
    <t>その他の耐火物製造業</t>
  </si>
  <si>
    <t>炭素・黒鉛製品製造業</t>
  </si>
  <si>
    <t>2161</t>
    <phoneticPr fontId="3"/>
  </si>
  <si>
    <t>炭素質電極製造業</t>
  </si>
  <si>
    <t>2169</t>
    <phoneticPr fontId="3"/>
  </si>
  <si>
    <t>その他の炭素・黒鉛製品製造業</t>
  </si>
  <si>
    <t>研磨材・同製品製造業</t>
  </si>
  <si>
    <t>2171</t>
    <phoneticPr fontId="3"/>
  </si>
  <si>
    <t>研磨材製造業</t>
  </si>
  <si>
    <t>2172</t>
    <phoneticPr fontId="3"/>
  </si>
  <si>
    <t>研削と石製造業</t>
  </si>
  <si>
    <t>2173</t>
    <phoneticPr fontId="3"/>
  </si>
  <si>
    <t>研磨布紙製造業</t>
  </si>
  <si>
    <t>2179</t>
    <phoneticPr fontId="3"/>
  </si>
  <si>
    <t>その他の研磨材・同製品製造業</t>
  </si>
  <si>
    <t>骨材・石工品等製造業</t>
  </si>
  <si>
    <t>2181</t>
    <phoneticPr fontId="3"/>
  </si>
  <si>
    <t>砕石製造業</t>
  </si>
  <si>
    <t>2182</t>
    <phoneticPr fontId="3"/>
  </si>
  <si>
    <t>再生骨材製造業</t>
  </si>
  <si>
    <t>2183</t>
    <phoneticPr fontId="3"/>
  </si>
  <si>
    <t>人工骨材製造業</t>
  </si>
  <si>
    <t>2184</t>
    <phoneticPr fontId="3"/>
  </si>
  <si>
    <t>石工品製造業</t>
  </si>
  <si>
    <t>2185</t>
    <phoneticPr fontId="3"/>
  </si>
  <si>
    <t>けいそう土・同製品製造業</t>
  </si>
  <si>
    <t>2186</t>
    <phoneticPr fontId="3"/>
  </si>
  <si>
    <t>鉱物・土石粉砕等処理業</t>
  </si>
  <si>
    <t>その他の窯業・土石製品製造業</t>
  </si>
  <si>
    <t>2191</t>
    <phoneticPr fontId="3"/>
  </si>
  <si>
    <t>ロックウール・同製品製造業</t>
  </si>
  <si>
    <t>2192</t>
    <phoneticPr fontId="3"/>
  </si>
  <si>
    <t>石こう（膏）製品製造業</t>
  </si>
  <si>
    <t>2193</t>
    <phoneticPr fontId="3"/>
  </si>
  <si>
    <t>石灰製造業</t>
  </si>
  <si>
    <t>2194</t>
    <phoneticPr fontId="3"/>
  </si>
  <si>
    <t>鋳型製造業（中子を含む）</t>
  </si>
  <si>
    <t>2199</t>
    <phoneticPr fontId="3"/>
  </si>
  <si>
    <t>他に分類されない窯業・土石製品製造業</t>
  </si>
  <si>
    <t>鉄鋼業</t>
  </si>
  <si>
    <t>管理，補助的経済活動を行う事業所（22鉄鋼業）</t>
  </si>
  <si>
    <t>2200</t>
    <phoneticPr fontId="3"/>
  </si>
  <si>
    <t>2209</t>
    <phoneticPr fontId="3"/>
  </si>
  <si>
    <t>製鉄業</t>
  </si>
  <si>
    <t>2211</t>
    <phoneticPr fontId="3"/>
  </si>
  <si>
    <t>高炉による製鉄業</t>
  </si>
  <si>
    <t>2212</t>
    <phoneticPr fontId="3"/>
  </si>
  <si>
    <t>高炉によらない製鉄業</t>
  </si>
  <si>
    <t>2213</t>
    <phoneticPr fontId="3"/>
  </si>
  <si>
    <t>フェロアロイ製造業</t>
  </si>
  <si>
    <t>製鋼・製鋼圧延業</t>
  </si>
  <si>
    <t>2221</t>
    <phoneticPr fontId="3"/>
  </si>
  <si>
    <t>製鋼を行わない鋼材製造業（表面処理鋼材を除く）</t>
  </si>
  <si>
    <t>2231</t>
    <phoneticPr fontId="3"/>
  </si>
  <si>
    <t>熱間圧延業（鋼管，伸鉄を除く）</t>
  </si>
  <si>
    <t>2232</t>
    <phoneticPr fontId="3"/>
  </si>
  <si>
    <t>冷間圧延業（鋼管，伸鉄を除く）</t>
  </si>
  <si>
    <t>2233</t>
    <phoneticPr fontId="3"/>
  </si>
  <si>
    <t>冷間ロール成型形鋼製造業</t>
  </si>
  <si>
    <t>2234</t>
    <phoneticPr fontId="3"/>
  </si>
  <si>
    <t>鋼管製造業</t>
  </si>
  <si>
    <t>2235</t>
    <phoneticPr fontId="3"/>
  </si>
  <si>
    <t>伸鉄業</t>
  </si>
  <si>
    <t>2236</t>
    <phoneticPr fontId="3"/>
  </si>
  <si>
    <t>磨棒鋼製造業</t>
  </si>
  <si>
    <t>2237</t>
    <phoneticPr fontId="3"/>
  </si>
  <si>
    <t>引抜鋼管製造業</t>
  </si>
  <si>
    <t>2238</t>
    <phoneticPr fontId="3"/>
  </si>
  <si>
    <t>伸線業</t>
  </si>
  <si>
    <t>2239</t>
    <phoneticPr fontId="3"/>
  </si>
  <si>
    <t>その他の製鋼を行わない鋼材製造業（表面処理鋼材を除く)</t>
  </si>
  <si>
    <t>表面処理鋼材製造業</t>
  </si>
  <si>
    <t>2241</t>
    <phoneticPr fontId="3"/>
  </si>
  <si>
    <t>亜鉛鉄板製造業</t>
  </si>
  <si>
    <t>2249</t>
    <phoneticPr fontId="3"/>
  </si>
  <si>
    <t>その他の表面処理鋼材製造業</t>
  </si>
  <si>
    <t>鉄素形材製造業</t>
  </si>
  <si>
    <t>2251</t>
    <phoneticPr fontId="3"/>
  </si>
  <si>
    <t>銑鉄鋳物製造業（鋳鉄管，可鍛鋳鉄を除く）</t>
  </si>
  <si>
    <t>2252</t>
    <phoneticPr fontId="3"/>
  </si>
  <si>
    <t>可鍛鋳鉄製造業</t>
  </si>
  <si>
    <t>2253</t>
    <phoneticPr fontId="3"/>
  </si>
  <si>
    <t>鋳鋼製造業</t>
  </si>
  <si>
    <t>2254</t>
    <phoneticPr fontId="3"/>
  </si>
  <si>
    <t>鍛工品製造業</t>
  </si>
  <si>
    <t>2255</t>
    <phoneticPr fontId="3"/>
  </si>
  <si>
    <t>鍛鋼製造業</t>
  </si>
  <si>
    <t>その他の鉄鋼業</t>
  </si>
  <si>
    <t>2291</t>
    <phoneticPr fontId="3"/>
  </si>
  <si>
    <t>鉄鋼シャースリット業</t>
  </si>
  <si>
    <t>2292</t>
    <phoneticPr fontId="3"/>
  </si>
  <si>
    <t>鉄スクラップ加工処理業</t>
  </si>
  <si>
    <t>2293</t>
    <phoneticPr fontId="3"/>
  </si>
  <si>
    <t>鋳鉄管製造業</t>
  </si>
  <si>
    <t>2299</t>
    <phoneticPr fontId="3"/>
  </si>
  <si>
    <t>他に分類されない鉄鋼業</t>
  </si>
  <si>
    <t>非鉄金属製造業</t>
  </si>
  <si>
    <t>管理，補助的経済活動を行う事業所（23非鉄金属製造業）</t>
  </si>
  <si>
    <t>2300</t>
    <phoneticPr fontId="3"/>
  </si>
  <si>
    <t>2309</t>
    <phoneticPr fontId="3"/>
  </si>
  <si>
    <t>非鉄金属第1次製錬・精製業</t>
  </si>
  <si>
    <t>2311</t>
    <phoneticPr fontId="3"/>
  </si>
  <si>
    <t>銅第1次製錬・精製業</t>
  </si>
  <si>
    <t>2312</t>
    <phoneticPr fontId="3"/>
  </si>
  <si>
    <t>亜鉛第1次製錬・精製業</t>
  </si>
  <si>
    <t>2319</t>
    <phoneticPr fontId="3"/>
  </si>
  <si>
    <t>その他の非鉄金属第1次製錬・精製業</t>
  </si>
  <si>
    <t>非鉄金属第2次製錬・精製業（非鉄金属合金製造業を含む）</t>
  </si>
  <si>
    <t>2321</t>
    <phoneticPr fontId="3"/>
  </si>
  <si>
    <t>鉛第2次製錬・精製業（鉛合金製造業を含む)</t>
  </si>
  <si>
    <t>2322</t>
    <phoneticPr fontId="3"/>
  </si>
  <si>
    <t>アルミニウム第2次製錬・精製業（アルミニウム合金製造業を含む）</t>
  </si>
  <si>
    <t>2329</t>
    <phoneticPr fontId="3"/>
  </si>
  <si>
    <t>その他の非鉄金属第2次製錬・精製業（非鉄金属合金製造業を含む）</t>
  </si>
  <si>
    <t>非鉄金属・同合金圧延業（抽伸，押出しを含む）</t>
  </si>
  <si>
    <t>2331</t>
    <phoneticPr fontId="3"/>
  </si>
  <si>
    <t>伸銅品製造業</t>
  </si>
  <si>
    <t>2332</t>
    <phoneticPr fontId="3"/>
  </si>
  <si>
    <t>アルミニウム・同合金圧延業（抽伸，押出しを含む）</t>
  </si>
  <si>
    <t>2339</t>
    <phoneticPr fontId="3"/>
  </si>
  <si>
    <t>その他の非鉄金属・同合金圧延業（抽伸，押出しを含む）</t>
  </si>
  <si>
    <t>電線・ケーブル製造業</t>
  </si>
  <si>
    <t>2341</t>
    <phoneticPr fontId="3"/>
  </si>
  <si>
    <t>電線・ケーブル製造業（光ファイバケーブルを除く）</t>
  </si>
  <si>
    <t>2342</t>
    <phoneticPr fontId="3"/>
  </si>
  <si>
    <t>光ファイバケーブル製造業（通信複合ケーブルを含む）</t>
  </si>
  <si>
    <t>非鉄金属素形材製造業</t>
  </si>
  <si>
    <t>2351</t>
    <phoneticPr fontId="3"/>
  </si>
  <si>
    <t>銅・同合金鋳物製造業（ダイカストを除く）</t>
  </si>
  <si>
    <t>2352</t>
    <phoneticPr fontId="3"/>
  </si>
  <si>
    <t>非鉄金属鋳物製造業（銅・同合金鋳物及びダイカストを除く）</t>
  </si>
  <si>
    <t>2353</t>
    <phoneticPr fontId="3"/>
  </si>
  <si>
    <t>アルミニウム・同合金ダイカスト製造業</t>
  </si>
  <si>
    <t>2354</t>
    <phoneticPr fontId="3"/>
  </si>
  <si>
    <t>非鉄金属ダイカスト製造業（アルミニウム・同合金ダイカストを除く）</t>
  </si>
  <si>
    <t>2355</t>
    <phoneticPr fontId="3"/>
  </si>
  <si>
    <t>非鉄金属鍛造品製造業</t>
  </si>
  <si>
    <t>その他の非鉄金属製造業</t>
  </si>
  <si>
    <t>2391</t>
    <phoneticPr fontId="3"/>
  </si>
  <si>
    <t>核燃料製造業</t>
  </si>
  <si>
    <t>2399</t>
    <phoneticPr fontId="3"/>
  </si>
  <si>
    <t>他に分類されない非鉄金属製造業</t>
  </si>
  <si>
    <t>金属製品製造業</t>
  </si>
  <si>
    <t>管理，補助的経済活動を行う事業所（24金属製品製造業）</t>
  </si>
  <si>
    <t>2400</t>
    <phoneticPr fontId="3"/>
  </si>
  <si>
    <t>2409</t>
    <phoneticPr fontId="3"/>
  </si>
  <si>
    <t>ブリキ缶・その他のめっき板等製品製造業</t>
  </si>
  <si>
    <t>2411</t>
    <phoneticPr fontId="3"/>
  </si>
  <si>
    <t>洋食器・刃物・手道具・金物類製造業</t>
  </si>
  <si>
    <t>2421</t>
    <phoneticPr fontId="3"/>
  </si>
  <si>
    <t>洋食器製造業</t>
  </si>
  <si>
    <t>2422</t>
    <phoneticPr fontId="3"/>
  </si>
  <si>
    <t>機械刃物製造業</t>
  </si>
  <si>
    <t>2423</t>
    <phoneticPr fontId="3"/>
  </si>
  <si>
    <t>利器工匠具・手道具製造業（やすり，のこぎり，食卓用刃物を除く）</t>
  </si>
  <si>
    <t>2424</t>
    <phoneticPr fontId="3"/>
  </si>
  <si>
    <t>作業工具製造業</t>
  </si>
  <si>
    <t>2425</t>
    <phoneticPr fontId="3"/>
  </si>
  <si>
    <t>手引のこぎり・のこ刃製造業</t>
  </si>
  <si>
    <t>2426</t>
    <phoneticPr fontId="3"/>
  </si>
  <si>
    <t>農業用器具製造業（農業用機械を除く）</t>
  </si>
  <si>
    <t>2429</t>
    <phoneticPr fontId="3"/>
  </si>
  <si>
    <t>その他の金物類製造業</t>
  </si>
  <si>
    <t>暖房・調理等装置,配管工事用附属品製造業</t>
  </si>
  <si>
    <t>2431</t>
    <phoneticPr fontId="3"/>
  </si>
  <si>
    <t>配管工事用附属品製造業（バルブ，コックを除く）</t>
  </si>
  <si>
    <t>2432</t>
    <phoneticPr fontId="3"/>
  </si>
  <si>
    <t>ガス機器・石油機器製造業</t>
  </si>
  <si>
    <t>2433</t>
    <phoneticPr fontId="3"/>
  </si>
  <si>
    <t>温風・温水暖房装置製造業</t>
  </si>
  <si>
    <t>2439</t>
    <phoneticPr fontId="3"/>
  </si>
  <si>
    <t>その他の暖房・調理装置製造業（電気機械器具，ガス機器，石油機器を除く）</t>
  </si>
  <si>
    <t>建設用・建築用金属製品製造業（製缶板金業を含む)</t>
  </si>
  <si>
    <t>2441</t>
    <phoneticPr fontId="3"/>
  </si>
  <si>
    <t>鉄骨製造業</t>
  </si>
  <si>
    <t>2442</t>
    <phoneticPr fontId="3"/>
  </si>
  <si>
    <t>建設用金属製品製造業（鉄骨を除く）</t>
  </si>
  <si>
    <t>2443</t>
    <phoneticPr fontId="3"/>
  </si>
  <si>
    <t>金属製サッシ・ドア製造業</t>
  </si>
  <si>
    <t>2444</t>
    <phoneticPr fontId="3"/>
  </si>
  <si>
    <t>鉄骨系プレハブ住宅製造業</t>
  </si>
  <si>
    <t>2445</t>
    <phoneticPr fontId="3"/>
  </si>
  <si>
    <t>建築用金属製品製造業（サッシ，ドア，建築用金物を除く）</t>
  </si>
  <si>
    <t>2446</t>
    <phoneticPr fontId="3"/>
  </si>
  <si>
    <t>製缶板金業</t>
  </si>
  <si>
    <t>金属素形材製品製造業</t>
  </si>
  <si>
    <t>2451</t>
    <phoneticPr fontId="3"/>
  </si>
  <si>
    <t>アルミニウム・同合金プレス製品製造業</t>
  </si>
  <si>
    <t>2452</t>
    <phoneticPr fontId="3"/>
  </si>
  <si>
    <t>金属プレス製品製造業（アルミニウム・同合金を除く）</t>
  </si>
  <si>
    <t>2453</t>
    <phoneticPr fontId="3"/>
  </si>
  <si>
    <t>粉末や金製品製造業</t>
  </si>
  <si>
    <t>金属被覆・彫刻業，熱処理業（ほうろう鉄器を除く）</t>
  </si>
  <si>
    <t>2461</t>
    <phoneticPr fontId="3"/>
  </si>
  <si>
    <t>金属製品塗装業</t>
  </si>
  <si>
    <t>2462</t>
    <phoneticPr fontId="3"/>
  </si>
  <si>
    <t>溶融めっき業（表面処理鋼材製造業を除く）</t>
  </si>
  <si>
    <t>2463</t>
    <phoneticPr fontId="3"/>
  </si>
  <si>
    <t>金属彫刻業</t>
  </si>
  <si>
    <t>2464</t>
    <phoneticPr fontId="3"/>
  </si>
  <si>
    <t>電気めっき業（表面処理鋼材製造業を除く）</t>
  </si>
  <si>
    <t>2465</t>
    <phoneticPr fontId="3"/>
  </si>
  <si>
    <t>金属熱処理業</t>
  </si>
  <si>
    <t>2469</t>
    <phoneticPr fontId="3"/>
  </si>
  <si>
    <t>その他の金属表面処理業</t>
  </si>
  <si>
    <t>金属線製品製造業（ねじ類を除く)</t>
  </si>
  <si>
    <t>2471</t>
    <phoneticPr fontId="3"/>
  </si>
  <si>
    <t>くぎ製造業</t>
  </si>
  <si>
    <t>2479</t>
    <phoneticPr fontId="3"/>
  </si>
  <si>
    <t>その他の金属線製品製造業</t>
  </si>
  <si>
    <t>ボルト・ナット・リベット・小ねじ・木ねじ等製造業</t>
  </si>
  <si>
    <t>2481</t>
    <phoneticPr fontId="3"/>
  </si>
  <si>
    <t>その他の金属製品製造業</t>
  </si>
  <si>
    <t>2491</t>
    <phoneticPr fontId="3"/>
  </si>
  <si>
    <t>金庫製造業</t>
  </si>
  <si>
    <t>2492</t>
    <phoneticPr fontId="3"/>
  </si>
  <si>
    <t>金属製スプリング製造業</t>
  </si>
  <si>
    <t>2499</t>
    <phoneticPr fontId="3"/>
  </si>
  <si>
    <t>他に分類されない金属製品製造業</t>
  </si>
  <si>
    <t>はん用機械器具製造業</t>
  </si>
  <si>
    <t>管理，補助的経済活動を行う事業所（25はん用機械器具製造業）</t>
  </si>
  <si>
    <t>2500</t>
    <phoneticPr fontId="3"/>
  </si>
  <si>
    <t>2509</t>
    <phoneticPr fontId="3"/>
  </si>
  <si>
    <t>ボイラ・原動機製造業</t>
  </si>
  <si>
    <t>2511</t>
    <phoneticPr fontId="3"/>
  </si>
  <si>
    <t>ボイラ製造業</t>
  </si>
  <si>
    <t>2512</t>
    <phoneticPr fontId="3"/>
  </si>
  <si>
    <t>蒸気機関・タービン・水力タービン製造業（舶用を除く）</t>
  </si>
  <si>
    <t>2513</t>
    <phoneticPr fontId="3"/>
  </si>
  <si>
    <t>はん用内燃機関製造業</t>
  </si>
  <si>
    <t>2519</t>
    <phoneticPr fontId="3"/>
  </si>
  <si>
    <t>その他の原動機製造業</t>
  </si>
  <si>
    <t>ポンプ・圧縮機器製造業</t>
  </si>
  <si>
    <t>2521</t>
    <phoneticPr fontId="3"/>
  </si>
  <si>
    <t>ポンプ・同装置製造業</t>
  </si>
  <si>
    <t>2522</t>
    <phoneticPr fontId="3"/>
  </si>
  <si>
    <t>空気圧縮機・ガス圧縮機・送風機製造業</t>
  </si>
  <si>
    <t>2523</t>
    <phoneticPr fontId="3"/>
  </si>
  <si>
    <t>油圧・空圧機器製造業</t>
  </si>
  <si>
    <t>一般産業用機械・装置製造業</t>
  </si>
  <si>
    <t>2531</t>
    <phoneticPr fontId="3"/>
  </si>
  <si>
    <t>動力伝導装置製造業（玉軸受，ころ軸受を除く）</t>
  </si>
  <si>
    <t>2532</t>
    <phoneticPr fontId="3"/>
  </si>
  <si>
    <t>エレベータ・エスカレータ製造業</t>
  </si>
  <si>
    <t>2533</t>
    <phoneticPr fontId="3"/>
  </si>
  <si>
    <t>物流運搬設備製造業</t>
  </si>
  <si>
    <t>2534</t>
    <phoneticPr fontId="3"/>
  </si>
  <si>
    <t>2535</t>
    <phoneticPr fontId="3"/>
  </si>
  <si>
    <t>冷凍機・温湿調整装置製造業</t>
  </si>
  <si>
    <t>その他のはん用機械・同部分品製造業</t>
  </si>
  <si>
    <t>2591</t>
    <phoneticPr fontId="3"/>
  </si>
  <si>
    <t>消火器具・消火装置製造業</t>
  </si>
  <si>
    <t>2592</t>
    <phoneticPr fontId="3"/>
  </si>
  <si>
    <t>弁・同附属品製造業</t>
  </si>
  <si>
    <t>2593</t>
    <phoneticPr fontId="3"/>
  </si>
  <si>
    <t>パイプ加工・パイプ附属品加工業</t>
  </si>
  <si>
    <t>2594</t>
    <phoneticPr fontId="3"/>
  </si>
  <si>
    <t>玉軸受・ころ軸受製造業</t>
  </si>
  <si>
    <t>2595</t>
    <phoneticPr fontId="3"/>
  </si>
  <si>
    <t>ピストンリング製造業</t>
  </si>
  <si>
    <t>2596</t>
    <phoneticPr fontId="3"/>
  </si>
  <si>
    <t>他に分類されないはん用機械・装置製造業</t>
  </si>
  <si>
    <t>2599</t>
    <phoneticPr fontId="3"/>
  </si>
  <si>
    <t>各種機械・同部分品製造修理業（注文製造・修理）</t>
  </si>
  <si>
    <t>生産用機械器具製造業</t>
  </si>
  <si>
    <t>管理，補助的経済活動を行う事業所（26生産用機械器具製造業）</t>
  </si>
  <si>
    <t>2600</t>
    <phoneticPr fontId="3"/>
  </si>
  <si>
    <t>2609</t>
    <phoneticPr fontId="3"/>
  </si>
  <si>
    <t>農業用機械製造業（農業用器具を除く）</t>
  </si>
  <si>
    <t>2611</t>
    <phoneticPr fontId="3"/>
  </si>
  <si>
    <t>建設機械・鉱山機械製造業</t>
  </si>
  <si>
    <t>2621</t>
    <phoneticPr fontId="3"/>
  </si>
  <si>
    <t>繊維機械製造業</t>
  </si>
  <si>
    <t>2631</t>
    <phoneticPr fontId="3"/>
  </si>
  <si>
    <t>化学繊維機械・紡績機械製造業</t>
  </si>
  <si>
    <t>2632</t>
    <phoneticPr fontId="3"/>
  </si>
  <si>
    <t>製織機械・編組機械製造業</t>
  </si>
  <si>
    <t>2633</t>
    <phoneticPr fontId="3"/>
  </si>
  <si>
    <t>染色整理仕上機械製造業</t>
  </si>
  <si>
    <t>2634</t>
    <phoneticPr fontId="3"/>
  </si>
  <si>
    <t>繊維機械部分品・取付具・附属品製造業</t>
  </si>
  <si>
    <t>2635</t>
    <phoneticPr fontId="3"/>
  </si>
  <si>
    <t>縫製機械製造業</t>
  </si>
  <si>
    <t>生活関連産業用機械製造業</t>
  </si>
  <si>
    <t>2641</t>
    <phoneticPr fontId="3"/>
  </si>
  <si>
    <t>食品機械・同装置製造業</t>
  </si>
  <si>
    <t>2642</t>
    <phoneticPr fontId="3"/>
  </si>
  <si>
    <t>木材加工機械製造業</t>
  </si>
  <si>
    <t>2643</t>
    <phoneticPr fontId="3"/>
  </si>
  <si>
    <t>パルプ装置・製紙機械製造業</t>
  </si>
  <si>
    <t>2644</t>
    <phoneticPr fontId="3"/>
  </si>
  <si>
    <t>印刷・製本・紙工機械製造業</t>
  </si>
  <si>
    <t>2645</t>
    <phoneticPr fontId="3"/>
  </si>
  <si>
    <t>包装・荷造機械製造業</t>
  </si>
  <si>
    <t>基礎素材産業用機械製造業</t>
  </si>
  <si>
    <t>2651</t>
    <phoneticPr fontId="3"/>
  </si>
  <si>
    <t>鋳造装置製造業</t>
  </si>
  <si>
    <t>2652</t>
    <phoneticPr fontId="3"/>
  </si>
  <si>
    <t>化学機械・同装置製造業</t>
  </si>
  <si>
    <t>2653</t>
    <phoneticPr fontId="3"/>
  </si>
  <si>
    <t>プラスチック加工機械・同附属装置製造業</t>
  </si>
  <si>
    <t>金属加工機械製造業</t>
  </si>
  <si>
    <t>2661</t>
    <phoneticPr fontId="3"/>
  </si>
  <si>
    <t>金属工作機械製造業</t>
  </si>
  <si>
    <t>2662</t>
    <phoneticPr fontId="3"/>
  </si>
  <si>
    <t>金属加工機械製造業（金属工作機械を除く）</t>
  </si>
  <si>
    <t>2663</t>
    <phoneticPr fontId="3"/>
  </si>
  <si>
    <t>金属工作機械用・金属加工機械用部分品・附属品製造業（機械工具，金型を除く）</t>
  </si>
  <si>
    <t>2664</t>
    <phoneticPr fontId="3"/>
  </si>
  <si>
    <t>機械工具製造業（粉末や金業を除く）</t>
  </si>
  <si>
    <t>半導体・フラットパネルディスプレイ製造装置製造業</t>
  </si>
  <si>
    <t>2671</t>
    <phoneticPr fontId="3"/>
  </si>
  <si>
    <t>半導体製造装置製造業</t>
  </si>
  <si>
    <t>2672</t>
    <phoneticPr fontId="3"/>
  </si>
  <si>
    <t>フラットパネルディスプレイ製造装置製造業</t>
  </si>
  <si>
    <t>その他の生産用機械・同部分品製造業</t>
  </si>
  <si>
    <t>2691</t>
    <phoneticPr fontId="3"/>
  </si>
  <si>
    <t>金属用金型・同部分品・附属品製造業</t>
  </si>
  <si>
    <t>2692</t>
    <phoneticPr fontId="3"/>
  </si>
  <si>
    <t>非金属用金型・同部分品・附属品製造業</t>
  </si>
  <si>
    <t>2693</t>
    <phoneticPr fontId="3"/>
  </si>
  <si>
    <t>真空装置・真空機器製造業</t>
  </si>
  <si>
    <t>2694</t>
    <phoneticPr fontId="3"/>
  </si>
  <si>
    <t>ロボット製造業</t>
  </si>
  <si>
    <t>2699</t>
    <phoneticPr fontId="3"/>
  </si>
  <si>
    <t>他に分類されない生産用機械・同部分品製造業</t>
  </si>
  <si>
    <t>業務用機械器具製造業</t>
  </si>
  <si>
    <t>管理，補助的経済活動を行う事業所（27業務用機械器具製造業）</t>
  </si>
  <si>
    <t>2700</t>
    <phoneticPr fontId="3"/>
  </si>
  <si>
    <t>2709</t>
    <phoneticPr fontId="3"/>
  </si>
  <si>
    <t>事務用機械器具製造業</t>
  </si>
  <si>
    <t>2711</t>
    <phoneticPr fontId="3"/>
  </si>
  <si>
    <t>複写機製造業</t>
  </si>
  <si>
    <t>2719</t>
    <phoneticPr fontId="3"/>
  </si>
  <si>
    <t>その他の事務用機械器具製造業</t>
  </si>
  <si>
    <t>サービス用・娯楽用機械器具製造業</t>
  </si>
  <si>
    <t>2721</t>
    <phoneticPr fontId="3"/>
  </si>
  <si>
    <t>サービス用機械器具製造業</t>
  </si>
  <si>
    <t>2722</t>
    <phoneticPr fontId="3"/>
  </si>
  <si>
    <t>娯楽用機械製造業</t>
  </si>
  <si>
    <t>2723</t>
    <phoneticPr fontId="3"/>
  </si>
  <si>
    <t>自動販売機製造業</t>
  </si>
  <si>
    <t>2729</t>
    <phoneticPr fontId="3"/>
  </si>
  <si>
    <t>その他のサービス用・娯楽用機械器具製造業</t>
  </si>
  <si>
    <t>計量器・測定器・分析機器・試験機・測量機械器具・理化学機械器具製造業</t>
  </si>
  <si>
    <t>2731</t>
    <phoneticPr fontId="3"/>
  </si>
  <si>
    <t>体積計製造業</t>
  </si>
  <si>
    <t>2732</t>
    <phoneticPr fontId="3"/>
  </si>
  <si>
    <t>はかり製造業</t>
  </si>
  <si>
    <t>2733</t>
    <phoneticPr fontId="3"/>
  </si>
  <si>
    <t>圧力計・流量計・液面計等製造業</t>
  </si>
  <si>
    <t>2734</t>
    <phoneticPr fontId="3"/>
  </si>
  <si>
    <t>精密測定器製造業</t>
  </si>
  <si>
    <t>2735</t>
    <phoneticPr fontId="3"/>
  </si>
  <si>
    <t>分析機器製造業</t>
  </si>
  <si>
    <t>2736</t>
    <phoneticPr fontId="3"/>
  </si>
  <si>
    <t>試験機製造業</t>
  </si>
  <si>
    <t>2737</t>
    <phoneticPr fontId="3"/>
  </si>
  <si>
    <t>測量機械器具製造業</t>
  </si>
  <si>
    <t>2738</t>
    <phoneticPr fontId="3"/>
  </si>
  <si>
    <t>理化学機械器具製造業</t>
  </si>
  <si>
    <t>2739</t>
    <phoneticPr fontId="3"/>
  </si>
  <si>
    <t>その他の計量器・測定器・分析機器・試験機・測量機械器具・理化学機械器具製造業</t>
  </si>
  <si>
    <t>医療用機械器具・医療用品製造業</t>
  </si>
  <si>
    <t>2741</t>
    <phoneticPr fontId="3"/>
  </si>
  <si>
    <t>医療用機械器具製造業</t>
  </si>
  <si>
    <t>2742</t>
    <phoneticPr fontId="3"/>
  </si>
  <si>
    <t>歯科用機械器具製造業</t>
  </si>
  <si>
    <t>2743</t>
    <phoneticPr fontId="3"/>
  </si>
  <si>
    <t>医療用品製造業（動物用医療機械器具を含む）</t>
  </si>
  <si>
    <t>2744</t>
    <phoneticPr fontId="3"/>
  </si>
  <si>
    <t>歯科材料製造業</t>
  </si>
  <si>
    <t>光学機械器具・レンズ製造業</t>
  </si>
  <si>
    <t>2751</t>
    <phoneticPr fontId="3"/>
  </si>
  <si>
    <t>顕微鏡・望遠鏡等製造業</t>
  </si>
  <si>
    <t>2752</t>
    <phoneticPr fontId="3"/>
  </si>
  <si>
    <t>写真機・映画用機械・同附属品製造業</t>
  </si>
  <si>
    <t>2753</t>
    <phoneticPr fontId="3"/>
  </si>
  <si>
    <t>光学機械用レンズ・プリズム製造業</t>
  </si>
  <si>
    <t>武器製造業</t>
  </si>
  <si>
    <t>2761</t>
    <phoneticPr fontId="3"/>
  </si>
  <si>
    <t>電子部品・デバイス・電子回路製造業</t>
  </si>
  <si>
    <t>管理，補助的経済活動を行う事業所（28電子部品・デバイス・電子回路製造業）</t>
  </si>
  <si>
    <t>2800</t>
    <phoneticPr fontId="3"/>
  </si>
  <si>
    <t>2809</t>
    <phoneticPr fontId="3"/>
  </si>
  <si>
    <t>電子デバイス製造業</t>
  </si>
  <si>
    <t>2811</t>
    <phoneticPr fontId="3"/>
  </si>
  <si>
    <t>電子管製造業</t>
  </si>
  <si>
    <t>2812</t>
    <phoneticPr fontId="3"/>
  </si>
  <si>
    <t>光電変換素子製造業</t>
  </si>
  <si>
    <t>2813</t>
    <phoneticPr fontId="3"/>
  </si>
  <si>
    <t>半導体素子製造業（光電変換素子を除く）</t>
  </si>
  <si>
    <t>2814</t>
    <phoneticPr fontId="3"/>
  </si>
  <si>
    <t>集積回路製造業</t>
  </si>
  <si>
    <t>2815</t>
    <phoneticPr fontId="3"/>
  </si>
  <si>
    <t>液晶パネル・フラットパネル製造業</t>
  </si>
  <si>
    <t>電子部品製造業</t>
  </si>
  <si>
    <t>2821</t>
    <phoneticPr fontId="3"/>
  </si>
  <si>
    <t>抵抗器・コンデンサ・変成器・複合部品製造業</t>
  </si>
  <si>
    <t>2822</t>
    <phoneticPr fontId="3"/>
  </si>
  <si>
    <t>2823</t>
    <phoneticPr fontId="3"/>
  </si>
  <si>
    <t>コネクタ・スイッチ・リレー製造業</t>
  </si>
  <si>
    <t>記録メディア製造業</t>
  </si>
  <si>
    <t>2831</t>
    <phoneticPr fontId="3"/>
  </si>
  <si>
    <t>半導体メモリメディア製造業</t>
  </si>
  <si>
    <t>2832</t>
    <phoneticPr fontId="3"/>
  </si>
  <si>
    <t>光ディスク・磁気ディスク・磁気テープ製造業</t>
  </si>
  <si>
    <t>電子回路製造業</t>
  </si>
  <si>
    <t>2841</t>
    <phoneticPr fontId="3"/>
  </si>
  <si>
    <t>電子回路基板製造業</t>
  </si>
  <si>
    <t>2842</t>
    <phoneticPr fontId="3"/>
  </si>
  <si>
    <t>電子回路実装基板製造業</t>
  </si>
  <si>
    <t>ユニット部品製造業</t>
  </si>
  <si>
    <t>2851</t>
    <phoneticPr fontId="3"/>
  </si>
  <si>
    <t>電源ユニット・高周波ユニット・コントロールユニット製造業</t>
  </si>
  <si>
    <t>2859</t>
    <phoneticPr fontId="3"/>
  </si>
  <si>
    <t>その他のユニット部品製造業</t>
  </si>
  <si>
    <t>その他の電子部品・デバイス・電子回路製造業</t>
  </si>
  <si>
    <t>2899</t>
    <phoneticPr fontId="3"/>
  </si>
  <si>
    <t>電気機械器具製造業</t>
  </si>
  <si>
    <t>管理，補助的経済活動を行う事業所（29電気機械器具製造業）</t>
  </si>
  <si>
    <t>2900</t>
    <phoneticPr fontId="3"/>
  </si>
  <si>
    <t>2909</t>
    <phoneticPr fontId="3"/>
  </si>
  <si>
    <t>発電用・送電用・配電用電気機械器具製造業</t>
  </si>
  <si>
    <t>2911</t>
    <phoneticPr fontId="3"/>
  </si>
  <si>
    <t>発電機・電動機・その他の回転電気機械製造業</t>
  </si>
  <si>
    <t>2912</t>
    <phoneticPr fontId="3"/>
  </si>
  <si>
    <t>変圧器類製造業（電子機器用を除く)</t>
  </si>
  <si>
    <t>2913</t>
    <phoneticPr fontId="3"/>
  </si>
  <si>
    <t>電力開閉装置製造業</t>
  </si>
  <si>
    <t>2914</t>
    <phoneticPr fontId="3"/>
  </si>
  <si>
    <t>配電盤・電力制御装置製造業</t>
  </si>
  <si>
    <t>2915</t>
    <phoneticPr fontId="3"/>
  </si>
  <si>
    <t>配線器具・配線附属品製造業</t>
  </si>
  <si>
    <t>産業用電気機械器具製造業</t>
  </si>
  <si>
    <t>2921</t>
    <phoneticPr fontId="3"/>
  </si>
  <si>
    <t>電気溶接機製造業</t>
  </si>
  <si>
    <t>2922</t>
    <phoneticPr fontId="3"/>
  </si>
  <si>
    <t>内燃機関電装品製造業</t>
  </si>
  <si>
    <t>2929</t>
    <phoneticPr fontId="3"/>
  </si>
  <si>
    <t>その他の産業用電気機械器具製造業（車両用，船舶用を含む）</t>
  </si>
  <si>
    <t>民生用電気機械器具製造業</t>
  </si>
  <si>
    <t>2931</t>
    <phoneticPr fontId="3"/>
  </si>
  <si>
    <t>ちゅう房機器製造業</t>
  </si>
  <si>
    <t>2932</t>
    <phoneticPr fontId="3"/>
  </si>
  <si>
    <t>空調・住宅関連機器製造業</t>
  </si>
  <si>
    <t>2933</t>
    <phoneticPr fontId="3"/>
  </si>
  <si>
    <t>衣料衛生関連機器製造業</t>
  </si>
  <si>
    <t>2939</t>
    <phoneticPr fontId="3"/>
  </si>
  <si>
    <t>その他の民生用電気機械器具製造業</t>
  </si>
  <si>
    <t>電球・電気照明器具製造業</t>
  </si>
  <si>
    <t>2941</t>
    <phoneticPr fontId="3"/>
  </si>
  <si>
    <t>電球製造業</t>
  </si>
  <si>
    <t>2942</t>
    <phoneticPr fontId="3"/>
  </si>
  <si>
    <t>電気照明器具製造業</t>
  </si>
  <si>
    <t>電池製造業</t>
  </si>
  <si>
    <t>2951</t>
    <phoneticPr fontId="3"/>
  </si>
  <si>
    <t>蓄電池製造業</t>
  </si>
  <si>
    <t>2952</t>
    <phoneticPr fontId="3"/>
  </si>
  <si>
    <t>一次電池（乾電池，湿電池）製造業</t>
  </si>
  <si>
    <t>電子応用装置製造業</t>
  </si>
  <si>
    <t>2961</t>
    <phoneticPr fontId="3"/>
  </si>
  <si>
    <t>X線装置製造業</t>
  </si>
  <si>
    <t>2962</t>
    <phoneticPr fontId="3"/>
  </si>
  <si>
    <t>医療用電子応用装置製造業</t>
  </si>
  <si>
    <t>2969</t>
    <phoneticPr fontId="3"/>
  </si>
  <si>
    <t>その他の電子応用装置製造業</t>
  </si>
  <si>
    <t>電気計測器製造業</t>
  </si>
  <si>
    <t>2971</t>
    <phoneticPr fontId="3"/>
  </si>
  <si>
    <t>電気計測器製造業（別掲を除く）</t>
  </si>
  <si>
    <t>2972</t>
    <phoneticPr fontId="3"/>
  </si>
  <si>
    <t>工業計器製造業</t>
  </si>
  <si>
    <t>2973</t>
    <phoneticPr fontId="3"/>
  </si>
  <si>
    <t>医療用計測器製造業</t>
  </si>
  <si>
    <t>その他の電気機械器具製造業</t>
  </si>
  <si>
    <t>2999</t>
    <phoneticPr fontId="3"/>
  </si>
  <si>
    <t>情報通信機械器具製造業</t>
  </si>
  <si>
    <t>管理，補助的経済活動を行う事業所（30情報通信機械器具製造業）</t>
  </si>
  <si>
    <t>3000</t>
    <phoneticPr fontId="3"/>
  </si>
  <si>
    <t>3009</t>
    <phoneticPr fontId="3"/>
  </si>
  <si>
    <t>通信機械器具・同関連機械器具製造業</t>
  </si>
  <si>
    <t>3011</t>
    <phoneticPr fontId="3"/>
  </si>
  <si>
    <t>有線通信機械器具製造業</t>
  </si>
  <si>
    <t>3012</t>
    <phoneticPr fontId="3"/>
  </si>
  <si>
    <t>3013</t>
    <phoneticPr fontId="3"/>
  </si>
  <si>
    <t>無線通信機械器具製造業</t>
  </si>
  <si>
    <t>3014</t>
    <phoneticPr fontId="3"/>
  </si>
  <si>
    <t>ラジオ受信機・テレビジョン受信機製造業</t>
  </si>
  <si>
    <t>3015</t>
    <phoneticPr fontId="3"/>
  </si>
  <si>
    <t>交通信号保安装置製造業</t>
  </si>
  <si>
    <t>3019</t>
    <phoneticPr fontId="3"/>
  </si>
  <si>
    <t>その他の通信機械器具・同関連機械器具製造業</t>
  </si>
  <si>
    <t>映像・音響機械器具製造業</t>
  </si>
  <si>
    <t>3021</t>
    <phoneticPr fontId="3"/>
  </si>
  <si>
    <t>ビデオ機器製造業</t>
  </si>
  <si>
    <t>3022</t>
    <phoneticPr fontId="3"/>
  </si>
  <si>
    <t>デジタルカメラ製造業</t>
  </si>
  <si>
    <t>3023</t>
    <phoneticPr fontId="3"/>
  </si>
  <si>
    <t>電気音響機械器具製造業</t>
  </si>
  <si>
    <t>電子計算機・同附属装置製造業</t>
  </si>
  <si>
    <t>3031</t>
    <phoneticPr fontId="3"/>
  </si>
  <si>
    <t>電子計算機製造業（パーソナルコンピュータを除く）</t>
  </si>
  <si>
    <t>3032</t>
    <phoneticPr fontId="3"/>
  </si>
  <si>
    <t>パーソナルコンピュータ製造業</t>
  </si>
  <si>
    <t>3033</t>
    <phoneticPr fontId="3"/>
  </si>
  <si>
    <t>外部記憶装置製造業</t>
  </si>
  <si>
    <t>3034</t>
    <phoneticPr fontId="3"/>
  </si>
  <si>
    <t>印刷装置製造業</t>
  </si>
  <si>
    <t>3035</t>
    <phoneticPr fontId="3"/>
  </si>
  <si>
    <t>表示装置製造業</t>
  </si>
  <si>
    <t>3039</t>
    <phoneticPr fontId="3"/>
  </si>
  <si>
    <t>その他の附属装置製造業</t>
  </si>
  <si>
    <t>輸送用機械器具製造業</t>
  </si>
  <si>
    <t>管理，補助的経済活動を行う事業所（31輸送用機械器具製造業）</t>
  </si>
  <si>
    <t>3100</t>
    <phoneticPr fontId="3"/>
  </si>
  <si>
    <t>3109</t>
    <phoneticPr fontId="3"/>
  </si>
  <si>
    <t>自動車・同附属品製造業</t>
  </si>
  <si>
    <t>3111</t>
    <phoneticPr fontId="3"/>
  </si>
  <si>
    <t>自動車製造業（二輪自動車を含む）</t>
  </si>
  <si>
    <t>3112</t>
    <phoneticPr fontId="3"/>
  </si>
  <si>
    <t>自動車車体・附随車製造業</t>
  </si>
  <si>
    <t>3113</t>
    <phoneticPr fontId="3"/>
  </si>
  <si>
    <t>自動車部分品・附属品製造業</t>
  </si>
  <si>
    <t>鉄道車両・同部分品製造業</t>
  </si>
  <si>
    <t>3121</t>
    <phoneticPr fontId="3"/>
  </si>
  <si>
    <t>鉄道車両製造業</t>
  </si>
  <si>
    <t>3122</t>
    <phoneticPr fontId="3"/>
  </si>
  <si>
    <t>鉄道車両用部分品製造業</t>
  </si>
  <si>
    <t>船舶製造・修理業，舶用機関製造業</t>
  </si>
  <si>
    <t>3131</t>
    <phoneticPr fontId="3"/>
  </si>
  <si>
    <t>船舶製造・修理業</t>
  </si>
  <si>
    <t>3132</t>
    <phoneticPr fontId="3"/>
  </si>
  <si>
    <t>船体ブロック製造業</t>
  </si>
  <si>
    <t>3133</t>
    <phoneticPr fontId="3"/>
  </si>
  <si>
    <t>舟艇製造・修理業</t>
  </si>
  <si>
    <t>3134</t>
    <phoneticPr fontId="3"/>
  </si>
  <si>
    <t>舶用機関製造業</t>
  </si>
  <si>
    <t>航空機・同附属品製造業</t>
  </si>
  <si>
    <t>3141</t>
    <phoneticPr fontId="3"/>
  </si>
  <si>
    <t>航空機製造業</t>
  </si>
  <si>
    <t>3142</t>
    <phoneticPr fontId="3"/>
  </si>
  <si>
    <t>航空機用原動機製造業</t>
  </si>
  <si>
    <t>3149</t>
    <phoneticPr fontId="3"/>
  </si>
  <si>
    <t>その他の航空機部分品・補助装置製造業</t>
  </si>
  <si>
    <t>産業用運搬車両・同部分品・附属品製造業</t>
  </si>
  <si>
    <t>3151</t>
    <phoneticPr fontId="3"/>
  </si>
  <si>
    <t>フォークリフトトラック・同部分品・附属品製造業</t>
  </si>
  <si>
    <t>3159</t>
    <phoneticPr fontId="3"/>
  </si>
  <si>
    <t>その他の産業用運搬車両・同部分品・附属品製造業</t>
  </si>
  <si>
    <t>その他の輸送用機械器具製造業</t>
  </si>
  <si>
    <t>3191</t>
    <phoneticPr fontId="3"/>
  </si>
  <si>
    <t>自転車・同部分品製造業</t>
  </si>
  <si>
    <t>3199</t>
    <phoneticPr fontId="3"/>
  </si>
  <si>
    <t>他に分類されない輸送用機械器具製造業</t>
  </si>
  <si>
    <t>その他の製造業</t>
  </si>
  <si>
    <t>管理，補助的経済活動を行う事業所（32その他の製造業）</t>
  </si>
  <si>
    <t>3200</t>
    <phoneticPr fontId="3"/>
  </si>
  <si>
    <t>3209</t>
    <phoneticPr fontId="3"/>
  </si>
  <si>
    <t>貴金属・宝石製品製造業</t>
  </si>
  <si>
    <t>3211</t>
    <phoneticPr fontId="3"/>
  </si>
  <si>
    <t>貴金属・宝石製装身具（ジュエリー）製品製造業</t>
  </si>
  <si>
    <t>3212</t>
    <phoneticPr fontId="3"/>
  </si>
  <si>
    <t>貴金属・宝石製装身具（ジュエリー）附属品・同材料加工業</t>
  </si>
  <si>
    <t>3219</t>
    <phoneticPr fontId="3"/>
  </si>
  <si>
    <t>その他の貴金属製品製造業</t>
  </si>
  <si>
    <t>装身具・装飾品・ボタン・同関連品製造業（貴金属・宝石製を除く）</t>
  </si>
  <si>
    <t>3221</t>
    <phoneticPr fontId="3"/>
  </si>
  <si>
    <t>装身具・装飾品製造業（貴金属・宝石製を除く）</t>
  </si>
  <si>
    <t>3222</t>
    <phoneticPr fontId="3"/>
  </si>
  <si>
    <t>造花・装飾用羽毛製造業</t>
  </si>
  <si>
    <t>3223</t>
    <phoneticPr fontId="3"/>
  </si>
  <si>
    <t>ボタン製造業</t>
  </si>
  <si>
    <t>3224</t>
    <phoneticPr fontId="3"/>
  </si>
  <si>
    <t>針・ピン・ホック・スナップ・同関連品製造業</t>
  </si>
  <si>
    <t>3229</t>
    <phoneticPr fontId="3"/>
  </si>
  <si>
    <t>その他の装身具・装飾品製造業</t>
  </si>
  <si>
    <t>時計・同部分品製造業</t>
  </si>
  <si>
    <t>3231</t>
    <phoneticPr fontId="3"/>
  </si>
  <si>
    <t>楽器製造業</t>
  </si>
  <si>
    <t>3241</t>
    <phoneticPr fontId="3"/>
  </si>
  <si>
    <t>ピアノ製造業</t>
  </si>
  <si>
    <t>3249</t>
    <phoneticPr fontId="3"/>
  </si>
  <si>
    <t>その他の楽器・楽器部品・同材料製造業</t>
  </si>
  <si>
    <t>がん具・運動用具製造業</t>
  </si>
  <si>
    <t>3251</t>
    <phoneticPr fontId="3"/>
  </si>
  <si>
    <t>娯楽用具・がん具製造業（人形を除く）</t>
  </si>
  <si>
    <t>3252</t>
    <phoneticPr fontId="3"/>
  </si>
  <si>
    <t>人形製造業</t>
  </si>
  <si>
    <t>3253</t>
    <phoneticPr fontId="3"/>
  </si>
  <si>
    <t>運動用具製造業</t>
  </si>
  <si>
    <t>ペン・鉛筆・絵画用品・その他の事務用品製造業</t>
  </si>
  <si>
    <t>3261</t>
    <phoneticPr fontId="3"/>
  </si>
  <si>
    <t>万年筆・ペン類・鉛筆製造業</t>
  </si>
  <si>
    <t>3262</t>
    <phoneticPr fontId="3"/>
  </si>
  <si>
    <t>毛筆・絵画用品製造業（鉛筆を除く）</t>
  </si>
  <si>
    <t>3269</t>
    <phoneticPr fontId="3"/>
  </si>
  <si>
    <t>その他の事務用品製造業</t>
  </si>
  <si>
    <t>漆器製造業</t>
  </si>
  <si>
    <t>3271</t>
    <phoneticPr fontId="3"/>
  </si>
  <si>
    <t>畳等生活雑貨製品製造業</t>
  </si>
  <si>
    <t>3281</t>
    <phoneticPr fontId="3"/>
  </si>
  <si>
    <t>麦わら・パナマ類帽子・わら工品製造業</t>
  </si>
  <si>
    <t>3282</t>
    <phoneticPr fontId="3"/>
  </si>
  <si>
    <t>畳製造業</t>
  </si>
  <si>
    <t>3283</t>
    <phoneticPr fontId="3"/>
  </si>
  <si>
    <t>うちわ・扇子・ちょうちん製造業</t>
  </si>
  <si>
    <t>3284</t>
    <phoneticPr fontId="3"/>
  </si>
  <si>
    <t>ほうき・ブラシ製造業</t>
  </si>
  <si>
    <t>3285</t>
    <phoneticPr fontId="3"/>
  </si>
  <si>
    <t>喫煙用具製造業（貴金属・宝石製を除く）</t>
  </si>
  <si>
    <t>3289</t>
    <phoneticPr fontId="3"/>
  </si>
  <si>
    <t>その他の生活雑貨製品製造業</t>
  </si>
  <si>
    <t>他に分類されない製造業</t>
  </si>
  <si>
    <t>3291</t>
    <phoneticPr fontId="3"/>
  </si>
  <si>
    <t>煙火製造業</t>
  </si>
  <si>
    <t>3292</t>
    <phoneticPr fontId="3"/>
  </si>
  <si>
    <t>看板・標識機製造業</t>
  </si>
  <si>
    <t>3293</t>
    <phoneticPr fontId="3"/>
  </si>
  <si>
    <t>パレット製造業</t>
  </si>
  <si>
    <t>3294</t>
    <phoneticPr fontId="3"/>
  </si>
  <si>
    <t>モデル・模型製造業</t>
  </si>
  <si>
    <t>3295</t>
    <phoneticPr fontId="3"/>
  </si>
  <si>
    <t>工業用模型製造業</t>
  </si>
  <si>
    <t>3296</t>
    <phoneticPr fontId="3"/>
  </si>
  <si>
    <t>情報記録物製造業（新聞，書籍等の印刷物を除く）</t>
  </si>
  <si>
    <t>3297</t>
    <phoneticPr fontId="3"/>
  </si>
  <si>
    <t>眼鏡製造業（枠を含む）</t>
  </si>
  <si>
    <t>3299</t>
    <phoneticPr fontId="3"/>
  </si>
  <si>
    <t>他に分類されないその他の製造業</t>
  </si>
  <si>
    <t>電気・ガス・熱供給・水道業</t>
  </si>
  <si>
    <t>電気業</t>
  </si>
  <si>
    <t>管理，補助的経済活動を行う事業所（33電気業）</t>
  </si>
  <si>
    <t>3300</t>
    <phoneticPr fontId="3"/>
  </si>
  <si>
    <t>3309</t>
    <phoneticPr fontId="3"/>
  </si>
  <si>
    <t>3311</t>
    <phoneticPr fontId="3"/>
  </si>
  <si>
    <t>3312</t>
    <phoneticPr fontId="3"/>
  </si>
  <si>
    <t>ガス業</t>
  </si>
  <si>
    <t>管理，補助的経済活動を行う事業所（34ガス業）</t>
  </si>
  <si>
    <t>3400</t>
    <phoneticPr fontId="3"/>
  </si>
  <si>
    <t>3409</t>
    <phoneticPr fontId="3"/>
  </si>
  <si>
    <t>3411</t>
    <phoneticPr fontId="3"/>
  </si>
  <si>
    <t>3412</t>
    <phoneticPr fontId="3"/>
  </si>
  <si>
    <t>熱供給業</t>
  </si>
  <si>
    <t>管理，補助的経済活動を行う事業所（35熱供給業）</t>
  </si>
  <si>
    <t>3500</t>
    <phoneticPr fontId="3"/>
  </si>
  <si>
    <t>3509</t>
    <phoneticPr fontId="3"/>
  </si>
  <si>
    <t>3511</t>
    <phoneticPr fontId="3"/>
  </si>
  <si>
    <t>水道業</t>
  </si>
  <si>
    <t>管理，補助的経済活動を行う事業所（36水道業）</t>
  </si>
  <si>
    <t>3600</t>
    <phoneticPr fontId="3"/>
  </si>
  <si>
    <t>3609</t>
    <phoneticPr fontId="3"/>
  </si>
  <si>
    <t>上水道業</t>
  </si>
  <si>
    <t>3611</t>
    <phoneticPr fontId="3"/>
  </si>
  <si>
    <t>工業用水道業</t>
  </si>
  <si>
    <t>3621</t>
    <phoneticPr fontId="3"/>
  </si>
  <si>
    <t>下水道業</t>
  </si>
  <si>
    <t>3631</t>
    <phoneticPr fontId="3"/>
  </si>
  <si>
    <t>下水道処理施設維持管理業</t>
  </si>
  <si>
    <t>3632</t>
    <phoneticPr fontId="3"/>
  </si>
  <si>
    <t>下水道管路施設維持管理業</t>
  </si>
  <si>
    <t>情報通信業</t>
  </si>
  <si>
    <t>通信業</t>
  </si>
  <si>
    <t>管理，補助的経済活動を行う事業所（37通信業）</t>
  </si>
  <si>
    <t>3700</t>
    <phoneticPr fontId="3"/>
  </si>
  <si>
    <t>3709</t>
    <phoneticPr fontId="3"/>
  </si>
  <si>
    <t>固定電気通信業</t>
  </si>
  <si>
    <t>3711</t>
    <phoneticPr fontId="3"/>
  </si>
  <si>
    <t>地域電気通信業（有線放送電話業を除く）</t>
  </si>
  <si>
    <t>3712</t>
    <phoneticPr fontId="3"/>
  </si>
  <si>
    <t>長距離電気通信業</t>
  </si>
  <si>
    <t>3713</t>
    <phoneticPr fontId="3"/>
  </si>
  <si>
    <t>有線放送電話業</t>
  </si>
  <si>
    <t>3719</t>
    <phoneticPr fontId="3"/>
  </si>
  <si>
    <t>その他の固定電気通信業</t>
  </si>
  <si>
    <t>移動電気通信業</t>
  </si>
  <si>
    <t>3721</t>
    <phoneticPr fontId="3"/>
  </si>
  <si>
    <t>電気通信に附帯するサービス業</t>
  </si>
  <si>
    <t>3731</t>
    <phoneticPr fontId="3"/>
  </si>
  <si>
    <t>放送業</t>
  </si>
  <si>
    <t>管理，補助的経済活動を行う事業所（38放送業）</t>
  </si>
  <si>
    <t>3800</t>
    <phoneticPr fontId="3"/>
  </si>
  <si>
    <t>3809</t>
    <phoneticPr fontId="3"/>
  </si>
  <si>
    <t>公共放送業（有線放送業を除く）</t>
  </si>
  <si>
    <t>3811</t>
    <phoneticPr fontId="3"/>
  </si>
  <si>
    <t>民間放送業（有線放送業を除く）</t>
  </si>
  <si>
    <t>3821</t>
    <phoneticPr fontId="3"/>
  </si>
  <si>
    <t>テレビジョン放送業（衛星放送業を除く）</t>
  </si>
  <si>
    <t>3822</t>
    <phoneticPr fontId="3"/>
  </si>
  <si>
    <t>ラジオ放送業（衛星放送業を除く）</t>
  </si>
  <si>
    <t>3823</t>
    <phoneticPr fontId="3"/>
  </si>
  <si>
    <t>衛星放送業</t>
  </si>
  <si>
    <t>3829</t>
    <phoneticPr fontId="3"/>
  </si>
  <si>
    <t>その他の民間放送業</t>
  </si>
  <si>
    <t>有線放送業</t>
  </si>
  <si>
    <t>3831</t>
    <phoneticPr fontId="3"/>
  </si>
  <si>
    <t>有線テレビジョン放送業</t>
  </si>
  <si>
    <t>3832</t>
    <phoneticPr fontId="3"/>
  </si>
  <si>
    <t>有線ラジオ放送業</t>
  </si>
  <si>
    <t>情報サービス業</t>
  </si>
  <si>
    <t>管理，補助的経済活動を行う事業所（39情報サービス業）</t>
  </si>
  <si>
    <t>3900</t>
    <phoneticPr fontId="3"/>
  </si>
  <si>
    <t>3909</t>
    <phoneticPr fontId="3"/>
  </si>
  <si>
    <t>ソフトウェア業</t>
  </si>
  <si>
    <t>3911</t>
    <phoneticPr fontId="3"/>
  </si>
  <si>
    <t>受託開発ソフトウェア業</t>
  </si>
  <si>
    <t>3912</t>
    <phoneticPr fontId="3"/>
  </si>
  <si>
    <t>組込みソフトウェア業</t>
  </si>
  <si>
    <t>3913</t>
    <phoneticPr fontId="3"/>
  </si>
  <si>
    <t>パッケージソフトウェア業</t>
  </si>
  <si>
    <t>3914</t>
    <phoneticPr fontId="3"/>
  </si>
  <si>
    <t>ゲームソフトウェア業</t>
  </si>
  <si>
    <t>情報処理・提供サービス業</t>
  </si>
  <si>
    <t>3921</t>
    <phoneticPr fontId="3"/>
  </si>
  <si>
    <t>情報処理サービス業</t>
  </si>
  <si>
    <t>3922</t>
    <phoneticPr fontId="3"/>
  </si>
  <si>
    <t>情報提供サービス業</t>
  </si>
  <si>
    <t>3923</t>
    <phoneticPr fontId="3"/>
  </si>
  <si>
    <t>市場調査・世論調査・社会調査業</t>
  </si>
  <si>
    <t>3929</t>
    <phoneticPr fontId="3"/>
  </si>
  <si>
    <t>その他の情報処理・提供サービス業</t>
  </si>
  <si>
    <t>インターネット附随サービス業</t>
  </si>
  <si>
    <t>管理，補助的経済活動を行う事業所（40インターネット附随サービス業）</t>
  </si>
  <si>
    <t>4000</t>
    <phoneticPr fontId="3"/>
  </si>
  <si>
    <t>4009</t>
    <phoneticPr fontId="3"/>
  </si>
  <si>
    <t>4011</t>
    <phoneticPr fontId="3"/>
  </si>
  <si>
    <t>ポータルサイト・サーバ運営業</t>
  </si>
  <si>
    <t>4012</t>
    <phoneticPr fontId="3"/>
  </si>
  <si>
    <t>アプリケーション・サービス・コンテンツ・プロバイダ</t>
  </si>
  <si>
    <t>4013</t>
    <phoneticPr fontId="3"/>
  </si>
  <si>
    <t>インターネット利用サポート業</t>
  </si>
  <si>
    <t>映像・音声・文字情報制作業</t>
  </si>
  <si>
    <t>管理，補助的経済活動を行う事業所（41映像・音声・文字情報制作業）</t>
  </si>
  <si>
    <t>4100</t>
    <phoneticPr fontId="3"/>
  </si>
  <si>
    <t>4109</t>
    <phoneticPr fontId="3"/>
  </si>
  <si>
    <t>映像情報制作・配給業</t>
  </si>
  <si>
    <t>4111</t>
    <phoneticPr fontId="3"/>
  </si>
  <si>
    <t>映画・ビデオ制作業（テレビジョン番組制作業，アニメーション制作業を除く）</t>
  </si>
  <si>
    <t>4112</t>
    <phoneticPr fontId="3"/>
  </si>
  <si>
    <t>テレビジョン番組制作業（アニメーション制作業を除く）</t>
  </si>
  <si>
    <t>4113</t>
    <phoneticPr fontId="3"/>
  </si>
  <si>
    <t>アニメーション制作業</t>
  </si>
  <si>
    <t>4114</t>
    <phoneticPr fontId="3"/>
  </si>
  <si>
    <t>映画・ビデオ・テレビジョン番組配給業</t>
  </si>
  <si>
    <t>音声情報制作業</t>
  </si>
  <si>
    <t>4121</t>
    <phoneticPr fontId="3"/>
  </si>
  <si>
    <t>レコード制作業</t>
  </si>
  <si>
    <t>4122</t>
    <phoneticPr fontId="3"/>
  </si>
  <si>
    <t>ラジオ番組制作業</t>
  </si>
  <si>
    <t>新聞業</t>
  </si>
  <si>
    <t>4131</t>
    <phoneticPr fontId="3"/>
  </si>
  <si>
    <t>出版業</t>
  </si>
  <si>
    <t>4141</t>
    <phoneticPr fontId="3"/>
  </si>
  <si>
    <t>広告制作業</t>
  </si>
  <si>
    <t>4151</t>
    <phoneticPr fontId="3"/>
  </si>
  <si>
    <t>映像・音声・文字情報制作に附帯するサービス業</t>
  </si>
  <si>
    <t>4161</t>
    <phoneticPr fontId="3"/>
  </si>
  <si>
    <t>ニュース供給業</t>
  </si>
  <si>
    <t>4169</t>
    <phoneticPr fontId="3"/>
  </si>
  <si>
    <t>その他の映像・音声・文字情報制作に附帯するサービス業</t>
  </si>
  <si>
    <t>運輸業，郵便業</t>
  </si>
  <si>
    <t>鉄道業</t>
  </si>
  <si>
    <t>管理，補助的経済活動を行う事業所（42鉄道業）</t>
  </si>
  <si>
    <t>4200</t>
    <phoneticPr fontId="3"/>
  </si>
  <si>
    <t>4209</t>
    <phoneticPr fontId="3"/>
  </si>
  <si>
    <t>4211</t>
    <phoneticPr fontId="3"/>
  </si>
  <si>
    <t>普通鉄道業</t>
  </si>
  <si>
    <t>4212</t>
    <phoneticPr fontId="3"/>
  </si>
  <si>
    <t>軌道業</t>
  </si>
  <si>
    <t>4213</t>
    <phoneticPr fontId="3"/>
  </si>
  <si>
    <t>地下鉄道業</t>
  </si>
  <si>
    <t>4214</t>
    <phoneticPr fontId="3"/>
  </si>
  <si>
    <t>モノレール鉄道業（地下鉄道業を除く）</t>
  </si>
  <si>
    <t>4215</t>
    <phoneticPr fontId="3"/>
  </si>
  <si>
    <t>案内軌条式鉄道業（地下鉄道業を除く）</t>
  </si>
  <si>
    <t>4216</t>
    <phoneticPr fontId="3"/>
  </si>
  <si>
    <t>鋼索鉄道業</t>
  </si>
  <si>
    <t>4217</t>
    <phoneticPr fontId="3"/>
  </si>
  <si>
    <t>索道業</t>
  </si>
  <si>
    <t>4219</t>
    <phoneticPr fontId="3"/>
  </si>
  <si>
    <t>その他の鉄道業</t>
  </si>
  <si>
    <t>道路旅客運送業</t>
  </si>
  <si>
    <t>管理，補助的経済活動を行う事業所（43道路旅客運送業）</t>
  </si>
  <si>
    <t>4300</t>
    <phoneticPr fontId="3"/>
  </si>
  <si>
    <t>4309</t>
    <phoneticPr fontId="3"/>
  </si>
  <si>
    <t>一般乗合旅客自動車運送業</t>
  </si>
  <si>
    <t>4311</t>
    <phoneticPr fontId="3"/>
  </si>
  <si>
    <t>一般乗用旅客自動車運送業</t>
  </si>
  <si>
    <t>4321</t>
    <phoneticPr fontId="3"/>
  </si>
  <si>
    <t>一般貸切旅客自動車運送業</t>
  </si>
  <si>
    <t>4331</t>
    <phoneticPr fontId="3"/>
  </si>
  <si>
    <t>その他の道路旅客運送業</t>
  </si>
  <si>
    <t>4391</t>
    <phoneticPr fontId="3"/>
  </si>
  <si>
    <t>特定旅客自動車運送業</t>
  </si>
  <si>
    <t>4399</t>
    <phoneticPr fontId="3"/>
  </si>
  <si>
    <t>他に分類されない道路旅客運送業</t>
  </si>
  <si>
    <t>道路貨物運送業</t>
  </si>
  <si>
    <t>管理，補助的経済活動を行う事業所（44道路貨物運送業）</t>
  </si>
  <si>
    <t>4400</t>
    <phoneticPr fontId="3"/>
  </si>
  <si>
    <t>4409</t>
    <phoneticPr fontId="3"/>
  </si>
  <si>
    <t>一般貨物自動車運送業</t>
  </si>
  <si>
    <t>4411</t>
    <phoneticPr fontId="3"/>
  </si>
  <si>
    <t>一般貨物自動車運送業（特別積合せ貨物運送業を除く）</t>
  </si>
  <si>
    <t>4412</t>
    <phoneticPr fontId="3"/>
  </si>
  <si>
    <t>特別積合せ貨物運送業</t>
  </si>
  <si>
    <t>特定貨物自動車運送業</t>
  </si>
  <si>
    <t>4421</t>
    <phoneticPr fontId="3"/>
  </si>
  <si>
    <t>貨物軽自動車運送業</t>
  </si>
  <si>
    <t>4431</t>
    <phoneticPr fontId="3"/>
  </si>
  <si>
    <t>集配利用運送業</t>
  </si>
  <si>
    <t>4441</t>
    <phoneticPr fontId="3"/>
  </si>
  <si>
    <t>その他の道路貨物運送業</t>
  </si>
  <si>
    <t>4499</t>
    <phoneticPr fontId="3"/>
  </si>
  <si>
    <t>水運業</t>
  </si>
  <si>
    <t>管理，補助的経済活動を行う事業所（45水運業）</t>
  </si>
  <si>
    <t>4500</t>
    <phoneticPr fontId="3"/>
  </si>
  <si>
    <t>4509</t>
    <phoneticPr fontId="3"/>
  </si>
  <si>
    <t>外航海運業</t>
  </si>
  <si>
    <t>4511</t>
    <phoneticPr fontId="3"/>
  </si>
  <si>
    <t>外航旅客海運業</t>
  </si>
  <si>
    <t>4512</t>
    <phoneticPr fontId="3"/>
  </si>
  <si>
    <t>外航貨物海運業</t>
  </si>
  <si>
    <t>沿海海運業</t>
  </si>
  <si>
    <t>4521</t>
    <phoneticPr fontId="3"/>
  </si>
  <si>
    <t>沿海旅客海運業</t>
  </si>
  <si>
    <t>4522</t>
    <phoneticPr fontId="3"/>
  </si>
  <si>
    <t>沿海貨物海運業</t>
  </si>
  <si>
    <t>内陸水運業</t>
  </si>
  <si>
    <t>4531</t>
    <phoneticPr fontId="3"/>
  </si>
  <si>
    <t>港湾旅客海運業</t>
  </si>
  <si>
    <t>4532</t>
    <phoneticPr fontId="3"/>
  </si>
  <si>
    <t>河川水運業</t>
  </si>
  <si>
    <t>4533</t>
    <phoneticPr fontId="3"/>
  </si>
  <si>
    <t>湖沼水運業</t>
  </si>
  <si>
    <t>船舶貸渡業</t>
  </si>
  <si>
    <t>4541</t>
    <phoneticPr fontId="3"/>
  </si>
  <si>
    <t>船舶貸渡業（内航船舶貸渡業を除く）</t>
  </si>
  <si>
    <t>4542</t>
    <phoneticPr fontId="3"/>
  </si>
  <si>
    <t>内航船舶貸渡業</t>
  </si>
  <si>
    <t>航空運輸業</t>
  </si>
  <si>
    <t>管理，補助的経済活動を行う事業所（46航空運輸業）</t>
  </si>
  <si>
    <t>4600</t>
    <phoneticPr fontId="3"/>
  </si>
  <si>
    <t>4609</t>
    <phoneticPr fontId="3"/>
  </si>
  <si>
    <t>航空運送業</t>
  </si>
  <si>
    <t>4611</t>
    <phoneticPr fontId="3"/>
  </si>
  <si>
    <t>航空機使用業（航空運送業を除く）</t>
  </si>
  <si>
    <t>4621</t>
    <phoneticPr fontId="3"/>
  </si>
  <si>
    <t>倉庫業</t>
  </si>
  <si>
    <t>管理，補助的経済活動を行う事業所（47倉庫業）</t>
  </si>
  <si>
    <t>4700</t>
    <phoneticPr fontId="3"/>
  </si>
  <si>
    <t>4709</t>
    <phoneticPr fontId="3"/>
  </si>
  <si>
    <t>倉庫業（冷蔵倉庫業を除く）</t>
  </si>
  <si>
    <t>4711</t>
    <phoneticPr fontId="3"/>
  </si>
  <si>
    <t>冷蔵倉庫業</t>
  </si>
  <si>
    <t>4721</t>
    <phoneticPr fontId="3"/>
  </si>
  <si>
    <t>運輸に附帯するサービス業</t>
  </si>
  <si>
    <t>管理，補助的経済活動を行う事業所（48運輸に附帯するサービス業）</t>
  </si>
  <si>
    <t>4800</t>
    <phoneticPr fontId="3"/>
  </si>
  <si>
    <t>4809</t>
    <phoneticPr fontId="3"/>
  </si>
  <si>
    <t>港湾運送業</t>
  </si>
  <si>
    <t>4811</t>
    <phoneticPr fontId="3"/>
  </si>
  <si>
    <t>貨物運送取扱業（集配利用運送業を除く）</t>
  </si>
  <si>
    <t>4821</t>
    <phoneticPr fontId="3"/>
  </si>
  <si>
    <t>利用運送業（集配利用運送業を除く）</t>
  </si>
  <si>
    <t>4822</t>
    <phoneticPr fontId="3"/>
  </si>
  <si>
    <t>運送取次業</t>
  </si>
  <si>
    <t>運送代理店</t>
  </si>
  <si>
    <t>4831</t>
    <phoneticPr fontId="3"/>
  </si>
  <si>
    <t>こん包業</t>
  </si>
  <si>
    <t>4841</t>
    <phoneticPr fontId="3"/>
  </si>
  <si>
    <t>こん包業（組立こん包業を除く）</t>
  </si>
  <si>
    <t>4842</t>
    <phoneticPr fontId="3"/>
  </si>
  <si>
    <t>組立こん包業</t>
  </si>
  <si>
    <t>運輸施設提供業</t>
  </si>
  <si>
    <t>4851</t>
    <phoneticPr fontId="3"/>
  </si>
  <si>
    <t>鉄道施設提供業</t>
  </si>
  <si>
    <t>4852</t>
    <phoneticPr fontId="3"/>
  </si>
  <si>
    <t>道路運送固定施設業</t>
  </si>
  <si>
    <t>4853</t>
    <phoneticPr fontId="3"/>
  </si>
  <si>
    <t>自動車ターミナル業</t>
  </si>
  <si>
    <t>4854</t>
    <phoneticPr fontId="3"/>
  </si>
  <si>
    <t>貨物荷扱固定施設業</t>
  </si>
  <si>
    <t>4855</t>
    <phoneticPr fontId="3"/>
  </si>
  <si>
    <t>桟橋泊きょ業</t>
  </si>
  <si>
    <t>4856</t>
    <phoneticPr fontId="3"/>
  </si>
  <si>
    <t>飛行場業</t>
  </si>
  <si>
    <t>その他の運輸に附帯するサービス業</t>
  </si>
  <si>
    <t>4891</t>
    <phoneticPr fontId="3"/>
  </si>
  <si>
    <t>海運仲立業</t>
  </si>
  <si>
    <t>4899</t>
    <phoneticPr fontId="3"/>
  </si>
  <si>
    <t>他に分類されない運輸に附帯するサービス業</t>
  </si>
  <si>
    <t>郵便業（信書便事業を含む）</t>
  </si>
  <si>
    <t>管理，補助的経済活動を行う事業所（49郵便業）</t>
  </si>
  <si>
    <t>4901</t>
    <phoneticPr fontId="3"/>
  </si>
  <si>
    <t>管理，補助的経済活動を行う事業所</t>
  </si>
  <si>
    <t>4911</t>
    <phoneticPr fontId="3"/>
  </si>
  <si>
    <t>卸売業，小売業</t>
  </si>
  <si>
    <t>各種商品卸売業</t>
  </si>
  <si>
    <t>管理，補助的経済活動を行う事業所（50各種商品卸売業）</t>
  </si>
  <si>
    <t>5000</t>
    <phoneticPr fontId="3"/>
  </si>
  <si>
    <t>5008</t>
    <phoneticPr fontId="3"/>
  </si>
  <si>
    <t>自家用倉庫</t>
  </si>
  <si>
    <t>5009</t>
    <phoneticPr fontId="3"/>
  </si>
  <si>
    <t>5011</t>
    <phoneticPr fontId="3"/>
  </si>
  <si>
    <t>各種商品卸売業（従業者が常時100人以上のもの）</t>
  </si>
  <si>
    <t>5019</t>
    <phoneticPr fontId="3"/>
  </si>
  <si>
    <t>その他の各種商品卸売業</t>
  </si>
  <si>
    <t>繊維・衣服等卸売業</t>
  </si>
  <si>
    <t>管理，補助的経済活動を行う事業所（51繊維・衣服等卸売業）</t>
  </si>
  <si>
    <t>5100</t>
    <phoneticPr fontId="3"/>
  </si>
  <si>
    <t>5108</t>
    <phoneticPr fontId="3"/>
  </si>
  <si>
    <t>5109</t>
    <phoneticPr fontId="3"/>
  </si>
  <si>
    <t>繊維品卸売業（衣服，身の回り品を除く）</t>
  </si>
  <si>
    <t>5111</t>
    <phoneticPr fontId="3"/>
  </si>
  <si>
    <t>繊維原料卸売業</t>
  </si>
  <si>
    <t>5112</t>
    <phoneticPr fontId="3"/>
  </si>
  <si>
    <t>糸卸売業</t>
  </si>
  <si>
    <t>5113</t>
    <phoneticPr fontId="3"/>
  </si>
  <si>
    <t>織物卸売業（室内装飾繊維品を除く）</t>
  </si>
  <si>
    <t>衣服卸売業</t>
  </si>
  <si>
    <t>5121</t>
    <phoneticPr fontId="3"/>
  </si>
  <si>
    <t>男子服卸売業</t>
  </si>
  <si>
    <t>5122</t>
    <phoneticPr fontId="3"/>
  </si>
  <si>
    <t>婦人・子供服卸売業</t>
  </si>
  <si>
    <t>5123</t>
    <phoneticPr fontId="3"/>
  </si>
  <si>
    <t>下着類卸売業</t>
  </si>
  <si>
    <t>5129</t>
    <phoneticPr fontId="3"/>
  </si>
  <si>
    <t>その他の衣服卸売業</t>
  </si>
  <si>
    <t>身の回り品卸売業</t>
  </si>
  <si>
    <t>5131</t>
    <phoneticPr fontId="3"/>
  </si>
  <si>
    <t>寝具類卸売業</t>
  </si>
  <si>
    <t>5132</t>
    <phoneticPr fontId="3"/>
  </si>
  <si>
    <t>靴・履物卸売業</t>
  </si>
  <si>
    <t>5133</t>
    <phoneticPr fontId="3"/>
  </si>
  <si>
    <t>かばん・袋物卸売業</t>
  </si>
  <si>
    <t>5139</t>
    <phoneticPr fontId="3"/>
  </si>
  <si>
    <t>その他の身の回り品卸売業</t>
  </si>
  <si>
    <t>飲食料品卸売業</t>
  </si>
  <si>
    <t>管理，補助的経済活動を行う事業所（52飲食料品卸売業）</t>
  </si>
  <si>
    <t>5200</t>
    <phoneticPr fontId="3"/>
  </si>
  <si>
    <t>5208</t>
    <phoneticPr fontId="3"/>
  </si>
  <si>
    <t>5209</t>
    <phoneticPr fontId="3"/>
  </si>
  <si>
    <t>農畜産物・水産物卸売業</t>
  </si>
  <si>
    <t>5211</t>
    <phoneticPr fontId="3"/>
  </si>
  <si>
    <t>米麦卸売業</t>
  </si>
  <si>
    <t>5212</t>
    <phoneticPr fontId="3"/>
  </si>
  <si>
    <t>雑穀・豆類卸売業</t>
  </si>
  <si>
    <t>5213</t>
    <phoneticPr fontId="3"/>
  </si>
  <si>
    <t>野菜卸売業</t>
  </si>
  <si>
    <t>5214</t>
    <phoneticPr fontId="3"/>
  </si>
  <si>
    <t>果実卸売業</t>
  </si>
  <si>
    <t>5215</t>
    <phoneticPr fontId="3"/>
  </si>
  <si>
    <t>食肉卸売業</t>
  </si>
  <si>
    <t>5216</t>
    <phoneticPr fontId="3"/>
  </si>
  <si>
    <t>生鮮魚介卸売業</t>
  </si>
  <si>
    <t>5219</t>
    <phoneticPr fontId="3"/>
  </si>
  <si>
    <t>その他の農畜産物・水産物卸売業</t>
  </si>
  <si>
    <t>食料・飲料卸売業</t>
  </si>
  <si>
    <t>5221</t>
    <phoneticPr fontId="3"/>
  </si>
  <si>
    <t>砂糖・味そ・しょう油卸売業</t>
  </si>
  <si>
    <t>5222</t>
    <phoneticPr fontId="3"/>
  </si>
  <si>
    <t>酒類卸売業</t>
  </si>
  <si>
    <t>5223</t>
    <phoneticPr fontId="3"/>
  </si>
  <si>
    <t>乾物卸売業</t>
  </si>
  <si>
    <t>5224</t>
    <phoneticPr fontId="3"/>
  </si>
  <si>
    <t>菓子・パン類卸売業</t>
  </si>
  <si>
    <t>5225</t>
    <phoneticPr fontId="3"/>
  </si>
  <si>
    <t>飲料卸売業（別掲を除く）</t>
  </si>
  <si>
    <t>5226</t>
    <phoneticPr fontId="3"/>
  </si>
  <si>
    <t>茶類卸売業</t>
  </si>
  <si>
    <t>5227</t>
    <phoneticPr fontId="3"/>
  </si>
  <si>
    <t>牛乳・乳製品卸売業</t>
  </si>
  <si>
    <t>5229</t>
    <phoneticPr fontId="3"/>
  </si>
  <si>
    <t>その他の食料・飲料卸売業</t>
  </si>
  <si>
    <t>建築材料，鉱物・金属材料等卸売業</t>
  </si>
  <si>
    <t>管理，補助的経済活動を行う事業所（53建築材料，鉱物・金属材料等卸売業）</t>
  </si>
  <si>
    <t>5300</t>
    <phoneticPr fontId="3"/>
  </si>
  <si>
    <t>5308</t>
    <phoneticPr fontId="3"/>
  </si>
  <si>
    <t>5309</t>
    <phoneticPr fontId="3"/>
  </si>
  <si>
    <t>建築材料卸売業</t>
  </si>
  <si>
    <t>5311</t>
    <phoneticPr fontId="3"/>
  </si>
  <si>
    <t>木材・竹材卸売業</t>
  </si>
  <si>
    <t>5312</t>
    <phoneticPr fontId="3"/>
  </si>
  <si>
    <t>セメント卸売業</t>
  </si>
  <si>
    <t>5313</t>
    <phoneticPr fontId="3"/>
  </si>
  <si>
    <t>板ガラス卸売業</t>
  </si>
  <si>
    <t>5314</t>
    <phoneticPr fontId="3"/>
  </si>
  <si>
    <t>建築用金属製品卸売業（建築用金物を除く）</t>
  </si>
  <si>
    <t>5319</t>
    <phoneticPr fontId="3"/>
  </si>
  <si>
    <t>その他の建築材料卸売業</t>
  </si>
  <si>
    <t>化学製品卸売業</t>
  </si>
  <si>
    <t>5321</t>
    <phoneticPr fontId="3"/>
  </si>
  <si>
    <t>塗料卸売業</t>
  </si>
  <si>
    <t>5322</t>
    <phoneticPr fontId="3"/>
  </si>
  <si>
    <t>プラスチック卸売業</t>
  </si>
  <si>
    <t>5329</t>
    <phoneticPr fontId="3"/>
  </si>
  <si>
    <t>その他の化学製品卸売業</t>
  </si>
  <si>
    <t>石油・鉱物卸売業</t>
  </si>
  <si>
    <t>5331</t>
    <phoneticPr fontId="3"/>
  </si>
  <si>
    <t>石油卸売業</t>
  </si>
  <si>
    <t>5332</t>
    <phoneticPr fontId="3"/>
  </si>
  <si>
    <t>鉱物卸売業（石油を除く）</t>
  </si>
  <si>
    <t>鉄鋼製品卸売業</t>
  </si>
  <si>
    <t>5341</t>
    <phoneticPr fontId="3"/>
  </si>
  <si>
    <t>鉄鋼粗製品卸売業</t>
  </si>
  <si>
    <t>5342</t>
    <phoneticPr fontId="3"/>
  </si>
  <si>
    <t>鉄鋼一次製品卸売業</t>
  </si>
  <si>
    <t>5349</t>
    <phoneticPr fontId="3"/>
  </si>
  <si>
    <t>その他の鉄鋼製品卸売業</t>
  </si>
  <si>
    <t>非鉄金属卸売業</t>
  </si>
  <si>
    <t>5351</t>
    <phoneticPr fontId="3"/>
  </si>
  <si>
    <t>非鉄金属地金卸売業</t>
  </si>
  <si>
    <t>5352</t>
    <phoneticPr fontId="3"/>
  </si>
  <si>
    <t>非鉄金属製品卸売業</t>
  </si>
  <si>
    <t>再生資源卸売業</t>
  </si>
  <si>
    <t>5361</t>
    <phoneticPr fontId="3"/>
  </si>
  <si>
    <t>空瓶・空缶等空容器卸売業</t>
  </si>
  <si>
    <t>5362</t>
    <phoneticPr fontId="3"/>
  </si>
  <si>
    <t>鉄スクラップ卸売業</t>
  </si>
  <si>
    <t>5363</t>
    <phoneticPr fontId="3"/>
  </si>
  <si>
    <t>非鉄金属スクラップ卸売業</t>
  </si>
  <si>
    <t>5364</t>
    <phoneticPr fontId="3"/>
  </si>
  <si>
    <t>古紙卸売業</t>
  </si>
  <si>
    <t>5369</t>
    <phoneticPr fontId="3"/>
  </si>
  <si>
    <t>その他の再生資源卸売業</t>
  </si>
  <si>
    <t>機械器具卸売業</t>
  </si>
  <si>
    <t>管理，補助的経済活動を行う事業所（54機械器具卸売業）</t>
  </si>
  <si>
    <t>5400</t>
    <phoneticPr fontId="3"/>
  </si>
  <si>
    <t>5408</t>
    <phoneticPr fontId="3"/>
  </si>
  <si>
    <t>5409</t>
    <phoneticPr fontId="3"/>
  </si>
  <si>
    <t>産業機械器具卸売業</t>
  </si>
  <si>
    <t>5411</t>
    <phoneticPr fontId="3"/>
  </si>
  <si>
    <t>農業用機械器具卸売業</t>
  </si>
  <si>
    <t>5412</t>
    <phoneticPr fontId="3"/>
  </si>
  <si>
    <t>建設機械・鉱山機械卸売業</t>
  </si>
  <si>
    <t>5413</t>
    <phoneticPr fontId="3"/>
  </si>
  <si>
    <t>金属加工機械卸売業</t>
  </si>
  <si>
    <t>5414</t>
    <phoneticPr fontId="3"/>
  </si>
  <si>
    <t>事務用機械器具卸売業</t>
  </si>
  <si>
    <t>5419</t>
    <phoneticPr fontId="3"/>
  </si>
  <si>
    <t>その他の産業機械器具卸売業</t>
  </si>
  <si>
    <t>自動車卸売業</t>
  </si>
  <si>
    <t>5421</t>
    <phoneticPr fontId="3"/>
  </si>
  <si>
    <t>自動車卸売業（二輪自動車を含む）</t>
  </si>
  <si>
    <t>5422</t>
    <phoneticPr fontId="3"/>
  </si>
  <si>
    <t>自動車部分品・附属品卸売業（中古品を除く）</t>
  </si>
  <si>
    <t>5423</t>
    <phoneticPr fontId="3"/>
  </si>
  <si>
    <t>自動車中古部品卸売業</t>
  </si>
  <si>
    <t>電気機械器具卸売業</t>
  </si>
  <si>
    <t>5431</t>
    <phoneticPr fontId="3"/>
  </si>
  <si>
    <t>家庭用電気機械器具卸売業</t>
  </si>
  <si>
    <t>5432</t>
    <phoneticPr fontId="3"/>
  </si>
  <si>
    <t>電気機械器具卸売業（家庭用電気機械器具を除く）</t>
  </si>
  <si>
    <t>その他の機械器具卸売業</t>
  </si>
  <si>
    <t>5491</t>
    <phoneticPr fontId="3"/>
  </si>
  <si>
    <t>輸送用機械器具卸売業（自動車を除く）</t>
  </si>
  <si>
    <t>5492</t>
    <phoneticPr fontId="3"/>
  </si>
  <si>
    <t>計量器・理化学機械器具・光学機械器具等卸売業</t>
  </si>
  <si>
    <t>5493</t>
    <phoneticPr fontId="3"/>
  </si>
  <si>
    <t>医療用機械器具卸売業（歯科用機械器具を含む）</t>
  </si>
  <si>
    <t>その他の卸売業</t>
  </si>
  <si>
    <t>管理，補助的経済活動を行う事業所（55その他の卸売業）</t>
  </si>
  <si>
    <t>5500</t>
    <phoneticPr fontId="3"/>
  </si>
  <si>
    <t>5508</t>
    <phoneticPr fontId="3"/>
  </si>
  <si>
    <t>5509</t>
    <phoneticPr fontId="3"/>
  </si>
  <si>
    <t>家具・建具・じゅう器等卸売業</t>
  </si>
  <si>
    <t>5511</t>
    <phoneticPr fontId="3"/>
  </si>
  <si>
    <t>家具・建具卸売業</t>
  </si>
  <si>
    <t>5512</t>
    <phoneticPr fontId="3"/>
  </si>
  <si>
    <t>荒物卸売業</t>
  </si>
  <si>
    <t>5513</t>
    <phoneticPr fontId="3"/>
  </si>
  <si>
    <t>畳卸売業</t>
  </si>
  <si>
    <t>5514</t>
    <phoneticPr fontId="3"/>
  </si>
  <si>
    <t>室内装飾繊維品卸売業</t>
  </si>
  <si>
    <t>5515</t>
    <phoneticPr fontId="3"/>
  </si>
  <si>
    <t>陶磁器・ガラス器卸売業</t>
  </si>
  <si>
    <t>5519</t>
    <phoneticPr fontId="3"/>
  </si>
  <si>
    <t>その他のじゅう器卸売業</t>
  </si>
  <si>
    <t>医薬品・化粧品等卸売業</t>
  </si>
  <si>
    <t>5521</t>
    <phoneticPr fontId="3"/>
  </si>
  <si>
    <t>医薬品卸売業</t>
  </si>
  <si>
    <t>5522</t>
    <phoneticPr fontId="3"/>
  </si>
  <si>
    <t>医療用品卸売業</t>
  </si>
  <si>
    <t>5523</t>
    <phoneticPr fontId="3"/>
  </si>
  <si>
    <t>化粧品卸売業</t>
  </si>
  <si>
    <t>5524</t>
    <phoneticPr fontId="3"/>
  </si>
  <si>
    <t>合成洗剤卸売業</t>
  </si>
  <si>
    <t>紙・紙製品卸売業</t>
  </si>
  <si>
    <t>5531</t>
    <phoneticPr fontId="3"/>
  </si>
  <si>
    <t>紙卸売業</t>
  </si>
  <si>
    <t>5532</t>
    <phoneticPr fontId="3"/>
  </si>
  <si>
    <t>紙製品卸売業</t>
  </si>
  <si>
    <t>他に分類されない卸売業</t>
  </si>
  <si>
    <t>5591</t>
    <phoneticPr fontId="3"/>
  </si>
  <si>
    <t>金物卸売業</t>
  </si>
  <si>
    <t>5592</t>
    <phoneticPr fontId="3"/>
  </si>
  <si>
    <t>肥料・飼料卸売業</t>
  </si>
  <si>
    <t>5593</t>
    <phoneticPr fontId="3"/>
  </si>
  <si>
    <t>スポーツ用品卸売業</t>
  </si>
  <si>
    <t>5594</t>
    <phoneticPr fontId="3"/>
  </si>
  <si>
    <t>娯楽用品・がん具卸売業</t>
  </si>
  <si>
    <t>5595</t>
    <phoneticPr fontId="3"/>
  </si>
  <si>
    <t>たばこ卸売業</t>
  </si>
  <si>
    <t>5596</t>
    <phoneticPr fontId="3"/>
  </si>
  <si>
    <t>ジュエリー製品卸売業</t>
  </si>
  <si>
    <t>5597</t>
    <phoneticPr fontId="3"/>
  </si>
  <si>
    <t>書籍・雑誌卸売業</t>
  </si>
  <si>
    <t>5598</t>
    <phoneticPr fontId="3"/>
  </si>
  <si>
    <t>代理商，仲立業</t>
  </si>
  <si>
    <t>5599</t>
    <phoneticPr fontId="3"/>
  </si>
  <si>
    <t>他に分類されないその他の卸売業</t>
  </si>
  <si>
    <t>各種商品小売業</t>
  </si>
  <si>
    <t>管理，補助的経済活動を行う事業所（56各種商品小売業）</t>
  </si>
  <si>
    <t>5600</t>
    <phoneticPr fontId="3"/>
  </si>
  <si>
    <t>5608</t>
    <phoneticPr fontId="3"/>
  </si>
  <si>
    <t>5609</t>
    <phoneticPr fontId="3"/>
  </si>
  <si>
    <t>5611</t>
    <phoneticPr fontId="3"/>
  </si>
  <si>
    <t>5699</t>
    <phoneticPr fontId="3"/>
  </si>
  <si>
    <t>織物・衣服・身の回り品小売業</t>
  </si>
  <si>
    <t>管理，補助的経済活動を行う事業所（57織物・衣服・身の回り品小売業）</t>
  </si>
  <si>
    <t>5700</t>
    <phoneticPr fontId="3"/>
  </si>
  <si>
    <t>5708</t>
    <phoneticPr fontId="3"/>
  </si>
  <si>
    <t>5709</t>
    <phoneticPr fontId="3"/>
  </si>
  <si>
    <t>呉服・服地・寝具小売業</t>
  </si>
  <si>
    <t>5711</t>
    <phoneticPr fontId="3"/>
  </si>
  <si>
    <t>呉服・服地小売業</t>
  </si>
  <si>
    <t>5712</t>
    <phoneticPr fontId="3"/>
  </si>
  <si>
    <t>寝具小売業</t>
  </si>
  <si>
    <t>男子服小売業</t>
  </si>
  <si>
    <t>5721</t>
    <phoneticPr fontId="3"/>
  </si>
  <si>
    <t>婦人・子供服小売業</t>
  </si>
  <si>
    <t>5731</t>
    <phoneticPr fontId="3"/>
  </si>
  <si>
    <t>婦人服小売業</t>
  </si>
  <si>
    <t>5732</t>
    <phoneticPr fontId="3"/>
  </si>
  <si>
    <t>子供服小売業</t>
  </si>
  <si>
    <t>靴・履物小売業</t>
  </si>
  <si>
    <t>5741</t>
    <phoneticPr fontId="3"/>
  </si>
  <si>
    <t>靴小売業</t>
  </si>
  <si>
    <t>5742</t>
    <phoneticPr fontId="3"/>
  </si>
  <si>
    <t>履物小売業（靴を除く）</t>
  </si>
  <si>
    <t>その他の織物・衣服・身の回り品小売業</t>
  </si>
  <si>
    <t>5791</t>
    <phoneticPr fontId="3"/>
  </si>
  <si>
    <t>かばん・袋物小売業</t>
  </si>
  <si>
    <t>5792</t>
    <phoneticPr fontId="3"/>
  </si>
  <si>
    <t>下着類小売業</t>
  </si>
  <si>
    <t>5793</t>
    <phoneticPr fontId="3"/>
  </si>
  <si>
    <t>洋品雑貨・小間物小売業</t>
  </si>
  <si>
    <t>5799</t>
    <phoneticPr fontId="3"/>
  </si>
  <si>
    <t>他に分類されない織物・衣服・身の回り品小売業</t>
  </si>
  <si>
    <t>飲食料品小売業</t>
  </si>
  <si>
    <t>管理，補助的経済活動を行う事業所（58飲食料品小売業）</t>
  </si>
  <si>
    <t>5800</t>
    <phoneticPr fontId="3"/>
  </si>
  <si>
    <t>5808</t>
    <phoneticPr fontId="3"/>
  </si>
  <si>
    <t>5809</t>
    <phoneticPr fontId="3"/>
  </si>
  <si>
    <t>各種食料品小売業</t>
  </si>
  <si>
    <t>5811</t>
    <phoneticPr fontId="3"/>
  </si>
  <si>
    <t>野菜・果実小売業</t>
  </si>
  <si>
    <t>5821</t>
    <phoneticPr fontId="3"/>
  </si>
  <si>
    <t>野菜小売業</t>
  </si>
  <si>
    <t>5822</t>
    <phoneticPr fontId="3"/>
  </si>
  <si>
    <t>果実小売業</t>
  </si>
  <si>
    <t>食肉小売業</t>
  </si>
  <si>
    <t>5831</t>
    <phoneticPr fontId="3"/>
  </si>
  <si>
    <t>食肉小売業（卵，鳥肉を除く）</t>
  </si>
  <si>
    <t>5832</t>
    <phoneticPr fontId="3"/>
  </si>
  <si>
    <t>卵・鳥肉小売業</t>
  </si>
  <si>
    <t>鮮魚小売業</t>
  </si>
  <si>
    <t>5841</t>
    <phoneticPr fontId="3"/>
  </si>
  <si>
    <t>酒小売業</t>
  </si>
  <si>
    <t>5851</t>
    <phoneticPr fontId="3"/>
  </si>
  <si>
    <t>菓子・パン小売業</t>
  </si>
  <si>
    <t>5861</t>
    <phoneticPr fontId="3"/>
  </si>
  <si>
    <t>菓子小売業（製造小売）</t>
  </si>
  <si>
    <t>5862</t>
    <phoneticPr fontId="3"/>
  </si>
  <si>
    <t>菓子小売業（製造小売でないもの）</t>
  </si>
  <si>
    <t>5863</t>
    <phoneticPr fontId="3"/>
  </si>
  <si>
    <t>パン小売業（製造小売）</t>
  </si>
  <si>
    <t>5864</t>
    <phoneticPr fontId="3"/>
  </si>
  <si>
    <t>パン小売業（製造小売でないもの）</t>
  </si>
  <si>
    <t>その他の飲食料品小売業</t>
  </si>
  <si>
    <t>5891</t>
    <phoneticPr fontId="3"/>
  </si>
  <si>
    <t>牛乳小売業</t>
  </si>
  <si>
    <t>5893</t>
    <phoneticPr fontId="3"/>
  </si>
  <si>
    <t>飲料小売業（別掲を除く）</t>
  </si>
  <si>
    <t>5894</t>
    <phoneticPr fontId="3"/>
  </si>
  <si>
    <t>茶類小売業</t>
  </si>
  <si>
    <t>5895</t>
    <phoneticPr fontId="3"/>
  </si>
  <si>
    <t>料理品小売業</t>
  </si>
  <si>
    <t>5896</t>
    <phoneticPr fontId="3"/>
  </si>
  <si>
    <t>米穀類小売業</t>
  </si>
  <si>
    <t>5897</t>
    <phoneticPr fontId="3"/>
  </si>
  <si>
    <t>豆腐・かまぼこ等加工食品小売業</t>
  </si>
  <si>
    <t>乾物小売業</t>
  </si>
  <si>
    <t>5899</t>
    <phoneticPr fontId="3"/>
  </si>
  <si>
    <t>他に分類されない飲食料品小売業</t>
  </si>
  <si>
    <t>機械器具小売業</t>
  </si>
  <si>
    <t>管理，補助的経済活動を行う事業所（59機械器具小売業）</t>
  </si>
  <si>
    <t>5900</t>
    <phoneticPr fontId="3"/>
  </si>
  <si>
    <t>5908</t>
    <phoneticPr fontId="3"/>
  </si>
  <si>
    <t>5909</t>
    <phoneticPr fontId="3"/>
  </si>
  <si>
    <t>自動車小売業</t>
  </si>
  <si>
    <t>5911</t>
    <phoneticPr fontId="3"/>
  </si>
  <si>
    <t>自動車（新車）小売業</t>
  </si>
  <si>
    <t>5912</t>
    <phoneticPr fontId="3"/>
  </si>
  <si>
    <t>中古自動車小売業</t>
  </si>
  <si>
    <t>5913</t>
    <phoneticPr fontId="3"/>
  </si>
  <si>
    <t>自動車部分品・附属品小売業</t>
  </si>
  <si>
    <t>5914</t>
    <phoneticPr fontId="3"/>
  </si>
  <si>
    <t>二輪自動車小売業（原動機付自転車を含む）</t>
  </si>
  <si>
    <t>自転車小売業</t>
  </si>
  <si>
    <t>5921</t>
    <phoneticPr fontId="3"/>
  </si>
  <si>
    <t>機械器具小売業（自動車，自転車を除く）</t>
  </si>
  <si>
    <t>5931</t>
    <phoneticPr fontId="3"/>
  </si>
  <si>
    <t>電気機械器具小売業（中古品を除く）</t>
  </si>
  <si>
    <t>5932</t>
    <phoneticPr fontId="3"/>
  </si>
  <si>
    <t>電気事務機械器具小売業（中古品を除く）</t>
  </si>
  <si>
    <t>5933</t>
    <phoneticPr fontId="3"/>
  </si>
  <si>
    <t>中古電気製品小売業</t>
  </si>
  <si>
    <t>5939</t>
    <phoneticPr fontId="3"/>
  </si>
  <si>
    <t>その他の機械器具小売業</t>
  </si>
  <si>
    <t>その他の小売業</t>
  </si>
  <si>
    <t>管理，補助的経済活動を行う事業所（60その他の小売業）</t>
  </si>
  <si>
    <t>6000</t>
    <phoneticPr fontId="3"/>
  </si>
  <si>
    <t>6008</t>
    <phoneticPr fontId="3"/>
  </si>
  <si>
    <t>6009</t>
    <phoneticPr fontId="3"/>
  </si>
  <si>
    <t>家具・建具・畳小売業</t>
  </si>
  <si>
    <t>6011</t>
    <phoneticPr fontId="3"/>
  </si>
  <si>
    <t>家具小売業</t>
  </si>
  <si>
    <t>6012</t>
    <phoneticPr fontId="3"/>
  </si>
  <si>
    <t>建具小売業</t>
  </si>
  <si>
    <t>6013</t>
    <phoneticPr fontId="3"/>
  </si>
  <si>
    <t>畳小売業</t>
  </si>
  <si>
    <t>6014</t>
    <phoneticPr fontId="3"/>
  </si>
  <si>
    <t>宗教用具小売業</t>
  </si>
  <si>
    <t>じゅう器小売業</t>
  </si>
  <si>
    <t>6021</t>
    <phoneticPr fontId="3"/>
  </si>
  <si>
    <t>金物小売業</t>
  </si>
  <si>
    <t>6022</t>
    <phoneticPr fontId="3"/>
  </si>
  <si>
    <t>荒物小売業</t>
  </si>
  <si>
    <t>6023</t>
    <phoneticPr fontId="3"/>
  </si>
  <si>
    <t>陶磁器・ガラス器小売業</t>
  </si>
  <si>
    <t>6029</t>
    <phoneticPr fontId="3"/>
  </si>
  <si>
    <t>他に分類されないじゅう器小売業</t>
  </si>
  <si>
    <t>医薬品・化粧品小売業</t>
  </si>
  <si>
    <t>6031</t>
    <phoneticPr fontId="3"/>
  </si>
  <si>
    <t>ドラッグストア</t>
  </si>
  <si>
    <t>6032</t>
    <phoneticPr fontId="3"/>
  </si>
  <si>
    <t>6033</t>
    <phoneticPr fontId="3"/>
  </si>
  <si>
    <t>化粧品小売業</t>
  </si>
  <si>
    <t>農耕用品小売業</t>
  </si>
  <si>
    <t>6041</t>
    <phoneticPr fontId="3"/>
  </si>
  <si>
    <t>農業用機械器具小売業</t>
  </si>
  <si>
    <t>6042</t>
    <phoneticPr fontId="3"/>
  </si>
  <si>
    <t>苗・種子小売業</t>
  </si>
  <si>
    <t>6043</t>
    <phoneticPr fontId="3"/>
  </si>
  <si>
    <t>肥料・飼料小売業</t>
  </si>
  <si>
    <t>燃料小売業</t>
  </si>
  <si>
    <t>6051</t>
    <phoneticPr fontId="3"/>
  </si>
  <si>
    <t>ガソリンスタンド</t>
  </si>
  <si>
    <t>6052</t>
    <phoneticPr fontId="3"/>
  </si>
  <si>
    <t>燃料小売業（ガソリンスタンドを除く）</t>
  </si>
  <si>
    <t>書籍・文房具小売業</t>
  </si>
  <si>
    <t>6061</t>
    <phoneticPr fontId="3"/>
  </si>
  <si>
    <t>書籍・雑誌小売業（古本を除く）</t>
  </si>
  <si>
    <t>6062</t>
    <phoneticPr fontId="3"/>
  </si>
  <si>
    <t>古本小売業</t>
  </si>
  <si>
    <t>6063</t>
    <phoneticPr fontId="3"/>
  </si>
  <si>
    <t>新聞小売業</t>
  </si>
  <si>
    <t>6064</t>
    <phoneticPr fontId="3"/>
  </si>
  <si>
    <t>紙・文房具小売業</t>
  </si>
  <si>
    <t>スポーツ用品・がん具・娯楽用品・楽器小売業</t>
  </si>
  <si>
    <t>6071</t>
    <phoneticPr fontId="3"/>
  </si>
  <si>
    <t>スポーツ用品小売業</t>
  </si>
  <si>
    <t>6072</t>
    <phoneticPr fontId="3"/>
  </si>
  <si>
    <t>がん具・娯楽用品小売業</t>
  </si>
  <si>
    <t>6073</t>
    <phoneticPr fontId="3"/>
  </si>
  <si>
    <t>楽器小売業</t>
  </si>
  <si>
    <t>写真機・時計・眼鏡小売業</t>
  </si>
  <si>
    <t>6081</t>
    <phoneticPr fontId="3"/>
  </si>
  <si>
    <t>写真機・写真材料小売業</t>
  </si>
  <si>
    <t>6082</t>
    <phoneticPr fontId="3"/>
  </si>
  <si>
    <t>時計・眼鏡・光学機械小売業</t>
  </si>
  <si>
    <t>他に分類されない小売業</t>
  </si>
  <si>
    <t>6091</t>
    <phoneticPr fontId="3"/>
  </si>
  <si>
    <t>ホームセンター</t>
  </si>
  <si>
    <t>6092</t>
    <phoneticPr fontId="3"/>
  </si>
  <si>
    <t>たばこ・喫煙具専門小売業</t>
  </si>
  <si>
    <t>6093</t>
    <phoneticPr fontId="3"/>
  </si>
  <si>
    <t>花・植木小売業</t>
  </si>
  <si>
    <t>6094</t>
    <phoneticPr fontId="3"/>
  </si>
  <si>
    <t>建築材料小売業</t>
  </si>
  <si>
    <t>6095</t>
    <phoneticPr fontId="3"/>
  </si>
  <si>
    <t>ジュエリー製品小売業</t>
  </si>
  <si>
    <t>6096</t>
    <phoneticPr fontId="3"/>
  </si>
  <si>
    <t>ペット・ペット用品小売業</t>
  </si>
  <si>
    <t>6097</t>
    <phoneticPr fontId="3"/>
  </si>
  <si>
    <t>骨とう品小売業</t>
  </si>
  <si>
    <t>中古品小売業（骨とう品を除く）</t>
  </si>
  <si>
    <t>6099</t>
    <phoneticPr fontId="3"/>
  </si>
  <si>
    <t>他に分類されないその他の小売業</t>
  </si>
  <si>
    <t>無店舗小売業</t>
  </si>
  <si>
    <t>管理，補助的経済活動を行う事業所（61無店舗小売業）</t>
  </si>
  <si>
    <t>6100</t>
    <phoneticPr fontId="3"/>
  </si>
  <si>
    <t>6108</t>
    <phoneticPr fontId="3"/>
  </si>
  <si>
    <t>6109</t>
    <phoneticPr fontId="3"/>
  </si>
  <si>
    <t>通信販売・訪問販売小売業</t>
  </si>
  <si>
    <t>6111</t>
    <phoneticPr fontId="3"/>
  </si>
  <si>
    <t>無店舗小売業（各種商品小売）</t>
  </si>
  <si>
    <t>6112</t>
    <phoneticPr fontId="3"/>
  </si>
  <si>
    <t>無店舗小売業（織物・衣服・身の回り品小売）</t>
  </si>
  <si>
    <t>6113</t>
    <phoneticPr fontId="3"/>
  </si>
  <si>
    <t>無店舗小売業（飲食料品小売）</t>
  </si>
  <si>
    <t>6114</t>
    <phoneticPr fontId="3"/>
  </si>
  <si>
    <t>無店舗小売業（機械器具小売）</t>
  </si>
  <si>
    <t>6119</t>
    <phoneticPr fontId="3"/>
  </si>
  <si>
    <t>無店舗小売業（その他の小売）</t>
  </si>
  <si>
    <t>自動販売機による小売業</t>
  </si>
  <si>
    <t>6121</t>
    <phoneticPr fontId="3"/>
  </si>
  <si>
    <t>その他の無店舗小売業</t>
  </si>
  <si>
    <t>6199</t>
    <phoneticPr fontId="3"/>
  </si>
  <si>
    <t>金融業，保険業</t>
  </si>
  <si>
    <t>銀行業</t>
  </si>
  <si>
    <t>管理，補助的経済活動を行う事業所（62銀行業）</t>
  </si>
  <si>
    <t>6200</t>
    <phoneticPr fontId="3"/>
  </si>
  <si>
    <t>6209</t>
    <phoneticPr fontId="3"/>
  </si>
  <si>
    <t>中央銀行</t>
  </si>
  <si>
    <t>6211</t>
    <phoneticPr fontId="3"/>
  </si>
  <si>
    <t>銀行（中央銀行を除く）</t>
  </si>
  <si>
    <t>6221</t>
    <phoneticPr fontId="3"/>
  </si>
  <si>
    <t>普通銀行</t>
  </si>
  <si>
    <t>6222</t>
    <phoneticPr fontId="3"/>
  </si>
  <si>
    <t>郵便貯金銀行</t>
  </si>
  <si>
    <t>6223</t>
    <phoneticPr fontId="3"/>
  </si>
  <si>
    <t>信託銀行</t>
  </si>
  <si>
    <t>6229</t>
    <phoneticPr fontId="3"/>
  </si>
  <si>
    <t>その他の銀行</t>
  </si>
  <si>
    <t>協同組織金融業</t>
  </si>
  <si>
    <t>管理，補助的経済活動を行う事業所（63協同組織金融業）</t>
  </si>
  <si>
    <t>6300</t>
    <phoneticPr fontId="3"/>
  </si>
  <si>
    <t>6309</t>
    <phoneticPr fontId="3"/>
  </si>
  <si>
    <t>中小企業等金融業</t>
  </si>
  <si>
    <t>6311</t>
    <phoneticPr fontId="3"/>
  </si>
  <si>
    <t>信用金庫・同連合会</t>
  </si>
  <si>
    <t>6312</t>
    <phoneticPr fontId="3"/>
  </si>
  <si>
    <t>信用協同組合・同連合会</t>
  </si>
  <si>
    <t>6313</t>
    <phoneticPr fontId="3"/>
  </si>
  <si>
    <t>商工組合中央金庫</t>
  </si>
  <si>
    <t>6314</t>
    <phoneticPr fontId="3"/>
  </si>
  <si>
    <t>労働金庫・同連合会</t>
  </si>
  <si>
    <t>農林水産金融業</t>
  </si>
  <si>
    <t>6321</t>
    <phoneticPr fontId="3"/>
  </si>
  <si>
    <t>農林中央金庫</t>
  </si>
  <si>
    <t>6322</t>
    <phoneticPr fontId="3"/>
  </si>
  <si>
    <t>信用農業協同組合連合会</t>
  </si>
  <si>
    <t>6323</t>
    <phoneticPr fontId="3"/>
  </si>
  <si>
    <t>信用漁業協同組合連合会，信用水産加工業協同組合連合会</t>
  </si>
  <si>
    <t>6324</t>
    <phoneticPr fontId="3"/>
  </si>
  <si>
    <t>農業協同組合</t>
  </si>
  <si>
    <t>6325</t>
    <phoneticPr fontId="3"/>
  </si>
  <si>
    <t>漁業協同組合，水産加工業協同組合</t>
  </si>
  <si>
    <t>貸金業，クレジットカード業等非預金信用機関</t>
  </si>
  <si>
    <t>管理，補助的経済活動を行う事業所（64貸金業，クレジットカード業等非預金信用機関）</t>
  </si>
  <si>
    <t>6400</t>
    <phoneticPr fontId="3"/>
  </si>
  <si>
    <t>6409</t>
    <phoneticPr fontId="3"/>
  </si>
  <si>
    <t>貸金業</t>
  </si>
  <si>
    <t>6411</t>
    <phoneticPr fontId="3"/>
  </si>
  <si>
    <t>消費者向け貸金業</t>
  </si>
  <si>
    <t>6412</t>
    <phoneticPr fontId="3"/>
  </si>
  <si>
    <t>事業者向け貸金業</t>
  </si>
  <si>
    <t>質屋</t>
  </si>
  <si>
    <t>6421</t>
    <phoneticPr fontId="3"/>
  </si>
  <si>
    <t>クレジットカード業，割賦金融業</t>
  </si>
  <si>
    <t>6431</t>
    <phoneticPr fontId="3"/>
  </si>
  <si>
    <t>クレジットカード業</t>
  </si>
  <si>
    <t>6432</t>
    <phoneticPr fontId="3"/>
  </si>
  <si>
    <t>割賦金融業</t>
  </si>
  <si>
    <t>その他の非預金信用機関</t>
  </si>
  <si>
    <t>6491</t>
    <phoneticPr fontId="3"/>
  </si>
  <si>
    <t>政府関係金融機関</t>
  </si>
  <si>
    <t>6492</t>
    <phoneticPr fontId="3"/>
  </si>
  <si>
    <t>住宅専門金融業</t>
  </si>
  <si>
    <t>6493</t>
    <phoneticPr fontId="3"/>
  </si>
  <si>
    <t>証券金融業</t>
  </si>
  <si>
    <t>6499</t>
    <phoneticPr fontId="3"/>
  </si>
  <si>
    <t>他に分類されない非預金信用機関</t>
  </si>
  <si>
    <t>金融商品取引業，商品先物取引業</t>
  </si>
  <si>
    <t>管理，補助的経済活動を行う事業所（65金融商品取引業，商品先物取引業）</t>
  </si>
  <si>
    <t>6500</t>
    <phoneticPr fontId="3"/>
  </si>
  <si>
    <t>6509</t>
    <phoneticPr fontId="3"/>
  </si>
  <si>
    <t>金融商品取引業</t>
  </si>
  <si>
    <t>6511</t>
    <phoneticPr fontId="3"/>
  </si>
  <si>
    <t>金融商品取引業（投資助言・代理業・運用業，補助的金融商品取引業を除く）</t>
  </si>
  <si>
    <t>6512</t>
    <phoneticPr fontId="3"/>
  </si>
  <si>
    <t>投資助言・代理業</t>
  </si>
  <si>
    <t>6513</t>
    <phoneticPr fontId="3"/>
  </si>
  <si>
    <t>投資運用業</t>
  </si>
  <si>
    <t>6514</t>
    <phoneticPr fontId="3"/>
  </si>
  <si>
    <t>補助的金融商品取引業</t>
  </si>
  <si>
    <t>商品先物取引業，商品投資顧問業</t>
  </si>
  <si>
    <t>6521</t>
    <phoneticPr fontId="3"/>
  </si>
  <si>
    <t>商品先物取引業</t>
  </si>
  <si>
    <t>6522</t>
    <phoneticPr fontId="3"/>
  </si>
  <si>
    <t>商品投資顧問業</t>
  </si>
  <si>
    <t>6529</t>
    <phoneticPr fontId="3"/>
  </si>
  <si>
    <t>その他の商品先物取引業，商品投資顧問業</t>
  </si>
  <si>
    <t>補助的金融業等</t>
  </si>
  <si>
    <t>管理，補助的経済活動を行う事業所（66補助的金融業等）</t>
  </si>
  <si>
    <t>6600</t>
    <phoneticPr fontId="3"/>
  </si>
  <si>
    <t>6609</t>
    <phoneticPr fontId="3"/>
  </si>
  <si>
    <t>補助的金融業，金融附帯業</t>
  </si>
  <si>
    <t>6611</t>
    <phoneticPr fontId="3"/>
  </si>
  <si>
    <t>短資業</t>
  </si>
  <si>
    <t>6612</t>
    <phoneticPr fontId="3"/>
  </si>
  <si>
    <t>手形交換所</t>
  </si>
  <si>
    <t>6613</t>
    <phoneticPr fontId="3"/>
  </si>
  <si>
    <t>両替業</t>
  </si>
  <si>
    <t>6614</t>
    <phoneticPr fontId="3"/>
  </si>
  <si>
    <t>信用保証機関</t>
  </si>
  <si>
    <t>6615</t>
    <phoneticPr fontId="3"/>
  </si>
  <si>
    <t>信用保証再保険機関</t>
  </si>
  <si>
    <t>6616</t>
    <phoneticPr fontId="3"/>
  </si>
  <si>
    <t>預・貯金等保険機関</t>
  </si>
  <si>
    <t>6617</t>
    <phoneticPr fontId="3"/>
  </si>
  <si>
    <t>金融商品取引所</t>
  </si>
  <si>
    <t>6618</t>
    <phoneticPr fontId="3"/>
  </si>
  <si>
    <t>商品取引所</t>
  </si>
  <si>
    <t>6619</t>
    <phoneticPr fontId="3"/>
  </si>
  <si>
    <t>その他の補助的金融業，金融附帯業</t>
  </si>
  <si>
    <t>信託業</t>
  </si>
  <si>
    <t>6621</t>
    <phoneticPr fontId="3"/>
  </si>
  <si>
    <t>運用型信託業</t>
  </si>
  <si>
    <t>6622</t>
    <phoneticPr fontId="3"/>
  </si>
  <si>
    <t>管理型信託業</t>
  </si>
  <si>
    <t>金融代理業</t>
  </si>
  <si>
    <t>6631</t>
    <phoneticPr fontId="3"/>
  </si>
  <si>
    <t>金融商品仲介業</t>
  </si>
  <si>
    <t>6632</t>
    <phoneticPr fontId="3"/>
  </si>
  <si>
    <t>信託契約代理業</t>
  </si>
  <si>
    <t>6639</t>
    <phoneticPr fontId="3"/>
  </si>
  <si>
    <t>その他の金融代理業</t>
  </si>
  <si>
    <t>保険業（保険媒介代理業，保険サービス業を含む）</t>
  </si>
  <si>
    <t>管理，補助的経済活動を行う事業所（67保険業）</t>
  </si>
  <si>
    <t>6700</t>
    <phoneticPr fontId="3"/>
  </si>
  <si>
    <t>6709</t>
    <phoneticPr fontId="3"/>
  </si>
  <si>
    <t>生命保険業</t>
  </si>
  <si>
    <t>6711</t>
    <phoneticPr fontId="3"/>
  </si>
  <si>
    <t>生命保険業（郵便保険業，生命保険再保険業を除く）</t>
  </si>
  <si>
    <t>6712</t>
    <phoneticPr fontId="3"/>
  </si>
  <si>
    <t>郵便保険業</t>
  </si>
  <si>
    <t>6713</t>
    <phoneticPr fontId="3"/>
  </si>
  <si>
    <t>生命保険再保険業</t>
  </si>
  <si>
    <t>6719</t>
    <phoneticPr fontId="3"/>
  </si>
  <si>
    <t>その他の生命保険業</t>
  </si>
  <si>
    <t>損害保険業</t>
  </si>
  <si>
    <t>6721</t>
    <phoneticPr fontId="3"/>
  </si>
  <si>
    <t>損害保険業（損害保険再保険業を除く）</t>
  </si>
  <si>
    <t>6722</t>
    <phoneticPr fontId="3"/>
  </si>
  <si>
    <t>損害保険再保険業</t>
  </si>
  <si>
    <t>6729</t>
    <phoneticPr fontId="3"/>
  </si>
  <si>
    <t>その他の損害保険業</t>
  </si>
  <si>
    <t>共済事業，少額短期保険業</t>
  </si>
  <si>
    <t>6731</t>
    <phoneticPr fontId="3"/>
  </si>
  <si>
    <t>共済事業（各種災害補償法によるもの）</t>
  </si>
  <si>
    <t>6732</t>
    <phoneticPr fontId="3"/>
  </si>
  <si>
    <t>共済事業（各種協同組合法等によるもの）</t>
  </si>
  <si>
    <t>6733</t>
    <phoneticPr fontId="3"/>
  </si>
  <si>
    <t>少額短期保険業</t>
  </si>
  <si>
    <t>保険媒介代理業</t>
  </si>
  <si>
    <t>6741</t>
    <phoneticPr fontId="3"/>
  </si>
  <si>
    <t>生命保険媒介業</t>
  </si>
  <si>
    <t>6742</t>
    <phoneticPr fontId="3"/>
  </si>
  <si>
    <t>損害保険代理業</t>
  </si>
  <si>
    <t>6743</t>
    <phoneticPr fontId="3"/>
  </si>
  <si>
    <t>共済事業媒介代理業・少額短期保険代理業</t>
  </si>
  <si>
    <t>保険サービス業</t>
  </si>
  <si>
    <t>6751</t>
    <phoneticPr fontId="3"/>
  </si>
  <si>
    <t>保険料率算出団体</t>
  </si>
  <si>
    <t>6752</t>
    <phoneticPr fontId="3"/>
  </si>
  <si>
    <t>損害査定業</t>
  </si>
  <si>
    <t>6759</t>
    <phoneticPr fontId="3"/>
  </si>
  <si>
    <t>その他の保険サービス業</t>
  </si>
  <si>
    <t>不動産業，物品賃貸業</t>
  </si>
  <si>
    <t>不動産取引業</t>
  </si>
  <si>
    <t>管理，補助的経済活動を行う事業所（68不動産取引業）</t>
  </si>
  <si>
    <t>6800</t>
    <phoneticPr fontId="3"/>
  </si>
  <si>
    <t>6809</t>
    <phoneticPr fontId="3"/>
  </si>
  <si>
    <t>建物売買業，土地売買業</t>
  </si>
  <si>
    <t>6811</t>
    <phoneticPr fontId="3"/>
  </si>
  <si>
    <t>建物売買業</t>
  </si>
  <si>
    <t>6812</t>
    <phoneticPr fontId="3"/>
  </si>
  <si>
    <t>土地売買業</t>
  </si>
  <si>
    <t>不動産代理業・仲介業</t>
  </si>
  <si>
    <t>6821</t>
    <phoneticPr fontId="3"/>
  </si>
  <si>
    <t>不動産賃貸業・管理業</t>
  </si>
  <si>
    <t>管理，補助的経済活動を行う事業所（69不動産賃貸業・管理業）</t>
  </si>
  <si>
    <t>6900</t>
    <phoneticPr fontId="3"/>
  </si>
  <si>
    <t>6909</t>
    <phoneticPr fontId="3"/>
  </si>
  <si>
    <t>不動産賃貸業（貸家業，貸間業を除く）</t>
  </si>
  <si>
    <t>6911</t>
    <phoneticPr fontId="3"/>
  </si>
  <si>
    <t>貸事務所業</t>
  </si>
  <si>
    <t>6912</t>
    <phoneticPr fontId="3"/>
  </si>
  <si>
    <t>土地賃貸業</t>
  </si>
  <si>
    <t>6919</t>
    <phoneticPr fontId="3"/>
  </si>
  <si>
    <t>その他の不動産賃貸業</t>
  </si>
  <si>
    <t>貸家業，貸間業</t>
  </si>
  <si>
    <t>6921</t>
    <phoneticPr fontId="3"/>
  </si>
  <si>
    <t>貸家業</t>
  </si>
  <si>
    <t>6922</t>
    <phoneticPr fontId="3"/>
  </si>
  <si>
    <t>貸間業</t>
  </si>
  <si>
    <t>駐車場業</t>
  </si>
  <si>
    <t>6931</t>
    <phoneticPr fontId="3"/>
  </si>
  <si>
    <t>不動産管理業</t>
  </si>
  <si>
    <t>6941</t>
    <phoneticPr fontId="3"/>
  </si>
  <si>
    <t>物品賃貸業</t>
  </si>
  <si>
    <t>管理，補助的経済活動を行う事業所（70物品賃貸業）</t>
  </si>
  <si>
    <t>7000</t>
    <phoneticPr fontId="3"/>
  </si>
  <si>
    <t>7009</t>
    <phoneticPr fontId="3"/>
  </si>
  <si>
    <t>各種物品賃貸業</t>
  </si>
  <si>
    <t>7011</t>
    <phoneticPr fontId="3"/>
  </si>
  <si>
    <t>総合リース業</t>
  </si>
  <si>
    <t>7019</t>
    <phoneticPr fontId="3"/>
  </si>
  <si>
    <t>その他の各種物品賃貸業</t>
  </si>
  <si>
    <t>産業用機械器具賃貸業</t>
  </si>
  <si>
    <t>7021</t>
    <phoneticPr fontId="3"/>
  </si>
  <si>
    <t>産業用機械器具賃貸業（建設機械器具を除く）</t>
  </si>
  <si>
    <t>7022</t>
    <phoneticPr fontId="3"/>
  </si>
  <si>
    <t>建設機械器具賃貸業</t>
  </si>
  <si>
    <t>事務用機械器具賃貸業</t>
  </si>
  <si>
    <t>7031</t>
    <phoneticPr fontId="3"/>
  </si>
  <si>
    <t>事務用機械器具賃貸業（電子計算機を除く）</t>
  </si>
  <si>
    <t>7032</t>
    <phoneticPr fontId="3"/>
  </si>
  <si>
    <t>電子計算機・同関連機器賃貸業</t>
  </si>
  <si>
    <t>自動車賃貸業</t>
  </si>
  <si>
    <t>7041</t>
    <phoneticPr fontId="3"/>
  </si>
  <si>
    <t>スポーツ・娯楽用品賃貸業</t>
  </si>
  <si>
    <t>7051</t>
    <phoneticPr fontId="3"/>
  </si>
  <si>
    <t>その他の物品賃貸業</t>
  </si>
  <si>
    <t>7091</t>
    <phoneticPr fontId="3"/>
  </si>
  <si>
    <t>映画・演劇用品賃貸業</t>
  </si>
  <si>
    <t>7092</t>
    <phoneticPr fontId="3"/>
  </si>
  <si>
    <t>音楽・映像記録物賃貸業（別掲を除く）</t>
  </si>
  <si>
    <t>7093</t>
    <phoneticPr fontId="3"/>
  </si>
  <si>
    <t>貸衣しょう業（別掲を除く）</t>
  </si>
  <si>
    <t>7099</t>
    <phoneticPr fontId="3"/>
  </si>
  <si>
    <t>他に分類されない物品賃貸業</t>
  </si>
  <si>
    <t>学術研究，専門・技術サービス業</t>
  </si>
  <si>
    <t>学術・開発研究機関</t>
  </si>
  <si>
    <t>管理，補助的経済活動を行う事業所（71学術・開発研究機関）</t>
  </si>
  <si>
    <t>7101</t>
    <phoneticPr fontId="3"/>
  </si>
  <si>
    <t>自然科学研究所</t>
  </si>
  <si>
    <t>7111</t>
    <phoneticPr fontId="3"/>
  </si>
  <si>
    <t>理学研究所</t>
  </si>
  <si>
    <t>7112</t>
    <phoneticPr fontId="3"/>
  </si>
  <si>
    <t>工学研究所</t>
  </si>
  <si>
    <t>7113</t>
    <phoneticPr fontId="3"/>
  </si>
  <si>
    <t>農学研究所</t>
  </si>
  <si>
    <t>7114</t>
    <phoneticPr fontId="3"/>
  </si>
  <si>
    <t>医学・薬学研究所</t>
  </si>
  <si>
    <t>人文・社会科学研究所</t>
  </si>
  <si>
    <t>7121</t>
    <phoneticPr fontId="3"/>
  </si>
  <si>
    <t>専門サービス業（他に分類されないもの）</t>
  </si>
  <si>
    <t>管理，補助的経済活動を行う事業所（72専門サービス業）</t>
  </si>
  <si>
    <t>7201</t>
    <phoneticPr fontId="3"/>
  </si>
  <si>
    <t>法律事務所，特許事務所</t>
  </si>
  <si>
    <t>7211</t>
    <phoneticPr fontId="3"/>
  </si>
  <si>
    <t>法律事務所</t>
  </si>
  <si>
    <t>7212</t>
    <phoneticPr fontId="3"/>
  </si>
  <si>
    <t>特許事務所</t>
  </si>
  <si>
    <t>公証人役場，司法書士事務所，土地家屋調査士事務所</t>
  </si>
  <si>
    <t>7221</t>
    <phoneticPr fontId="3"/>
  </si>
  <si>
    <t>公証人役場，司法書士事務所</t>
  </si>
  <si>
    <t>7222</t>
    <phoneticPr fontId="3"/>
  </si>
  <si>
    <t>土地家屋調査士事務所</t>
  </si>
  <si>
    <t>行政書士事務所</t>
  </si>
  <si>
    <t>7231</t>
    <phoneticPr fontId="3"/>
  </si>
  <si>
    <t>公認会計士事務所，税理士事務所</t>
  </si>
  <si>
    <t>7241</t>
    <phoneticPr fontId="3"/>
  </si>
  <si>
    <t>公認会計士事務所</t>
  </si>
  <si>
    <t>7242</t>
    <phoneticPr fontId="3"/>
  </si>
  <si>
    <t>税理士事務所</t>
  </si>
  <si>
    <t>社会保険労務士事務所</t>
  </si>
  <si>
    <t>7251</t>
    <phoneticPr fontId="3"/>
  </si>
  <si>
    <t>デザイン業</t>
  </si>
  <si>
    <t>7261</t>
    <phoneticPr fontId="3"/>
  </si>
  <si>
    <t>著述・芸術家業</t>
  </si>
  <si>
    <t>7271</t>
    <phoneticPr fontId="3"/>
  </si>
  <si>
    <t>著述家業</t>
  </si>
  <si>
    <t>7272</t>
    <phoneticPr fontId="3"/>
  </si>
  <si>
    <t>芸術家業</t>
  </si>
  <si>
    <t>経営コンサルタント業，純粋持株会社</t>
  </si>
  <si>
    <t>7281</t>
    <phoneticPr fontId="3"/>
  </si>
  <si>
    <t>経営コンサルタント業</t>
  </si>
  <si>
    <t>7282</t>
    <phoneticPr fontId="3"/>
  </si>
  <si>
    <t>純粋持株会社</t>
  </si>
  <si>
    <t>その他の専門サービス業</t>
  </si>
  <si>
    <t>7291</t>
    <phoneticPr fontId="3"/>
  </si>
  <si>
    <t>興信所</t>
  </si>
  <si>
    <t>7292</t>
    <phoneticPr fontId="3"/>
  </si>
  <si>
    <t>翻訳業（著述家業を除く）</t>
  </si>
  <si>
    <t>7293</t>
    <phoneticPr fontId="3"/>
  </si>
  <si>
    <t>通訳業，通訳案内業</t>
  </si>
  <si>
    <t>7294</t>
    <phoneticPr fontId="3"/>
  </si>
  <si>
    <t>不動産鑑定業</t>
  </si>
  <si>
    <t>7299</t>
    <phoneticPr fontId="3"/>
  </si>
  <si>
    <t>他に分類されない専門サービス業</t>
  </si>
  <si>
    <t>広告業</t>
  </si>
  <si>
    <t>管理，補助的経済活動を行う事業所（73広告業）</t>
  </si>
  <si>
    <t>7300</t>
    <phoneticPr fontId="3"/>
  </si>
  <si>
    <t>7309</t>
    <phoneticPr fontId="3"/>
  </si>
  <si>
    <t>7311</t>
    <phoneticPr fontId="3"/>
  </si>
  <si>
    <t>技術サービス業（他に分類されないもの）</t>
  </si>
  <si>
    <t>管理，補助的経済活動を行う事業所（74技術サービス業）</t>
  </si>
  <si>
    <t>7401</t>
    <phoneticPr fontId="3"/>
  </si>
  <si>
    <t>獣医業</t>
  </si>
  <si>
    <t>7411</t>
    <phoneticPr fontId="3"/>
  </si>
  <si>
    <t>土木建築サービス業</t>
  </si>
  <si>
    <t>7421</t>
    <phoneticPr fontId="3"/>
  </si>
  <si>
    <t>建築設計業</t>
  </si>
  <si>
    <t>7422</t>
    <phoneticPr fontId="3"/>
  </si>
  <si>
    <t>測量業</t>
  </si>
  <si>
    <t>7429</t>
    <phoneticPr fontId="3"/>
  </si>
  <si>
    <t>その他の土木建築サービス業</t>
  </si>
  <si>
    <t>機械設計業</t>
  </si>
  <si>
    <t>7431</t>
    <phoneticPr fontId="3"/>
  </si>
  <si>
    <t>商品・非破壊検査業</t>
  </si>
  <si>
    <t>7441</t>
    <phoneticPr fontId="3"/>
  </si>
  <si>
    <t>商品検査業</t>
  </si>
  <si>
    <t>7442</t>
    <phoneticPr fontId="3"/>
  </si>
  <si>
    <t>非破壊検査業</t>
  </si>
  <si>
    <t>計量証明業</t>
  </si>
  <si>
    <t>7451</t>
    <phoneticPr fontId="3"/>
  </si>
  <si>
    <t>一般計量証明業</t>
  </si>
  <si>
    <t>7452</t>
    <phoneticPr fontId="3"/>
  </si>
  <si>
    <t>環境計量証明業</t>
  </si>
  <si>
    <t>7459</t>
    <phoneticPr fontId="3"/>
  </si>
  <si>
    <t>その他の計量証明業</t>
  </si>
  <si>
    <t>写真業</t>
  </si>
  <si>
    <t>7461</t>
    <phoneticPr fontId="3"/>
  </si>
  <si>
    <t>写真業（商業写真業を除く）</t>
  </si>
  <si>
    <t>7462</t>
    <phoneticPr fontId="3"/>
  </si>
  <si>
    <t>商業写真業</t>
  </si>
  <si>
    <t>その他の技術サービス業</t>
  </si>
  <si>
    <t>7499</t>
    <phoneticPr fontId="3"/>
  </si>
  <si>
    <t>宿泊業，飲食サービス業</t>
  </si>
  <si>
    <t>宿泊業</t>
  </si>
  <si>
    <t>管理，補助的経済活動を行う事業所（75宿泊業）</t>
  </si>
  <si>
    <t>7500</t>
    <phoneticPr fontId="3"/>
  </si>
  <si>
    <t>7509</t>
    <phoneticPr fontId="3"/>
  </si>
  <si>
    <t>旅館，ホテル</t>
  </si>
  <si>
    <t>7511</t>
    <phoneticPr fontId="3"/>
  </si>
  <si>
    <t>簡易宿所</t>
  </si>
  <si>
    <t>7521</t>
    <phoneticPr fontId="3"/>
  </si>
  <si>
    <t>下宿業</t>
  </si>
  <si>
    <t>7531</t>
    <phoneticPr fontId="3"/>
  </si>
  <si>
    <t>その他の宿泊業</t>
  </si>
  <si>
    <t>7591</t>
    <phoneticPr fontId="3"/>
  </si>
  <si>
    <t>会社・団体の宿泊所</t>
  </si>
  <si>
    <t>7592</t>
    <phoneticPr fontId="3"/>
  </si>
  <si>
    <t>リゾートクラブ</t>
  </si>
  <si>
    <t>7599</t>
    <phoneticPr fontId="3"/>
  </si>
  <si>
    <t>他に分類されない宿泊業</t>
  </si>
  <si>
    <t>飲食店</t>
  </si>
  <si>
    <t>管理，補助的経済活動を行う事業所（76飲食店）</t>
  </si>
  <si>
    <t>7600</t>
    <phoneticPr fontId="3"/>
  </si>
  <si>
    <t>7609</t>
    <phoneticPr fontId="3"/>
  </si>
  <si>
    <t>食堂，レストラン（専門料理店を除く）</t>
  </si>
  <si>
    <t>7611</t>
    <phoneticPr fontId="3"/>
  </si>
  <si>
    <t>専門料理店</t>
  </si>
  <si>
    <t>7621</t>
    <phoneticPr fontId="3"/>
  </si>
  <si>
    <t>日本料理店</t>
  </si>
  <si>
    <t>7622</t>
    <phoneticPr fontId="3"/>
  </si>
  <si>
    <t>料亭</t>
  </si>
  <si>
    <t>7623</t>
    <phoneticPr fontId="3"/>
  </si>
  <si>
    <t>中華料理店</t>
  </si>
  <si>
    <t>7624</t>
    <phoneticPr fontId="3"/>
  </si>
  <si>
    <t>ラーメン店</t>
  </si>
  <si>
    <t>7625</t>
    <phoneticPr fontId="3"/>
  </si>
  <si>
    <t>焼肉店</t>
  </si>
  <si>
    <t>その他の専門料理店</t>
  </si>
  <si>
    <t>そば・うどん店</t>
  </si>
  <si>
    <t>7631</t>
    <phoneticPr fontId="3"/>
  </si>
  <si>
    <t>すし店</t>
  </si>
  <si>
    <t>7641</t>
    <phoneticPr fontId="3"/>
  </si>
  <si>
    <t>酒場，ビヤホール</t>
  </si>
  <si>
    <t>7651</t>
    <phoneticPr fontId="3"/>
  </si>
  <si>
    <t>バー，キャバレー，ナイトクラブ</t>
  </si>
  <si>
    <t>7661</t>
    <phoneticPr fontId="3"/>
  </si>
  <si>
    <t>喫茶店</t>
  </si>
  <si>
    <t>7671</t>
    <phoneticPr fontId="3"/>
  </si>
  <si>
    <t>その他の飲食店</t>
  </si>
  <si>
    <t>7691</t>
    <phoneticPr fontId="3"/>
  </si>
  <si>
    <t>ハンバーガー店</t>
  </si>
  <si>
    <t>7692</t>
    <phoneticPr fontId="3"/>
  </si>
  <si>
    <t>お好み焼・焼きそば・たこ焼店</t>
  </si>
  <si>
    <t>7699</t>
    <phoneticPr fontId="3"/>
  </si>
  <si>
    <t>他に分類されない飲食店</t>
  </si>
  <si>
    <t>持ち帰り・配達飲食サービス業</t>
  </si>
  <si>
    <t>管理，補助的経済活動を行う事業所（77持ち帰り・配達飲食サービス業）</t>
  </si>
  <si>
    <t>7700</t>
    <phoneticPr fontId="3"/>
  </si>
  <si>
    <t>7709</t>
    <phoneticPr fontId="3"/>
  </si>
  <si>
    <t>持ち帰り飲食サービス業</t>
  </si>
  <si>
    <t>7711</t>
    <phoneticPr fontId="3"/>
  </si>
  <si>
    <t>配達飲食サービス業</t>
  </si>
  <si>
    <t>7721</t>
    <phoneticPr fontId="3"/>
  </si>
  <si>
    <t>生活関連サービス業，娯楽業</t>
  </si>
  <si>
    <t>洗濯・理容・美容・浴場業</t>
  </si>
  <si>
    <t>管理，補助的経済活動を行う事業所（78洗濯・理容・美容・浴場業）</t>
  </si>
  <si>
    <t>7800</t>
    <phoneticPr fontId="3"/>
  </si>
  <si>
    <t>7809</t>
    <phoneticPr fontId="3"/>
  </si>
  <si>
    <t>洗濯業</t>
  </si>
  <si>
    <t>7811</t>
    <phoneticPr fontId="3"/>
  </si>
  <si>
    <t>普通洗濯業</t>
  </si>
  <si>
    <t>7812</t>
    <phoneticPr fontId="3"/>
  </si>
  <si>
    <t>洗濯物取次業</t>
  </si>
  <si>
    <t>7813</t>
    <phoneticPr fontId="3"/>
  </si>
  <si>
    <t>リネンサプライ業</t>
  </si>
  <si>
    <t>理容業</t>
  </si>
  <si>
    <t>7821</t>
    <phoneticPr fontId="3"/>
  </si>
  <si>
    <t>美容業</t>
  </si>
  <si>
    <t>7831</t>
    <phoneticPr fontId="3"/>
  </si>
  <si>
    <t>一般公衆浴場業</t>
  </si>
  <si>
    <t>7841</t>
    <phoneticPr fontId="3"/>
  </si>
  <si>
    <t>その他の公衆浴場業</t>
  </si>
  <si>
    <t>7851</t>
    <phoneticPr fontId="3"/>
  </si>
  <si>
    <t>その他の洗濯・理容・美容・浴場業</t>
  </si>
  <si>
    <t>7891</t>
    <phoneticPr fontId="3"/>
  </si>
  <si>
    <t>洗張・染物業</t>
  </si>
  <si>
    <t>7892</t>
    <phoneticPr fontId="3"/>
  </si>
  <si>
    <t>エステティック業</t>
  </si>
  <si>
    <t>7893</t>
    <phoneticPr fontId="3"/>
  </si>
  <si>
    <t>7894</t>
    <phoneticPr fontId="3"/>
  </si>
  <si>
    <t>ネイルサービス業</t>
  </si>
  <si>
    <t>7899</t>
    <phoneticPr fontId="3"/>
  </si>
  <si>
    <t>他に分類されない洗濯・理容・美容・浴場業</t>
  </si>
  <si>
    <t>その他の生活関連サービス業</t>
  </si>
  <si>
    <t>管理，補助的経済活動を行う事業所（79その他の生活関連サービス業）</t>
  </si>
  <si>
    <t>7900</t>
    <phoneticPr fontId="3"/>
  </si>
  <si>
    <t>7909</t>
    <phoneticPr fontId="3"/>
  </si>
  <si>
    <t>旅行業</t>
  </si>
  <si>
    <t>7911</t>
    <phoneticPr fontId="3"/>
  </si>
  <si>
    <t>旅行業(旅行業者代理業を除く)</t>
  </si>
  <si>
    <t>7912</t>
    <phoneticPr fontId="3"/>
  </si>
  <si>
    <t>旅行業者代理業</t>
  </si>
  <si>
    <t>家事サービス業</t>
  </si>
  <si>
    <t>7921</t>
    <phoneticPr fontId="3"/>
  </si>
  <si>
    <t>家事サービス業（住込みのもの）</t>
  </si>
  <si>
    <t>7922</t>
    <phoneticPr fontId="3"/>
  </si>
  <si>
    <t>家事サービス業（住込みでないもの）</t>
  </si>
  <si>
    <t>衣服裁縫修理業</t>
  </si>
  <si>
    <t>7931</t>
    <phoneticPr fontId="3"/>
  </si>
  <si>
    <t>物品預り業</t>
  </si>
  <si>
    <t>7941</t>
    <phoneticPr fontId="3"/>
  </si>
  <si>
    <t>火葬・墓地管理業</t>
  </si>
  <si>
    <t>7951</t>
    <phoneticPr fontId="3"/>
  </si>
  <si>
    <t>火葬業</t>
  </si>
  <si>
    <t>7952</t>
    <phoneticPr fontId="3"/>
  </si>
  <si>
    <t>墓地管理業</t>
  </si>
  <si>
    <t>冠婚葬祭業</t>
  </si>
  <si>
    <t>7961</t>
    <phoneticPr fontId="3"/>
  </si>
  <si>
    <t>葬儀業</t>
  </si>
  <si>
    <t>7962</t>
    <phoneticPr fontId="3"/>
  </si>
  <si>
    <t>結婚式場業</t>
  </si>
  <si>
    <t>7963</t>
    <phoneticPr fontId="3"/>
  </si>
  <si>
    <t>冠婚葬祭互助会</t>
  </si>
  <si>
    <t>他に分類されない生活関連サービス業</t>
  </si>
  <si>
    <t>7991</t>
    <phoneticPr fontId="3"/>
  </si>
  <si>
    <t>食品賃加工業</t>
  </si>
  <si>
    <t>7992</t>
    <phoneticPr fontId="3"/>
  </si>
  <si>
    <t>結婚相談業，結婚式場紹介業</t>
  </si>
  <si>
    <t>7993</t>
    <phoneticPr fontId="3"/>
  </si>
  <si>
    <t>写真プリント，現像・焼付業</t>
  </si>
  <si>
    <t>7999</t>
    <phoneticPr fontId="3"/>
  </si>
  <si>
    <t>他に分類されないその他の生活関連サービス業</t>
  </si>
  <si>
    <t>娯楽業</t>
  </si>
  <si>
    <t>管理，補助的経済活動を行う事業所（80娯楽業）</t>
  </si>
  <si>
    <t>8000</t>
    <phoneticPr fontId="3"/>
  </si>
  <si>
    <t>8009</t>
    <phoneticPr fontId="3"/>
  </si>
  <si>
    <t>映画館</t>
  </si>
  <si>
    <t>8011</t>
    <phoneticPr fontId="3"/>
  </si>
  <si>
    <t>興行場（別掲を除く），興行団</t>
  </si>
  <si>
    <t>8021</t>
    <phoneticPr fontId="3"/>
  </si>
  <si>
    <t>劇場</t>
  </si>
  <si>
    <t>8022</t>
    <phoneticPr fontId="3"/>
  </si>
  <si>
    <t>興行場</t>
  </si>
  <si>
    <t>8023</t>
    <phoneticPr fontId="3"/>
  </si>
  <si>
    <t>劇団</t>
  </si>
  <si>
    <t>8024</t>
    <phoneticPr fontId="3"/>
  </si>
  <si>
    <t>楽団，舞踏団</t>
  </si>
  <si>
    <t>8025</t>
    <phoneticPr fontId="3"/>
  </si>
  <si>
    <t>演芸・スポーツ等興行団</t>
  </si>
  <si>
    <t>競輪・競馬等の競走場，競技団</t>
  </si>
  <si>
    <t>8031</t>
    <phoneticPr fontId="3"/>
  </si>
  <si>
    <t>競輪場</t>
  </si>
  <si>
    <t>8032</t>
    <phoneticPr fontId="3"/>
  </si>
  <si>
    <t>競馬場</t>
  </si>
  <si>
    <t>8033</t>
    <phoneticPr fontId="3"/>
  </si>
  <si>
    <t>8034</t>
    <phoneticPr fontId="3"/>
  </si>
  <si>
    <t>競輪競技団</t>
  </si>
  <si>
    <t>8035</t>
    <phoneticPr fontId="3"/>
  </si>
  <si>
    <t>競馬競技団</t>
  </si>
  <si>
    <t>8036</t>
    <phoneticPr fontId="3"/>
  </si>
  <si>
    <t>スポーツ施設提供業</t>
  </si>
  <si>
    <t>8041</t>
    <phoneticPr fontId="3"/>
  </si>
  <si>
    <t>スポーツ施設提供業（別掲を除く）</t>
  </si>
  <si>
    <t>8042</t>
    <phoneticPr fontId="3"/>
  </si>
  <si>
    <t>体育館</t>
  </si>
  <si>
    <t>8043</t>
    <phoneticPr fontId="3"/>
  </si>
  <si>
    <t>ゴルフ場</t>
  </si>
  <si>
    <t>8044</t>
    <phoneticPr fontId="3"/>
  </si>
  <si>
    <t>ゴルフ練習場</t>
  </si>
  <si>
    <t>8045</t>
    <phoneticPr fontId="3"/>
  </si>
  <si>
    <t>ボウリング場</t>
  </si>
  <si>
    <t>8046</t>
    <phoneticPr fontId="3"/>
  </si>
  <si>
    <t>テニス場</t>
  </si>
  <si>
    <t>8047</t>
    <phoneticPr fontId="3"/>
  </si>
  <si>
    <t>バッティング・テニス練習場</t>
  </si>
  <si>
    <t>8048</t>
    <phoneticPr fontId="3"/>
  </si>
  <si>
    <t>フィットネスクラブ</t>
  </si>
  <si>
    <t>公園，遊園地</t>
  </si>
  <si>
    <t>8051</t>
    <phoneticPr fontId="3"/>
  </si>
  <si>
    <t>公園</t>
  </si>
  <si>
    <t>8052</t>
    <phoneticPr fontId="3"/>
  </si>
  <si>
    <t>遊園地（テーマパークを除く）</t>
  </si>
  <si>
    <t>8053</t>
    <phoneticPr fontId="3"/>
  </si>
  <si>
    <t>テーマパーク</t>
  </si>
  <si>
    <t>遊戯場</t>
  </si>
  <si>
    <t>8061</t>
    <phoneticPr fontId="3"/>
  </si>
  <si>
    <t>ビリヤード場</t>
  </si>
  <si>
    <t>8062</t>
    <phoneticPr fontId="3"/>
  </si>
  <si>
    <t>囲碁・将棋所</t>
  </si>
  <si>
    <t>8063</t>
    <phoneticPr fontId="3"/>
  </si>
  <si>
    <t>マージャンクラブ</t>
  </si>
  <si>
    <t>8064</t>
    <phoneticPr fontId="3"/>
  </si>
  <si>
    <t>パチンコホール</t>
  </si>
  <si>
    <t>8065</t>
    <phoneticPr fontId="3"/>
  </si>
  <si>
    <t>ゲームセンター</t>
  </si>
  <si>
    <t>8069</t>
    <phoneticPr fontId="3"/>
  </si>
  <si>
    <t>その他の遊戯場</t>
  </si>
  <si>
    <t>その他の娯楽業</t>
  </si>
  <si>
    <t>8091</t>
    <phoneticPr fontId="3"/>
  </si>
  <si>
    <t>ダンスホール</t>
  </si>
  <si>
    <t>8092</t>
    <phoneticPr fontId="3"/>
  </si>
  <si>
    <t>マリーナ業</t>
  </si>
  <si>
    <t>8093</t>
    <phoneticPr fontId="3"/>
  </si>
  <si>
    <t>遊漁船業</t>
  </si>
  <si>
    <t>8094</t>
    <phoneticPr fontId="3"/>
  </si>
  <si>
    <t>芸ぎ業</t>
  </si>
  <si>
    <t>8095</t>
    <phoneticPr fontId="3"/>
  </si>
  <si>
    <t>カラオケボックス業</t>
  </si>
  <si>
    <t>8096</t>
    <phoneticPr fontId="3"/>
  </si>
  <si>
    <t>娯楽に附帯するサービス業</t>
  </si>
  <si>
    <t>8099</t>
    <phoneticPr fontId="3"/>
  </si>
  <si>
    <t>他に分類されない娯楽業</t>
  </si>
  <si>
    <t>教育，学習支援業</t>
  </si>
  <si>
    <t>学校教育</t>
  </si>
  <si>
    <t>管理，補助的経済活動を行う事業所（81学校教育）</t>
  </si>
  <si>
    <t>8101</t>
    <phoneticPr fontId="3"/>
  </si>
  <si>
    <t>幼稚園</t>
  </si>
  <si>
    <t>8111</t>
    <phoneticPr fontId="3"/>
  </si>
  <si>
    <t>小学校</t>
  </si>
  <si>
    <t>8121</t>
    <phoneticPr fontId="3"/>
  </si>
  <si>
    <t>中学校</t>
  </si>
  <si>
    <t>8131</t>
    <phoneticPr fontId="3"/>
  </si>
  <si>
    <t>高等学校，中等教育学校</t>
  </si>
  <si>
    <t>8141</t>
    <phoneticPr fontId="3"/>
  </si>
  <si>
    <t>高等学校</t>
  </si>
  <si>
    <t>8142</t>
    <phoneticPr fontId="3"/>
  </si>
  <si>
    <t>中等教育学校</t>
  </si>
  <si>
    <t>特別支援学校</t>
  </si>
  <si>
    <t>8151</t>
    <phoneticPr fontId="3"/>
  </si>
  <si>
    <t>高等教育機関</t>
  </si>
  <si>
    <t>8161</t>
    <phoneticPr fontId="3"/>
  </si>
  <si>
    <t>大学</t>
  </si>
  <si>
    <t>8162</t>
    <phoneticPr fontId="3"/>
  </si>
  <si>
    <t>短期大学</t>
  </si>
  <si>
    <t>8163</t>
    <phoneticPr fontId="3"/>
  </si>
  <si>
    <t>高等専門学校</t>
  </si>
  <si>
    <t>専修学校，各種学校</t>
  </si>
  <si>
    <t>8171</t>
    <phoneticPr fontId="3"/>
  </si>
  <si>
    <t>専修学校</t>
  </si>
  <si>
    <t>8172</t>
    <phoneticPr fontId="3"/>
  </si>
  <si>
    <t>各種学校</t>
  </si>
  <si>
    <t>学校教育支援機関</t>
  </si>
  <si>
    <t>8181</t>
    <phoneticPr fontId="3"/>
  </si>
  <si>
    <t>幼保連携型認定こども園</t>
  </si>
  <si>
    <t>8191</t>
    <phoneticPr fontId="3"/>
  </si>
  <si>
    <t>その他の教育，学習支援業</t>
  </si>
  <si>
    <t>管理，補助的経済活動を行う事業所（82その他の教育，学習支援業）</t>
  </si>
  <si>
    <t>8200</t>
    <phoneticPr fontId="3"/>
  </si>
  <si>
    <t>8209</t>
    <phoneticPr fontId="3"/>
  </si>
  <si>
    <t>社会教育</t>
  </si>
  <si>
    <t>8211</t>
    <phoneticPr fontId="3"/>
  </si>
  <si>
    <t>公民館</t>
  </si>
  <si>
    <t>8212</t>
    <phoneticPr fontId="3"/>
  </si>
  <si>
    <t>図書館</t>
  </si>
  <si>
    <t>8213</t>
    <phoneticPr fontId="3"/>
  </si>
  <si>
    <t>博物館，美術館</t>
  </si>
  <si>
    <t>8214</t>
    <phoneticPr fontId="3"/>
  </si>
  <si>
    <t>動物園，植物園，水族館</t>
  </si>
  <si>
    <t>8215</t>
    <phoneticPr fontId="3"/>
  </si>
  <si>
    <t>青少年教育施設</t>
  </si>
  <si>
    <t>8216</t>
    <phoneticPr fontId="3"/>
  </si>
  <si>
    <t>社会通信教育</t>
  </si>
  <si>
    <t>8219</t>
    <phoneticPr fontId="3"/>
  </si>
  <si>
    <t>その他の社会教育</t>
  </si>
  <si>
    <t>職業・教育支援施設</t>
  </si>
  <si>
    <t>8221</t>
    <phoneticPr fontId="3"/>
  </si>
  <si>
    <t>職員教育施設・支援業</t>
  </si>
  <si>
    <t>8222</t>
    <phoneticPr fontId="3"/>
  </si>
  <si>
    <t>職業訓練施設</t>
  </si>
  <si>
    <t>8229</t>
    <phoneticPr fontId="3"/>
  </si>
  <si>
    <t>その他の職業・教育支援施設</t>
  </si>
  <si>
    <t>学習塾</t>
  </si>
  <si>
    <t>8231</t>
    <phoneticPr fontId="3"/>
  </si>
  <si>
    <t>教養・技能教授業</t>
  </si>
  <si>
    <t>8241</t>
    <phoneticPr fontId="3"/>
  </si>
  <si>
    <t>音楽教授業</t>
  </si>
  <si>
    <t>8242</t>
    <phoneticPr fontId="3"/>
  </si>
  <si>
    <t>書道教授業</t>
  </si>
  <si>
    <t>8243</t>
    <phoneticPr fontId="3"/>
  </si>
  <si>
    <t>生花・茶道教授業</t>
  </si>
  <si>
    <t>8244</t>
    <phoneticPr fontId="3"/>
  </si>
  <si>
    <t>そろばん教授業</t>
  </si>
  <si>
    <t>8245</t>
    <phoneticPr fontId="3"/>
  </si>
  <si>
    <t>外国語会話教授業</t>
  </si>
  <si>
    <t>8246</t>
    <phoneticPr fontId="3"/>
  </si>
  <si>
    <t>スポーツ・健康教授業</t>
  </si>
  <si>
    <t>8249</t>
    <phoneticPr fontId="3"/>
  </si>
  <si>
    <t>その他の教養・技能教授業</t>
  </si>
  <si>
    <t>他に分類されない教育，学習支援業</t>
  </si>
  <si>
    <t>8299</t>
    <phoneticPr fontId="3"/>
  </si>
  <si>
    <t>医療，福祉</t>
  </si>
  <si>
    <t>医療業</t>
  </si>
  <si>
    <t>管理，補助的経済活動を行う事業所（83医療業）</t>
  </si>
  <si>
    <t>8300</t>
    <phoneticPr fontId="3"/>
  </si>
  <si>
    <t>8309</t>
    <phoneticPr fontId="3"/>
  </si>
  <si>
    <t>病院</t>
  </si>
  <si>
    <t>8311</t>
    <phoneticPr fontId="3"/>
  </si>
  <si>
    <t>一般病院</t>
  </si>
  <si>
    <t>8312</t>
    <phoneticPr fontId="3"/>
  </si>
  <si>
    <t>精神科病院</t>
  </si>
  <si>
    <t>一般診療所</t>
  </si>
  <si>
    <t>8321</t>
    <phoneticPr fontId="3"/>
  </si>
  <si>
    <t>有床診療所</t>
  </si>
  <si>
    <t>8322</t>
    <phoneticPr fontId="3"/>
  </si>
  <si>
    <t>無床診療所</t>
  </si>
  <si>
    <t>歯科診療所</t>
  </si>
  <si>
    <t>8331</t>
    <phoneticPr fontId="3"/>
  </si>
  <si>
    <t>助産・看護業</t>
  </si>
  <si>
    <t>8341</t>
    <phoneticPr fontId="3"/>
  </si>
  <si>
    <t>助産所</t>
  </si>
  <si>
    <t>8342</t>
    <phoneticPr fontId="3"/>
  </si>
  <si>
    <t>看護業</t>
  </si>
  <si>
    <t>療術業</t>
  </si>
  <si>
    <t>8351</t>
    <phoneticPr fontId="3"/>
  </si>
  <si>
    <t>あん摩マッサージ指圧師・はり師・きゅう師・柔道整復師の施術所</t>
  </si>
  <si>
    <t>医療に附帯するサービス業</t>
  </si>
  <si>
    <t>8361</t>
    <phoneticPr fontId="3"/>
  </si>
  <si>
    <t>歯科技工所</t>
  </si>
  <si>
    <t>8369</t>
    <phoneticPr fontId="3"/>
  </si>
  <si>
    <t>その他の医療に附帯するサービス業</t>
  </si>
  <si>
    <t>保健衛生</t>
  </si>
  <si>
    <t>管理，補助的経済活動を行う事業所（84保健衛生）</t>
  </si>
  <si>
    <t>8400</t>
    <phoneticPr fontId="3"/>
  </si>
  <si>
    <t>8409</t>
    <phoneticPr fontId="3"/>
  </si>
  <si>
    <t>保健所</t>
  </si>
  <si>
    <t>8411</t>
    <phoneticPr fontId="3"/>
  </si>
  <si>
    <t>健康相談施設</t>
  </si>
  <si>
    <t>8421</t>
    <phoneticPr fontId="3"/>
  </si>
  <si>
    <t>結核健康相談施設</t>
  </si>
  <si>
    <t>8422</t>
    <phoneticPr fontId="3"/>
  </si>
  <si>
    <t>精神保健相談施設</t>
  </si>
  <si>
    <t>8423</t>
    <phoneticPr fontId="3"/>
  </si>
  <si>
    <t>母子健康相談施設</t>
  </si>
  <si>
    <t>8429</t>
    <phoneticPr fontId="3"/>
  </si>
  <si>
    <t>その他の健康相談施設</t>
  </si>
  <si>
    <t>その他の保健衛生</t>
  </si>
  <si>
    <t>8491</t>
    <phoneticPr fontId="3"/>
  </si>
  <si>
    <t>検疫所（動物検疫所，植物防疫所を除く）</t>
  </si>
  <si>
    <t>8492</t>
    <phoneticPr fontId="3"/>
  </si>
  <si>
    <t>検査業</t>
  </si>
  <si>
    <t>8499</t>
    <phoneticPr fontId="3"/>
  </si>
  <si>
    <t>他に分類されない保健衛生</t>
  </si>
  <si>
    <t>社会保険・社会福祉・介護事業</t>
  </si>
  <si>
    <t>管理，補助的経済活動を行う事業所（85社会保険・社会福祉・介護事業）</t>
  </si>
  <si>
    <t>8500</t>
    <phoneticPr fontId="3"/>
  </si>
  <si>
    <t>8509</t>
    <phoneticPr fontId="3"/>
  </si>
  <si>
    <t>社会保険事業団体</t>
  </si>
  <si>
    <t>8511</t>
    <phoneticPr fontId="3"/>
  </si>
  <si>
    <t>福祉事務所</t>
  </si>
  <si>
    <t>8521</t>
    <phoneticPr fontId="3"/>
  </si>
  <si>
    <t>児童福祉事業</t>
  </si>
  <si>
    <t>8531</t>
    <phoneticPr fontId="3"/>
  </si>
  <si>
    <t>保育所</t>
  </si>
  <si>
    <t>8539</t>
    <phoneticPr fontId="3"/>
  </si>
  <si>
    <t>その他の児童福祉事業</t>
  </si>
  <si>
    <t>老人福祉・介護事業</t>
  </si>
  <si>
    <t>8541</t>
    <phoneticPr fontId="3"/>
  </si>
  <si>
    <t>特別養護老人ホーム</t>
  </si>
  <si>
    <t>8542</t>
    <phoneticPr fontId="3"/>
  </si>
  <si>
    <t>介護老人保健施設</t>
  </si>
  <si>
    <t>8543</t>
    <phoneticPr fontId="3"/>
  </si>
  <si>
    <t>通所・短期入所介護事業</t>
  </si>
  <si>
    <t>8544</t>
    <phoneticPr fontId="3"/>
  </si>
  <si>
    <t>訪問介護事業</t>
  </si>
  <si>
    <t>8545</t>
    <phoneticPr fontId="3"/>
  </si>
  <si>
    <t>認知症老人グループホーム</t>
  </si>
  <si>
    <t>8546</t>
    <phoneticPr fontId="3"/>
  </si>
  <si>
    <t>有料老人ホーム</t>
  </si>
  <si>
    <t>8549</t>
    <phoneticPr fontId="3"/>
  </si>
  <si>
    <t>その他の老人福祉・介護事業</t>
  </si>
  <si>
    <t>障害者福祉事業</t>
  </si>
  <si>
    <t>8551</t>
    <phoneticPr fontId="3"/>
  </si>
  <si>
    <t>居住支援事業</t>
  </si>
  <si>
    <t>8559</t>
    <phoneticPr fontId="3"/>
  </si>
  <si>
    <t>その他の障害者福祉事業</t>
  </si>
  <si>
    <t>その他の社会保険・社会福祉・介護事業</t>
  </si>
  <si>
    <t>8591</t>
    <phoneticPr fontId="3"/>
  </si>
  <si>
    <t>更生保護事業</t>
  </si>
  <si>
    <t>8599</t>
    <phoneticPr fontId="3"/>
  </si>
  <si>
    <t>他に分類されない社会保険・社会福祉・介護事業</t>
  </si>
  <si>
    <t>複合サービス事業</t>
  </si>
  <si>
    <t>郵便局</t>
  </si>
  <si>
    <t>管理，補助的経済活動を行う事業所（86郵便局）</t>
  </si>
  <si>
    <t>8601</t>
    <phoneticPr fontId="3"/>
  </si>
  <si>
    <t>8611</t>
    <phoneticPr fontId="3"/>
  </si>
  <si>
    <t>郵便局受託業</t>
  </si>
  <si>
    <t>8621</t>
    <phoneticPr fontId="3"/>
  </si>
  <si>
    <t>簡易郵便局</t>
  </si>
  <si>
    <t>8629</t>
    <phoneticPr fontId="3"/>
  </si>
  <si>
    <t>その他の郵便局受託業</t>
  </si>
  <si>
    <t>協同組合（他に分類されないもの）</t>
  </si>
  <si>
    <t>管理，補助的経済活動を行う事業所（87協同組合）</t>
  </si>
  <si>
    <t>8701</t>
    <phoneticPr fontId="3"/>
  </si>
  <si>
    <t>農林水産業協同組合（他に分類されないもの）</t>
  </si>
  <si>
    <t>8711</t>
    <phoneticPr fontId="3"/>
  </si>
  <si>
    <t>農業協同組合（他に分類されないもの）</t>
  </si>
  <si>
    <t>8712</t>
    <phoneticPr fontId="3"/>
  </si>
  <si>
    <t>漁業協同組合（他に分類されないもの）</t>
  </si>
  <si>
    <t>8713</t>
    <phoneticPr fontId="3"/>
  </si>
  <si>
    <t>水産加工業協同組合（他に分類されないもの）</t>
  </si>
  <si>
    <t>8714</t>
    <phoneticPr fontId="3"/>
  </si>
  <si>
    <t>森林組合（他に分類されないもの）</t>
  </si>
  <si>
    <t>事業協同組合（他に分類されないもの）</t>
  </si>
  <si>
    <t>8721</t>
    <phoneticPr fontId="3"/>
  </si>
  <si>
    <t>サービス業（他に分類されないもの）</t>
  </si>
  <si>
    <t>廃棄物処理業</t>
  </si>
  <si>
    <t>管理，補助的経済活動を行う事業所（88廃棄物処理業）</t>
  </si>
  <si>
    <t>8800</t>
    <phoneticPr fontId="3"/>
  </si>
  <si>
    <t>8809</t>
    <phoneticPr fontId="3"/>
  </si>
  <si>
    <t>一般廃棄物処理業</t>
  </si>
  <si>
    <t>8811</t>
    <phoneticPr fontId="3"/>
  </si>
  <si>
    <t>し尿収集運搬業</t>
  </si>
  <si>
    <t>8812</t>
    <phoneticPr fontId="3"/>
  </si>
  <si>
    <t>し尿処分業</t>
  </si>
  <si>
    <t>8813</t>
    <phoneticPr fontId="3"/>
  </si>
  <si>
    <t>浄化槽清掃業</t>
  </si>
  <si>
    <t>8814</t>
    <phoneticPr fontId="3"/>
  </si>
  <si>
    <t>浄化槽保守点検業</t>
  </si>
  <si>
    <t>8815</t>
    <phoneticPr fontId="3"/>
  </si>
  <si>
    <t>ごみ収集運搬業</t>
  </si>
  <si>
    <t>8816</t>
    <phoneticPr fontId="3"/>
  </si>
  <si>
    <t>ごみ処分業</t>
  </si>
  <si>
    <t>8817</t>
    <phoneticPr fontId="3"/>
  </si>
  <si>
    <t>清掃事務所</t>
  </si>
  <si>
    <t>産業廃棄物処理業</t>
  </si>
  <si>
    <t>8821</t>
    <phoneticPr fontId="3"/>
  </si>
  <si>
    <t>産業廃棄物収集運搬業</t>
  </si>
  <si>
    <t>8822</t>
    <phoneticPr fontId="3"/>
  </si>
  <si>
    <t>産業廃棄物処分業</t>
  </si>
  <si>
    <t>8823</t>
    <phoneticPr fontId="3"/>
  </si>
  <si>
    <t>特別管理産業廃棄物収集運搬業</t>
  </si>
  <si>
    <t>8824</t>
    <phoneticPr fontId="3"/>
  </si>
  <si>
    <t>特別管理産業廃棄物処分業</t>
  </si>
  <si>
    <t>その他の廃棄物処理業</t>
  </si>
  <si>
    <t>8891</t>
    <phoneticPr fontId="3"/>
  </si>
  <si>
    <t>死亡獣畜取扱業</t>
  </si>
  <si>
    <t>8899</t>
    <phoneticPr fontId="3"/>
  </si>
  <si>
    <t>他に分類されない廃棄物処理業</t>
  </si>
  <si>
    <t>自動車整備業</t>
  </si>
  <si>
    <t>管理，補助的経済活動を行う事業所（89自動車整備業）</t>
  </si>
  <si>
    <t>8901</t>
    <phoneticPr fontId="3"/>
  </si>
  <si>
    <t>8911</t>
    <phoneticPr fontId="3"/>
  </si>
  <si>
    <t>自動車一般整備業</t>
  </si>
  <si>
    <t>8919</t>
    <phoneticPr fontId="3"/>
  </si>
  <si>
    <t>その他の自動車整備業</t>
  </si>
  <si>
    <t>機械等修理業（別掲を除く）</t>
  </si>
  <si>
    <t>管理，補助的経済活動を行う事業所（90機械等修理業）</t>
  </si>
  <si>
    <t>9000</t>
    <phoneticPr fontId="3"/>
  </si>
  <si>
    <t>9009</t>
    <phoneticPr fontId="3"/>
  </si>
  <si>
    <t>機械修理業（電気機械器具を除く）</t>
  </si>
  <si>
    <t>9011</t>
    <phoneticPr fontId="3"/>
  </si>
  <si>
    <t>一般機械修理業（建設・鉱山機械を除く）</t>
  </si>
  <si>
    <t>9012</t>
    <phoneticPr fontId="3"/>
  </si>
  <si>
    <t>建設・鉱山機械整備業</t>
  </si>
  <si>
    <t>電気機械器具修理業</t>
  </si>
  <si>
    <t>9021</t>
    <phoneticPr fontId="3"/>
  </si>
  <si>
    <t>表具業</t>
  </si>
  <si>
    <t>9031</t>
    <phoneticPr fontId="3"/>
  </si>
  <si>
    <t>その他の修理業</t>
  </si>
  <si>
    <t>9091</t>
    <phoneticPr fontId="3"/>
  </si>
  <si>
    <t>家具修理業</t>
  </si>
  <si>
    <t>9092</t>
    <phoneticPr fontId="3"/>
  </si>
  <si>
    <t>時計修理業</t>
  </si>
  <si>
    <t>9093</t>
    <phoneticPr fontId="3"/>
  </si>
  <si>
    <t>履物修理業</t>
  </si>
  <si>
    <t>9094</t>
    <phoneticPr fontId="3"/>
  </si>
  <si>
    <t>かじ業</t>
  </si>
  <si>
    <t>9099</t>
    <phoneticPr fontId="3"/>
  </si>
  <si>
    <t>他に分類されない修理業</t>
  </si>
  <si>
    <t>職業紹介・労働者派遣業</t>
  </si>
  <si>
    <t>管理，補助的経済活動を行う事業所（91職業紹介・労働者派遣業）</t>
  </si>
  <si>
    <t>9100</t>
    <phoneticPr fontId="3"/>
  </si>
  <si>
    <t>9109</t>
    <phoneticPr fontId="3"/>
  </si>
  <si>
    <t>職業紹介業</t>
  </si>
  <si>
    <t>9111</t>
    <phoneticPr fontId="3"/>
  </si>
  <si>
    <t>労働者派遣業</t>
  </si>
  <si>
    <t>9121</t>
    <phoneticPr fontId="3"/>
  </si>
  <si>
    <t>その他の事業サービス業</t>
  </si>
  <si>
    <t>管理，補助的経済活動を行う事業所（92その他の事業サービス業）</t>
  </si>
  <si>
    <t>9200</t>
    <phoneticPr fontId="3"/>
  </si>
  <si>
    <t>9209</t>
    <phoneticPr fontId="3"/>
  </si>
  <si>
    <t>速記・ワープロ入力・複写業</t>
  </si>
  <si>
    <t>9211</t>
    <phoneticPr fontId="3"/>
  </si>
  <si>
    <t>速記・ワープロ入力業</t>
  </si>
  <si>
    <t>9212</t>
    <phoneticPr fontId="3"/>
  </si>
  <si>
    <t>複写業</t>
  </si>
  <si>
    <t>9221</t>
    <phoneticPr fontId="3"/>
  </si>
  <si>
    <t>ビルメンテナンス業</t>
  </si>
  <si>
    <t>9229</t>
    <phoneticPr fontId="3"/>
  </si>
  <si>
    <t>警備業</t>
  </si>
  <si>
    <t>9231</t>
    <phoneticPr fontId="3"/>
  </si>
  <si>
    <t>他に分類されない事業サービス業</t>
  </si>
  <si>
    <t>9291</t>
    <phoneticPr fontId="3"/>
  </si>
  <si>
    <t>ディスプレイ業</t>
  </si>
  <si>
    <t>9292</t>
    <phoneticPr fontId="3"/>
  </si>
  <si>
    <t>産業用設備洗浄業</t>
  </si>
  <si>
    <t>9293</t>
    <phoneticPr fontId="3"/>
  </si>
  <si>
    <t>看板書き業</t>
  </si>
  <si>
    <t>9294</t>
    <phoneticPr fontId="3"/>
  </si>
  <si>
    <t>コールセンター業</t>
  </si>
  <si>
    <t>9299</t>
    <phoneticPr fontId="3"/>
  </si>
  <si>
    <t>他に分類されないその他の事業サービス業</t>
  </si>
  <si>
    <t>政治・経済・文化団体</t>
  </si>
  <si>
    <t>経済団体</t>
  </si>
  <si>
    <t>9311</t>
    <phoneticPr fontId="3"/>
  </si>
  <si>
    <t>実業団体</t>
  </si>
  <si>
    <t>9312</t>
    <phoneticPr fontId="3"/>
  </si>
  <si>
    <t>同業団体</t>
  </si>
  <si>
    <t>労働団体</t>
  </si>
  <si>
    <t>9321</t>
    <phoneticPr fontId="3"/>
  </si>
  <si>
    <t>学術・文化団体</t>
  </si>
  <si>
    <t>9331</t>
    <phoneticPr fontId="3"/>
  </si>
  <si>
    <t>学術団体</t>
  </si>
  <si>
    <t>9332</t>
    <phoneticPr fontId="3"/>
  </si>
  <si>
    <t>文化団体</t>
  </si>
  <si>
    <t>政治団体</t>
  </si>
  <si>
    <t>9341</t>
    <phoneticPr fontId="3"/>
  </si>
  <si>
    <t>他に分類されない非営利的団体</t>
  </si>
  <si>
    <t>9399</t>
    <phoneticPr fontId="3"/>
  </si>
  <si>
    <t>宗教</t>
  </si>
  <si>
    <t>神道系宗教</t>
  </si>
  <si>
    <t>9411</t>
    <phoneticPr fontId="3"/>
  </si>
  <si>
    <t>神社，神道教会</t>
  </si>
  <si>
    <t>9412</t>
    <phoneticPr fontId="3"/>
  </si>
  <si>
    <t>教派事務所</t>
  </si>
  <si>
    <t>仏教系宗教</t>
  </si>
  <si>
    <t>9421</t>
    <phoneticPr fontId="3"/>
  </si>
  <si>
    <t>寺院，仏教教会</t>
  </si>
  <si>
    <t>9422</t>
    <phoneticPr fontId="3"/>
  </si>
  <si>
    <t>宗派事務所</t>
  </si>
  <si>
    <t>キリスト教系宗教</t>
  </si>
  <si>
    <t>9431</t>
    <phoneticPr fontId="3"/>
  </si>
  <si>
    <t>キリスト教教会，修道院</t>
  </si>
  <si>
    <t>9432</t>
    <phoneticPr fontId="3"/>
  </si>
  <si>
    <t>教団事務所</t>
  </si>
  <si>
    <t>その他の宗教</t>
  </si>
  <si>
    <t>9491</t>
    <phoneticPr fontId="3"/>
  </si>
  <si>
    <t>その他の宗教の教会</t>
  </si>
  <si>
    <t>9499</t>
    <phoneticPr fontId="3"/>
  </si>
  <si>
    <t>その他の宗教の教団事務所</t>
  </si>
  <si>
    <t>その他のサービス業</t>
  </si>
  <si>
    <t>管理，補助的経済活動を行う事業所（95その他のサービス業）</t>
  </si>
  <si>
    <t>9501</t>
    <phoneticPr fontId="3"/>
  </si>
  <si>
    <t>集会場</t>
  </si>
  <si>
    <t>9511</t>
    <phoneticPr fontId="3"/>
  </si>
  <si>
    <t>と畜場</t>
  </si>
  <si>
    <t>9521</t>
    <phoneticPr fontId="3"/>
  </si>
  <si>
    <t>他に分類されないサービス業</t>
  </si>
  <si>
    <t>9599</t>
    <phoneticPr fontId="3"/>
  </si>
  <si>
    <t>外国公務</t>
  </si>
  <si>
    <t>外国公館</t>
  </si>
  <si>
    <t>9611</t>
    <phoneticPr fontId="3"/>
  </si>
  <si>
    <t>その他の外国公務</t>
  </si>
  <si>
    <t>9699</t>
    <phoneticPr fontId="3"/>
  </si>
  <si>
    <t>公務（他に分類されるものを除く）</t>
  </si>
  <si>
    <t>国家公務</t>
  </si>
  <si>
    <t>立法機関</t>
  </si>
  <si>
    <t>9711</t>
    <phoneticPr fontId="3"/>
  </si>
  <si>
    <t>司法機関</t>
  </si>
  <si>
    <t>9721</t>
    <phoneticPr fontId="3"/>
  </si>
  <si>
    <t>行政機関</t>
  </si>
  <si>
    <t>9731</t>
    <phoneticPr fontId="3"/>
  </si>
  <si>
    <t>地方公務</t>
  </si>
  <si>
    <t>9811</t>
    <phoneticPr fontId="3"/>
  </si>
  <si>
    <t>9821</t>
    <phoneticPr fontId="3"/>
  </si>
  <si>
    <t>分類不能の産業</t>
  </si>
  <si>
    <t>月</t>
    <rPh sb="0" eb="1">
      <t>ツキ</t>
    </rPh>
    <phoneticPr fontId="3"/>
  </si>
  <si>
    <t>～</t>
    <phoneticPr fontId="3"/>
  </si>
  <si>
    <t>（</t>
    <phoneticPr fontId="3"/>
  </si>
  <si>
    <t>年度～</t>
    <phoneticPr fontId="3"/>
  </si>
  <si>
    <t>年度）</t>
    <rPh sb="0" eb="2">
      <t>ネンド</t>
    </rPh>
    <phoneticPr fontId="3"/>
  </si>
  <si>
    <t>３　事業活動に伴う温室効果ガスの排出の量の削減を図るための基本方針</t>
    <rPh sb="2" eb="4">
      <t>ジギョウ</t>
    </rPh>
    <rPh sb="4" eb="6">
      <t>カツドウ</t>
    </rPh>
    <rPh sb="7" eb="8">
      <t>トモナ</t>
    </rPh>
    <rPh sb="9" eb="11">
      <t>オンシツ</t>
    </rPh>
    <rPh sb="11" eb="13">
      <t>コウカ</t>
    </rPh>
    <rPh sb="16" eb="18">
      <t>ハイシュツ</t>
    </rPh>
    <rPh sb="19" eb="20">
      <t>リョウ</t>
    </rPh>
    <rPh sb="21" eb="23">
      <t>サクゲン</t>
    </rPh>
    <rPh sb="24" eb="25">
      <t>ハカ</t>
    </rPh>
    <rPh sb="29" eb="31">
      <t>キホン</t>
    </rPh>
    <rPh sb="31" eb="33">
      <t>ホウシン</t>
    </rPh>
    <phoneticPr fontId="3"/>
  </si>
  <si>
    <t>４　排出量の削減の目標等（工場等に関する計画）</t>
    <rPh sb="2" eb="5">
      <t>ハイシュツリョウ</t>
    </rPh>
    <rPh sb="6" eb="8">
      <t>サクゲン</t>
    </rPh>
    <rPh sb="9" eb="11">
      <t>モクヒョウ</t>
    </rPh>
    <rPh sb="11" eb="12">
      <t>トウ</t>
    </rPh>
    <rPh sb="13" eb="16">
      <t>コウジョウナド</t>
    </rPh>
    <rPh sb="17" eb="18">
      <t>カン</t>
    </rPh>
    <rPh sb="20" eb="22">
      <t>ケイカク</t>
    </rPh>
    <phoneticPr fontId="3"/>
  </si>
  <si>
    <t>県内に設置している全ての工場等における排出量の削減の目標等</t>
    <rPh sb="0" eb="2">
      <t>ケンナイ</t>
    </rPh>
    <rPh sb="3" eb="5">
      <t>セッチ</t>
    </rPh>
    <rPh sb="9" eb="10">
      <t>スベ</t>
    </rPh>
    <rPh sb="12" eb="15">
      <t>コウジョウトウ</t>
    </rPh>
    <rPh sb="19" eb="21">
      <t>ハイシュツ</t>
    </rPh>
    <rPh sb="21" eb="22">
      <t>リョウ</t>
    </rPh>
    <rPh sb="23" eb="25">
      <t>サクゲン</t>
    </rPh>
    <rPh sb="26" eb="28">
      <t>モクヒョウ</t>
    </rPh>
    <rPh sb="28" eb="29">
      <t>トウ</t>
    </rPh>
    <phoneticPr fontId="3"/>
  </si>
  <si>
    <t>県内に設置している全ての工場等における排出量原単位による排出量の削減の目標等</t>
    <rPh sb="0" eb="2">
      <t>ケンナイ</t>
    </rPh>
    <rPh sb="3" eb="5">
      <t>セッチ</t>
    </rPh>
    <rPh sb="9" eb="10">
      <t>スベ</t>
    </rPh>
    <rPh sb="19" eb="21">
      <t>ハイシュツ</t>
    </rPh>
    <rPh sb="21" eb="22">
      <t>リョウ</t>
    </rPh>
    <rPh sb="22" eb="25">
      <t>ゲンタンイ</t>
    </rPh>
    <rPh sb="32" eb="34">
      <t>サクゲン</t>
    </rPh>
    <rPh sb="35" eb="37">
      <t>モクヒョウ</t>
    </rPh>
    <rPh sb="37" eb="38">
      <t>トウ</t>
    </rPh>
    <phoneticPr fontId="3"/>
  </si>
  <si>
    <t>排出量の削減の目標の設定に関する説明</t>
    <rPh sb="0" eb="2">
      <t>ハイシュツ</t>
    </rPh>
    <rPh sb="2" eb="3">
      <t>リョウ</t>
    </rPh>
    <rPh sb="4" eb="6">
      <t>サクゲン</t>
    </rPh>
    <rPh sb="7" eb="9">
      <t>モクヒョウ</t>
    </rPh>
    <rPh sb="10" eb="12">
      <t>セッテイ</t>
    </rPh>
    <rPh sb="13" eb="14">
      <t>カン</t>
    </rPh>
    <rPh sb="16" eb="18">
      <t>セツメイ</t>
    </rPh>
    <phoneticPr fontId="3"/>
  </si>
  <si>
    <t>５　排出量の削減の目標等（対象自動車に関する計画）</t>
    <rPh sb="2" eb="4">
      <t>ハイシュツ</t>
    </rPh>
    <rPh sb="4" eb="5">
      <t>リョウ</t>
    </rPh>
    <rPh sb="6" eb="8">
      <t>サクゲン</t>
    </rPh>
    <rPh sb="9" eb="11">
      <t>モクヒョウ</t>
    </rPh>
    <rPh sb="11" eb="12">
      <t>トウ</t>
    </rPh>
    <rPh sb="13" eb="15">
      <t>タイショウ</t>
    </rPh>
    <rPh sb="15" eb="18">
      <t>ジドウシャ</t>
    </rPh>
    <rPh sb="19" eb="20">
      <t>カン</t>
    </rPh>
    <rPh sb="22" eb="24">
      <t>ケイカク</t>
    </rPh>
    <phoneticPr fontId="3"/>
  </si>
  <si>
    <t>県内で使用している全ての対象自動車の排出量の削減の目標等</t>
    <rPh sb="0" eb="2">
      <t>ケンナイ</t>
    </rPh>
    <rPh sb="3" eb="5">
      <t>シヨウ</t>
    </rPh>
    <rPh sb="9" eb="10">
      <t>スベ</t>
    </rPh>
    <rPh sb="12" eb="14">
      <t>タイショウ</t>
    </rPh>
    <rPh sb="14" eb="17">
      <t>ジドウシャ</t>
    </rPh>
    <rPh sb="18" eb="20">
      <t>ハイシュツ</t>
    </rPh>
    <rPh sb="20" eb="21">
      <t>リョウ</t>
    </rPh>
    <rPh sb="22" eb="24">
      <t>サクゲン</t>
    </rPh>
    <rPh sb="25" eb="27">
      <t>モクヒョウ</t>
    </rPh>
    <rPh sb="27" eb="28">
      <t>トウ</t>
    </rPh>
    <phoneticPr fontId="3"/>
  </si>
  <si>
    <t>県内で使用している全ての対象自動車の排出量原単位による排出量の削減の目標等</t>
    <rPh sb="0" eb="2">
      <t>ケンナイ</t>
    </rPh>
    <rPh sb="3" eb="5">
      <t>シヨウ</t>
    </rPh>
    <rPh sb="9" eb="10">
      <t>スベ</t>
    </rPh>
    <rPh sb="12" eb="14">
      <t>タイショウ</t>
    </rPh>
    <rPh sb="14" eb="17">
      <t>ジドウシャ</t>
    </rPh>
    <rPh sb="18" eb="20">
      <t>ハイシュツ</t>
    </rPh>
    <rPh sb="20" eb="21">
      <t>リョウ</t>
    </rPh>
    <rPh sb="21" eb="24">
      <t>ゲンタンイ</t>
    </rPh>
    <rPh sb="31" eb="33">
      <t>サクゲン</t>
    </rPh>
    <rPh sb="34" eb="36">
      <t>モクヒョウ</t>
    </rPh>
    <rPh sb="36" eb="37">
      <t>トウ</t>
    </rPh>
    <phoneticPr fontId="3"/>
  </si>
  <si>
    <t>６　排出量の削減の目標を達成するための措置の内容</t>
    <rPh sb="2" eb="4">
      <t>ハイシュツ</t>
    </rPh>
    <rPh sb="4" eb="5">
      <t>リョウ</t>
    </rPh>
    <phoneticPr fontId="3"/>
  </si>
  <si>
    <t>工場等における排出量の削減の目標を達成するための具体的な措置
（工場等に関する計画を作成する事業者）</t>
    <rPh sb="0" eb="3">
      <t>コウジョウトウ</t>
    </rPh>
    <rPh sb="7" eb="9">
      <t>ハイシュツ</t>
    </rPh>
    <rPh sb="9" eb="10">
      <t>リョウ</t>
    </rPh>
    <rPh sb="11" eb="13">
      <t>サクゲン</t>
    </rPh>
    <rPh sb="14" eb="16">
      <t>モクヒョウ</t>
    </rPh>
    <rPh sb="17" eb="19">
      <t>タッセイ</t>
    </rPh>
    <rPh sb="24" eb="27">
      <t>グタイテキ</t>
    </rPh>
    <rPh sb="28" eb="30">
      <t>ソチ</t>
    </rPh>
    <rPh sb="32" eb="35">
      <t>コウジョウナド</t>
    </rPh>
    <rPh sb="36" eb="37">
      <t>カン</t>
    </rPh>
    <rPh sb="39" eb="41">
      <t>ケイカク</t>
    </rPh>
    <rPh sb="42" eb="44">
      <t>サクセイ</t>
    </rPh>
    <rPh sb="46" eb="49">
      <t>ジギョウシャ</t>
    </rPh>
    <phoneticPr fontId="3"/>
  </si>
  <si>
    <t>対象自動車の排出量の削減の目標を達成するための具体的な措置
（対象自動車に関する計画を作成する事業者）</t>
    <rPh sb="0" eb="2">
      <t>タイショウ</t>
    </rPh>
    <rPh sb="2" eb="5">
      <t>ジドウシャ</t>
    </rPh>
    <rPh sb="6" eb="8">
      <t>ハイシュツ</t>
    </rPh>
    <rPh sb="8" eb="9">
      <t>リョウ</t>
    </rPh>
    <rPh sb="10" eb="12">
      <t>サクゲン</t>
    </rPh>
    <rPh sb="13" eb="15">
      <t>モクヒョウ</t>
    </rPh>
    <rPh sb="16" eb="18">
      <t>タッセイ</t>
    </rPh>
    <rPh sb="23" eb="26">
      <t>グタイテキ</t>
    </rPh>
    <rPh sb="27" eb="29">
      <t>ソチ</t>
    </rPh>
    <rPh sb="31" eb="33">
      <t>タイショウ</t>
    </rPh>
    <rPh sb="33" eb="36">
      <t>ジドウシャ</t>
    </rPh>
    <rPh sb="37" eb="38">
      <t>カン</t>
    </rPh>
    <rPh sb="40" eb="42">
      <t>ケイカク</t>
    </rPh>
    <rPh sb="43" eb="45">
      <t>サクセイ</t>
    </rPh>
    <rPh sb="47" eb="50">
      <t>ジギョウシャ</t>
    </rPh>
    <phoneticPr fontId="3"/>
  </si>
  <si>
    <t>８　温室効果ガスの排出の量の削減に寄与する製品の開発その他の温室効果ガスの排出の量の削減等に関する取組</t>
    <rPh sb="2" eb="4">
      <t>オンシツ</t>
    </rPh>
    <rPh sb="4" eb="6">
      <t>コウカ</t>
    </rPh>
    <rPh sb="9" eb="11">
      <t>ハイシュツ</t>
    </rPh>
    <rPh sb="12" eb="13">
      <t>リョウ</t>
    </rPh>
    <rPh sb="14" eb="16">
      <t>サクゲン</t>
    </rPh>
    <rPh sb="17" eb="19">
      <t>キヨ</t>
    </rPh>
    <rPh sb="21" eb="23">
      <t>セイヒン</t>
    </rPh>
    <rPh sb="24" eb="26">
      <t>カイハツ</t>
    </rPh>
    <rPh sb="28" eb="29">
      <t>タ</t>
    </rPh>
    <rPh sb="30" eb="32">
      <t>オンシツ</t>
    </rPh>
    <rPh sb="32" eb="34">
      <t>コウカ</t>
    </rPh>
    <rPh sb="37" eb="39">
      <t>ハイシュツ</t>
    </rPh>
    <rPh sb="40" eb="41">
      <t>リョウ</t>
    </rPh>
    <rPh sb="42" eb="44">
      <t>サクゲン</t>
    </rPh>
    <rPh sb="44" eb="45">
      <t>トウ</t>
    </rPh>
    <rPh sb="46" eb="47">
      <t>カン</t>
    </rPh>
    <rPh sb="49" eb="51">
      <t>トリクミ</t>
    </rPh>
    <phoneticPr fontId="3"/>
  </si>
  <si>
    <t>　排出量の算定の根拠を明らかにする書類を添付してください。</t>
    <phoneticPr fontId="3"/>
  </si>
  <si>
    <t>書類提出前に各シートの自己チェックをお願いします。</t>
    <rPh sb="0" eb="2">
      <t>ショルイ</t>
    </rPh>
    <rPh sb="2" eb="4">
      <t>テイシュツ</t>
    </rPh>
    <rPh sb="4" eb="5">
      <t>マエ</t>
    </rPh>
    <rPh sb="6" eb="7">
      <t>カク</t>
    </rPh>
    <rPh sb="11" eb="13">
      <t>ジコ</t>
    </rPh>
    <rPh sb="19" eb="20">
      <t>ネガ</t>
    </rPh>
    <phoneticPr fontId="3"/>
  </si>
  <si>
    <r>
      <t>←入力規則あり（年：</t>
    </r>
    <r>
      <rPr>
        <sz val="9"/>
        <color rgb="FFFF0000"/>
        <rFont val="ＭＳ 明朝"/>
        <family val="1"/>
        <charset val="128"/>
      </rPr>
      <t>提出年度以上の整数</t>
    </r>
    <r>
      <rPr>
        <sz val="9"/>
        <color theme="1"/>
        <rFont val="ＭＳ 明朝"/>
        <family val="1"/>
        <charset val="128"/>
      </rPr>
      <t>、月：1～12、日：1～31）</t>
    </r>
    <rPh sb="1" eb="3">
      <t>ニュウリョク</t>
    </rPh>
    <rPh sb="3" eb="5">
      <t>キソク</t>
    </rPh>
    <rPh sb="8" eb="9">
      <t>ネン</t>
    </rPh>
    <rPh sb="10" eb="12">
      <t>テイシュツ</t>
    </rPh>
    <rPh sb="12" eb="14">
      <t>ネンド</t>
    </rPh>
    <rPh sb="14" eb="16">
      <t>イジョウ</t>
    </rPh>
    <rPh sb="17" eb="19">
      <t>セイスウ</t>
    </rPh>
    <rPh sb="20" eb="21">
      <t>ツキ</t>
    </rPh>
    <rPh sb="27" eb="28">
      <t>ヒ</t>
    </rPh>
    <phoneticPr fontId="3"/>
  </si>
  <si>
    <t>←入力規則あり（M8セル：半角0or3桁、P8セル：半角0or4桁…ＤＢ登録上支障があるため）</t>
    <rPh sb="1" eb="3">
      <t>ニュウリョク</t>
    </rPh>
    <rPh sb="3" eb="5">
      <t>キソク</t>
    </rPh>
    <rPh sb="13" eb="15">
      <t>ハンカク</t>
    </rPh>
    <rPh sb="19" eb="20">
      <t>ケタ</t>
    </rPh>
    <rPh sb="36" eb="38">
      <t>トウロク</t>
    </rPh>
    <rPh sb="38" eb="39">
      <t>ジョウ</t>
    </rPh>
    <rPh sb="39" eb="41">
      <t>シショウ</t>
    </rPh>
    <phoneticPr fontId="3"/>
  </si>
  <si>
    <t>【設定メモ】</t>
    <rPh sb="1" eb="3">
      <t>セッテイ</t>
    </rPh>
    <phoneticPr fontId="3"/>
  </si>
  <si>
    <t>←入力規則あり（半角スペースを含んでいる場合エラー：ＤＢ登録上支障があるため）</t>
    <rPh sb="1" eb="3">
      <t>ニュウリョク</t>
    </rPh>
    <rPh sb="3" eb="5">
      <t>キソク</t>
    </rPh>
    <rPh sb="8" eb="10">
      <t>ハンカク</t>
    </rPh>
    <rPh sb="15" eb="16">
      <t>フク</t>
    </rPh>
    <rPh sb="20" eb="22">
      <t>バアイ</t>
    </rPh>
    <rPh sb="28" eb="30">
      <t>トウロク</t>
    </rPh>
    <rPh sb="30" eb="31">
      <t>ジョウ</t>
    </rPh>
    <rPh sb="31" eb="33">
      <t>シショウ</t>
    </rPh>
    <phoneticPr fontId="3"/>
  </si>
  <si>
    <t>123</t>
    <phoneticPr fontId="3"/>
  </si>
  <si>
    <t>4567</t>
    <phoneticPr fontId="3"/>
  </si>
  <si>
    <t>神奈川県厚木市○○9999</t>
    <rPh sb="0" eb="4">
      <t>カナガワケン</t>
    </rPh>
    <rPh sb="4" eb="7">
      <t>アツギシ</t>
    </rPh>
    <phoneticPr fontId="3"/>
  </si>
  <si>
    <t>■</t>
  </si>
  <si>
    <t>総務部総務課(担当 ****)</t>
    <rPh sb="0" eb="2">
      <t>ソウム</t>
    </rPh>
    <rPh sb="2" eb="3">
      <t>ブ</t>
    </rPh>
    <rPh sb="3" eb="6">
      <t>ソウムカ</t>
    </rPh>
    <phoneticPr fontId="3"/>
  </si>
  <si>
    <t>xxx</t>
    <phoneticPr fontId="3"/>
  </si>
  <si>
    <t>***</t>
    <phoneticPr fontId="3"/>
  </si>
  <si>
    <t>xxxx</t>
    <phoneticPr fontId="3"/>
  </si>
  <si>
    <t>****</t>
    <phoneticPr fontId="3"/>
  </si>
  <si>
    <t>abc@〇〇〇〇.jp</t>
    <phoneticPr fontId="3"/>
  </si>
  <si>
    <t>【エラーチェック】</t>
    <phoneticPr fontId="3"/>
  </si>
  <si>
    <t>←入力規則あり（D3セル+2年以上、D3セル+4年以下）</t>
    <rPh sb="1" eb="3">
      <t>ニュウリョク</t>
    </rPh>
    <rPh sb="3" eb="5">
      <t>キソク</t>
    </rPh>
    <rPh sb="14" eb="15">
      <t>ネン</t>
    </rPh>
    <rPh sb="15" eb="17">
      <t>イジョウ</t>
    </rPh>
    <rPh sb="24" eb="25">
      <t>ネン</t>
    </rPh>
    <rPh sb="25" eb="27">
      <t>イカ</t>
    </rPh>
    <phoneticPr fontId="3"/>
  </si>
  <si>
    <t>←関数を設定し、セルをロック（基準年度を複数年度にしている事業者がいないため）</t>
    <rPh sb="1" eb="3">
      <t>カンスウ</t>
    </rPh>
    <rPh sb="4" eb="6">
      <t>セッテイ</t>
    </rPh>
    <rPh sb="15" eb="17">
      <t>キジュン</t>
    </rPh>
    <rPh sb="17" eb="19">
      <t>ネンド</t>
    </rPh>
    <rPh sb="20" eb="22">
      <t>フクスウ</t>
    </rPh>
    <rPh sb="22" eb="24">
      <t>ネンド</t>
    </rPh>
    <rPh sb="29" eb="31">
      <t>ジギョウ</t>
    </rPh>
    <rPh sb="31" eb="32">
      <t>シャ</t>
    </rPh>
    <phoneticPr fontId="3"/>
  </si>
  <si>
    <t>←セルをロック（基準年度を複数年度にしている事業者がいないため）</t>
    <rPh sb="8" eb="10">
      <t>キジュン</t>
    </rPh>
    <rPh sb="10" eb="12">
      <t>ネンド</t>
    </rPh>
    <rPh sb="13" eb="15">
      <t>フクスウ</t>
    </rPh>
    <rPh sb="15" eb="17">
      <t>ネンド</t>
    </rPh>
    <rPh sb="22" eb="24">
      <t>ジギョウ</t>
    </rPh>
    <rPh sb="24" eb="25">
      <t>シャ</t>
    </rPh>
    <phoneticPr fontId="3"/>
  </si>
  <si>
    <t>←F5～8,10～13、M5,6,10,11:入力規則あり（半角英数）</t>
    <rPh sb="23" eb="25">
      <t>ニュウリョク</t>
    </rPh>
    <rPh sb="25" eb="27">
      <t>キソク</t>
    </rPh>
    <rPh sb="30" eb="32">
      <t>ハンカク</t>
    </rPh>
    <rPh sb="32" eb="34">
      <t>エイスウ</t>
    </rPh>
    <phoneticPr fontId="3"/>
  </si>
  <si>
    <t>基準排出量
(t-CO2)</t>
    <rPh sb="0" eb="2">
      <t>キジュン</t>
    </rPh>
    <rPh sb="2" eb="4">
      <t>ハイシュツ</t>
    </rPh>
    <rPh sb="4" eb="5">
      <t>リョウ</t>
    </rPh>
    <phoneticPr fontId="3"/>
  </si>
  <si>
    <r>
      <rPr>
        <u/>
        <sz val="9"/>
        <rFont val="ＭＳ Ｐゴシック"/>
        <family val="3"/>
        <charset val="128"/>
      </rPr>
      <t>事業活動による</t>
    </r>
    <r>
      <rPr>
        <b/>
        <sz val="9"/>
        <rFont val="ＭＳ Ｐゴシック"/>
        <family val="3"/>
        <charset val="128"/>
      </rPr>
      <t>増加</t>
    </r>
    <r>
      <rPr>
        <sz val="9"/>
        <rFont val="ＭＳ Ｐゴシック"/>
        <family val="3"/>
        <charset val="128"/>
      </rPr>
      <t>見込み
(t-CO2)</t>
    </r>
    <rPh sb="0" eb="2">
      <t>ジギョウ</t>
    </rPh>
    <rPh sb="2" eb="4">
      <t>カツドウ</t>
    </rPh>
    <rPh sb="7" eb="9">
      <t>ゾウカ</t>
    </rPh>
    <rPh sb="9" eb="11">
      <t>ミコ</t>
    </rPh>
    <phoneticPr fontId="3"/>
  </si>
  <si>
    <r>
      <rPr>
        <u/>
        <sz val="9"/>
        <rFont val="ＭＳ Ｐゴシック"/>
        <family val="3"/>
        <charset val="128"/>
      </rPr>
      <t>削減対策による</t>
    </r>
    <r>
      <rPr>
        <b/>
        <sz val="9"/>
        <rFont val="ＭＳ Ｐゴシック"/>
        <family val="3"/>
        <charset val="128"/>
      </rPr>
      <t>削減</t>
    </r>
    <r>
      <rPr>
        <sz val="9"/>
        <rFont val="ＭＳ Ｐゴシック"/>
        <family val="3"/>
        <charset val="128"/>
      </rPr>
      <t>見込み
(t-CO2)</t>
    </r>
    <rPh sb="0" eb="2">
      <t>サクゲン</t>
    </rPh>
    <rPh sb="2" eb="4">
      <t>タイサク</t>
    </rPh>
    <rPh sb="7" eb="9">
      <t>サクゲン</t>
    </rPh>
    <rPh sb="9" eb="11">
      <t>ミコ</t>
    </rPh>
    <phoneticPr fontId="3"/>
  </si>
  <si>
    <t>目標排出量
(t-CO2)</t>
    <rPh sb="0" eb="2">
      <t>モクヒョウ</t>
    </rPh>
    <rPh sb="2" eb="4">
      <t>ハイシュツ</t>
    </rPh>
    <rPh sb="4" eb="5">
      <t>リョウ</t>
    </rPh>
    <phoneticPr fontId="3"/>
  </si>
  <si>
    <t>＋</t>
    <phoneticPr fontId="3"/>
  </si>
  <si>
    <t>-</t>
    <phoneticPr fontId="3"/>
  </si>
  <si>
    <t>＝</t>
    <phoneticPr fontId="3"/>
  </si>
  <si>
    <r>
      <rPr>
        <b/>
        <sz val="9"/>
        <rFont val="ＭＳ 明朝"/>
        <family val="1"/>
        <charset val="128"/>
      </rPr>
      <t>（該当するものに✓）</t>
    </r>
    <r>
      <rPr>
        <sz val="9"/>
        <rFont val="ＭＳ 明朝"/>
        <family val="1"/>
        <charset val="128"/>
      </rPr>
      <t xml:space="preserve">
</t>
    </r>
    <r>
      <rPr>
        <b/>
        <sz val="9"/>
        <rFont val="ＭＳ 明朝"/>
        <family val="1"/>
        <charset val="128"/>
      </rPr>
      <t>【増加要因】</t>
    </r>
    <r>
      <rPr>
        <sz val="9"/>
        <rFont val="ＭＳ 明朝"/>
        <family val="1"/>
        <charset val="128"/>
      </rPr>
      <t xml:space="preserve">
　　増産、稼働時間増
　　設備数増
　　事業所数増
　　電力会社変更による増
　　その他
</t>
    </r>
    <r>
      <rPr>
        <b/>
        <sz val="9"/>
        <rFont val="ＭＳ 明朝"/>
        <family val="1"/>
        <charset val="128"/>
      </rPr>
      <t>【減少要因】</t>
    </r>
    <r>
      <rPr>
        <sz val="9"/>
        <rFont val="ＭＳ 明朝"/>
        <family val="1"/>
        <charset val="128"/>
      </rPr>
      <t xml:space="preserve">
　　減産、稼働時間減
　　設備数減
　　事業所数減
　　電力会社変更による減
　　その他
</t>
    </r>
    <r>
      <rPr>
        <b/>
        <sz val="9"/>
        <rFont val="ＭＳ 明朝"/>
        <family val="1"/>
        <charset val="128"/>
      </rPr>
      <t>【その他】</t>
    </r>
    <r>
      <rPr>
        <sz val="9"/>
        <rFont val="ＭＳ 明朝"/>
        <family val="1"/>
        <charset val="128"/>
      </rPr>
      <t xml:space="preserve">
　　増減要因なし
　　その他</t>
    </r>
    <phoneticPr fontId="3"/>
  </si>
  <si>
    <r>
      <rPr>
        <b/>
        <sz val="9"/>
        <rFont val="ＭＳ 明朝"/>
        <family val="1"/>
        <charset val="128"/>
      </rPr>
      <t>【運用による削減対策】</t>
    </r>
    <r>
      <rPr>
        <sz val="9"/>
        <rFont val="ＭＳ 明朝"/>
        <family val="1"/>
        <charset val="128"/>
      </rPr>
      <t xml:space="preserve">
（主なもの）
　○
　○
　○
　○
　○
</t>
    </r>
    <r>
      <rPr>
        <b/>
        <sz val="9"/>
        <rFont val="ＭＳ 明朝"/>
        <family val="1"/>
        <charset val="128"/>
      </rPr>
      <t>【設備導入等の削減対策】</t>
    </r>
    <r>
      <rPr>
        <sz val="9"/>
        <rFont val="ＭＳ 明朝"/>
        <family val="1"/>
        <charset val="128"/>
      </rPr>
      <t xml:space="preserve">
（主なもの）
　○
　○
　○
　○
　○</t>
    </r>
    <phoneticPr fontId="3"/>
  </si>
  <si>
    <t>㎡×時間</t>
    <rPh sb="2" eb="4">
      <t>ジカン</t>
    </rPh>
    <phoneticPr fontId="3"/>
  </si>
  <si>
    <r>
      <rPr>
        <b/>
        <sz val="9"/>
        <rFont val="ＭＳ 明朝"/>
        <family val="1"/>
        <charset val="128"/>
      </rPr>
      <t>（該当するものに✓）</t>
    </r>
    <r>
      <rPr>
        <sz val="9"/>
        <rFont val="ＭＳ 明朝"/>
        <family val="1"/>
        <charset val="128"/>
      </rPr>
      <t xml:space="preserve">
</t>
    </r>
    <r>
      <rPr>
        <b/>
        <sz val="9"/>
        <rFont val="ＭＳ 明朝"/>
        <family val="1"/>
        <charset val="128"/>
      </rPr>
      <t>【増加要因】</t>
    </r>
    <r>
      <rPr>
        <sz val="9"/>
        <rFont val="ＭＳ 明朝"/>
        <family val="1"/>
        <charset val="128"/>
      </rPr>
      <t xml:space="preserve">
　　車両増
　　走行距離増
　　輸送量増
　　その他
</t>
    </r>
    <r>
      <rPr>
        <b/>
        <sz val="9"/>
        <rFont val="ＭＳ 明朝"/>
        <family val="1"/>
        <charset val="128"/>
      </rPr>
      <t>【減少要因】</t>
    </r>
    <r>
      <rPr>
        <sz val="9"/>
        <rFont val="ＭＳ 明朝"/>
        <family val="1"/>
        <charset val="128"/>
      </rPr>
      <t xml:space="preserve">
　　車両減
　　走行距離減
　　輸送量減
　　その他
</t>
    </r>
    <r>
      <rPr>
        <b/>
        <sz val="9"/>
        <rFont val="ＭＳ 明朝"/>
        <family val="1"/>
        <charset val="128"/>
      </rPr>
      <t>【その他】</t>
    </r>
    <r>
      <rPr>
        <sz val="9"/>
        <rFont val="ＭＳ 明朝"/>
        <family val="1"/>
        <charset val="128"/>
      </rPr>
      <t xml:space="preserve">
　　増減要因なし
　　その他</t>
    </r>
    <phoneticPr fontId="3"/>
  </si>
  <si>
    <r>
      <rPr>
        <b/>
        <sz val="9"/>
        <rFont val="ＭＳ 明朝"/>
        <family val="1"/>
        <charset val="128"/>
      </rPr>
      <t>【運用による削減対策】</t>
    </r>
    <r>
      <rPr>
        <sz val="9"/>
        <rFont val="ＭＳ 明朝"/>
        <family val="1"/>
        <charset val="128"/>
      </rPr>
      <t xml:space="preserve">
（主なもの）
　○
　○
　○
</t>
    </r>
    <r>
      <rPr>
        <b/>
        <sz val="9"/>
        <rFont val="ＭＳ 明朝"/>
        <family val="1"/>
        <charset val="128"/>
      </rPr>
      <t>【設備導入等の削減対策】</t>
    </r>
    <r>
      <rPr>
        <sz val="9"/>
        <rFont val="ＭＳ 明朝"/>
        <family val="1"/>
        <charset val="128"/>
      </rPr>
      <t xml:space="preserve">
（主なもの）
　○
　○
　○</t>
    </r>
    <phoneticPr fontId="3"/>
  </si>
  <si>
    <t>←F5,6,8,9、M5,8:入力規則あり（半角英数）</t>
    <rPh sb="15" eb="17">
      <t>ニュウリョク</t>
    </rPh>
    <rPh sb="17" eb="19">
      <t>キソク</t>
    </rPh>
    <rPh sb="22" eb="24">
      <t>ハンカク</t>
    </rPh>
    <rPh sb="24" eb="26">
      <t>エイスウ</t>
    </rPh>
    <phoneticPr fontId="3"/>
  </si>
  <si>
    <t>←J13～17:入力規則あり（半角英数）</t>
    <rPh sb="8" eb="10">
      <t>ニュウリョク</t>
    </rPh>
    <rPh sb="10" eb="12">
      <t>キソク</t>
    </rPh>
    <rPh sb="15" eb="17">
      <t>ハンカク</t>
    </rPh>
    <rPh sb="17" eb="19">
      <t>エイスウ</t>
    </rPh>
    <phoneticPr fontId="3"/>
  </si>
  <si>
    <t>=Q1</t>
    <phoneticPr fontId="3"/>
  </si>
  <si>
    <t>走行距離</t>
    <rPh sb="0" eb="2">
      <t>ソウコウ</t>
    </rPh>
    <rPh sb="2" eb="4">
      <t>キョリ</t>
    </rPh>
    <phoneticPr fontId="3"/>
  </si>
  <si>
    <t>千km</t>
    <rPh sb="0" eb="1">
      <t>セン</t>
    </rPh>
    <phoneticPr fontId="3"/>
  </si>
  <si>
    <t>←E4～13：条件付き書式設定あり（空欄以外で「神奈川県」を含まない場合にセルをオレンジ色に網掛け）</t>
    <rPh sb="7" eb="10">
      <t>ジョウケンツ</t>
    </rPh>
    <rPh sb="11" eb="15">
      <t>ショシキセッテイ</t>
    </rPh>
    <rPh sb="18" eb="20">
      <t>クウラン</t>
    </rPh>
    <rPh sb="20" eb="22">
      <t>イガイ</t>
    </rPh>
    <rPh sb="24" eb="28">
      <t>カナガワケン</t>
    </rPh>
    <rPh sb="30" eb="31">
      <t>フク</t>
    </rPh>
    <rPh sb="34" eb="36">
      <t>バアイ</t>
    </rPh>
    <rPh sb="44" eb="45">
      <t>イロ</t>
    </rPh>
    <rPh sb="46" eb="48">
      <t>アミカ</t>
    </rPh>
    <phoneticPr fontId="3"/>
  </si>
  <si>
    <t>神奈川県厚木市○○1234</t>
    <phoneticPr fontId="3"/>
  </si>
  <si>
    <t>厚木工場</t>
    <rPh sb="0" eb="4">
      <t>アツギコウジョウ</t>
    </rPh>
    <phoneticPr fontId="3"/>
  </si>
  <si>
    <t>解体・はつり工事業</t>
    <phoneticPr fontId="3"/>
  </si>
  <si>
    <t>砂糖・でんぷん糖類製造業</t>
    <phoneticPr fontId="3"/>
  </si>
  <si>
    <t>でんぷん糖類製造業</t>
    <phoneticPr fontId="3"/>
  </si>
  <si>
    <t>発泡性酒類製造業</t>
    <phoneticPr fontId="3"/>
  </si>
  <si>
    <t>醸造酒類製造業（果実酒、清酒を除く。）</t>
    <phoneticPr fontId="3"/>
  </si>
  <si>
    <t>1025</t>
  </si>
  <si>
    <t>蒸留酒類製造業</t>
  </si>
  <si>
    <t>1026</t>
  </si>
  <si>
    <t>混成酒類製造業</t>
  </si>
  <si>
    <t>ニット製外衣製造業（アウターシャツ類、セーター類等を除く）</t>
    <phoneticPr fontId="3"/>
  </si>
  <si>
    <t>潤滑油・グリース製造業（石油精製によらないもの）</t>
    <phoneticPr fontId="3"/>
  </si>
  <si>
    <t>粘土がわら製造業</t>
    <phoneticPr fontId="3"/>
  </si>
  <si>
    <t>工業窯炉製造業（燃焼炉）</t>
    <phoneticPr fontId="3"/>
  </si>
  <si>
    <t>音響部品・磁気ヘッド・小形モーター製造業</t>
    <phoneticPr fontId="3"/>
  </si>
  <si>
    <t>2923</t>
  </si>
  <si>
    <t>電気炉・電熱装置製造業</t>
  </si>
  <si>
    <t>スマートフォン・携帯電話機・ＰＨＳ電話機製造業</t>
    <phoneticPr fontId="3"/>
  </si>
  <si>
    <t>発電業</t>
    <phoneticPr fontId="3"/>
  </si>
  <si>
    <t>送配電業</t>
    <phoneticPr fontId="3"/>
  </si>
  <si>
    <t>3313</t>
  </si>
  <si>
    <t>電気小売業</t>
  </si>
  <si>
    <t>3314</t>
  </si>
  <si>
    <t>電気卸供給業</t>
  </si>
  <si>
    <t>ガス製造業</t>
  </si>
  <si>
    <t>ガス導管業</t>
  </si>
  <si>
    <t>3413</t>
  </si>
  <si>
    <t>ガス小売業</t>
  </si>
  <si>
    <t>4892</t>
  </si>
  <si>
    <t>レッカー・ロードサービス業</t>
  </si>
  <si>
    <t>百貨店</t>
    <phoneticPr fontId="3"/>
  </si>
  <si>
    <t>総合スーパーマーケット</t>
  </si>
  <si>
    <t>5621</t>
    <phoneticPr fontId="3"/>
  </si>
  <si>
    <t>コンビニエンスストア</t>
  </si>
  <si>
    <t>5631</t>
  </si>
  <si>
    <t>5641</t>
  </si>
  <si>
    <t>5651</t>
  </si>
  <si>
    <t>均一価格店</t>
  </si>
  <si>
    <t>5661</t>
  </si>
  <si>
    <t>その他の各種商品小売業</t>
  </si>
  <si>
    <t>食料品スーパーマーケット</t>
  </si>
  <si>
    <t>5819</t>
    <phoneticPr fontId="3"/>
  </si>
  <si>
    <t>その他の各種食料品小売業</t>
  </si>
  <si>
    <t>5892</t>
  </si>
  <si>
    <t>医薬品小売業（薬局を除く）</t>
  </si>
  <si>
    <t>薬局</t>
  </si>
  <si>
    <t>施設給食業</t>
  </si>
  <si>
    <t>7731</t>
  </si>
  <si>
    <t>リラクゼーション業
（手技を用いるもので医業類似行為を除く）</t>
  </si>
  <si>
    <t>自動車・モーターボートの競走場</t>
  </si>
  <si>
    <t>自動車・モーターボートの競技団</t>
  </si>
  <si>
    <t>中学校、義務教育学校</t>
  </si>
  <si>
    <t>8132</t>
  </si>
  <si>
    <t>義務教育学校</t>
    <phoneticPr fontId="3"/>
  </si>
  <si>
    <t>高等教育機関の支援機関</t>
  </si>
  <si>
    <t>施術業</t>
  </si>
  <si>
    <t>8352</t>
  </si>
  <si>
    <t>介護医療院</t>
  </si>
  <si>
    <t>8547</t>
  </si>
  <si>
    <t>建物等維持管理業</t>
  </si>
  <si>
    <t>その他の建物等維持管理業</t>
  </si>
  <si>
    <t>9295</t>
  </si>
  <si>
    <t>ペストコントロール業</t>
  </si>
  <si>
    <t>都道府県の機関</t>
  </si>
  <si>
    <t>市町村の機関</t>
  </si>
  <si>
    <t>9999</t>
    <phoneticPr fontId="3"/>
  </si>
  <si>
    <t>神奈川県</t>
    <rPh sb="0" eb="4">
      <t>カナガワケン</t>
    </rPh>
    <phoneticPr fontId="3"/>
  </si>
  <si>
    <t>○○ビル</t>
    <phoneticPr fontId="3"/>
  </si>
  <si>
    <t>株式会社○○産業</t>
    <rPh sb="0" eb="4">
      <t>カブシキガイシャ</t>
    </rPh>
    <rPh sb="6" eb="8">
      <t>サンギョウ</t>
    </rPh>
    <phoneticPr fontId="3"/>
  </si>
  <si>
    <t>2024ver1</t>
    <phoneticPr fontId="3"/>
  </si>
  <si>
    <t>　第２面の３の欄には、計画書を作成するに当たっての基本的な考え方を記入してください。</t>
    <phoneticPr fontId="3"/>
  </si>
  <si>
    <t>　第５面の６の欄には、排出量の削減の目標を達成するための事業者の対策を具体的に記載することとし、記載しきれないときは、この様式の例により作成した書面に記載して、その書面を添付してください。</t>
    <phoneticPr fontId="3"/>
  </si>
  <si>
    <t>　第６面の７の欄には、環境教育の実施、森林の保全・緑化の推進などの分野をはじめとする具体的な取組を記載してください。</t>
    <phoneticPr fontId="3"/>
  </si>
  <si>
    <t>延床面積×稼働時間</t>
    <rPh sb="0" eb="1">
      <t>ノ</t>
    </rPh>
    <rPh sb="1" eb="4">
      <t>ユカメンセキ</t>
    </rPh>
    <rPh sb="5" eb="7">
      <t>カドウ</t>
    </rPh>
    <rPh sb="7" eb="9">
      <t>ジカン</t>
    </rPh>
    <phoneticPr fontId="3"/>
  </si>
  <si>
    <t>株式会社○○産業␣代表取締役␣○○␣○○</t>
    <rPh sb="0" eb="4">
      <t>カブシキガイシャ</t>
    </rPh>
    <rPh sb="6" eb="8">
      <t>サンギョウ</t>
    </rPh>
    <rPh sb="9" eb="14">
      <t>ダイ</t>
    </rPh>
    <phoneticPr fontId="3"/>
  </si>
  <si>
    <t>神奈川県厚木市○○9999␣○○ビル</t>
    <phoneticPr fontId="3"/>
  </si>
  <si>
    <t>代表取締役␣○○␣○○</t>
    <rPh sb="0" eb="5">
      <t>ダイ</t>
    </rPh>
    <phoneticPr fontId="3"/>
  </si>
  <si>
    <t>参考：日本標準産業分類（令和5年7月改定版）</t>
    <rPh sb="0" eb="2">
      <t>サンコウ</t>
    </rPh>
    <rPh sb="3" eb="5">
      <t>ニホン</t>
    </rPh>
    <rPh sb="5" eb="7">
      <t>ヒョウジュン</t>
    </rPh>
    <rPh sb="7" eb="9">
      <t>サンギョウ</t>
    </rPh>
    <rPh sb="9" eb="11">
      <t>ブンルイ</t>
    </rPh>
    <rPh sb="12" eb="14">
      <t>レイワ</t>
    </rPh>
    <rPh sb="15" eb="16">
      <t>ネン</t>
    </rPh>
    <rPh sb="17" eb="18">
      <t>ガツ</t>
    </rPh>
    <rPh sb="18" eb="20">
      <t>カイテイ</t>
    </rPh>
    <rPh sb="20" eb="21">
      <t>バン</t>
    </rPh>
    <phoneticPr fontId="3"/>
  </si>
  <si>
    <t>作成支援シート</t>
    <rPh sb="0" eb="2">
      <t>サクセイ</t>
    </rPh>
    <rPh sb="2" eb="4">
      <t>シエン</t>
    </rPh>
    <phoneticPr fontId="3"/>
  </si>
  <si>
    <t>・本シートは簡易に計画書を作成するためのシートです。本シートに記入いただくことによって様式の各シートの項目を記載することになります。</t>
    <rPh sb="1" eb="2">
      <t>ホン</t>
    </rPh>
    <rPh sb="6" eb="8">
      <t>カンイ</t>
    </rPh>
    <rPh sb="9" eb="12">
      <t>ケイカクショ</t>
    </rPh>
    <rPh sb="13" eb="15">
      <t>サクセイ</t>
    </rPh>
    <rPh sb="26" eb="27">
      <t>ホン</t>
    </rPh>
    <rPh sb="31" eb="33">
      <t>キニュウ</t>
    </rPh>
    <rPh sb="43" eb="45">
      <t>ヨウシキ</t>
    </rPh>
    <rPh sb="46" eb="47">
      <t>カク</t>
    </rPh>
    <rPh sb="51" eb="53">
      <t>コウモク</t>
    </rPh>
    <rPh sb="54" eb="56">
      <t>キサイ</t>
    </rPh>
    <phoneticPr fontId="3"/>
  </si>
  <si>
    <t>・記入に係る説明事項</t>
    <rPh sb="1" eb="3">
      <t>キニュウ</t>
    </rPh>
    <rPh sb="4" eb="5">
      <t>カカ</t>
    </rPh>
    <rPh sb="6" eb="10">
      <t>セツメイジコウ</t>
    </rPh>
    <phoneticPr fontId="3"/>
  </si>
  <si>
    <t>直接入力を行うセルです。一部のセルでは半角数字のみ入力を可能としています。個別項目をご確認ください。</t>
    <rPh sb="0" eb="4">
      <t>チョクセツニュウリョク</t>
    </rPh>
    <rPh sb="5" eb="6">
      <t>オコナ</t>
    </rPh>
    <rPh sb="12" eb="14">
      <t>イチブ</t>
    </rPh>
    <rPh sb="19" eb="23">
      <t>ハンカクスウジ</t>
    </rPh>
    <rPh sb="25" eb="27">
      <t>ニュウリョク</t>
    </rPh>
    <rPh sb="28" eb="30">
      <t>カノウ</t>
    </rPh>
    <rPh sb="37" eb="41">
      <t>コベツコウモク</t>
    </rPh>
    <rPh sb="43" eb="45">
      <t>カクニン</t>
    </rPh>
    <phoneticPr fontId="3"/>
  </si>
  <si>
    <t>プルダウンによって選択するセルです。自由記載はできません。</t>
    <rPh sb="9" eb="11">
      <t>センタク</t>
    </rPh>
    <rPh sb="18" eb="22">
      <t>ジユウキサイ</t>
    </rPh>
    <phoneticPr fontId="3"/>
  </si>
  <si>
    <t>計算処理されるセルです。記入の必要はありません。</t>
    <rPh sb="0" eb="4">
      <t>ケイサンショリ</t>
    </rPh>
    <rPh sb="12" eb="14">
      <t>キニュウ</t>
    </rPh>
    <rPh sb="15" eb="17">
      <t>ヒツヨウ</t>
    </rPh>
    <phoneticPr fontId="3"/>
  </si>
  <si>
    <t>記入しないセルです。記入はしないでください。</t>
    <rPh sb="0" eb="2">
      <t>キニュウ</t>
    </rPh>
    <rPh sb="10" eb="12">
      <t>キニュウ</t>
    </rPh>
    <phoneticPr fontId="3"/>
  </si>
  <si>
    <t>入力判定</t>
    <rPh sb="0" eb="4">
      <t>ニュウリョクハンテイ</t>
    </rPh>
    <phoneticPr fontId="3"/>
  </si>
  <si>
    <t>入力判定欄</t>
    <rPh sb="0" eb="4">
      <t>ニュウリョクハンテイ</t>
    </rPh>
    <rPh sb="4" eb="5">
      <t>ラン</t>
    </rPh>
    <phoneticPr fontId="3"/>
  </si>
  <si>
    <t>質問項目</t>
    <rPh sb="0" eb="4">
      <t>シツモンコウモク</t>
    </rPh>
    <phoneticPr fontId="3"/>
  </si>
  <si>
    <t>共通</t>
    <rPh sb="0" eb="2">
      <t>キョウツウ</t>
    </rPh>
    <phoneticPr fontId="3"/>
  </si>
  <si>
    <t>計画対象</t>
    <rPh sb="0" eb="4">
      <t>ケイカクタイショウ</t>
    </rPh>
    <phoneticPr fontId="3"/>
  </si>
  <si>
    <t>List</t>
    <phoneticPr fontId="3"/>
  </si>
  <si>
    <t>☑</t>
    <phoneticPr fontId="3"/>
  </si>
  <si>
    <t>説明：計画の対象は☑を、対象でない場合は□を選択してください</t>
    <rPh sb="0" eb="2">
      <t>セツメイ</t>
    </rPh>
    <rPh sb="3" eb="5">
      <t>ケイカク</t>
    </rPh>
    <rPh sb="6" eb="8">
      <t>タイショウ</t>
    </rPh>
    <rPh sb="12" eb="14">
      <t>タイショウ</t>
    </rPh>
    <rPh sb="17" eb="19">
      <t>バアイ</t>
    </rPh>
    <rPh sb="22" eb="24">
      <t>センタク</t>
    </rPh>
    <phoneticPr fontId="3"/>
  </si>
  <si>
    <t>☑</t>
  </si>
  <si>
    <t>工場等</t>
    <rPh sb="0" eb="2">
      <t>コウジョウ</t>
    </rPh>
    <rPh sb="2" eb="3">
      <t>ナド</t>
    </rPh>
    <phoneticPr fontId="3"/>
  </si>
  <si>
    <t>自動車</t>
    <rPh sb="0" eb="3">
      <t>ジドウシャ</t>
    </rPh>
    <phoneticPr fontId="3"/>
  </si>
  <si>
    <t>Year</t>
    <phoneticPr fontId="3"/>
  </si>
  <si>
    <t>提出者の基礎情報</t>
    <rPh sb="0" eb="3">
      <t>テイシュツシャ</t>
    </rPh>
    <rPh sb="4" eb="8">
      <t>キソジョウホウ</t>
    </rPh>
    <phoneticPr fontId="3"/>
  </si>
  <si>
    <t>Month</t>
    <phoneticPr fontId="3"/>
  </si>
  <si>
    <t>提出日</t>
    <rPh sb="0" eb="3">
      <t>テイシュツビ</t>
    </rPh>
    <phoneticPr fontId="3"/>
  </si>
  <si>
    <t>月</t>
    <rPh sb="0" eb="1">
      <t>ガツ</t>
    </rPh>
    <phoneticPr fontId="3"/>
  </si>
  <si>
    <t>day</t>
    <phoneticPr fontId="3"/>
  </si>
  <si>
    <t>郵便番号</t>
    <rPh sb="0" eb="4">
      <t>ユウビンバンゴウ</t>
    </rPh>
    <phoneticPr fontId="3"/>
  </si>
  <si>
    <t>大分類</t>
    <rPh sb="0" eb="3">
      <t>ダイブンルイ</t>
    </rPh>
    <phoneticPr fontId="3"/>
  </si>
  <si>
    <t>A 農業,林業</t>
    <phoneticPr fontId="3"/>
  </si>
  <si>
    <t>B 漁業</t>
    <phoneticPr fontId="3"/>
  </si>
  <si>
    <t>C 鉱業,採石業,砂利採取業</t>
    <phoneticPr fontId="3"/>
  </si>
  <si>
    <t>D 建設業</t>
    <phoneticPr fontId="3"/>
  </si>
  <si>
    <t>E 製造業</t>
    <phoneticPr fontId="3"/>
  </si>
  <si>
    <t>F 電気・ガス・熱供給・水道業</t>
    <phoneticPr fontId="3"/>
  </si>
  <si>
    <t>G 情報通信業</t>
    <phoneticPr fontId="3"/>
  </si>
  <si>
    <t>H 運輸業,郵便業</t>
    <phoneticPr fontId="3"/>
  </si>
  <si>
    <t>I 卸売業,小売業</t>
    <phoneticPr fontId="3"/>
  </si>
  <si>
    <t>J 金融業,保険業</t>
    <phoneticPr fontId="3"/>
  </si>
  <si>
    <t>K 不動産業,物品賃貸業</t>
    <phoneticPr fontId="3"/>
  </si>
  <si>
    <t>L 学術研究,専門・技術サービス業</t>
    <phoneticPr fontId="3"/>
  </si>
  <si>
    <t>M 宿泊業,飲食サービス業</t>
    <phoneticPr fontId="3"/>
  </si>
  <si>
    <t>N 生活関連サービス業,娯楽業</t>
    <phoneticPr fontId="3"/>
  </si>
  <si>
    <t>O 教育,学習支援業</t>
    <phoneticPr fontId="3"/>
  </si>
  <si>
    <t>P 医療,福祉</t>
    <phoneticPr fontId="3"/>
  </si>
  <si>
    <t>Q 複合サービス事業</t>
    <phoneticPr fontId="3"/>
  </si>
  <si>
    <t>R サービス業（他に分類されないもの）</t>
    <phoneticPr fontId="3"/>
  </si>
  <si>
    <t>S 公務（他に分類されるものを除く）</t>
    <phoneticPr fontId="3"/>
  </si>
  <si>
    <t>T 分類不能の産業</t>
    <phoneticPr fontId="3"/>
  </si>
  <si>
    <t>住所</t>
    <rPh sb="0" eb="2">
      <t>ジュウショ</t>
    </rPh>
    <phoneticPr fontId="3"/>
  </si>
  <si>
    <t>ビル名以前</t>
    <rPh sb="2" eb="5">
      <t>メイイゼン</t>
    </rPh>
    <phoneticPr fontId="3"/>
  </si>
  <si>
    <r>
      <t>ビル名</t>
    </r>
    <r>
      <rPr>
        <sz val="10"/>
        <color rgb="FFC00000"/>
        <rFont val="Meiryo UI"/>
        <family val="3"/>
        <charset val="128"/>
      </rPr>
      <t>（任意）</t>
    </r>
    <rPh sb="2" eb="3">
      <t>メイ</t>
    </rPh>
    <rPh sb="4" eb="6">
      <t>ニンイ</t>
    </rPh>
    <phoneticPr fontId="3"/>
  </si>
  <si>
    <t>農業・林業</t>
    <rPh sb="0" eb="2">
      <t>ノウギョウ</t>
    </rPh>
    <rPh sb="3" eb="5">
      <t>リンギョウ</t>
    </rPh>
    <phoneticPr fontId="3"/>
  </si>
  <si>
    <t>漁業</t>
    <rPh sb="0" eb="2">
      <t>ギョギョウ</t>
    </rPh>
    <phoneticPr fontId="3"/>
  </si>
  <si>
    <t>鉱業・採石業・砂利採取業</t>
    <rPh sb="0" eb="2">
      <t>コウギョウ</t>
    </rPh>
    <phoneticPr fontId="3"/>
  </si>
  <si>
    <t>建設業</t>
    <rPh sb="0" eb="3">
      <t>ケンセツギョウ</t>
    </rPh>
    <phoneticPr fontId="3"/>
  </si>
  <si>
    <t>製造業</t>
    <rPh sb="0" eb="3">
      <t>セイゾウギョウ</t>
    </rPh>
    <phoneticPr fontId="3"/>
  </si>
  <si>
    <t>電気・ガス・熱供給・水道</t>
    <rPh sb="0" eb="2">
      <t>デンキ</t>
    </rPh>
    <rPh sb="6" eb="9">
      <t>ネツキョウキュウ</t>
    </rPh>
    <rPh sb="10" eb="12">
      <t>スイドウ</t>
    </rPh>
    <phoneticPr fontId="3"/>
  </si>
  <si>
    <t>情報通信業</t>
    <phoneticPr fontId="3"/>
  </si>
  <si>
    <t>運輸業・郵便業</t>
    <phoneticPr fontId="3"/>
  </si>
  <si>
    <t>卸売業・小売業</t>
    <phoneticPr fontId="3"/>
  </si>
  <si>
    <t>金融業・保険業</t>
    <phoneticPr fontId="3"/>
  </si>
  <si>
    <t>不動産業・物品賃貸業</t>
    <phoneticPr fontId="3"/>
  </si>
  <si>
    <t>学術研究・専門・技術サービス業</t>
    <rPh sb="0" eb="1">
      <t>ガク</t>
    </rPh>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</si>
  <si>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</si>
  <si>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</si>
  <si>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</si>
  <si>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</si>
  <si>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</si>
  <si>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t>
    <phoneticPr fontId="3"/>
  </si>
  <si>
    <t>公務</t>
    <phoneticPr fontId="3"/>
  </si>
  <si>
    <t>分類不能の産業</t>
    <phoneticPr fontId="3"/>
  </si>
  <si>
    <t>企業・団体名称</t>
    <rPh sb="0" eb="2">
      <t>キギョウ</t>
    </rPh>
    <rPh sb="3" eb="7">
      <t>ダンタイメイショウ</t>
    </rPh>
    <phoneticPr fontId="3"/>
  </si>
  <si>
    <t>中分類</t>
    <rPh sb="0" eb="3">
      <t>チュウブンルイ</t>
    </rPh>
    <phoneticPr fontId="3"/>
  </si>
  <si>
    <t>C 05 鉱業，採石業，砂利採取業</t>
    <phoneticPr fontId="3"/>
  </si>
  <si>
    <t>代表者役職</t>
    <rPh sb="0" eb="3">
      <t>ダイヒョウシャ</t>
    </rPh>
    <rPh sb="3" eb="5">
      <t>ヤクショク</t>
    </rPh>
    <phoneticPr fontId="3"/>
  </si>
  <si>
    <t>代表者氏名</t>
    <rPh sb="0" eb="5">
      <t>ダイヒョウシャシメイ</t>
    </rPh>
    <phoneticPr fontId="3"/>
  </si>
  <si>
    <t>姓</t>
    <rPh sb="0" eb="1">
      <t>セイ</t>
    </rPh>
    <phoneticPr fontId="3"/>
  </si>
  <si>
    <t>名</t>
    <rPh sb="0" eb="1">
      <t>メイ</t>
    </rPh>
    <phoneticPr fontId="3"/>
  </si>
  <si>
    <t>連絡先</t>
    <rPh sb="0" eb="3">
      <t>レンラクサキ</t>
    </rPh>
    <phoneticPr fontId="3"/>
  </si>
  <si>
    <r>
      <t>部署名</t>
    </r>
    <r>
      <rPr>
        <sz val="10"/>
        <color rgb="FFC00000"/>
        <rFont val="Meiryo UI"/>
        <family val="3"/>
        <charset val="128"/>
      </rPr>
      <t>（任意）</t>
    </r>
    <rPh sb="0" eb="3">
      <t>ブショメイ</t>
    </rPh>
    <rPh sb="4" eb="6">
      <t>ニンイ</t>
    </rPh>
    <phoneticPr fontId="3"/>
  </si>
  <si>
    <t>電話番号</t>
    <rPh sb="0" eb="4">
      <t>デンワバンゴウ</t>
    </rPh>
    <phoneticPr fontId="3"/>
  </si>
  <si>
    <r>
      <t>FAX番号</t>
    </r>
    <r>
      <rPr>
        <sz val="10"/>
        <color rgb="FFC00000"/>
        <rFont val="Meiryo UI"/>
        <family val="3"/>
        <charset val="128"/>
      </rPr>
      <t>（任意）</t>
    </r>
    <rPh sb="3" eb="5">
      <t>バンゴウ</t>
    </rPh>
    <rPh sb="6" eb="8">
      <t>ニンイ</t>
    </rPh>
    <phoneticPr fontId="3"/>
  </si>
  <si>
    <t>記入担当者</t>
    <rPh sb="0" eb="5">
      <t>キニュウタントウシャ</t>
    </rPh>
    <phoneticPr fontId="3"/>
  </si>
  <si>
    <t>今期の計画期間</t>
    <rPh sb="0" eb="2">
      <t>コンキ</t>
    </rPh>
    <rPh sb="3" eb="5">
      <t>ケイカク</t>
    </rPh>
    <rPh sb="5" eb="7">
      <t>キカン</t>
    </rPh>
    <phoneticPr fontId="3"/>
  </si>
  <si>
    <t>計画期間</t>
    <rPh sb="0" eb="4">
      <t>ケイカクキカン</t>
    </rPh>
    <phoneticPr fontId="3"/>
  </si>
  <si>
    <t>説明：デフォルトは4年となっております。変更の必要がある場合のみプルダウンより選択してください</t>
    <rPh sb="0" eb="2">
      <t>セツメイ</t>
    </rPh>
    <phoneticPr fontId="3"/>
  </si>
  <si>
    <t>計画開始年度</t>
    <rPh sb="0" eb="2">
      <t>ケイカク</t>
    </rPh>
    <rPh sb="2" eb="4">
      <t>カイシ</t>
    </rPh>
    <rPh sb="4" eb="6">
      <t>ネンド</t>
    </rPh>
    <phoneticPr fontId="3"/>
  </si>
  <si>
    <t>計画終了年度</t>
    <rPh sb="0" eb="2">
      <t>ケイカク</t>
    </rPh>
    <rPh sb="2" eb="4">
      <t>シュウリョウ</t>
    </rPh>
    <rPh sb="4" eb="6">
      <t>ネンド</t>
    </rPh>
    <phoneticPr fontId="3"/>
  </si>
  <si>
    <t>計画の前年度（通常）</t>
    <rPh sb="0" eb="2">
      <t>ケイカク</t>
    </rPh>
    <rPh sb="3" eb="6">
      <t>ゼンネンド</t>
    </rPh>
    <rPh sb="7" eb="9">
      <t>ツウジョウ</t>
    </rPh>
    <phoneticPr fontId="3"/>
  </si>
  <si>
    <t>基準排出年度に3年間の平均を用いる場合（通常記入不要）</t>
    <rPh sb="0" eb="6">
      <t>キジュンハイシュツネンド</t>
    </rPh>
    <rPh sb="8" eb="10">
      <t>ネンカン</t>
    </rPh>
    <rPh sb="11" eb="13">
      <t>ヘイキン</t>
    </rPh>
    <rPh sb="14" eb="15">
      <t>モチ</t>
    </rPh>
    <rPh sb="17" eb="19">
      <t>バアイ</t>
    </rPh>
    <rPh sb="20" eb="26">
      <t>ツウジョウキニュウフヨウ</t>
    </rPh>
    <phoneticPr fontId="3"/>
  </si>
  <si>
    <t>1年目</t>
    <rPh sb="1" eb="3">
      <t>ネンメ</t>
    </rPh>
    <phoneticPr fontId="3"/>
  </si>
  <si>
    <t>3年目</t>
    <rPh sb="1" eb="2">
      <t>ネン</t>
    </rPh>
    <rPh sb="2" eb="3">
      <t>メ</t>
    </rPh>
    <phoneticPr fontId="3"/>
  </si>
  <si>
    <t>これまでの取組</t>
    <rPh sb="5" eb="7">
      <t>トリクミ</t>
    </rPh>
    <phoneticPr fontId="3"/>
  </si>
  <si>
    <t>Output</t>
    <phoneticPr fontId="3"/>
  </si>
  <si>
    <t>説明：該当する項目をプルダウンから選択してください。なお全てを選択する必要はありません</t>
    <rPh sb="0" eb="2">
      <t>セツメイ</t>
    </rPh>
    <rPh sb="3" eb="5">
      <t>ガイトウ</t>
    </rPh>
    <rPh sb="7" eb="9">
      <t>コウモク</t>
    </rPh>
    <rPh sb="17" eb="19">
      <t>センタク</t>
    </rPh>
    <rPh sb="28" eb="29">
      <t>スベ</t>
    </rPh>
    <rPh sb="31" eb="33">
      <t>センタク</t>
    </rPh>
    <rPh sb="35" eb="37">
      <t>ヒツヨウ</t>
    </rPh>
    <phoneticPr fontId="3"/>
  </si>
  <si>
    <t>運用改善による省エネの推進</t>
    <rPh sb="0" eb="4">
      <t>ウンヨウカイゼン</t>
    </rPh>
    <rPh sb="7" eb="8">
      <t>ショウ</t>
    </rPh>
    <rPh sb="11" eb="13">
      <t>スイシン</t>
    </rPh>
    <phoneticPr fontId="3"/>
  </si>
  <si>
    <t>設備更新による省エネの推進</t>
    <rPh sb="0" eb="4">
      <t>セツビコウシン</t>
    </rPh>
    <rPh sb="7" eb="8">
      <t>ショウ</t>
    </rPh>
    <rPh sb="11" eb="13">
      <t>スイシン</t>
    </rPh>
    <phoneticPr fontId="3"/>
  </si>
  <si>
    <t>外部からの再生可能エネルギーの購入</t>
    <phoneticPr fontId="3"/>
  </si>
  <si>
    <t>再生可能エネルギー発電・熱設備等の導入</t>
    <rPh sb="12" eb="13">
      <t>ネツ</t>
    </rPh>
    <phoneticPr fontId="3"/>
  </si>
  <si>
    <t>J-クレジットの利用によるカーボン・オフセット</t>
    <rPh sb="8" eb="10">
      <t>リヨウ</t>
    </rPh>
    <phoneticPr fontId="3"/>
  </si>
  <si>
    <t>環境方針</t>
    <rPh sb="0" eb="4">
      <t>カンキョウホウシン</t>
    </rPh>
    <phoneticPr fontId="3"/>
  </si>
  <si>
    <t>Culculation</t>
    <phoneticPr fontId="3"/>
  </si>
  <si>
    <t>具体的な取組</t>
    <rPh sb="0" eb="3">
      <t>グタイテキ</t>
    </rPh>
    <rPh sb="4" eb="6">
      <t>トリクミ</t>
    </rPh>
    <phoneticPr fontId="3"/>
  </si>
  <si>
    <t>今期の事業活動の見込み</t>
    <rPh sb="0" eb="2">
      <t>コンキ</t>
    </rPh>
    <rPh sb="3" eb="5">
      <t>ジギョウ</t>
    </rPh>
    <rPh sb="5" eb="7">
      <t>カツドウ</t>
    </rPh>
    <rPh sb="8" eb="10">
      <t>ミコ</t>
    </rPh>
    <phoneticPr fontId="3"/>
  </si>
  <si>
    <t>事業における活動量指標</t>
    <rPh sb="0" eb="2">
      <t>ジギョウ</t>
    </rPh>
    <rPh sb="6" eb="11">
      <t>カツドウリョウシヒョウ</t>
    </rPh>
    <phoneticPr fontId="3"/>
  </si>
  <si>
    <t>その他の場合</t>
    <rPh sb="2" eb="3">
      <t>ホカ</t>
    </rPh>
    <rPh sb="4" eb="6">
      <t>バアイ</t>
    </rPh>
    <phoneticPr fontId="3"/>
  </si>
  <si>
    <t>list</t>
    <phoneticPr fontId="3"/>
  </si>
  <si>
    <t>生産量</t>
    <rPh sb="0" eb="3">
      <t>セイサンリョウ</t>
    </rPh>
    <phoneticPr fontId="3"/>
  </si>
  <si>
    <t>営業/稼働時間</t>
    <rPh sb="0" eb="2">
      <t>エイギョウ</t>
    </rPh>
    <rPh sb="3" eb="7">
      <t>カドウジカン</t>
    </rPh>
    <phoneticPr fontId="3"/>
  </si>
  <si>
    <t>事業所数</t>
    <rPh sb="0" eb="4">
      <t>ジギョウショスウ</t>
    </rPh>
    <phoneticPr fontId="3"/>
  </si>
  <si>
    <t>延床面積</t>
    <rPh sb="0" eb="1">
      <t>ノ</t>
    </rPh>
    <rPh sb="1" eb="4">
      <t>ユカメンセキ</t>
    </rPh>
    <phoneticPr fontId="3"/>
  </si>
  <si>
    <t>その他の場合の指標</t>
    <rPh sb="2" eb="3">
      <t>ホカ</t>
    </rPh>
    <rPh sb="4" eb="6">
      <t>バアイ</t>
    </rPh>
    <rPh sb="7" eb="9">
      <t>シヒョウ</t>
    </rPh>
    <phoneticPr fontId="3"/>
  </si>
  <si>
    <r>
      <t>基準年度比の事業における活動量指標の増減見込み</t>
    </r>
    <r>
      <rPr>
        <sz val="10"/>
        <color rgb="FFC00000"/>
        <rFont val="Meiryo UI"/>
        <family val="3"/>
        <charset val="128"/>
      </rPr>
      <t>（増加・減少の際には具体的な数値を各項目の右側に記載してください）</t>
    </r>
    <rPh sb="0" eb="5">
      <t>キジュンネンドヒ</t>
    </rPh>
    <rPh sb="6" eb="8">
      <t>ジギョウ</t>
    </rPh>
    <rPh sb="12" eb="15">
      <t>カツドウリョウ</t>
    </rPh>
    <rPh sb="15" eb="17">
      <t>シヒョウ</t>
    </rPh>
    <rPh sb="18" eb="20">
      <t>ゾウゲン</t>
    </rPh>
    <rPh sb="20" eb="22">
      <t>ミコ</t>
    </rPh>
    <rPh sb="24" eb="26">
      <t>ゾウカ</t>
    </rPh>
    <rPh sb="27" eb="29">
      <t>ゲンショウ</t>
    </rPh>
    <rPh sb="30" eb="31">
      <t>サイ</t>
    </rPh>
    <rPh sb="33" eb="36">
      <t>グタイテキ</t>
    </rPh>
    <rPh sb="37" eb="39">
      <t>スウチ</t>
    </rPh>
    <rPh sb="40" eb="43">
      <t>カクコウモク</t>
    </rPh>
    <rPh sb="44" eb="46">
      <t>ミギガワ</t>
    </rPh>
    <rPh sb="47" eb="49">
      <t>キサイ</t>
    </rPh>
    <phoneticPr fontId="3"/>
  </si>
  <si>
    <t>増加</t>
    <rPh sb="0" eb="2">
      <t>ゾウカ</t>
    </rPh>
    <phoneticPr fontId="3"/>
  </si>
  <si>
    <t>%</t>
    <phoneticPr fontId="3"/>
  </si>
  <si>
    <t>減少</t>
    <rPh sb="0" eb="2">
      <t>ゲンショウ</t>
    </rPh>
    <phoneticPr fontId="3"/>
  </si>
  <si>
    <t>基準年度と同水準</t>
    <rPh sb="0" eb="2">
      <t>キジュン</t>
    </rPh>
    <rPh sb="2" eb="4">
      <t>ネンド</t>
    </rPh>
    <rPh sb="5" eb="8">
      <t>ドウスイジュン</t>
    </rPh>
    <phoneticPr fontId="3"/>
  </si>
  <si>
    <t>今期の目標値</t>
    <rPh sb="0" eb="2">
      <t>コンキ</t>
    </rPh>
    <rPh sb="3" eb="6">
      <t>モクヒョウチ</t>
    </rPh>
    <phoneticPr fontId="3"/>
  </si>
  <si>
    <r>
      <t>県内に設置している全ての</t>
    </r>
    <r>
      <rPr>
        <b/>
        <sz val="10"/>
        <rFont val="Meiryo UI"/>
        <family val="3"/>
        <charset val="128"/>
      </rPr>
      <t>工場等</t>
    </r>
    <r>
      <rPr>
        <sz val="10"/>
        <rFont val="Meiryo UI"/>
        <family val="3"/>
        <charset val="128"/>
      </rPr>
      <t>における排出量の削減の目標等</t>
    </r>
    <rPh sb="28" eb="29">
      <t>ナド</t>
    </rPh>
    <phoneticPr fontId="3"/>
  </si>
  <si>
    <t>排出量（基礎・調整後）→</t>
    <rPh sb="0" eb="2">
      <t>ハイシュツ</t>
    </rPh>
    <rPh sb="2" eb="3">
      <t>リョウ</t>
    </rPh>
    <rPh sb="4" eb="6">
      <t>キソ</t>
    </rPh>
    <rPh sb="7" eb="10">
      <t>チョウセイゴ</t>
    </rPh>
    <phoneticPr fontId="3"/>
  </si>
  <si>
    <t>基礎</t>
    <rPh sb="0" eb="2">
      <t>キソ</t>
    </rPh>
    <phoneticPr fontId="3"/>
  </si>
  <si>
    <t>調整後</t>
    <rPh sb="0" eb="3">
      <t>チョウセイゴ</t>
    </rPh>
    <phoneticPr fontId="3"/>
  </si>
  <si>
    <r>
      <t>計画の前年度における排出量の合計量</t>
    </r>
    <r>
      <rPr>
        <sz val="10"/>
        <color rgb="FFC00000"/>
        <rFont val="Meiryo UI"/>
        <family val="3"/>
        <charset val="128"/>
      </rPr>
      <t>（別紙1の値を転記してください）</t>
    </r>
    <rPh sb="18" eb="20">
      <t>ベッシ</t>
    </rPh>
    <rPh sb="22" eb="23">
      <t>アタイ</t>
    </rPh>
    <rPh sb="24" eb="26">
      <t>テンキ</t>
    </rPh>
    <phoneticPr fontId="3"/>
  </si>
  <si>
    <r>
      <t>t-CO</t>
    </r>
    <r>
      <rPr>
        <vertAlign val="subscript"/>
        <sz val="10"/>
        <rFont val="Meiryo UI"/>
        <family val="3"/>
        <charset val="128"/>
      </rPr>
      <t>2</t>
    </r>
    <phoneticPr fontId="3"/>
  </si>
  <si>
    <t>説明：計算方法を3種類用意しています。採用する計算方法をプルダウンより選択してください</t>
    <rPh sb="0" eb="2">
      <t>セツメイ</t>
    </rPh>
    <rPh sb="3" eb="5">
      <t>ケイサン</t>
    </rPh>
    <rPh sb="5" eb="7">
      <t>ホウホウ</t>
    </rPh>
    <rPh sb="9" eb="11">
      <t>シュルイ</t>
    </rPh>
    <rPh sb="11" eb="13">
      <t>ヨウイ</t>
    </rPh>
    <rPh sb="19" eb="21">
      <t>サイヨウ</t>
    </rPh>
    <rPh sb="23" eb="27">
      <t>ケイサンホウホウ</t>
    </rPh>
    <rPh sb="35" eb="37">
      <t>センタク</t>
    </rPh>
    <phoneticPr fontId="3"/>
  </si>
  <si>
    <r>
      <t>計画の最終年度の合計量の計算方法（</t>
    </r>
    <r>
      <rPr>
        <sz val="10"/>
        <color rgb="FFC00000"/>
        <rFont val="Meiryo UI"/>
        <family val="3"/>
        <charset val="128"/>
      </rPr>
      <t>調整後は基礎と同じ計算方法を用います）</t>
    </r>
    <rPh sb="0" eb="2">
      <t>ケイカク</t>
    </rPh>
    <rPh sb="17" eb="20">
      <t>チョウセイゴ</t>
    </rPh>
    <rPh sb="21" eb="23">
      <t>キソ</t>
    </rPh>
    <rPh sb="24" eb="25">
      <t>オナ</t>
    </rPh>
    <rPh sb="26" eb="30">
      <t>ケイサンホウホウ</t>
    </rPh>
    <rPh sb="31" eb="32">
      <t>モチ</t>
    </rPh>
    <phoneticPr fontId="3"/>
  </si>
  <si>
    <t>③事業活動における最終年度の目標値から計算する場合</t>
  </si>
  <si>
    <t>計算方法</t>
    <rPh sb="0" eb="4">
      <t>ケイサンホウホウ</t>
    </rPh>
    <phoneticPr fontId="3"/>
  </si>
  <si>
    <t>最終年度の排出量</t>
    <rPh sb="0" eb="4">
      <t>サイシュウネンド</t>
    </rPh>
    <rPh sb="5" eb="8">
      <t>ハイシュツリョウ</t>
    </rPh>
    <phoneticPr fontId="3"/>
  </si>
  <si>
    <r>
      <t>t-CO</t>
    </r>
    <r>
      <rPr>
        <vertAlign val="subscript"/>
        <sz val="10"/>
        <rFont val="Meiryo UI"/>
        <family val="3"/>
        <charset val="128"/>
      </rPr>
      <t>2</t>
    </r>
    <r>
      <rPr>
        <sz val="10"/>
        <rFont val="Meiryo UI"/>
        <family val="3"/>
        <charset val="128"/>
      </rPr>
      <t>/</t>
    </r>
    <phoneticPr fontId="3"/>
  </si>
  <si>
    <r>
      <t>①事業活動における</t>
    </r>
    <r>
      <rPr>
        <b/>
        <sz val="10"/>
        <rFont val="Meiryo UI"/>
        <family val="3"/>
        <charset val="128"/>
      </rPr>
      <t>目標削減率から計算</t>
    </r>
    <r>
      <rPr>
        <sz val="10"/>
        <rFont val="Meiryo UI"/>
        <family val="3"/>
        <charset val="128"/>
      </rPr>
      <t>する場合</t>
    </r>
    <phoneticPr fontId="3"/>
  </si>
  <si>
    <t>計画の前年度の排出量</t>
    <rPh sb="0" eb="2">
      <t>ケイカク</t>
    </rPh>
    <rPh sb="3" eb="6">
      <t>ゼンネンド</t>
    </rPh>
    <rPh sb="7" eb="10">
      <t>ハイシュツリョウ</t>
    </rPh>
    <phoneticPr fontId="3"/>
  </si>
  <si>
    <t>目標削減率</t>
    <rPh sb="0" eb="4">
      <t>モクヒョウサクゲン</t>
    </rPh>
    <rPh sb="4" eb="5">
      <t>リツ</t>
    </rPh>
    <phoneticPr fontId="3"/>
  </si>
  <si>
    <t>目標削減率</t>
    <rPh sb="0" eb="5">
      <t>モクヒョウサクゲンリツ</t>
    </rPh>
    <phoneticPr fontId="3"/>
  </si>
  <si>
    <t>計画の前年度の原単位の指標の量</t>
    <rPh sb="0" eb="2">
      <t>ケイカク</t>
    </rPh>
    <rPh sb="3" eb="6">
      <t>ゼンネンド</t>
    </rPh>
    <rPh sb="7" eb="10">
      <t>ゲンタンイ</t>
    </rPh>
    <rPh sb="11" eb="13">
      <t>シヒョウ</t>
    </rPh>
    <rPh sb="14" eb="15">
      <t>リョウ</t>
    </rPh>
    <phoneticPr fontId="3"/>
  </si>
  <si>
    <t>最終年度における排出量の合計量</t>
    <phoneticPr fontId="3"/>
  </si>
  <si>
    <r>
      <t>②事業活動における</t>
    </r>
    <r>
      <rPr>
        <b/>
        <sz val="10"/>
        <rFont val="Meiryo UI"/>
        <family val="3"/>
        <charset val="128"/>
      </rPr>
      <t>増減見込みから計算</t>
    </r>
    <r>
      <rPr>
        <sz val="10"/>
        <rFont val="Meiryo UI"/>
        <family val="3"/>
        <charset val="128"/>
      </rPr>
      <t>する場合</t>
    </r>
    <phoneticPr fontId="3"/>
  </si>
  <si>
    <t>事業活動における増加見込み</t>
    <rPh sb="0" eb="4">
      <t>ジギョウカツドウ</t>
    </rPh>
    <rPh sb="8" eb="10">
      <t>ゾウカ</t>
    </rPh>
    <rPh sb="10" eb="12">
      <t>ミコ</t>
    </rPh>
    <phoneticPr fontId="3"/>
  </si>
  <si>
    <t>事業活動における減少見込み</t>
    <rPh sb="0" eb="4">
      <t>ジギョウカツドウ</t>
    </rPh>
    <rPh sb="8" eb="10">
      <t>ゲンショウ</t>
    </rPh>
    <rPh sb="10" eb="12">
      <t>ミコ</t>
    </rPh>
    <phoneticPr fontId="3"/>
  </si>
  <si>
    <t>削減対策における削減見込み</t>
    <rPh sb="0" eb="2">
      <t>サクゲン</t>
    </rPh>
    <rPh sb="2" eb="4">
      <t>タイサク</t>
    </rPh>
    <rPh sb="8" eb="10">
      <t>サクゲン</t>
    </rPh>
    <rPh sb="10" eb="12">
      <t>ミコ</t>
    </rPh>
    <phoneticPr fontId="3"/>
  </si>
  <si>
    <r>
      <t>③事業活動における</t>
    </r>
    <r>
      <rPr>
        <b/>
        <sz val="10"/>
        <rFont val="Meiryo UI"/>
        <family val="3"/>
        <charset val="128"/>
      </rPr>
      <t>最終年度の目標値から計算</t>
    </r>
    <r>
      <rPr>
        <sz val="10"/>
        <rFont val="Meiryo UI"/>
        <family val="3"/>
        <charset val="128"/>
      </rPr>
      <t>する場合</t>
    </r>
    <phoneticPr fontId="3"/>
  </si>
  <si>
    <r>
      <t>排出量原単位での削減目標の設定</t>
    </r>
    <r>
      <rPr>
        <sz val="10"/>
        <color rgb="FFC00000"/>
        <rFont val="Meiryo UI"/>
        <family val="3"/>
        <charset val="128"/>
      </rPr>
      <t>（説明：設定する場合はプルダウンで「設定する」を選択してください）</t>
    </r>
    <rPh sb="0" eb="6">
      <t>ハイシュツリョウゲンタンイ</t>
    </rPh>
    <rPh sb="8" eb="12">
      <t>サクゲンモクヒョウ</t>
    </rPh>
    <rPh sb="13" eb="15">
      <t>セッテイ</t>
    </rPh>
    <rPh sb="16" eb="18">
      <t>セツメイ</t>
    </rPh>
    <rPh sb="19" eb="21">
      <t>セッテイ</t>
    </rPh>
    <rPh sb="23" eb="25">
      <t>バアイ</t>
    </rPh>
    <rPh sb="33" eb="35">
      <t>セッテイ</t>
    </rPh>
    <rPh sb="39" eb="41">
      <t>センタク</t>
    </rPh>
    <phoneticPr fontId="3"/>
  </si>
  <si>
    <t>設定する</t>
    <rPh sb="0" eb="2">
      <t>セッテイ</t>
    </rPh>
    <phoneticPr fontId="3"/>
  </si>
  <si>
    <t>設定しない</t>
    <rPh sb="0" eb="2">
      <t>セッテイ</t>
    </rPh>
    <phoneticPr fontId="3"/>
  </si>
  <si>
    <t>原単位の指標の種類</t>
    <phoneticPr fontId="3"/>
  </si>
  <si>
    <t>生産数量</t>
    <phoneticPr fontId="3"/>
  </si>
  <si>
    <t>建物延床面積</t>
    <rPh sb="0" eb="3">
      <t>タテモノノ</t>
    </rPh>
    <rPh sb="3" eb="6">
      <t>ユカメンセキ</t>
    </rPh>
    <phoneticPr fontId="3"/>
  </si>
  <si>
    <t>その他指標</t>
    <rPh sb="2" eb="3">
      <t>ホカ</t>
    </rPh>
    <rPh sb="3" eb="5">
      <t>シヒョウ</t>
    </rPh>
    <phoneticPr fontId="3"/>
  </si>
  <si>
    <t>その他指標とした理由</t>
    <rPh sb="2" eb="3">
      <t>ホカ</t>
    </rPh>
    <rPh sb="3" eb="5">
      <t>シヒョウ</t>
    </rPh>
    <rPh sb="8" eb="10">
      <t>リユウ</t>
    </rPh>
    <phoneticPr fontId="3"/>
  </si>
  <si>
    <t>排出量原単位の単位</t>
    <rPh sb="0" eb="6">
      <t>ハイシュツリョウゲンタンイ</t>
    </rPh>
    <rPh sb="7" eb="9">
      <t>タンイ</t>
    </rPh>
    <phoneticPr fontId="3"/>
  </si>
  <si>
    <t>原単位排出量</t>
    <rPh sb="0" eb="6">
      <t>ゲンタンイハイシュツリョウ</t>
    </rPh>
    <phoneticPr fontId="3"/>
  </si>
  <si>
    <t>t-CO2/</t>
    <phoneticPr fontId="3"/>
  </si>
  <si>
    <t>最終年度における原単位の指標の量</t>
    <rPh sb="0" eb="4">
      <t>サイシュウネンド</t>
    </rPh>
    <rPh sb="8" eb="11">
      <t>ゲンタンイ</t>
    </rPh>
    <rPh sb="12" eb="14">
      <t>シヒョウ</t>
    </rPh>
    <rPh sb="15" eb="16">
      <t>リョウ</t>
    </rPh>
    <phoneticPr fontId="3"/>
  </si>
  <si>
    <t>県内で使用している全ての対象自動車の排出量の削減の目標等</t>
    <phoneticPr fontId="3"/>
  </si>
  <si>
    <t>排出量</t>
    <rPh sb="0" eb="2">
      <t>ハイシュツ</t>
    </rPh>
    <rPh sb="2" eb="3">
      <t>リョウ</t>
    </rPh>
    <phoneticPr fontId="3"/>
  </si>
  <si>
    <r>
      <t>計画の前年度における排出量の合計量</t>
    </r>
    <r>
      <rPr>
        <sz val="10"/>
        <color rgb="FFC00000"/>
        <rFont val="Meiryo UI"/>
        <family val="3"/>
        <charset val="128"/>
      </rPr>
      <t>（別紙2の値を転記してください）</t>
    </r>
    <rPh sb="18" eb="20">
      <t>ベッシ</t>
    </rPh>
    <rPh sb="22" eb="23">
      <t>アタイ</t>
    </rPh>
    <rPh sb="24" eb="26">
      <t>テンキ</t>
    </rPh>
    <phoneticPr fontId="3"/>
  </si>
  <si>
    <t>計画の最終年度の合計量の計算方法</t>
    <rPh sb="0" eb="2">
      <t>ケイカク</t>
    </rPh>
    <phoneticPr fontId="3"/>
  </si>
  <si>
    <t>①事業活動における目標削減率から計算する場合</t>
  </si>
  <si>
    <t>②事業活動における増減見込みから計算する場合</t>
  </si>
  <si>
    <t>事業活動における増加</t>
    <rPh sb="0" eb="4">
      <t>ジギョウカツドウ</t>
    </rPh>
    <rPh sb="8" eb="10">
      <t>ゾウカ</t>
    </rPh>
    <phoneticPr fontId="3"/>
  </si>
  <si>
    <t>走行距離</t>
    <phoneticPr fontId="3"/>
  </si>
  <si>
    <t>輸送量</t>
    <rPh sb="0" eb="3">
      <t>ユソウリョウ</t>
    </rPh>
    <phoneticPr fontId="3"/>
  </si>
  <si>
    <t>対象自動車の使用状況</t>
  </si>
  <si>
    <t>電気自動車</t>
    <rPh sb="0" eb="5">
      <t>デンキジドウシャ</t>
    </rPh>
    <phoneticPr fontId="3"/>
  </si>
  <si>
    <t>うち電気自動車</t>
    <rPh sb="2" eb="4">
      <t>デンキ</t>
    </rPh>
    <rPh sb="4" eb="7">
      <t>ジドウシャ</t>
    </rPh>
    <phoneticPr fontId="3"/>
  </si>
  <si>
    <t>うち天然ガス自動車</t>
    <phoneticPr fontId="3"/>
  </si>
  <si>
    <t>うちハイブリッド自動車</t>
    <phoneticPr fontId="3"/>
  </si>
  <si>
    <t>うちディーゼル代替LPガス自動車</t>
    <rPh sb="7" eb="9">
      <t>ダイタイ</t>
    </rPh>
    <rPh sb="13" eb="16">
      <t>ジドウシャ</t>
    </rPh>
    <phoneticPr fontId="3"/>
  </si>
  <si>
    <t>天然ガス車</t>
    <rPh sb="0" eb="2">
      <t>テンネン</t>
    </rPh>
    <rPh sb="4" eb="5">
      <t>シャ</t>
    </rPh>
    <phoneticPr fontId="3"/>
  </si>
  <si>
    <t>ハイブリッド車</t>
    <rPh sb="6" eb="7">
      <t>シャ</t>
    </rPh>
    <phoneticPr fontId="3"/>
  </si>
  <si>
    <t>今期の取組方針と具体的な施策</t>
    <rPh sb="0" eb="2">
      <t>コンキ</t>
    </rPh>
    <rPh sb="3" eb="7">
      <t>トリクミホウシン</t>
    </rPh>
    <rPh sb="8" eb="11">
      <t>グタイテキ</t>
    </rPh>
    <rPh sb="12" eb="14">
      <t>セサク</t>
    </rPh>
    <phoneticPr fontId="3"/>
  </si>
  <si>
    <t>ディーゼル代替LPガス車</t>
    <rPh sb="5" eb="7">
      <t>ダイタイ</t>
    </rPh>
    <rPh sb="11" eb="12">
      <t>シャ</t>
    </rPh>
    <phoneticPr fontId="3"/>
  </si>
  <si>
    <t>工場等</t>
    <rPh sb="0" eb="2">
      <t>コウジョウ</t>
    </rPh>
    <rPh sb="2" eb="3">
      <t>トウ</t>
    </rPh>
    <phoneticPr fontId="3"/>
  </si>
  <si>
    <t>説明：該当する項目にチェックをしてください。該当するものが無い場合は別シート（参考_工場等対策例）を参考にその他欄に記載してください</t>
    <rPh sb="0" eb="2">
      <t>セツメイ</t>
    </rPh>
    <rPh sb="3" eb="5">
      <t>ガイトウ</t>
    </rPh>
    <rPh sb="7" eb="9">
      <t>コウモク</t>
    </rPh>
    <rPh sb="22" eb="24">
      <t>ガイトウ</t>
    </rPh>
    <rPh sb="34" eb="35">
      <t>ベツ</t>
    </rPh>
    <rPh sb="39" eb="41">
      <t>サンコウ</t>
    </rPh>
    <rPh sb="42" eb="45">
      <t>コウジョウトウ</t>
    </rPh>
    <rPh sb="45" eb="48">
      <t>タイサクレイ</t>
    </rPh>
    <rPh sb="50" eb="52">
      <t>サンコウ</t>
    </rPh>
    <rPh sb="55" eb="56">
      <t>ホカ</t>
    </rPh>
    <rPh sb="56" eb="57">
      <t>ラン</t>
    </rPh>
    <rPh sb="58" eb="60">
      <t>キサイ</t>
    </rPh>
    <phoneticPr fontId="3"/>
  </si>
  <si>
    <t>リスト</t>
    <phoneticPr fontId="3"/>
  </si>
  <si>
    <t>【推進体制の整備】</t>
    <rPh sb="1" eb="3">
      <t>スイシン</t>
    </rPh>
    <rPh sb="3" eb="5">
      <t>タイセイ</t>
    </rPh>
    <rPh sb="6" eb="8">
      <t>セイビ</t>
    </rPh>
    <phoneticPr fontId="1"/>
  </si>
  <si>
    <t>温室効果ガス排出削減に関する役割分担・責任・権限を明確化した規程類・組織図の整備</t>
    <rPh sb="30" eb="32">
      <t>キテイ</t>
    </rPh>
    <rPh sb="32" eb="33">
      <t>ルイ</t>
    </rPh>
    <rPh sb="34" eb="37">
      <t>ソシキズ</t>
    </rPh>
    <phoneticPr fontId="1"/>
  </si>
  <si>
    <t>温室効果ガス排出削減に関する人材育成及び教育（協力会社を含む）</t>
    <phoneticPr fontId="3"/>
  </si>
  <si>
    <t>【エネルギー使用量の管理】</t>
    <rPh sb="6" eb="8">
      <t>シヨウ</t>
    </rPh>
    <rPh sb="8" eb="9">
      <t>リョウ</t>
    </rPh>
    <rPh sb="10" eb="12">
      <t>カンリ</t>
    </rPh>
    <phoneticPr fontId="1"/>
  </si>
  <si>
    <t>設備ごとの正味稼働時間（率）の管理</t>
    <phoneticPr fontId="3"/>
  </si>
  <si>
    <t>一定期間（日、週、月など）ごとのエネルギー使用量の把握</t>
    <phoneticPr fontId="3"/>
  </si>
  <si>
    <t>エネルギーマネジメントシステムの導入</t>
    <rPh sb="16" eb="18">
      <t>ドウニュウ</t>
    </rPh>
    <phoneticPr fontId="1"/>
  </si>
  <si>
    <t>【照明設備】</t>
    <rPh sb="1" eb="3">
      <t>ショウメイ</t>
    </rPh>
    <rPh sb="3" eb="5">
      <t>セツビ</t>
    </rPh>
    <phoneticPr fontId="1"/>
  </si>
  <si>
    <t>高効率照明設備への更新</t>
    <rPh sb="0" eb="3">
      <t>コウコウリツ</t>
    </rPh>
    <rPh sb="3" eb="5">
      <t>ショウメイ</t>
    </rPh>
    <rPh sb="5" eb="7">
      <t>セツビ</t>
    </rPh>
    <rPh sb="9" eb="11">
      <t>コウシン</t>
    </rPh>
    <phoneticPr fontId="1"/>
  </si>
  <si>
    <t>照明の間引き</t>
  </si>
  <si>
    <t>照明器具ごとの点灯用プルスイッチの取付け</t>
    <rPh sb="7" eb="9">
      <t>テントウ</t>
    </rPh>
    <phoneticPr fontId="1"/>
  </si>
  <si>
    <t>人感センサーを用いた調光装置等の導入</t>
    <rPh sb="0" eb="2">
      <t>ジンカン</t>
    </rPh>
    <rPh sb="7" eb="8">
      <t>モチ</t>
    </rPh>
    <rPh sb="10" eb="12">
      <t>チョウコウ</t>
    </rPh>
    <rPh sb="12" eb="14">
      <t>ソウチ</t>
    </rPh>
    <rPh sb="14" eb="15">
      <t>トウ</t>
    </rPh>
    <rPh sb="16" eb="18">
      <t>ドウニュウ</t>
    </rPh>
    <phoneticPr fontId="1"/>
  </si>
  <si>
    <t>【空気調和設備】</t>
    <rPh sb="1" eb="3">
      <t>クウキ</t>
    </rPh>
    <rPh sb="3" eb="5">
      <t>チョウワ</t>
    </rPh>
    <rPh sb="5" eb="7">
      <t>セツビ</t>
    </rPh>
    <phoneticPr fontId="1"/>
  </si>
  <si>
    <t>高効率空気調和設備への更新</t>
    <rPh sb="0" eb="3">
      <t>コウコウリツ</t>
    </rPh>
    <rPh sb="3" eb="5">
      <t>クウキ</t>
    </rPh>
    <rPh sb="5" eb="7">
      <t>チョウワ</t>
    </rPh>
    <rPh sb="7" eb="9">
      <t>セツビ</t>
    </rPh>
    <rPh sb="11" eb="13">
      <t>コウシン</t>
    </rPh>
    <phoneticPr fontId="1"/>
  </si>
  <si>
    <t>エアフィルタ等の定期的な点検、清掃及び交換の実施</t>
  </si>
  <si>
    <t>冷暖房期間の見直しによる使用エネルギーの削減</t>
  </si>
  <si>
    <t>室内の冷暖房設定温度の見直しによる熱源の負荷軽減</t>
  </si>
  <si>
    <t>【事務用・業務用機器】</t>
    <rPh sb="1" eb="4">
      <t>ジムヨウ</t>
    </rPh>
    <rPh sb="5" eb="7">
      <t>ギョウム</t>
    </rPh>
    <rPh sb="7" eb="8">
      <t>ヨウ</t>
    </rPh>
    <rPh sb="8" eb="10">
      <t>キキ</t>
    </rPh>
    <phoneticPr fontId="1"/>
  </si>
  <si>
    <t>高効率事務用・業務用設備への更新</t>
    <rPh sb="0" eb="3">
      <t>コウコウリツ</t>
    </rPh>
    <rPh sb="3" eb="6">
      <t>ジムヨウ</t>
    </rPh>
    <rPh sb="7" eb="9">
      <t>ギョウム</t>
    </rPh>
    <rPh sb="9" eb="10">
      <t>ヨウ</t>
    </rPh>
    <rPh sb="10" eb="12">
      <t>セツビ</t>
    </rPh>
    <rPh sb="14" eb="16">
      <t>コウシン</t>
    </rPh>
    <phoneticPr fontId="1"/>
  </si>
  <si>
    <t>事務用機器の不要時の電源遮断</t>
  </si>
  <si>
    <t>冷蔵庫及び冷蔵庫周辺温度の適正管理</t>
  </si>
  <si>
    <t>【ボイラー・給湯設備】</t>
    <rPh sb="6" eb="8">
      <t>キュウトウ</t>
    </rPh>
    <rPh sb="8" eb="10">
      <t>セツビ</t>
    </rPh>
    <phoneticPr fontId="1"/>
  </si>
  <si>
    <t>空気比の把握と適正管理</t>
  </si>
  <si>
    <t>給湯期間及び給湯時間の短縮化による熱源の負荷軽減</t>
  </si>
  <si>
    <t>ダクトの断熱・保温強化（熱損失の削減）</t>
    <rPh sb="4" eb="6">
      <t>ダンネツ</t>
    </rPh>
    <rPh sb="7" eb="9">
      <t>ホオン</t>
    </rPh>
    <rPh sb="9" eb="11">
      <t>キョウカ</t>
    </rPh>
    <rPh sb="12" eb="13">
      <t>ネツ</t>
    </rPh>
    <rPh sb="13" eb="15">
      <t>ソンシツ</t>
    </rPh>
    <rPh sb="16" eb="18">
      <t>サクゲン</t>
    </rPh>
    <phoneticPr fontId="1"/>
  </si>
  <si>
    <t>【カーボンオフセット】</t>
    <phoneticPr fontId="3"/>
  </si>
  <si>
    <t>J-クレジットの購入</t>
    <rPh sb="8" eb="10">
      <t>コウニュウ</t>
    </rPh>
    <phoneticPr fontId="1"/>
  </si>
  <si>
    <t>非化石証書の購入</t>
  </si>
  <si>
    <t>説明：該当する項目にチェックをしてください。該当するものが無い場合は別シート（参考_自動車対策例）を参考にその他欄に記載してください</t>
    <rPh sb="0" eb="2">
      <t>セツメイ</t>
    </rPh>
    <rPh sb="3" eb="5">
      <t>ガイトウ</t>
    </rPh>
    <rPh sb="7" eb="9">
      <t>コウモク</t>
    </rPh>
    <rPh sb="22" eb="24">
      <t>ガイトウ</t>
    </rPh>
    <rPh sb="34" eb="35">
      <t>ベツ</t>
    </rPh>
    <rPh sb="39" eb="41">
      <t>サンコウ</t>
    </rPh>
    <rPh sb="42" eb="45">
      <t>ジドウシャ</t>
    </rPh>
    <rPh sb="45" eb="48">
      <t>タイサクレイ</t>
    </rPh>
    <rPh sb="50" eb="52">
      <t>サンコウ</t>
    </rPh>
    <rPh sb="55" eb="56">
      <t>ホカ</t>
    </rPh>
    <rPh sb="56" eb="57">
      <t>ラン</t>
    </rPh>
    <rPh sb="58" eb="60">
      <t>キサイ</t>
    </rPh>
    <phoneticPr fontId="3"/>
  </si>
  <si>
    <t>【温室効果ガス排出量がより少ない自動車の導入】</t>
    <rPh sb="1" eb="3">
      <t>オンシツ</t>
    </rPh>
    <rPh sb="3" eb="5">
      <t>コウカ</t>
    </rPh>
    <rPh sb="7" eb="9">
      <t>ハイシュツ</t>
    </rPh>
    <rPh sb="9" eb="10">
      <t>リョウ</t>
    </rPh>
    <rPh sb="13" eb="14">
      <t>スク</t>
    </rPh>
    <rPh sb="16" eb="19">
      <t>ジドウシャ</t>
    </rPh>
    <rPh sb="20" eb="22">
      <t>ドウニュウ</t>
    </rPh>
    <phoneticPr fontId="1"/>
  </si>
  <si>
    <t>電気自動車(EV)の導入</t>
    <rPh sb="0" eb="2">
      <t>デンキ</t>
    </rPh>
    <rPh sb="2" eb="5">
      <t>ジドウシャ</t>
    </rPh>
    <rPh sb="10" eb="12">
      <t>ドウニュウ</t>
    </rPh>
    <phoneticPr fontId="1"/>
  </si>
  <si>
    <t>燃料電池自動車(FCV)の導入</t>
    <rPh sb="0" eb="2">
      <t>ネンリョウ</t>
    </rPh>
    <rPh sb="2" eb="4">
      <t>デンチ</t>
    </rPh>
    <rPh sb="4" eb="7">
      <t>ジドウシャ</t>
    </rPh>
    <rPh sb="13" eb="15">
      <t>ドウニュウ</t>
    </rPh>
    <phoneticPr fontId="1"/>
  </si>
  <si>
    <t>ハイブリッド自動車(HV・PHV)の導入</t>
  </si>
  <si>
    <t>温室効果ガスの著しく少ない自動車の導入計画の作成</t>
  </si>
  <si>
    <t>【エコドライブの実施】</t>
    <phoneticPr fontId="3"/>
  </si>
  <si>
    <t>全社的なエコドライブの目標管理</t>
  </si>
  <si>
    <t>エコドライブを推進するためのドライバー及び全社員に対する研修、教育</t>
  </si>
  <si>
    <t>エコドライブ推進に関する役割分担・責任･権限を明確化した規程類・組織図の整備</t>
    <rPh sb="28" eb="30">
      <t>キテイ</t>
    </rPh>
    <rPh sb="30" eb="31">
      <t>ルイ</t>
    </rPh>
    <rPh sb="32" eb="35">
      <t>ソシキズ</t>
    </rPh>
    <phoneticPr fontId="1"/>
  </si>
  <si>
    <t>【エネルギー使用に関するデータの管理】</t>
    <phoneticPr fontId="3"/>
  </si>
  <si>
    <t>自動車ごとの走行距離、燃料使用量等の把握</t>
    <rPh sb="0" eb="3">
      <t>ジドウシャ</t>
    </rPh>
    <rPh sb="6" eb="8">
      <t>ソウコウ</t>
    </rPh>
    <rPh sb="8" eb="10">
      <t>キョリ</t>
    </rPh>
    <rPh sb="11" eb="13">
      <t>ネンリョウ</t>
    </rPh>
    <rPh sb="13" eb="15">
      <t>シヨウ</t>
    </rPh>
    <rPh sb="15" eb="16">
      <t>リョウ</t>
    </rPh>
    <rPh sb="16" eb="17">
      <t>トウ</t>
    </rPh>
    <rPh sb="18" eb="20">
      <t>ハアク</t>
    </rPh>
    <phoneticPr fontId="1"/>
  </si>
  <si>
    <t>自動車ごとに把握した走行距離等のデータの整理･分析</t>
    <rPh sb="0" eb="3">
      <t>ジドウシャ</t>
    </rPh>
    <rPh sb="10" eb="12">
      <t>ソウコウ</t>
    </rPh>
    <rPh sb="12" eb="14">
      <t>キョリ</t>
    </rPh>
    <rPh sb="14" eb="15">
      <t>トウ</t>
    </rPh>
    <phoneticPr fontId="1"/>
  </si>
  <si>
    <t>【自動車の適正な維持管理】</t>
    <phoneticPr fontId="3"/>
  </si>
  <si>
    <t>整備･点検マニュアルに基づく日常点検</t>
  </si>
  <si>
    <t>【貨物輸送に関わる対策】</t>
    <phoneticPr fontId="3"/>
  </si>
  <si>
    <t>自動車輸送から鉄道･船舶への輸送の転換</t>
  </si>
  <si>
    <t>積載効率を高めるための積み合せ輸送等</t>
  </si>
  <si>
    <t>輸配送に当たり効率的なルートの選定と運転員への周知</t>
  </si>
  <si>
    <t>再エネ等</t>
    <rPh sb="0" eb="1">
      <t>サイ</t>
    </rPh>
    <rPh sb="3" eb="4">
      <t>ナド</t>
    </rPh>
    <phoneticPr fontId="3"/>
  </si>
  <si>
    <t>説明：該当する項目にチェックをしてください。該当するものが無い場合はその他欄に記載してください</t>
    <phoneticPr fontId="3"/>
  </si>
  <si>
    <t>【これまでの導入又は導入に向けた検討の状況】</t>
    <rPh sb="6" eb="8">
      <t>ドウニュウ</t>
    </rPh>
    <rPh sb="8" eb="9">
      <t>マタ</t>
    </rPh>
    <rPh sb="10" eb="12">
      <t>ドウニュウ</t>
    </rPh>
    <rPh sb="16" eb="18">
      <t>ケントウ</t>
    </rPh>
    <phoneticPr fontId="3"/>
  </si>
  <si>
    <t>太陽光発電設備を設置済み</t>
    <rPh sb="0" eb="5">
      <t>タイヨウコウハツデン</t>
    </rPh>
    <rPh sb="5" eb="7">
      <t>セツビ</t>
    </rPh>
    <rPh sb="8" eb="11">
      <t>セッチズ</t>
    </rPh>
    <phoneticPr fontId="3"/>
  </si>
  <si>
    <t>（パネル容量</t>
    <rPh sb="4" eb="6">
      <t>ヨウリョウ</t>
    </rPh>
    <phoneticPr fontId="3"/>
  </si>
  <si>
    <t>kW</t>
    <phoneticPr fontId="3"/>
  </si>
  <si>
    <t>）</t>
    <phoneticPr fontId="3"/>
  </si>
  <si>
    <t>過去に太陽光発電設備の設置を検討</t>
    <rPh sb="0" eb="2">
      <t>カコ</t>
    </rPh>
    <rPh sb="3" eb="10">
      <t>タイヨウコウハツデンセツビ</t>
    </rPh>
    <rPh sb="11" eb="13">
      <t>セッチ</t>
    </rPh>
    <rPh sb="14" eb="16">
      <t>ケントウ</t>
    </rPh>
    <phoneticPr fontId="3"/>
  </si>
  <si>
    <t>再生可能エネルギー由来電力を購入済み</t>
    <rPh sb="0" eb="4">
      <t>サイセイカノウ</t>
    </rPh>
    <rPh sb="9" eb="13">
      <t>ユライデンリョク</t>
    </rPh>
    <rPh sb="14" eb="17">
      <t>コウニュウズ</t>
    </rPh>
    <phoneticPr fontId="3"/>
  </si>
  <si>
    <t>再生可能エネルギー由来電力の購入を検討</t>
    <rPh sb="0" eb="4">
      <t>サイセイカノウ</t>
    </rPh>
    <rPh sb="9" eb="13">
      <t>ユライデンリョク</t>
    </rPh>
    <rPh sb="14" eb="16">
      <t>コウニュウ</t>
    </rPh>
    <rPh sb="17" eb="19">
      <t>ケントウ</t>
    </rPh>
    <phoneticPr fontId="3"/>
  </si>
  <si>
    <t>【今後の導入予定】</t>
    <rPh sb="1" eb="3">
      <t>コンゴ</t>
    </rPh>
    <rPh sb="4" eb="8">
      <t>ドウニュウヨテイ</t>
    </rPh>
    <phoneticPr fontId="3"/>
  </si>
  <si>
    <t>太陽光発電設備を設置予定</t>
    <rPh sb="0" eb="5">
      <t>タイヨウコウハツデン</t>
    </rPh>
    <rPh sb="5" eb="7">
      <t>セツビ</t>
    </rPh>
    <rPh sb="8" eb="12">
      <t>セッチヨテイ</t>
    </rPh>
    <phoneticPr fontId="3"/>
  </si>
  <si>
    <t>太陽光発電の設置検討を進める</t>
    <rPh sb="0" eb="5">
      <t>タイヨウコウハツデン</t>
    </rPh>
    <rPh sb="6" eb="10">
      <t>セッチケントウ</t>
    </rPh>
    <rPh sb="11" eb="12">
      <t>スス</t>
    </rPh>
    <phoneticPr fontId="3"/>
  </si>
  <si>
    <t>太陽光発電の設置検討を進める</t>
    <rPh sb="0" eb="5">
      <t>タイヨウコウハツデン</t>
    </rPh>
    <rPh sb="6" eb="8">
      <t>セッチ</t>
    </rPh>
    <rPh sb="8" eb="10">
      <t>ケントウ</t>
    </rPh>
    <rPh sb="11" eb="12">
      <t>スス</t>
    </rPh>
    <phoneticPr fontId="3"/>
  </si>
  <si>
    <t>再生可能エネルギー由来電力の購入検討を進める</t>
    <rPh sb="0" eb="4">
      <t>サイセイカノウ</t>
    </rPh>
    <rPh sb="9" eb="13">
      <t>ユライデンリョク</t>
    </rPh>
    <rPh sb="14" eb="18">
      <t>コウニュウケントウ</t>
    </rPh>
    <rPh sb="19" eb="20">
      <t>スス</t>
    </rPh>
    <phoneticPr fontId="3"/>
  </si>
  <si>
    <t>地域の地球温暖化対策の推進への貢献（県内の取組）</t>
    <phoneticPr fontId="3"/>
  </si>
  <si>
    <t>【社用車の電動車化】</t>
    <rPh sb="1" eb="3">
      <t>シャヨウ</t>
    </rPh>
    <rPh sb="3" eb="4">
      <t>シャ</t>
    </rPh>
    <rPh sb="5" eb="7">
      <t>デンドウ</t>
    </rPh>
    <rPh sb="7" eb="8">
      <t>シャ</t>
    </rPh>
    <rPh sb="8" eb="9">
      <t>カ</t>
    </rPh>
    <phoneticPr fontId="1"/>
  </si>
  <si>
    <t>具体的な内容</t>
    <rPh sb="0" eb="3">
      <t>グタイテキ</t>
    </rPh>
    <rPh sb="4" eb="6">
      <t>ナイヨウ</t>
    </rPh>
    <phoneticPr fontId="1"/>
  </si>
  <si>
    <t>（任意記載）</t>
  </si>
  <si>
    <t>【環境教育の実施】</t>
    <rPh sb="1" eb="3">
      <t>カンキョウ</t>
    </rPh>
    <rPh sb="3" eb="5">
      <t>キョウイク</t>
    </rPh>
    <rPh sb="6" eb="8">
      <t>ジッシ</t>
    </rPh>
    <phoneticPr fontId="1"/>
  </si>
  <si>
    <t>【森林保全・緑化推進】</t>
    <rPh sb="1" eb="3">
      <t>シンリン</t>
    </rPh>
    <rPh sb="3" eb="5">
      <t>ホゼン</t>
    </rPh>
    <rPh sb="6" eb="8">
      <t>リョクカ</t>
    </rPh>
    <rPh sb="8" eb="10">
      <t>スイシン</t>
    </rPh>
    <phoneticPr fontId="1"/>
  </si>
  <si>
    <t>温室効果ガスの排出の量の削減に寄与する製品の開発その他の温室効果ガスの排出の量の削減等に関する取組</t>
    <rPh sb="0" eb="4">
      <t>オンシツコウカ</t>
    </rPh>
    <phoneticPr fontId="3"/>
  </si>
  <si>
    <t>【植林事業の実施】</t>
    <rPh sb="1" eb="5">
      <t>ショクリンジギョウ</t>
    </rPh>
    <rPh sb="6" eb="8">
      <t>ジッシ</t>
    </rPh>
    <phoneticPr fontId="3"/>
  </si>
  <si>
    <t>具体的な内容</t>
    <rPh sb="0" eb="2">
      <t>グタイ</t>
    </rPh>
    <rPh sb="2" eb="3">
      <t>テキ</t>
    </rPh>
    <rPh sb="4" eb="6">
      <t>ナイヨウ</t>
    </rPh>
    <phoneticPr fontId="3"/>
  </si>
  <si>
    <t>（任意記載）</t>
    <phoneticPr fontId="3"/>
  </si>
  <si>
    <t>【再生可能エネルギー電力証書（J-クレジット等）】</t>
    <rPh sb="1" eb="5">
      <t>サイセイカノウ</t>
    </rPh>
    <rPh sb="10" eb="12">
      <t>デンリョク</t>
    </rPh>
    <rPh sb="12" eb="14">
      <t>ショウショ</t>
    </rPh>
    <rPh sb="22" eb="23">
      <t>ナド</t>
    </rPh>
    <phoneticPr fontId="3"/>
  </si>
  <si>
    <t>具体的な内容</t>
    <rPh sb="0" eb="3">
      <t>グタイテキ</t>
    </rPh>
    <rPh sb="4" eb="6">
      <t>ナイヨウ</t>
    </rPh>
    <phoneticPr fontId="3"/>
  </si>
  <si>
    <t>【温室効果ガスの排出量が少ない製品の開発】</t>
    <rPh sb="1" eb="5">
      <t>オンシツコウカ</t>
    </rPh>
    <rPh sb="8" eb="11">
      <t>ハイシュツリョウ</t>
    </rPh>
    <rPh sb="12" eb="13">
      <t>スク</t>
    </rPh>
    <rPh sb="15" eb="17">
      <t>セイヒン</t>
    </rPh>
    <rPh sb="18" eb="20">
      <t>カイハツ</t>
    </rPh>
    <phoneticPr fontId="3"/>
  </si>
  <si>
    <t>工場等の一覧表</t>
    <rPh sb="0" eb="2">
      <t>コウジョウ</t>
    </rPh>
    <rPh sb="2" eb="3">
      <t>トウ</t>
    </rPh>
    <rPh sb="4" eb="6">
      <t>イチラン</t>
    </rPh>
    <rPh sb="6" eb="7">
      <t>ヒョウ</t>
    </rPh>
    <phoneticPr fontId="1"/>
  </si>
  <si>
    <t>県内の主要な工場等の名称、所在地等を第７面に直接記入してください。</t>
    <rPh sb="0" eb="2">
      <t>ケンナイ</t>
    </rPh>
    <rPh sb="3" eb="5">
      <t>シュヨウ</t>
    </rPh>
    <rPh sb="6" eb="8">
      <t>コウジョウ</t>
    </rPh>
    <rPh sb="8" eb="9">
      <t>トウ</t>
    </rPh>
    <rPh sb="10" eb="12">
      <t>メイショウ</t>
    </rPh>
    <rPh sb="13" eb="16">
      <t>ショザイチ</t>
    </rPh>
    <rPh sb="16" eb="17">
      <t>トウ</t>
    </rPh>
    <rPh sb="18" eb="19">
      <t>ダイ</t>
    </rPh>
    <rPh sb="20" eb="21">
      <t>メン</t>
    </rPh>
    <rPh sb="22" eb="24">
      <t>チョクセツ</t>
    </rPh>
    <rPh sb="24" eb="26">
      <t>キニュウ</t>
    </rPh>
    <phoneticPr fontId="1"/>
  </si>
  <si>
    <t>＜これまでの取組状況＞</t>
    <phoneticPr fontId="3"/>
  </si>
  <si>
    <t>＜今期の事業活動の見込み＞</t>
    <phoneticPr fontId="3"/>
  </si>
  <si>
    <t>＜今期の削減目標設定に関する考え方＞</t>
    <phoneticPr fontId="3"/>
  </si>
  <si>
    <t>＜削減目標達成に向けた今期の主な取組＞</t>
  </si>
  <si>
    <t>※主要な工場等のみで結構です。</t>
    <rPh sb="1" eb="3">
      <t>シュヨウ</t>
    </rPh>
    <rPh sb="4" eb="6">
      <t>コウジョウ</t>
    </rPh>
    <rPh sb="6" eb="7">
      <t>トウ</t>
    </rPh>
    <rPh sb="10" eb="12">
      <t>ケッコウ</t>
    </rPh>
    <phoneticPr fontId="1"/>
  </si>
  <si>
    <t>工場等対策例</t>
    <rPh sb="0" eb="2">
      <t>コウジョウ</t>
    </rPh>
    <rPh sb="2" eb="3">
      <t>トウ</t>
    </rPh>
    <rPh sb="3" eb="5">
      <t>タイサク</t>
    </rPh>
    <rPh sb="5" eb="6">
      <t>レイ</t>
    </rPh>
    <phoneticPr fontId="3"/>
  </si>
  <si>
    <t>大分類</t>
  </si>
  <si>
    <t>小分類</t>
  </si>
  <si>
    <t>区分番号</t>
    <rPh sb="0" eb="2">
      <t>クブン</t>
    </rPh>
    <rPh sb="2" eb="4">
      <t>バンゴウ</t>
    </rPh>
    <phoneticPr fontId="3"/>
  </si>
  <si>
    <t>対策区分</t>
    <rPh sb="0" eb="2">
      <t>タイサク</t>
    </rPh>
    <rPh sb="2" eb="4">
      <t>クブン</t>
    </rPh>
    <phoneticPr fontId="3"/>
  </si>
  <si>
    <t>事業区分</t>
    <rPh sb="0" eb="2">
      <t>ジギョウ</t>
    </rPh>
    <rPh sb="2" eb="4">
      <t>クブン</t>
    </rPh>
    <phoneticPr fontId="3"/>
  </si>
  <si>
    <t>重複</t>
    <rPh sb="0" eb="2">
      <t>ジュウフク</t>
    </rPh>
    <phoneticPr fontId="13"/>
  </si>
  <si>
    <t>対策例</t>
    <rPh sb="0" eb="2">
      <t>タイサク</t>
    </rPh>
    <rPh sb="2" eb="3">
      <t>レイ</t>
    </rPh>
    <phoneticPr fontId="3"/>
  </si>
  <si>
    <t>採用</t>
    <rPh sb="0" eb="2">
      <t>サイヨウ</t>
    </rPh>
    <phoneticPr fontId="3"/>
  </si>
  <si>
    <t>受変電設備、ＢＥＭＳ</t>
  </si>
  <si>
    <t>ＢＥＭＳ</t>
  </si>
  <si>
    <t>1502</t>
  </si>
  <si>
    <t>設備</t>
    <rPh sb="0" eb="2">
      <t>セツビ</t>
    </rPh>
    <phoneticPr fontId="13"/>
  </si>
  <si>
    <t>業務</t>
    <rPh sb="0" eb="2">
      <t>ギョウム</t>
    </rPh>
    <phoneticPr fontId="3"/>
  </si>
  <si>
    <t/>
  </si>
  <si>
    <t>ＢＥＭＳ（ビルエネルギー管理システム）の導入によるエネルギー管理の高度化</t>
    <rPh sb="12" eb="14">
      <t>カンリ</t>
    </rPh>
    <rPh sb="30" eb="32">
      <t>カンリ</t>
    </rPh>
    <rPh sb="33" eb="36">
      <t>コウドカ</t>
    </rPh>
    <phoneticPr fontId="37"/>
  </si>
  <si>
    <t>電気の動力、熱等への変換の合理化に関する措置</t>
  </si>
  <si>
    <t>コンプレッサー</t>
  </si>
  <si>
    <t>3805</t>
  </si>
  <si>
    <t>産業</t>
    <rPh sb="0" eb="2">
      <t>サンギョウ</t>
    </rPh>
    <phoneticPr fontId="3"/>
  </si>
  <si>
    <t>インバータ制御コンプレッサーの導入による運転の最適化</t>
    <rPh sb="20" eb="22">
      <t>ウンテン</t>
    </rPh>
    <rPh sb="23" eb="26">
      <t>サイテキカ</t>
    </rPh>
    <phoneticPr fontId="3"/>
  </si>
  <si>
    <t>エアタンク等の設置・増設による圧力変動の削減</t>
    <rPh sb="15" eb="17">
      <t>アツリョク</t>
    </rPh>
    <rPh sb="17" eb="19">
      <t>ヘンドウ</t>
    </rPh>
    <rPh sb="20" eb="22">
      <t>サクゲン</t>
    </rPh>
    <phoneticPr fontId="3"/>
  </si>
  <si>
    <t>コンプレッサーの高効率機種への更新</t>
    <rPh sb="8" eb="11">
      <t>コウコウリツ</t>
    </rPh>
    <rPh sb="11" eb="13">
      <t>キシュ</t>
    </rPh>
    <phoneticPr fontId="3"/>
  </si>
  <si>
    <t>○</t>
  </si>
  <si>
    <t>コンプレッサーの台数制御装置の導入による運転の最適化</t>
    <rPh sb="20" eb="22">
      <t>ウンテン</t>
    </rPh>
    <rPh sb="23" eb="26">
      <t>サイテキカ</t>
    </rPh>
    <phoneticPr fontId="3"/>
  </si>
  <si>
    <t>コンプレッサー室の換気ファンの設置による吸気温度の低減</t>
    <rPh sb="15" eb="17">
      <t>セッチ</t>
    </rPh>
    <phoneticPr fontId="3"/>
  </si>
  <si>
    <t>バイパス配管の増設又はループ配管の新設による圧力損失の削減</t>
    <rPh sb="22" eb="24">
      <t>アツリョク</t>
    </rPh>
    <rPh sb="24" eb="26">
      <t>ソンシツ</t>
    </rPh>
    <rPh sb="27" eb="29">
      <t>サクゲン</t>
    </rPh>
    <phoneticPr fontId="3"/>
  </si>
  <si>
    <t>ファン又はブロワーの送気への代替による圧縮空気量の削減</t>
    <rPh sb="14" eb="16">
      <t>ダイタイ</t>
    </rPh>
    <phoneticPr fontId="3"/>
  </si>
  <si>
    <t>外気の吸入管の設置による吸気温度の低減</t>
  </si>
  <si>
    <t>高低圧配管の複数系統化による圧力損失の削減</t>
    <rPh sb="14" eb="16">
      <t>アツリョク</t>
    </rPh>
    <rPh sb="16" eb="18">
      <t>ソンシツ</t>
    </rPh>
    <rPh sb="19" eb="21">
      <t>サクゲン</t>
    </rPh>
    <phoneticPr fontId="3"/>
  </si>
  <si>
    <t>使用側のアクチュエータの低圧化による圧縮空気量の削減</t>
    <rPh sb="18" eb="20">
      <t>アッシュク</t>
    </rPh>
    <rPh sb="20" eb="22">
      <t>クウキ</t>
    </rPh>
    <rPh sb="22" eb="23">
      <t>リョウ</t>
    </rPh>
    <rPh sb="24" eb="26">
      <t>サクゲン</t>
    </rPh>
    <phoneticPr fontId="3"/>
  </si>
  <si>
    <t>小容量のコンプレッサーの導入による動力の削減</t>
    <rPh sb="17" eb="19">
      <t>ドウリョク</t>
    </rPh>
    <rPh sb="20" eb="22">
      <t>サクゲン</t>
    </rPh>
    <phoneticPr fontId="3"/>
  </si>
  <si>
    <t>配管径の変更による圧力損失の削減</t>
    <rPh sb="9" eb="11">
      <t>アツリョク</t>
    </rPh>
    <rPh sb="11" eb="13">
      <t>ソンシツ</t>
    </rPh>
    <rPh sb="14" eb="16">
      <t>サクゲン</t>
    </rPh>
    <phoneticPr fontId="3"/>
  </si>
  <si>
    <t>廃熱の回収利用</t>
  </si>
  <si>
    <t>その他の廃熱回収の管理</t>
  </si>
  <si>
    <t>3403</t>
  </si>
  <si>
    <t>煙道等廃熱源の保温強化による回収熱量の損失の軽減</t>
    <rPh sb="0" eb="2">
      <t>エンドウ</t>
    </rPh>
    <rPh sb="2" eb="3">
      <t>トウ</t>
    </rPh>
    <rPh sb="3" eb="4">
      <t>ハイ</t>
    </rPh>
    <rPh sb="4" eb="6">
      <t>ネツゲン</t>
    </rPh>
    <rPh sb="9" eb="11">
      <t>キョウカ</t>
    </rPh>
    <rPh sb="14" eb="16">
      <t>カイシュウ</t>
    </rPh>
    <rPh sb="16" eb="17">
      <t>ネツ</t>
    </rPh>
    <rPh sb="17" eb="18">
      <t>リョウ</t>
    </rPh>
    <rPh sb="19" eb="21">
      <t>ソンシツ</t>
    </rPh>
    <rPh sb="22" eb="24">
      <t>ケイゲン</t>
    </rPh>
    <phoneticPr fontId="3"/>
  </si>
  <si>
    <t>熱交換器による温排水の廃熱回収</t>
    <rPh sb="7" eb="10">
      <t>オンハイスイ</t>
    </rPh>
    <phoneticPr fontId="3"/>
  </si>
  <si>
    <t>熱交換器によるボイラーブロー水の廃熱回収</t>
    <phoneticPr fontId="3"/>
  </si>
  <si>
    <t>電気の動力、熱等への変換の合理化に関する措置</t>
    <phoneticPr fontId="3"/>
  </si>
  <si>
    <t>ファン及びブロワー</t>
  </si>
  <si>
    <t>3804</t>
  </si>
  <si>
    <t>ファン及びブロワーの高効率機種への更新</t>
    <rPh sb="3" eb="4">
      <t>オヨ</t>
    </rPh>
    <phoneticPr fontId="3"/>
  </si>
  <si>
    <t>ファン及びブロワーへの台数制御装置又は回転数制御装置の導入による風量の削減</t>
    <rPh sb="3" eb="4">
      <t>オヨ</t>
    </rPh>
    <rPh sb="11" eb="13">
      <t>ダイスウ</t>
    </rPh>
    <rPh sb="13" eb="15">
      <t>セイギョ</t>
    </rPh>
    <rPh sb="15" eb="17">
      <t>ソウチ</t>
    </rPh>
    <rPh sb="17" eb="18">
      <t>マタ</t>
    </rPh>
    <rPh sb="19" eb="22">
      <t>カイテンスウ</t>
    </rPh>
    <rPh sb="22" eb="24">
      <t>セイギョ</t>
    </rPh>
    <rPh sb="24" eb="26">
      <t>ソウチ</t>
    </rPh>
    <rPh sb="27" eb="29">
      <t>ドウニュウ</t>
    </rPh>
    <rPh sb="32" eb="34">
      <t>フウリョウ</t>
    </rPh>
    <rPh sb="35" eb="37">
      <t>サクゲン</t>
    </rPh>
    <phoneticPr fontId="3"/>
  </si>
  <si>
    <t>負荷変動に応じたファン、ブロワーのON/OFF制御の導入による風量の削減</t>
    <rPh sb="0" eb="2">
      <t>フカ</t>
    </rPh>
    <rPh sb="2" eb="4">
      <t>ヘンドウ</t>
    </rPh>
    <rPh sb="5" eb="6">
      <t>オウ</t>
    </rPh>
    <rPh sb="23" eb="25">
      <t>セイギョ</t>
    </rPh>
    <rPh sb="26" eb="28">
      <t>ドウニュウ</t>
    </rPh>
    <rPh sb="31" eb="33">
      <t>フウリョウ</t>
    </rPh>
    <rPh sb="34" eb="36">
      <t>サクゲン</t>
    </rPh>
    <phoneticPr fontId="3"/>
  </si>
  <si>
    <t>吸込ベーンコントロールによる風量の低減</t>
  </si>
  <si>
    <t>多段ブロワーの段数の削減による風量の削減</t>
    <rPh sb="18" eb="20">
      <t>サクゲン</t>
    </rPh>
    <phoneticPr fontId="3"/>
  </si>
  <si>
    <t>動翼可変ピッチ制御による風量の低減</t>
  </si>
  <si>
    <t>ボイラー設備、給湯設備</t>
  </si>
  <si>
    <t>ボイラー</t>
  </si>
  <si>
    <t>1301</t>
  </si>
  <si>
    <r>
      <t>O</t>
    </r>
    <r>
      <rPr>
        <vertAlign val="subscript"/>
        <sz val="10"/>
        <color theme="1"/>
        <rFont val="ＭＳ ゴシック"/>
        <family val="3"/>
        <charset val="128"/>
      </rPr>
      <t>2</t>
    </r>
    <r>
      <rPr>
        <sz val="10"/>
        <color theme="1"/>
        <rFont val="ＭＳ ゴシック"/>
        <family val="3"/>
        <charset val="128"/>
      </rPr>
      <t>メーターによる空気比管理の実施</t>
    </r>
    <rPh sb="9" eb="11">
      <t>クウキ</t>
    </rPh>
    <rPh sb="11" eb="12">
      <t>ヒ</t>
    </rPh>
    <rPh sb="12" eb="14">
      <t>カンリ</t>
    </rPh>
    <rPh sb="15" eb="17">
      <t>ジッシ</t>
    </rPh>
    <phoneticPr fontId="37"/>
  </si>
  <si>
    <t>加熱及び冷却並びに伝熱の合理化</t>
  </si>
  <si>
    <t>3303</t>
  </si>
  <si>
    <t>スチームアキュムレーターの設置によるボイラー効率の改善</t>
    <rPh sb="22" eb="24">
      <t>コウリツ</t>
    </rPh>
    <rPh sb="25" eb="27">
      <t>カイゼン</t>
    </rPh>
    <phoneticPr fontId="3"/>
  </si>
  <si>
    <t>ボイラーの台数制御装置の導入による熱効率の改善</t>
    <rPh sb="17" eb="18">
      <t>ネツ</t>
    </rPh>
    <rPh sb="18" eb="20">
      <t>コウリツ</t>
    </rPh>
    <rPh sb="21" eb="23">
      <t>カイゼン</t>
    </rPh>
    <phoneticPr fontId="37"/>
  </si>
  <si>
    <t>ボイラーの台数制御装置の導入による熱効率の改善</t>
    <rPh sb="17" eb="18">
      <t>ネツ</t>
    </rPh>
    <rPh sb="18" eb="20">
      <t>コウリツ</t>
    </rPh>
    <rPh sb="21" eb="23">
      <t>カイゼン</t>
    </rPh>
    <phoneticPr fontId="3"/>
  </si>
  <si>
    <t>ボイラー用給水予熱器（エコノマイザー）の設置による熱回収の改善</t>
    <rPh sb="25" eb="26">
      <t>ネツ</t>
    </rPh>
    <rPh sb="26" eb="28">
      <t>カイシュウ</t>
    </rPh>
    <rPh sb="29" eb="31">
      <t>カイゼン</t>
    </rPh>
    <phoneticPr fontId="37"/>
  </si>
  <si>
    <t>高効率ボイラー（小型貫流ボイラーなど）の導入及び負荷の集約化によるボイラー効率の改善</t>
    <rPh sb="8" eb="10">
      <t>コガタ</t>
    </rPh>
    <rPh sb="10" eb="12">
      <t>カンリュウ</t>
    </rPh>
    <rPh sb="22" eb="23">
      <t>オヨ</t>
    </rPh>
    <rPh sb="24" eb="26">
      <t>フカ</t>
    </rPh>
    <rPh sb="27" eb="30">
      <t>シュウヤクカ</t>
    </rPh>
    <rPh sb="37" eb="39">
      <t>コウリツ</t>
    </rPh>
    <rPh sb="40" eb="42">
      <t>カイゼン</t>
    </rPh>
    <phoneticPr fontId="37"/>
  </si>
  <si>
    <t>高効率ボイラー（小型貫流ボイラーなど）の導入及び負荷の集約化によるボイラー効率の改善</t>
    <rPh sb="8" eb="10">
      <t>コガタ</t>
    </rPh>
    <rPh sb="10" eb="12">
      <t>カンリュウ</t>
    </rPh>
    <rPh sb="22" eb="23">
      <t>オヨ</t>
    </rPh>
    <rPh sb="24" eb="26">
      <t>フカ</t>
    </rPh>
    <rPh sb="27" eb="30">
      <t>シュウヤクカ</t>
    </rPh>
    <rPh sb="37" eb="39">
      <t>コウリツ</t>
    </rPh>
    <rPh sb="40" eb="42">
      <t>カイゼン</t>
    </rPh>
    <phoneticPr fontId="3"/>
  </si>
  <si>
    <t>燃焼制御装置による空気比最適管理の実施</t>
    <rPh sb="9" eb="16">
      <t>クウキヒサイテキカンリ</t>
    </rPh>
    <rPh sb="17" eb="19">
      <t>ジッシ</t>
    </rPh>
    <phoneticPr fontId="37"/>
  </si>
  <si>
    <t>ポンプ</t>
  </si>
  <si>
    <t>3803</t>
  </si>
  <si>
    <t>羽根車の取替え又はインペラーカットによるポンプの流量や揚程の削減</t>
    <rPh sb="0" eb="3">
      <t>ハネグルマ</t>
    </rPh>
    <rPh sb="4" eb="6">
      <t>トリカ</t>
    </rPh>
    <rPh sb="7" eb="8">
      <t>マタ</t>
    </rPh>
    <rPh sb="24" eb="26">
      <t>リュウリョウ</t>
    </rPh>
    <rPh sb="27" eb="28">
      <t>ヨウ</t>
    </rPh>
    <rPh sb="28" eb="29">
      <t>テイ</t>
    </rPh>
    <rPh sb="30" eb="32">
      <t>サクゲン</t>
    </rPh>
    <phoneticPr fontId="3"/>
  </si>
  <si>
    <t>ブースターポンプの設置及びメインポンプの圧力低減による動力の削減</t>
    <rPh sb="27" eb="29">
      <t>ドウリョク</t>
    </rPh>
    <rPh sb="30" eb="32">
      <t>サクゲン</t>
    </rPh>
    <phoneticPr fontId="3"/>
  </si>
  <si>
    <t>ポンプの高効率機種への更新</t>
    <rPh sb="7" eb="9">
      <t>キシュ</t>
    </rPh>
    <phoneticPr fontId="3"/>
  </si>
  <si>
    <t>ポンプへの台数制御装置又は回転数制御装置の導入による流量の削減</t>
    <rPh sb="5" eb="7">
      <t>ダイスウ</t>
    </rPh>
    <rPh sb="7" eb="9">
      <t>セイギョ</t>
    </rPh>
    <rPh sb="9" eb="11">
      <t>ソウチ</t>
    </rPh>
    <rPh sb="11" eb="12">
      <t>マタ</t>
    </rPh>
    <rPh sb="13" eb="16">
      <t>カイテンスウ</t>
    </rPh>
    <rPh sb="16" eb="18">
      <t>セイギョ</t>
    </rPh>
    <rPh sb="18" eb="20">
      <t>ソウチ</t>
    </rPh>
    <rPh sb="21" eb="23">
      <t>ドウニュウ</t>
    </rPh>
    <rPh sb="26" eb="28">
      <t>リュウリョウ</t>
    </rPh>
    <rPh sb="29" eb="31">
      <t>サクゲン</t>
    </rPh>
    <phoneticPr fontId="3"/>
  </si>
  <si>
    <t>小容量ポンプへの取替えによる流量の削減</t>
    <rPh sb="14" eb="16">
      <t>リュウリョウ</t>
    </rPh>
    <rPh sb="17" eb="19">
      <t>サクゲン</t>
    </rPh>
    <phoneticPr fontId="3"/>
  </si>
  <si>
    <t>配管経路の見直しによる圧力損失の削減</t>
    <rPh sb="11" eb="13">
      <t>アツリョク</t>
    </rPh>
    <rPh sb="13" eb="15">
      <t>ソンシツ</t>
    </rPh>
    <rPh sb="16" eb="18">
      <t>サクゲン</t>
    </rPh>
    <phoneticPr fontId="3"/>
  </si>
  <si>
    <t>加熱設備</t>
  </si>
  <si>
    <t>3301</t>
  </si>
  <si>
    <t>熱交換器の高効率機種への更新</t>
    <rPh sb="0" eb="4">
      <t>ネツコウカンキ</t>
    </rPh>
    <rPh sb="5" eb="8">
      <t>コウコウリツ</t>
    </rPh>
    <rPh sb="8" eb="10">
      <t>キシュ</t>
    </rPh>
    <rPh sb="12" eb="14">
      <t>コウシン</t>
    </rPh>
    <phoneticPr fontId="3"/>
  </si>
  <si>
    <t>炉体及び架台、治具等加熱設備の付属機器の軽量化による熱効率の改善</t>
    <rPh sb="0" eb="1">
      <t>ロ</t>
    </rPh>
    <rPh sb="1" eb="2">
      <t>タイ</t>
    </rPh>
    <rPh sb="2" eb="3">
      <t>オヨ</t>
    </rPh>
    <rPh sb="4" eb="6">
      <t>カダイ</t>
    </rPh>
    <rPh sb="7" eb="8">
      <t>ジ</t>
    </rPh>
    <rPh sb="8" eb="9">
      <t>グ</t>
    </rPh>
    <rPh sb="9" eb="10">
      <t>トウ</t>
    </rPh>
    <rPh sb="10" eb="12">
      <t>カネツ</t>
    </rPh>
    <rPh sb="12" eb="14">
      <t>セツビ</t>
    </rPh>
    <rPh sb="15" eb="17">
      <t>フゾク</t>
    </rPh>
    <rPh sb="17" eb="19">
      <t>キキ</t>
    </rPh>
    <rPh sb="20" eb="23">
      <t>ケイリョウカ</t>
    </rPh>
    <rPh sb="26" eb="27">
      <t>ネツ</t>
    </rPh>
    <rPh sb="27" eb="29">
      <t>コウリツ</t>
    </rPh>
    <rPh sb="30" eb="32">
      <t>カイゼン</t>
    </rPh>
    <phoneticPr fontId="3"/>
  </si>
  <si>
    <t>炉内圧の見直し（漏えい空気量の削減）による熱効率の改善</t>
    <rPh sb="0" eb="1">
      <t>ロ</t>
    </rPh>
    <rPh sb="1" eb="3">
      <t>ナイアツ</t>
    </rPh>
    <rPh sb="4" eb="6">
      <t>ミナオ</t>
    </rPh>
    <rPh sb="8" eb="9">
      <t>ロウ</t>
    </rPh>
    <rPh sb="11" eb="13">
      <t>クウキ</t>
    </rPh>
    <rPh sb="13" eb="14">
      <t>リョウ</t>
    </rPh>
    <rPh sb="15" eb="17">
      <t>サクゲン</t>
    </rPh>
    <rPh sb="21" eb="22">
      <t>ネツ</t>
    </rPh>
    <rPh sb="22" eb="24">
      <t>コウリツ</t>
    </rPh>
    <rPh sb="25" eb="27">
      <t>カイゼン</t>
    </rPh>
    <phoneticPr fontId="3"/>
  </si>
  <si>
    <t>工業炉、加熱設備壁面等の性状･形状の改善による放射伝熱又は対流伝熱性能の改善</t>
    <rPh sb="4" eb="6">
      <t>カネツ</t>
    </rPh>
    <rPh sb="6" eb="8">
      <t>セツビ</t>
    </rPh>
    <rPh sb="25" eb="27">
      <t>デンネツ</t>
    </rPh>
    <rPh sb="27" eb="28">
      <t>マタ</t>
    </rPh>
    <rPh sb="29" eb="31">
      <t>タイリュウ</t>
    </rPh>
    <rPh sb="31" eb="33">
      <t>デンネツ</t>
    </rPh>
    <rPh sb="36" eb="38">
      <t>カイゼン</t>
    </rPh>
    <phoneticPr fontId="3"/>
  </si>
  <si>
    <t>工業炉表面の断熱強化による熱効率の改善</t>
    <rPh sb="13" eb="14">
      <t>ネツ</t>
    </rPh>
    <rPh sb="14" eb="16">
      <t>コウリツ</t>
    </rPh>
    <rPh sb="17" eb="19">
      <t>カイゼン</t>
    </rPh>
    <phoneticPr fontId="3"/>
  </si>
  <si>
    <t>高効率大容量設備の導入及び負荷の集約化による熱効率の改善</t>
    <rPh sb="11" eb="12">
      <t>オヨ</t>
    </rPh>
    <rPh sb="13" eb="15">
      <t>フカ</t>
    </rPh>
    <rPh sb="16" eb="19">
      <t>シュウヤクカ</t>
    </rPh>
    <rPh sb="22" eb="23">
      <t>ネツ</t>
    </rPh>
    <rPh sb="23" eb="25">
      <t>コウリツ</t>
    </rPh>
    <rPh sb="26" eb="28">
      <t>カイゼン</t>
    </rPh>
    <phoneticPr fontId="3"/>
  </si>
  <si>
    <t>熱利用設備の回転部分、継ぎ手部分のシール等の実施による熱効率の改善</t>
    <rPh sb="22" eb="24">
      <t>ジッシ</t>
    </rPh>
    <rPh sb="27" eb="28">
      <t>ネツ</t>
    </rPh>
    <rPh sb="28" eb="30">
      <t>コウリツ</t>
    </rPh>
    <rPh sb="31" eb="33">
      <t>カイゼン</t>
    </rPh>
    <phoneticPr fontId="3"/>
  </si>
  <si>
    <t>熱利用設備の出入口へのエアカーテン等の設置による熱効率の改善</t>
    <rPh sb="24" eb="25">
      <t>ネツ</t>
    </rPh>
    <rPh sb="25" eb="27">
      <t>コウリツ</t>
    </rPh>
    <rPh sb="28" eb="30">
      <t>カイゼン</t>
    </rPh>
    <phoneticPr fontId="3"/>
  </si>
  <si>
    <t>空気調和設備、換気設備</t>
  </si>
  <si>
    <t>換気設備</t>
  </si>
  <si>
    <t>1204</t>
  </si>
  <si>
    <r>
      <t>温度センサー、タイマー、CO</t>
    </r>
    <r>
      <rPr>
        <vertAlign val="subscript"/>
        <sz val="10"/>
        <color theme="1"/>
        <rFont val="ＭＳ ゴシック"/>
        <family val="3"/>
        <charset val="128"/>
      </rPr>
      <t>2</t>
    </r>
    <r>
      <rPr>
        <sz val="10"/>
        <color theme="1"/>
        <rFont val="ＭＳ ゴシック"/>
        <family val="3"/>
        <charset val="128"/>
      </rPr>
      <t>/COセンサー等を用いた換気ファンのON/OFF制御の導入による動力の削減</t>
    </r>
    <rPh sb="22" eb="23">
      <t>トウ</t>
    </rPh>
    <rPh sb="24" eb="25">
      <t>モチ</t>
    </rPh>
    <rPh sb="27" eb="29">
      <t>カンキ</t>
    </rPh>
    <rPh sb="47" eb="49">
      <t>ドウリョク</t>
    </rPh>
    <rPh sb="50" eb="52">
      <t>サクゲン</t>
    </rPh>
    <phoneticPr fontId="37"/>
  </si>
  <si>
    <t>3801</t>
  </si>
  <si>
    <r>
      <t>温度センサー、タイマー、CO</t>
    </r>
    <r>
      <rPr>
        <vertAlign val="subscript"/>
        <sz val="10"/>
        <color theme="1"/>
        <rFont val="ＭＳ ゴシック"/>
        <family val="3"/>
        <charset val="128"/>
      </rPr>
      <t>2</t>
    </r>
    <r>
      <rPr>
        <sz val="10"/>
        <color theme="1"/>
        <rFont val="ＭＳ ゴシック"/>
        <family val="3"/>
        <charset val="128"/>
      </rPr>
      <t>/COセンサー等を用いた換気ファンのON/OFF制御の導入による動力の削減</t>
    </r>
    <rPh sb="22" eb="23">
      <t>トウ</t>
    </rPh>
    <rPh sb="24" eb="25">
      <t>モチ</t>
    </rPh>
    <rPh sb="27" eb="29">
      <t>カンキ</t>
    </rPh>
    <rPh sb="47" eb="49">
      <t>ドウリョク</t>
    </rPh>
    <rPh sb="50" eb="52">
      <t>サクゲン</t>
    </rPh>
    <phoneticPr fontId="3"/>
  </si>
  <si>
    <t>局所排気装置の導入による室内換気の効率化</t>
    <rPh sb="4" eb="6">
      <t>ソウチ</t>
    </rPh>
    <rPh sb="7" eb="9">
      <t>ドウニュウ</t>
    </rPh>
    <rPh sb="12" eb="14">
      <t>シツナイ</t>
    </rPh>
    <rPh sb="14" eb="16">
      <t>カンキ</t>
    </rPh>
    <rPh sb="17" eb="19">
      <t>コウリツ</t>
    </rPh>
    <rPh sb="19" eb="20">
      <t>カ</t>
    </rPh>
    <phoneticPr fontId="37"/>
  </si>
  <si>
    <t>局所排気装置の導入による室内換気の効率化</t>
    <rPh sb="4" eb="6">
      <t>ソウチ</t>
    </rPh>
    <rPh sb="7" eb="9">
      <t>ドウニュウ</t>
    </rPh>
    <rPh sb="12" eb="14">
      <t>シツナイ</t>
    </rPh>
    <rPh sb="14" eb="16">
      <t>カンキ</t>
    </rPh>
    <rPh sb="17" eb="19">
      <t>コウリツ</t>
    </rPh>
    <rPh sb="19" eb="20">
      <t>カ</t>
    </rPh>
    <phoneticPr fontId="3"/>
  </si>
  <si>
    <t>給湯設備</t>
  </si>
  <si>
    <t>1302</t>
  </si>
  <si>
    <t>給湯配管及びバルブ等の保温強化による熱損失の軽減</t>
    <rPh sb="0" eb="2">
      <t>キュウトウ</t>
    </rPh>
    <rPh sb="2" eb="4">
      <t>ハイカン</t>
    </rPh>
    <rPh sb="4" eb="5">
      <t>オヨ</t>
    </rPh>
    <rPh sb="9" eb="10">
      <t>トウ</t>
    </rPh>
    <rPh sb="13" eb="15">
      <t>キョウカ</t>
    </rPh>
    <rPh sb="18" eb="19">
      <t>ネツ</t>
    </rPh>
    <rPh sb="19" eb="21">
      <t>ソンシツ</t>
    </rPh>
    <rPh sb="22" eb="24">
      <t>ケイゲン</t>
    </rPh>
    <phoneticPr fontId="37"/>
  </si>
  <si>
    <t>加熱及び冷却並びに伝熱の合理化</t>
    <phoneticPr fontId="3"/>
  </si>
  <si>
    <t>3307</t>
  </si>
  <si>
    <t>給湯配管及びバルブ等の保温強化による熱損失の軽減</t>
    <rPh sb="0" eb="2">
      <t>キュウトウ</t>
    </rPh>
    <rPh sb="2" eb="4">
      <t>ハイカン</t>
    </rPh>
    <rPh sb="4" eb="5">
      <t>オヨ</t>
    </rPh>
    <rPh sb="9" eb="10">
      <t>トウ</t>
    </rPh>
    <rPh sb="13" eb="15">
      <t>キョウカ</t>
    </rPh>
    <rPh sb="18" eb="19">
      <t>ネツ</t>
    </rPh>
    <rPh sb="19" eb="21">
      <t>ソンシツ</t>
    </rPh>
    <rPh sb="22" eb="24">
      <t>ケイゲン</t>
    </rPh>
    <phoneticPr fontId="3"/>
  </si>
  <si>
    <t>高効率ヒートポンプ給湯器、ガスエンジン給湯器、潜熱回収型給湯器等省エネ型給湯器の導入による給湯設備の高効率化</t>
    <rPh sb="0" eb="3">
      <t>コウコウリツ</t>
    </rPh>
    <rPh sb="9" eb="11">
      <t>キュウトウ</t>
    </rPh>
    <rPh sb="11" eb="12">
      <t>キ</t>
    </rPh>
    <rPh sb="19" eb="21">
      <t>キュウトウ</t>
    </rPh>
    <rPh sb="21" eb="22">
      <t>キ</t>
    </rPh>
    <rPh sb="23" eb="24">
      <t>セン</t>
    </rPh>
    <rPh sb="24" eb="25">
      <t>ネツ</t>
    </rPh>
    <rPh sb="25" eb="28">
      <t>カイシュウガタ</t>
    </rPh>
    <rPh sb="28" eb="30">
      <t>キュウトウ</t>
    </rPh>
    <rPh sb="30" eb="31">
      <t>キ</t>
    </rPh>
    <rPh sb="31" eb="32">
      <t>トウ</t>
    </rPh>
    <rPh sb="32" eb="33">
      <t>ショウ</t>
    </rPh>
    <rPh sb="35" eb="36">
      <t>ガタ</t>
    </rPh>
    <rPh sb="36" eb="38">
      <t>キュウトウ</t>
    </rPh>
    <rPh sb="38" eb="39">
      <t>キ</t>
    </rPh>
    <rPh sb="40" eb="42">
      <t>ドウニュウ</t>
    </rPh>
    <rPh sb="45" eb="47">
      <t>キュウトウ</t>
    </rPh>
    <rPh sb="47" eb="49">
      <t>セツビ</t>
    </rPh>
    <rPh sb="50" eb="54">
      <t>コウコウリツカ</t>
    </rPh>
    <phoneticPr fontId="37"/>
  </si>
  <si>
    <t>高効率ヒートポンプ給湯器､ガスエンジン給湯器､潜熱回収型給湯器等省エネ型給湯器の導入による給湯設備の高効率化</t>
    <rPh sb="0" eb="3">
      <t>コウコウリツ</t>
    </rPh>
    <rPh sb="9" eb="11">
      <t>キュウトウ</t>
    </rPh>
    <rPh sb="11" eb="12">
      <t>キ</t>
    </rPh>
    <rPh sb="19" eb="21">
      <t>キュウトウ</t>
    </rPh>
    <rPh sb="21" eb="22">
      <t>キ</t>
    </rPh>
    <rPh sb="23" eb="24">
      <t>セン</t>
    </rPh>
    <rPh sb="24" eb="25">
      <t>ネツ</t>
    </rPh>
    <rPh sb="25" eb="28">
      <t>カイシュウガタ</t>
    </rPh>
    <rPh sb="28" eb="30">
      <t>キュウトウ</t>
    </rPh>
    <rPh sb="30" eb="31">
      <t>キ</t>
    </rPh>
    <rPh sb="31" eb="32">
      <t>トウ</t>
    </rPh>
    <rPh sb="32" eb="33">
      <t>ショウ</t>
    </rPh>
    <rPh sb="35" eb="36">
      <t>ガタ</t>
    </rPh>
    <rPh sb="36" eb="38">
      <t>キュウトウ</t>
    </rPh>
    <rPh sb="38" eb="39">
      <t>キ</t>
    </rPh>
    <rPh sb="40" eb="42">
      <t>ドウニュウ</t>
    </rPh>
    <rPh sb="45" eb="47">
      <t>キュウトウ</t>
    </rPh>
    <rPh sb="47" eb="49">
      <t>セツビ</t>
    </rPh>
    <rPh sb="50" eb="54">
      <t>コウコウリツカ</t>
    </rPh>
    <phoneticPr fontId="3"/>
  </si>
  <si>
    <t>不要配管の撤去による熱損失の軽減</t>
    <rPh sb="0" eb="2">
      <t>フヨウ</t>
    </rPh>
    <rPh sb="2" eb="4">
      <t>ハイカン</t>
    </rPh>
    <rPh sb="5" eb="7">
      <t>テッキョ</t>
    </rPh>
    <rPh sb="10" eb="11">
      <t>ネツ</t>
    </rPh>
    <rPh sb="11" eb="13">
      <t>ソンシツ</t>
    </rPh>
    <rPh sb="14" eb="16">
      <t>ケイゲン</t>
    </rPh>
    <phoneticPr fontId="37"/>
  </si>
  <si>
    <t>不要配管の撤去による熱損失の軽減</t>
    <rPh sb="0" eb="2">
      <t>フヨウ</t>
    </rPh>
    <rPh sb="2" eb="4">
      <t>ハイカン</t>
    </rPh>
    <rPh sb="5" eb="7">
      <t>テッキョ</t>
    </rPh>
    <rPh sb="10" eb="11">
      <t>ネツ</t>
    </rPh>
    <rPh sb="11" eb="13">
      <t>ソンシツ</t>
    </rPh>
    <rPh sb="14" eb="16">
      <t>ケイゲン</t>
    </rPh>
    <phoneticPr fontId="3"/>
  </si>
  <si>
    <t>業務用機器</t>
  </si>
  <si>
    <t>1801</t>
  </si>
  <si>
    <t>省エネ型ショーケース、冷凍･冷蔵設備への更新</t>
    <rPh sb="11" eb="13">
      <t>レイトウ</t>
    </rPh>
    <rPh sb="14" eb="16">
      <t>レイゾウ</t>
    </rPh>
    <rPh sb="16" eb="18">
      <t>セツビ</t>
    </rPh>
    <phoneticPr fontId="37"/>
  </si>
  <si>
    <t>空気調和設備</t>
  </si>
  <si>
    <t>1201</t>
  </si>
  <si>
    <t>空調の集中制御の導入による熱源運転の効率化</t>
    <rPh sb="0" eb="2">
      <t>クウチョウ</t>
    </rPh>
    <rPh sb="3" eb="5">
      <t>シュウチュウ</t>
    </rPh>
    <rPh sb="5" eb="7">
      <t>セイギョ</t>
    </rPh>
    <rPh sb="8" eb="10">
      <t>ドウニュウ</t>
    </rPh>
    <rPh sb="13" eb="15">
      <t>ネツゲン</t>
    </rPh>
    <rPh sb="15" eb="17">
      <t>ウンテン</t>
    </rPh>
    <rPh sb="18" eb="21">
      <t>コウリツカ</t>
    </rPh>
    <phoneticPr fontId="37"/>
  </si>
  <si>
    <t>送風機、熱搬送ポンプへの回転数制御装置の導入による動力の削減</t>
    <rPh sb="0" eb="3">
      <t>ソウフウキ</t>
    </rPh>
    <rPh sb="4" eb="5">
      <t>ネツ</t>
    </rPh>
    <rPh sb="5" eb="7">
      <t>ハンソウ</t>
    </rPh>
    <rPh sb="12" eb="15">
      <t>カイテンスウ</t>
    </rPh>
    <rPh sb="15" eb="17">
      <t>セイギョ</t>
    </rPh>
    <rPh sb="17" eb="19">
      <t>ソウチ</t>
    </rPh>
    <rPh sb="20" eb="22">
      <t>ドウニュウ</t>
    </rPh>
    <rPh sb="25" eb="27">
      <t>ドウリョク</t>
    </rPh>
    <rPh sb="28" eb="30">
      <t>サクゲン</t>
    </rPh>
    <phoneticPr fontId="37"/>
  </si>
  <si>
    <t>3306</t>
  </si>
  <si>
    <t>送風機、熱搬送ポンプへの回転数制御装置の導入による動力の削減</t>
    <rPh sb="0" eb="3">
      <t>ソウフウキ</t>
    </rPh>
    <rPh sb="4" eb="5">
      <t>ネツ</t>
    </rPh>
    <rPh sb="5" eb="7">
      <t>ハンソウ</t>
    </rPh>
    <rPh sb="12" eb="15">
      <t>カイテンスウ</t>
    </rPh>
    <rPh sb="15" eb="17">
      <t>セイギョ</t>
    </rPh>
    <rPh sb="17" eb="19">
      <t>ソウチ</t>
    </rPh>
    <rPh sb="20" eb="22">
      <t>ドウニュウ</t>
    </rPh>
    <rPh sb="25" eb="27">
      <t>ドウリョク</t>
    </rPh>
    <rPh sb="28" eb="30">
      <t>サクゲン</t>
    </rPh>
    <phoneticPr fontId="3"/>
  </si>
  <si>
    <r>
      <t>タイマー、CO</t>
    </r>
    <r>
      <rPr>
        <vertAlign val="subscript"/>
        <sz val="10"/>
        <color theme="1"/>
        <rFont val="ＭＳ ゴシック"/>
        <family val="3"/>
        <charset val="128"/>
      </rPr>
      <t>2</t>
    </r>
    <r>
      <rPr>
        <sz val="10"/>
        <color theme="1"/>
        <rFont val="ＭＳ ゴシック"/>
        <family val="3"/>
        <charset val="128"/>
      </rPr>
      <t>センサー等を用いた外気導入量制御の導入による運転の最適化</t>
    </r>
    <rPh sb="14" eb="15">
      <t>モチ</t>
    </rPh>
    <rPh sb="25" eb="27">
      <t>ドウニュウ</t>
    </rPh>
    <rPh sb="30" eb="32">
      <t>ウンテン</t>
    </rPh>
    <rPh sb="33" eb="36">
      <t>サイテキカ</t>
    </rPh>
    <phoneticPr fontId="37"/>
  </si>
  <si>
    <r>
      <t>タイマー、CO</t>
    </r>
    <r>
      <rPr>
        <vertAlign val="subscript"/>
        <sz val="10"/>
        <color theme="1"/>
        <rFont val="ＭＳ ゴシック"/>
        <family val="3"/>
        <charset val="128"/>
      </rPr>
      <t>2</t>
    </r>
    <r>
      <rPr>
        <sz val="10"/>
        <color theme="1"/>
        <rFont val="ＭＳ ゴシック"/>
        <family val="3"/>
        <charset val="128"/>
      </rPr>
      <t>センサー等を用いた外気導入量制御の導入による運転の最適化</t>
    </r>
    <rPh sb="14" eb="15">
      <t>モチ</t>
    </rPh>
    <rPh sb="25" eb="27">
      <t>ドウニュウ</t>
    </rPh>
    <rPh sb="30" eb="32">
      <t>ウンテン</t>
    </rPh>
    <rPh sb="33" eb="36">
      <t>サイテキカ</t>
    </rPh>
    <phoneticPr fontId="3"/>
  </si>
  <si>
    <t>ダクトの保温強化による熱損失の軽減</t>
    <rPh sb="6" eb="8">
      <t>キョウカ</t>
    </rPh>
    <rPh sb="11" eb="12">
      <t>ネツ</t>
    </rPh>
    <rPh sb="12" eb="14">
      <t>ソンシツ</t>
    </rPh>
    <rPh sb="15" eb="17">
      <t>ケイゲン</t>
    </rPh>
    <phoneticPr fontId="37"/>
  </si>
  <si>
    <t>ダクトの保温強化による熱損失の軽減</t>
    <rPh sb="6" eb="8">
      <t>キョウカ</t>
    </rPh>
    <rPh sb="11" eb="12">
      <t>ネツ</t>
    </rPh>
    <rPh sb="12" eb="14">
      <t>ソンシツ</t>
    </rPh>
    <rPh sb="15" eb="17">
      <t>ケイゲン</t>
    </rPh>
    <phoneticPr fontId="3"/>
  </si>
  <si>
    <t>デシカント空調システムの導入</t>
    <rPh sb="5" eb="7">
      <t>クウチョウ</t>
    </rPh>
    <rPh sb="12" eb="14">
      <t>ドウニュウ</t>
    </rPh>
    <phoneticPr fontId="37"/>
  </si>
  <si>
    <t>デシカント空調システムの導入</t>
    <rPh sb="5" eb="7">
      <t>クウチョウ</t>
    </rPh>
    <rPh sb="12" eb="14">
      <t>ドウニュウ</t>
    </rPh>
    <phoneticPr fontId="3"/>
  </si>
  <si>
    <t>人感センサーを用いた空調機の断続運転の実施による運転の最適化</t>
    <rPh sb="0" eb="1">
      <t>ニン</t>
    </rPh>
    <rPh sb="1" eb="2">
      <t>カン</t>
    </rPh>
    <rPh sb="7" eb="8">
      <t>モチ</t>
    </rPh>
    <rPh sb="10" eb="13">
      <t>クウチョウキ</t>
    </rPh>
    <rPh sb="14" eb="16">
      <t>ダンゾク</t>
    </rPh>
    <rPh sb="16" eb="18">
      <t>ウンテン</t>
    </rPh>
    <rPh sb="19" eb="21">
      <t>ジッシ</t>
    </rPh>
    <rPh sb="24" eb="26">
      <t>ウンテン</t>
    </rPh>
    <rPh sb="27" eb="30">
      <t>サイテキカ</t>
    </rPh>
    <phoneticPr fontId="37"/>
  </si>
  <si>
    <t>人感センサーを用いた空調機の断続運転の実施による運転の最適化</t>
    <rPh sb="0" eb="1">
      <t>ニン</t>
    </rPh>
    <rPh sb="1" eb="2">
      <t>カン</t>
    </rPh>
    <rPh sb="7" eb="8">
      <t>モチ</t>
    </rPh>
    <rPh sb="10" eb="13">
      <t>クウチョウキ</t>
    </rPh>
    <rPh sb="14" eb="16">
      <t>ダンゾク</t>
    </rPh>
    <rPh sb="16" eb="18">
      <t>ウンテン</t>
    </rPh>
    <rPh sb="19" eb="21">
      <t>ジッシ</t>
    </rPh>
    <rPh sb="24" eb="26">
      <t>ウンテン</t>
    </rPh>
    <rPh sb="27" eb="30">
      <t>サイテキカ</t>
    </rPh>
    <phoneticPr fontId="3"/>
  </si>
  <si>
    <t>フリークーリングによる熱源の負荷軽減</t>
    <rPh sb="11" eb="13">
      <t>ネツゲン</t>
    </rPh>
    <rPh sb="14" eb="16">
      <t>フカ</t>
    </rPh>
    <rPh sb="16" eb="18">
      <t>ケイゲン</t>
    </rPh>
    <phoneticPr fontId="3"/>
  </si>
  <si>
    <t>可変流制御方式（VAV方式）の導入による動力の削減</t>
    <rPh sb="20" eb="22">
      <t>ドウリョク</t>
    </rPh>
    <rPh sb="23" eb="25">
      <t>サクゲン</t>
    </rPh>
    <phoneticPr fontId="37"/>
  </si>
  <si>
    <t>可変流制御方式（VAV方式）の導入による動力の削減</t>
    <rPh sb="20" eb="22">
      <t>ドウリョク</t>
    </rPh>
    <rPh sb="23" eb="25">
      <t>サクゲン</t>
    </rPh>
    <phoneticPr fontId="3"/>
  </si>
  <si>
    <t>空調ゾーニングの変更による運転の最適化</t>
    <rPh sb="13" eb="15">
      <t>ウンテン</t>
    </rPh>
    <rPh sb="16" eb="19">
      <t>サイテキカ</t>
    </rPh>
    <phoneticPr fontId="37"/>
  </si>
  <si>
    <t>空調ゾーニングの変更による運転の最適化</t>
    <rPh sb="13" eb="15">
      <t>ウンテン</t>
    </rPh>
    <rPh sb="16" eb="19">
      <t>サイテキカ</t>
    </rPh>
    <phoneticPr fontId="3"/>
  </si>
  <si>
    <t>最適起動制御の導入による運転の最適化</t>
    <rPh sb="12" eb="14">
      <t>ウンテン</t>
    </rPh>
    <rPh sb="15" eb="18">
      <t>サイテキカ</t>
    </rPh>
    <phoneticPr fontId="3"/>
  </si>
  <si>
    <t>省エネルギー型空調設備の導入</t>
  </si>
  <si>
    <t>全熱交換器の導入による空調システムの高効率化</t>
    <rPh sb="11" eb="13">
      <t>クウチョウ</t>
    </rPh>
    <rPh sb="18" eb="22">
      <t>コウコウリツカ</t>
    </rPh>
    <phoneticPr fontId="37"/>
  </si>
  <si>
    <t>全熱交換器の導入による空調システムの高効率化</t>
    <rPh sb="11" eb="13">
      <t>クウチョウ</t>
    </rPh>
    <rPh sb="18" eb="22">
      <t>コウコウリツカ</t>
    </rPh>
    <phoneticPr fontId="3"/>
  </si>
  <si>
    <t>蓄熱システムの導入による空調システムの高効率化</t>
    <rPh sb="12" eb="14">
      <t>クウチョウ</t>
    </rPh>
    <rPh sb="19" eb="23">
      <t>コウコウリツカ</t>
    </rPh>
    <phoneticPr fontId="3"/>
  </si>
  <si>
    <t>熱源機器台数及び容量の最適化（更新）による空調設備の高効率化</t>
    <rPh sb="6" eb="7">
      <t>オヨ</t>
    </rPh>
    <rPh sb="21" eb="23">
      <t>クウチョウ</t>
    </rPh>
    <rPh sb="23" eb="25">
      <t>セツビ</t>
    </rPh>
    <rPh sb="26" eb="30">
      <t>コウコウリツカ</t>
    </rPh>
    <phoneticPr fontId="37"/>
  </si>
  <si>
    <t>熱源機器台数及び容量の最適化（更新）による空調設備の高効率化</t>
    <rPh sb="6" eb="7">
      <t>オヨ</t>
    </rPh>
    <rPh sb="21" eb="23">
      <t>クウチョウ</t>
    </rPh>
    <rPh sb="23" eb="25">
      <t>セツビ</t>
    </rPh>
    <rPh sb="26" eb="30">
      <t>コウコウリツカ</t>
    </rPh>
    <phoneticPr fontId="3"/>
  </si>
  <si>
    <t>建物</t>
  </si>
  <si>
    <t>1901</t>
  </si>
  <si>
    <t>屋上緑化や屋上散水装置の設置など、屋上の断熱対策による室内の空調負荷の削減</t>
    <rPh sb="0" eb="2">
      <t>オクジョウ</t>
    </rPh>
    <rPh sb="2" eb="4">
      <t>リョッカ</t>
    </rPh>
    <rPh sb="5" eb="7">
      <t>オクジョウ</t>
    </rPh>
    <rPh sb="7" eb="9">
      <t>サンスイ</t>
    </rPh>
    <rPh sb="9" eb="11">
      <t>ソウチ</t>
    </rPh>
    <rPh sb="12" eb="14">
      <t>セッチ</t>
    </rPh>
    <rPh sb="17" eb="19">
      <t>オクジョウ</t>
    </rPh>
    <rPh sb="20" eb="22">
      <t>ダンネツ</t>
    </rPh>
    <rPh sb="22" eb="24">
      <t>タイサク</t>
    </rPh>
    <rPh sb="27" eb="29">
      <t>シツナイ</t>
    </rPh>
    <rPh sb="30" eb="32">
      <t>クウチョウ</t>
    </rPh>
    <rPh sb="32" eb="34">
      <t>フカ</t>
    </rPh>
    <rPh sb="35" eb="37">
      <t>サクゲン</t>
    </rPh>
    <phoneticPr fontId="37"/>
  </si>
  <si>
    <t>3901</t>
  </si>
  <si>
    <t>屋上緑化や屋上散水装置の設置など、屋上の断熱対策による室内の空調負荷の削減</t>
    <rPh sb="0" eb="2">
      <t>オクジョウ</t>
    </rPh>
    <rPh sb="2" eb="4">
      <t>リョッカ</t>
    </rPh>
    <rPh sb="5" eb="7">
      <t>オクジョウ</t>
    </rPh>
    <rPh sb="7" eb="9">
      <t>サンスイ</t>
    </rPh>
    <rPh sb="9" eb="11">
      <t>ソウチ</t>
    </rPh>
    <rPh sb="12" eb="14">
      <t>セッチ</t>
    </rPh>
    <rPh sb="17" eb="19">
      <t>オクジョウ</t>
    </rPh>
    <rPh sb="20" eb="22">
      <t>ダンネツ</t>
    </rPh>
    <rPh sb="22" eb="24">
      <t>タイサク</t>
    </rPh>
    <rPh sb="27" eb="29">
      <t>シツナイ</t>
    </rPh>
    <rPh sb="30" eb="32">
      <t>クウチョウ</t>
    </rPh>
    <rPh sb="32" eb="34">
      <t>フカ</t>
    </rPh>
    <rPh sb="35" eb="37">
      <t>サクゲン</t>
    </rPh>
    <phoneticPr fontId="3"/>
  </si>
  <si>
    <t>温度差エネルギー利用設備の導入による電気及び化石エネルギー使用量の削減</t>
    <rPh sb="0" eb="3">
      <t>オンドサ</t>
    </rPh>
    <rPh sb="8" eb="10">
      <t>リヨウ</t>
    </rPh>
    <rPh sb="10" eb="12">
      <t>セツビ</t>
    </rPh>
    <rPh sb="13" eb="15">
      <t>ドウニュウ</t>
    </rPh>
    <phoneticPr fontId="37"/>
  </si>
  <si>
    <t>温度差エネルギー利用設備の導入による電気及び化石エネルギー使用量の削減</t>
    <rPh sb="0" eb="3">
      <t>オンドサ</t>
    </rPh>
    <rPh sb="8" eb="10">
      <t>リヨウ</t>
    </rPh>
    <rPh sb="10" eb="12">
      <t>セツビ</t>
    </rPh>
    <rPh sb="13" eb="15">
      <t>ドウニュウ</t>
    </rPh>
    <phoneticPr fontId="3"/>
  </si>
  <si>
    <t>外壁、屋上部への断熱塗料の塗布による断熱性の改善</t>
    <rPh sb="0" eb="2">
      <t>ガイヘキ</t>
    </rPh>
    <rPh sb="3" eb="5">
      <t>オクジョウ</t>
    </rPh>
    <rPh sb="5" eb="6">
      <t>ブ</t>
    </rPh>
    <rPh sb="18" eb="21">
      <t>ダンネツセイ</t>
    </rPh>
    <rPh sb="22" eb="24">
      <t>カイゼン</t>
    </rPh>
    <phoneticPr fontId="3"/>
  </si>
  <si>
    <t>太陽光発電設備の導入による電気及び化石エネルギー使用量の削減</t>
    <rPh sb="0" eb="3">
      <t>タイヨウコウ</t>
    </rPh>
    <rPh sb="3" eb="5">
      <t>ハツデン</t>
    </rPh>
    <rPh sb="5" eb="7">
      <t>セツビ</t>
    </rPh>
    <rPh sb="8" eb="10">
      <t>ドウニュウ</t>
    </rPh>
    <rPh sb="13" eb="15">
      <t>デンキ</t>
    </rPh>
    <rPh sb="15" eb="16">
      <t>オヨ</t>
    </rPh>
    <rPh sb="17" eb="19">
      <t>カセキ</t>
    </rPh>
    <rPh sb="24" eb="26">
      <t>シヨウ</t>
    </rPh>
    <rPh sb="26" eb="27">
      <t>リョウ</t>
    </rPh>
    <rPh sb="28" eb="30">
      <t>サクゲン</t>
    </rPh>
    <phoneticPr fontId="37"/>
  </si>
  <si>
    <t>太陽光発電設備の導入による電気及び化石エネルギー使用量の削減</t>
    <rPh sb="0" eb="3">
      <t>タイヨウコウ</t>
    </rPh>
    <rPh sb="3" eb="5">
      <t>ハツデン</t>
    </rPh>
    <rPh sb="5" eb="7">
      <t>セツビ</t>
    </rPh>
    <rPh sb="8" eb="10">
      <t>ドウニュウ</t>
    </rPh>
    <rPh sb="13" eb="15">
      <t>デンキ</t>
    </rPh>
    <rPh sb="15" eb="16">
      <t>オヨ</t>
    </rPh>
    <rPh sb="17" eb="19">
      <t>カセキ</t>
    </rPh>
    <rPh sb="24" eb="26">
      <t>シヨウ</t>
    </rPh>
    <rPh sb="26" eb="27">
      <t>リョウ</t>
    </rPh>
    <rPh sb="28" eb="30">
      <t>サクゲン</t>
    </rPh>
    <phoneticPr fontId="3"/>
  </si>
  <si>
    <t>太陽熱の給湯や暖房への利用による電気及び化石エネルギー使用量の削減</t>
    <rPh sb="0" eb="3">
      <t>タイヨウネツ</t>
    </rPh>
    <rPh sb="4" eb="6">
      <t>キュウトウ</t>
    </rPh>
    <rPh sb="7" eb="9">
      <t>ダンボウ</t>
    </rPh>
    <rPh sb="11" eb="13">
      <t>リヨウ</t>
    </rPh>
    <rPh sb="16" eb="18">
      <t>デンキ</t>
    </rPh>
    <rPh sb="18" eb="19">
      <t>オヨ</t>
    </rPh>
    <rPh sb="20" eb="22">
      <t>カセキ</t>
    </rPh>
    <rPh sb="27" eb="29">
      <t>シヨウ</t>
    </rPh>
    <rPh sb="29" eb="30">
      <t>リョウ</t>
    </rPh>
    <rPh sb="31" eb="33">
      <t>サクゲン</t>
    </rPh>
    <phoneticPr fontId="37"/>
  </si>
  <si>
    <t>太陽熱の給湯や暖房への利用による電気及び化石エネルギー使用量の削減</t>
    <rPh sb="0" eb="3">
      <t>タイヨウネツ</t>
    </rPh>
    <rPh sb="4" eb="6">
      <t>キュウトウ</t>
    </rPh>
    <rPh sb="7" eb="9">
      <t>ダンボウ</t>
    </rPh>
    <rPh sb="11" eb="13">
      <t>リヨウ</t>
    </rPh>
    <rPh sb="16" eb="18">
      <t>デンキ</t>
    </rPh>
    <rPh sb="18" eb="19">
      <t>オヨ</t>
    </rPh>
    <rPh sb="20" eb="22">
      <t>カセキ</t>
    </rPh>
    <rPh sb="27" eb="29">
      <t>シヨウ</t>
    </rPh>
    <rPh sb="29" eb="30">
      <t>リョウ</t>
    </rPh>
    <rPh sb="31" eb="33">
      <t>サクゲン</t>
    </rPh>
    <phoneticPr fontId="3"/>
  </si>
  <si>
    <t>扉の二重化や開口部への垂れ幕やエアカーテン設置など、開口部からの熱流出の改善</t>
    <rPh sb="0" eb="1">
      <t>トビラ</t>
    </rPh>
    <rPh sb="2" eb="4">
      <t>ニジュウ</t>
    </rPh>
    <rPh sb="4" eb="5">
      <t>カ</t>
    </rPh>
    <rPh sb="6" eb="9">
      <t>カイコウブ</t>
    </rPh>
    <rPh sb="11" eb="12">
      <t>タ</t>
    </rPh>
    <rPh sb="13" eb="14">
      <t>マク</t>
    </rPh>
    <rPh sb="21" eb="23">
      <t>セッチ</t>
    </rPh>
    <rPh sb="26" eb="29">
      <t>カイコウブ</t>
    </rPh>
    <rPh sb="32" eb="33">
      <t>ネツ</t>
    </rPh>
    <rPh sb="33" eb="35">
      <t>リュウシュツ</t>
    </rPh>
    <rPh sb="36" eb="38">
      <t>カイゼン</t>
    </rPh>
    <phoneticPr fontId="37"/>
  </si>
  <si>
    <t>扉の二重化や開口部への垂れ幕やエアカーテン設置など、開口部からの熱流出の改善</t>
    <rPh sb="0" eb="1">
      <t>トビラ</t>
    </rPh>
    <rPh sb="2" eb="4">
      <t>ニジュウ</t>
    </rPh>
    <rPh sb="4" eb="5">
      <t>カ</t>
    </rPh>
    <rPh sb="6" eb="9">
      <t>カイコウブ</t>
    </rPh>
    <rPh sb="11" eb="12">
      <t>タ</t>
    </rPh>
    <rPh sb="13" eb="14">
      <t>マク</t>
    </rPh>
    <rPh sb="21" eb="23">
      <t>セッチ</t>
    </rPh>
    <rPh sb="26" eb="29">
      <t>カイコウブ</t>
    </rPh>
    <rPh sb="32" eb="33">
      <t>ネツ</t>
    </rPh>
    <rPh sb="33" eb="35">
      <t>リュウシュツ</t>
    </rPh>
    <rPh sb="36" eb="38">
      <t>カイゼン</t>
    </rPh>
    <phoneticPr fontId="3"/>
  </si>
  <si>
    <t>屋根裏空間への換気設備の設置による室内の空調負荷の削減</t>
    <rPh sb="17" eb="19">
      <t>シツナイ</t>
    </rPh>
    <rPh sb="20" eb="22">
      <t>クウチョウ</t>
    </rPh>
    <rPh sb="22" eb="24">
      <t>フカ</t>
    </rPh>
    <rPh sb="25" eb="27">
      <t>サクゲン</t>
    </rPh>
    <phoneticPr fontId="3"/>
  </si>
  <si>
    <t>大型扉等の開放時間の調整（短縮）による開口部からの熱流出の改善</t>
    <rPh sb="19" eb="22">
      <t>カイコウブ</t>
    </rPh>
    <rPh sb="25" eb="26">
      <t>ネツ</t>
    </rPh>
    <rPh sb="26" eb="28">
      <t>リュウシュツ</t>
    </rPh>
    <rPh sb="29" eb="31">
      <t>カイゼン</t>
    </rPh>
    <phoneticPr fontId="37"/>
  </si>
  <si>
    <t>大型扉等の開放時間の調整（短縮）による開口部からの熱流出の改善</t>
    <rPh sb="19" eb="22">
      <t>カイコウブ</t>
    </rPh>
    <rPh sb="25" eb="26">
      <t>ネツ</t>
    </rPh>
    <rPh sb="26" eb="28">
      <t>リュウシュツ</t>
    </rPh>
    <rPh sb="29" eb="31">
      <t>カイゼン</t>
    </rPh>
    <phoneticPr fontId="3"/>
  </si>
  <si>
    <t>二重窓、複層ガラス、遮光フィルム、断熱塗装など、窓の断熱性能の向上対策による室内の空調負荷の削減</t>
    <rPh sb="17" eb="19">
      <t>ダンネツ</t>
    </rPh>
    <rPh sb="19" eb="21">
      <t>トソウ</t>
    </rPh>
    <rPh sb="24" eb="25">
      <t>マド</t>
    </rPh>
    <rPh sb="33" eb="35">
      <t>タイサク</t>
    </rPh>
    <rPh sb="38" eb="40">
      <t>シツナイ</t>
    </rPh>
    <rPh sb="41" eb="43">
      <t>クウチョウ</t>
    </rPh>
    <rPh sb="43" eb="45">
      <t>フカ</t>
    </rPh>
    <rPh sb="46" eb="48">
      <t>サクゲン</t>
    </rPh>
    <phoneticPr fontId="37"/>
  </si>
  <si>
    <t>二重窓、複層ガラス、遮光フィルム、断熱塗装など、窓の断熱性能の向上対策による室内の空調負荷の削減</t>
    <rPh sb="17" eb="19">
      <t>ダンネツ</t>
    </rPh>
    <rPh sb="19" eb="21">
      <t>トソウ</t>
    </rPh>
    <rPh sb="24" eb="25">
      <t>マド</t>
    </rPh>
    <rPh sb="33" eb="35">
      <t>タイサク</t>
    </rPh>
    <rPh sb="38" eb="40">
      <t>シツナイ</t>
    </rPh>
    <rPh sb="41" eb="43">
      <t>クウチョウ</t>
    </rPh>
    <rPh sb="43" eb="45">
      <t>フカ</t>
    </rPh>
    <rPh sb="46" eb="48">
      <t>サクゲン</t>
    </rPh>
    <phoneticPr fontId="3"/>
  </si>
  <si>
    <t>事務用機器、民生用機器</t>
  </si>
  <si>
    <t>事務用機器</t>
  </si>
  <si>
    <t>1701</t>
  </si>
  <si>
    <t>エネルギー効率の高い機器の導入による使用電力量の削減</t>
    <rPh sb="18" eb="20">
      <t>シヨウ</t>
    </rPh>
    <rPh sb="20" eb="22">
      <t>デンリョク</t>
    </rPh>
    <rPh sb="22" eb="23">
      <t>リョウ</t>
    </rPh>
    <rPh sb="24" eb="26">
      <t>サクゲン</t>
    </rPh>
    <phoneticPr fontId="37"/>
  </si>
  <si>
    <t>3810</t>
  </si>
  <si>
    <t>エネルギー効率の高い機器の導入による使用電力量の削減</t>
    <rPh sb="18" eb="20">
      <t>シヨウ</t>
    </rPh>
    <rPh sb="20" eb="22">
      <t>デンリョク</t>
    </rPh>
    <rPh sb="22" eb="23">
      <t>リョウ</t>
    </rPh>
    <rPh sb="24" eb="26">
      <t>サクゲン</t>
    </rPh>
    <phoneticPr fontId="3"/>
  </si>
  <si>
    <t>抵抗等による電気の損失の防止に関する措置</t>
  </si>
  <si>
    <t>受電端力率の管理</t>
  </si>
  <si>
    <t>3702</t>
  </si>
  <si>
    <t>進相コンデンサーの分割及び負荷変動に応じた開閉機構の導入など、軽負荷時の進み力率対策の実施</t>
    <rPh sb="0" eb="1">
      <t>シン</t>
    </rPh>
    <rPh sb="1" eb="2">
      <t>ソウ</t>
    </rPh>
    <rPh sb="9" eb="11">
      <t>ブンカツ</t>
    </rPh>
    <rPh sb="11" eb="12">
      <t>オヨ</t>
    </rPh>
    <rPh sb="13" eb="15">
      <t>フカ</t>
    </rPh>
    <rPh sb="15" eb="17">
      <t>ヘンドウ</t>
    </rPh>
    <rPh sb="18" eb="19">
      <t>オウ</t>
    </rPh>
    <rPh sb="21" eb="23">
      <t>カイヘイ</t>
    </rPh>
    <rPh sb="23" eb="25">
      <t>キコウ</t>
    </rPh>
    <rPh sb="26" eb="28">
      <t>ドウニュウ</t>
    </rPh>
    <rPh sb="43" eb="45">
      <t>ジッシ</t>
    </rPh>
    <phoneticPr fontId="3"/>
  </si>
  <si>
    <t>自動力率調整装置の導入による力率の最適化</t>
    <rPh sb="9" eb="11">
      <t>ドウニュウ</t>
    </rPh>
    <rPh sb="14" eb="15">
      <t>リキ</t>
    </rPh>
    <rPh sb="15" eb="16">
      <t>リツ</t>
    </rPh>
    <rPh sb="17" eb="20">
      <t>サイテキカ</t>
    </rPh>
    <phoneticPr fontId="3"/>
  </si>
  <si>
    <t>進相コンデンサーの設置による力率改善</t>
    <rPh sb="9" eb="11">
      <t>セッチ</t>
    </rPh>
    <rPh sb="14" eb="15">
      <t>リキ</t>
    </rPh>
    <rPh sb="15" eb="16">
      <t>リツ</t>
    </rPh>
    <rPh sb="16" eb="18">
      <t>カイゼン</t>
    </rPh>
    <phoneticPr fontId="3"/>
  </si>
  <si>
    <t>進相コンデンサーの適切な入・切操作の実施（力率98%を維持する運転の実施）</t>
    <rPh sb="9" eb="11">
      <t>テキセツ</t>
    </rPh>
    <rPh sb="18" eb="20">
      <t>ジッシ</t>
    </rPh>
    <rPh sb="21" eb="22">
      <t>リキ</t>
    </rPh>
    <rPh sb="22" eb="23">
      <t>リツ</t>
    </rPh>
    <rPh sb="27" eb="29">
      <t>イジ</t>
    </rPh>
    <rPh sb="31" eb="33">
      <t>ウンテン</t>
    </rPh>
    <rPh sb="34" eb="36">
      <t>ジッシ</t>
    </rPh>
    <phoneticPr fontId="3"/>
  </si>
  <si>
    <t>受変電設備</t>
  </si>
  <si>
    <t>1501</t>
  </si>
  <si>
    <t>デマンド制御の導入による負荷の平準化</t>
    <rPh sb="12" eb="14">
      <t>フカ</t>
    </rPh>
    <rPh sb="15" eb="18">
      <t>ヘイジュンカ</t>
    </rPh>
    <phoneticPr fontId="37"/>
  </si>
  <si>
    <t>高効率（低損失）変圧器の導入</t>
    <rPh sb="12" eb="14">
      <t>ドウニュウ</t>
    </rPh>
    <phoneticPr fontId="37"/>
  </si>
  <si>
    <t>進相コンデンサーの設置による力率改善</t>
    <rPh sb="9" eb="11">
      <t>セッチ</t>
    </rPh>
    <rPh sb="14" eb="15">
      <t>リキ</t>
    </rPh>
    <rPh sb="15" eb="16">
      <t>リツ</t>
    </rPh>
    <rPh sb="16" eb="18">
      <t>カイゼン</t>
    </rPh>
    <phoneticPr fontId="37"/>
  </si>
  <si>
    <t>進相コンデンサーの適切な入・切操作の実施（力率98%を維持する運転の実施）</t>
    <rPh sb="9" eb="11">
      <t>テキセツ</t>
    </rPh>
    <rPh sb="18" eb="20">
      <t>ジッシ</t>
    </rPh>
    <rPh sb="21" eb="22">
      <t>リキ</t>
    </rPh>
    <rPh sb="22" eb="23">
      <t>リツ</t>
    </rPh>
    <rPh sb="27" eb="29">
      <t>イジ</t>
    </rPh>
    <rPh sb="31" eb="33">
      <t>ウンテン</t>
    </rPh>
    <rPh sb="34" eb="36">
      <t>ジッシ</t>
    </rPh>
    <phoneticPr fontId="37"/>
  </si>
  <si>
    <t>負荷の統合及び軽負荷変圧器の停止による無負荷損の削減</t>
    <rPh sb="19" eb="20">
      <t>ム</t>
    </rPh>
    <rPh sb="20" eb="22">
      <t>フカ</t>
    </rPh>
    <rPh sb="22" eb="23">
      <t>ゾン</t>
    </rPh>
    <rPh sb="24" eb="26">
      <t>サクゲン</t>
    </rPh>
    <phoneticPr fontId="37"/>
  </si>
  <si>
    <t>照明、昇降機、動力設備</t>
  </si>
  <si>
    <t>昇降機</t>
  </si>
  <si>
    <t>1402</t>
  </si>
  <si>
    <t>エスカレータへの人感センサー運転制御の導入による動力の削減</t>
    <rPh sb="24" eb="26">
      <t>ドウリョク</t>
    </rPh>
    <rPh sb="27" eb="29">
      <t>サクゲン</t>
    </rPh>
    <phoneticPr fontId="37"/>
  </si>
  <si>
    <t>3811</t>
  </si>
  <si>
    <t>エスカレータへの人感センサー運転制御の導入による動力の削減</t>
    <rPh sb="24" eb="26">
      <t>ドウリョク</t>
    </rPh>
    <rPh sb="27" eb="29">
      <t>サクゲン</t>
    </rPh>
    <phoneticPr fontId="3"/>
  </si>
  <si>
    <t>利用状況に応じた稼動台数制御による動力の削減</t>
    <rPh sb="17" eb="19">
      <t>ドウリョク</t>
    </rPh>
    <rPh sb="20" eb="22">
      <t>サクゲン</t>
    </rPh>
    <phoneticPr fontId="37"/>
  </si>
  <si>
    <t>利用状況に応じた稼動台数制御による動力の削減</t>
    <rPh sb="17" eb="19">
      <t>ドウリョク</t>
    </rPh>
    <rPh sb="20" eb="22">
      <t>サクゲン</t>
    </rPh>
    <phoneticPr fontId="3"/>
  </si>
  <si>
    <t>照明設備</t>
  </si>
  <si>
    <t>1401</t>
  </si>
  <si>
    <t>蛍光灯安定器のインバーター化による使用電力量の削減</t>
    <rPh sb="0" eb="3">
      <t>ケイコウトウ</t>
    </rPh>
    <rPh sb="3" eb="6">
      <t>アンテイキ</t>
    </rPh>
    <rPh sb="13" eb="14">
      <t>カ</t>
    </rPh>
    <rPh sb="17" eb="19">
      <t>シヨウ</t>
    </rPh>
    <rPh sb="19" eb="21">
      <t>デンリョク</t>
    </rPh>
    <rPh sb="21" eb="22">
      <t>リョウ</t>
    </rPh>
    <rPh sb="23" eb="25">
      <t>サクゲン</t>
    </rPh>
    <phoneticPr fontId="37"/>
  </si>
  <si>
    <t>3809</t>
  </si>
  <si>
    <t>蛍光灯安定器のインバーター化による使用電力量の削減</t>
    <rPh sb="0" eb="3">
      <t>ケイコウトウ</t>
    </rPh>
    <rPh sb="3" eb="6">
      <t>アンテイキ</t>
    </rPh>
    <rPh sb="13" eb="14">
      <t>カ</t>
    </rPh>
    <rPh sb="17" eb="19">
      <t>シヨウ</t>
    </rPh>
    <rPh sb="19" eb="21">
      <t>デンリョク</t>
    </rPh>
    <rPh sb="21" eb="22">
      <t>リョウ</t>
    </rPh>
    <rPh sb="23" eb="25">
      <t>サクゲン</t>
    </rPh>
    <phoneticPr fontId="3"/>
  </si>
  <si>
    <t>高効率反射板の設置による照明器具数の削減</t>
    <rPh sb="0" eb="3">
      <t>コウコウリツ</t>
    </rPh>
    <rPh sb="3" eb="5">
      <t>ハンシャ</t>
    </rPh>
    <rPh sb="5" eb="6">
      <t>バン</t>
    </rPh>
    <rPh sb="7" eb="9">
      <t>セッチ</t>
    </rPh>
    <rPh sb="12" eb="14">
      <t>ショウメイ</t>
    </rPh>
    <rPh sb="14" eb="16">
      <t>キグ</t>
    </rPh>
    <rPh sb="16" eb="17">
      <t>スウ</t>
    </rPh>
    <rPh sb="18" eb="20">
      <t>サクゲン</t>
    </rPh>
    <phoneticPr fontId="3"/>
  </si>
  <si>
    <t>照明器具ごとの点滅用プルスイッチの取付けによる過剰な照明の削減</t>
    <rPh sb="0" eb="2">
      <t>ショウメイ</t>
    </rPh>
    <rPh sb="2" eb="4">
      <t>キグ</t>
    </rPh>
    <rPh sb="23" eb="25">
      <t>カジョウ</t>
    </rPh>
    <rPh sb="26" eb="28">
      <t>ショウメイ</t>
    </rPh>
    <rPh sb="29" eb="31">
      <t>サクゲン</t>
    </rPh>
    <phoneticPr fontId="37"/>
  </si>
  <si>
    <t>照明器具ごとの点滅用プルスイッチの取付けによる過剰な照明の削減</t>
    <rPh sb="0" eb="2">
      <t>ショウメイ</t>
    </rPh>
    <rPh sb="2" eb="4">
      <t>キグ</t>
    </rPh>
    <rPh sb="23" eb="25">
      <t>カジョウ</t>
    </rPh>
    <rPh sb="26" eb="28">
      <t>ショウメイ</t>
    </rPh>
    <rPh sb="29" eb="31">
      <t>サクゲン</t>
    </rPh>
    <phoneticPr fontId="3"/>
  </si>
  <si>
    <t>セラミックメタルハライドランプ、LEDなど、高効率照明への更新</t>
    <rPh sb="22" eb="25">
      <t>コウコウリツ</t>
    </rPh>
    <rPh sb="25" eb="27">
      <t>ショウメイ</t>
    </rPh>
    <rPh sb="29" eb="31">
      <t>コウシン</t>
    </rPh>
    <phoneticPr fontId="37"/>
  </si>
  <si>
    <t>セラミックメタルハライドランプ、LEDなど、高効率照明への更新</t>
    <rPh sb="22" eb="25">
      <t>コウコウリツ</t>
    </rPh>
    <rPh sb="25" eb="27">
      <t>ショウメイ</t>
    </rPh>
    <rPh sb="29" eb="31">
      <t>コウシン</t>
    </rPh>
    <phoneticPr fontId="3"/>
  </si>
  <si>
    <t>タイムスケジュール制御の導入による照明時間の削減</t>
    <rPh sb="17" eb="19">
      <t>ショウメイ</t>
    </rPh>
    <rPh sb="19" eb="21">
      <t>ジカン</t>
    </rPh>
    <rPh sb="22" eb="24">
      <t>サクゲン</t>
    </rPh>
    <phoneticPr fontId="3"/>
  </si>
  <si>
    <t>タスク・アンビエント照明方式の導入による過剰な照明の削減</t>
    <rPh sb="20" eb="22">
      <t>カジョウ</t>
    </rPh>
    <rPh sb="23" eb="25">
      <t>ショウメイ</t>
    </rPh>
    <rPh sb="26" eb="28">
      <t>サクゲン</t>
    </rPh>
    <phoneticPr fontId="37"/>
  </si>
  <si>
    <t>照明スイッチ回路の細分化による過剰な照明の削減</t>
    <rPh sb="15" eb="17">
      <t>カジョウ</t>
    </rPh>
    <rPh sb="18" eb="20">
      <t>ショウメイ</t>
    </rPh>
    <rPh sb="21" eb="23">
      <t>サクゲン</t>
    </rPh>
    <phoneticPr fontId="37"/>
  </si>
  <si>
    <t>照明スイッチ回路の細分化による過剰な照明の削減</t>
    <rPh sb="15" eb="17">
      <t>カジョウ</t>
    </rPh>
    <rPh sb="18" eb="20">
      <t>ショウメイ</t>
    </rPh>
    <rPh sb="21" eb="23">
      <t>サクゲン</t>
    </rPh>
    <phoneticPr fontId="3"/>
  </si>
  <si>
    <t>明るさセンサーや人感センサーを用いた調光装置又は自動消灯装置の導入による照明時間の削減</t>
    <rPh sb="15" eb="16">
      <t>モチ</t>
    </rPh>
    <rPh sb="31" eb="33">
      <t>ドウニュウ</t>
    </rPh>
    <rPh sb="36" eb="38">
      <t>ショウメイ</t>
    </rPh>
    <rPh sb="38" eb="40">
      <t>ジカン</t>
    </rPh>
    <rPh sb="41" eb="43">
      <t>サクゲン</t>
    </rPh>
    <phoneticPr fontId="37"/>
  </si>
  <si>
    <t>明るさセンサーや人感センサーを用いた調光装置又は自動消灯装置の導入による照明時間の削減</t>
    <rPh sb="15" eb="16">
      <t>モチ</t>
    </rPh>
    <rPh sb="31" eb="33">
      <t>ドウニュウ</t>
    </rPh>
    <rPh sb="36" eb="38">
      <t>ショウメイ</t>
    </rPh>
    <rPh sb="38" eb="40">
      <t>ジカン</t>
    </rPh>
    <rPh sb="41" eb="43">
      <t>サクゲン</t>
    </rPh>
    <phoneticPr fontId="3"/>
  </si>
  <si>
    <t>蒸気ドレンの廃熱回収の管理</t>
  </si>
  <si>
    <t>3402</t>
  </si>
  <si>
    <t>蒸気ドレンのボイラー給水への再利用</t>
    <rPh sb="14" eb="17">
      <t>サイリヨウ</t>
    </rPh>
    <phoneticPr fontId="3"/>
  </si>
  <si>
    <t>熱交換器による蒸気ドレンの廃熱回収</t>
    <phoneticPr fontId="3"/>
  </si>
  <si>
    <t>蒸気供給の管理</t>
  </si>
  <si>
    <t>3304</t>
  </si>
  <si>
    <t>弁体制御によるスチームトラップからオリフィス型ドレン排出装置等への更新</t>
    <rPh sb="0" eb="1">
      <t>ベン</t>
    </rPh>
    <rPh sb="1" eb="2">
      <t>タイ</t>
    </rPh>
    <rPh sb="2" eb="4">
      <t>セイギョ</t>
    </rPh>
    <rPh sb="22" eb="23">
      <t>ガタ</t>
    </rPh>
    <rPh sb="26" eb="28">
      <t>ハイシュツ</t>
    </rPh>
    <rPh sb="28" eb="30">
      <t>ソウチ</t>
    </rPh>
    <rPh sb="30" eb="31">
      <t>トウ</t>
    </rPh>
    <rPh sb="33" eb="35">
      <t>コウシン</t>
    </rPh>
    <phoneticPr fontId="3"/>
  </si>
  <si>
    <t>一般管理事項</t>
  </si>
  <si>
    <t>推進体制の整備</t>
  </si>
  <si>
    <t>1101</t>
  </si>
  <si>
    <t>外部からの問い合わせや意見を受け付け、情報提供を行う体制の整備</t>
    <rPh sb="14" eb="15">
      <t>ウ</t>
    </rPh>
    <rPh sb="16" eb="17">
      <t>ツ</t>
    </rPh>
    <rPh sb="24" eb="25">
      <t>オコナ</t>
    </rPh>
    <rPh sb="26" eb="28">
      <t>タイセイ</t>
    </rPh>
    <rPh sb="29" eb="31">
      <t>セイビ</t>
    </rPh>
    <phoneticPr fontId="37"/>
  </si>
  <si>
    <t>3101</t>
  </si>
  <si>
    <t>環境マネジメントシステム（ISO14001,エコアクション21,KESなど）の導入</t>
  </si>
  <si>
    <t>環境報告書やCSRなどの一般公表の実施</t>
    <rPh sb="17" eb="19">
      <t>ジッシ</t>
    </rPh>
    <phoneticPr fontId="37"/>
  </si>
  <si>
    <t>電動機</t>
  </si>
  <si>
    <t>3806</t>
  </si>
  <si>
    <t>電動機の高効率機種への更新</t>
    <rPh sb="4" eb="7">
      <t>コウコウリツ</t>
    </rPh>
    <rPh sb="7" eb="9">
      <t>キシュ</t>
    </rPh>
    <rPh sb="11" eb="13">
      <t>コウシン</t>
    </rPh>
    <phoneticPr fontId="3"/>
  </si>
  <si>
    <t>電力負荷の管理</t>
  </si>
  <si>
    <t>3703</t>
  </si>
  <si>
    <t>デマンド制御の導入による負荷の平準化</t>
    <rPh sb="12" eb="14">
      <t>フカ</t>
    </rPh>
    <rPh sb="15" eb="18">
      <t>ヘイジュンカ</t>
    </rPh>
    <phoneticPr fontId="3"/>
  </si>
  <si>
    <t>熱搬送設備</t>
  </si>
  <si>
    <t>3802</t>
  </si>
  <si>
    <t>熱搬送ポンプのＶプーリーの取替えによる動力の削減</t>
    <rPh sb="0" eb="1">
      <t>ネツ</t>
    </rPh>
    <rPh sb="1" eb="3">
      <t>ハンソウ</t>
    </rPh>
    <rPh sb="19" eb="21">
      <t>ドウリョク</t>
    </rPh>
    <rPh sb="22" eb="24">
      <t>サクゲン</t>
    </rPh>
    <phoneticPr fontId="3"/>
  </si>
  <si>
    <t>熱搬送ポンプの小容量ポンプへの取替えによる動力の削減</t>
    <rPh sb="0" eb="1">
      <t>ネツ</t>
    </rPh>
    <rPh sb="1" eb="3">
      <t>ハンソウ</t>
    </rPh>
    <rPh sb="7" eb="8">
      <t>ショウ</t>
    </rPh>
    <rPh sb="21" eb="23">
      <t>ドウリョク</t>
    </rPh>
    <rPh sb="24" eb="26">
      <t>サクゲン</t>
    </rPh>
    <phoneticPr fontId="3"/>
  </si>
  <si>
    <t>熱搬送ポンプへの台数制御装置又は回転数制御装置の導入による動力の削減</t>
    <rPh sb="0" eb="1">
      <t>ネツ</t>
    </rPh>
    <rPh sb="1" eb="3">
      <t>ハンソウ</t>
    </rPh>
    <rPh sb="14" eb="15">
      <t>マタ</t>
    </rPh>
    <rPh sb="29" eb="31">
      <t>ドウリョク</t>
    </rPh>
    <rPh sb="32" eb="34">
      <t>サクゲン</t>
    </rPh>
    <phoneticPr fontId="3"/>
  </si>
  <si>
    <t>燃料の燃焼の合理化</t>
  </si>
  <si>
    <t>燃料の燃焼管理</t>
  </si>
  <si>
    <t>3201</t>
  </si>
  <si>
    <r>
      <t>O</t>
    </r>
    <r>
      <rPr>
        <vertAlign val="subscript"/>
        <sz val="10"/>
        <color theme="1"/>
        <rFont val="ＭＳ ゴシック"/>
        <family val="3"/>
        <charset val="128"/>
      </rPr>
      <t>2</t>
    </r>
    <r>
      <rPr>
        <sz val="10"/>
        <color theme="1"/>
        <rFont val="ＭＳ ゴシック"/>
        <family val="3"/>
        <charset val="128"/>
      </rPr>
      <t>メーターによる空気比管理の実施</t>
    </r>
    <rPh sb="9" eb="11">
      <t>クウキ</t>
    </rPh>
    <rPh sb="11" eb="12">
      <t>ヒ</t>
    </rPh>
    <rPh sb="12" eb="14">
      <t>カンリ</t>
    </rPh>
    <rPh sb="15" eb="17">
      <t>ジッシ</t>
    </rPh>
    <phoneticPr fontId="3"/>
  </si>
  <si>
    <t>燃焼制御装置による空気比最適管理の実施</t>
    <rPh sb="9" eb="16">
      <t>クウキヒサイテキカンリ</t>
    </rPh>
    <rPh sb="17" eb="19">
      <t>ジッシ</t>
    </rPh>
    <phoneticPr fontId="3"/>
  </si>
  <si>
    <t>排ガスの廃熱回収の管理</t>
  </si>
  <si>
    <t>3401</t>
  </si>
  <si>
    <t>工業炉への空気予熱器（レキュペレーター）又は排ガス利用の予熱帯の設置による熱回収の改善</t>
    <rPh sb="0" eb="2">
      <t>コウギョウ</t>
    </rPh>
    <rPh sb="2" eb="3">
      <t>ロ</t>
    </rPh>
    <rPh sb="5" eb="7">
      <t>クウキ</t>
    </rPh>
    <rPh sb="7" eb="9">
      <t>ヨネツ</t>
    </rPh>
    <rPh sb="9" eb="10">
      <t>キ</t>
    </rPh>
    <rPh sb="20" eb="21">
      <t>マタ</t>
    </rPh>
    <rPh sb="22" eb="23">
      <t>ハイ</t>
    </rPh>
    <rPh sb="25" eb="27">
      <t>リヨウ</t>
    </rPh>
    <rPh sb="28" eb="30">
      <t>ヨネツ</t>
    </rPh>
    <rPh sb="30" eb="31">
      <t>タイ</t>
    </rPh>
    <rPh sb="32" eb="34">
      <t>セッチ</t>
    </rPh>
    <rPh sb="37" eb="38">
      <t>ネツ</t>
    </rPh>
    <rPh sb="38" eb="40">
      <t>カイシュウ</t>
    </rPh>
    <rPh sb="41" eb="43">
      <t>カイゼン</t>
    </rPh>
    <phoneticPr fontId="3"/>
  </si>
  <si>
    <t>ボイラー、工業炉へのリジェネレイティブバーナー等の蓄熱体型熱回収機器の設置による熱回収の改善</t>
    <rPh sb="5" eb="7">
      <t>コウギョウ</t>
    </rPh>
    <rPh sb="7" eb="8">
      <t>ロ</t>
    </rPh>
    <rPh sb="23" eb="24">
      <t>トウ</t>
    </rPh>
    <rPh sb="25" eb="27">
      <t>チクネツ</t>
    </rPh>
    <rPh sb="27" eb="28">
      <t>タイ</t>
    </rPh>
    <rPh sb="28" eb="29">
      <t>ガタ</t>
    </rPh>
    <rPh sb="29" eb="30">
      <t>ネツ</t>
    </rPh>
    <rPh sb="30" eb="32">
      <t>カイシュウ</t>
    </rPh>
    <rPh sb="32" eb="34">
      <t>キキ</t>
    </rPh>
    <rPh sb="35" eb="37">
      <t>セッチ</t>
    </rPh>
    <rPh sb="40" eb="41">
      <t>ネツ</t>
    </rPh>
    <rPh sb="41" eb="43">
      <t>カイシュウ</t>
    </rPh>
    <rPh sb="44" eb="46">
      <t>カイゼン</t>
    </rPh>
    <phoneticPr fontId="3"/>
  </si>
  <si>
    <t>ボイラー用給水予熱器（エコノマイザー）の設置による熱回収の改善</t>
    <rPh sb="25" eb="26">
      <t>ネツ</t>
    </rPh>
    <rPh sb="26" eb="28">
      <t>カイシュウ</t>
    </rPh>
    <rPh sb="29" eb="31">
      <t>カイゼン</t>
    </rPh>
    <phoneticPr fontId="3"/>
  </si>
  <si>
    <t>放射、伝熱等による熱の損失の防止に関する措置</t>
  </si>
  <si>
    <t>配管の管理</t>
  </si>
  <si>
    <t>3601</t>
  </si>
  <si>
    <t>スチームトラップ設置位置の見直し及び適正化</t>
    <rPh sb="8" eb="10">
      <t>セッチ</t>
    </rPh>
    <rPh sb="10" eb="12">
      <t>イチ</t>
    </rPh>
    <rPh sb="13" eb="15">
      <t>ミナオ</t>
    </rPh>
    <rPh sb="16" eb="17">
      <t>オヨ</t>
    </rPh>
    <rPh sb="18" eb="21">
      <t>テキセイカ</t>
    </rPh>
    <phoneticPr fontId="3"/>
  </si>
  <si>
    <t>配管経路の見直し、不要配管や重複配管の撤去による熱損失の軽減</t>
    <rPh sb="24" eb="25">
      <t>ネツ</t>
    </rPh>
    <rPh sb="25" eb="27">
      <t>ソンシツ</t>
    </rPh>
    <rPh sb="28" eb="30">
      <t>ケイゲン</t>
    </rPh>
    <phoneticPr fontId="3"/>
  </si>
  <si>
    <t>被加熱固体の移送設備の保温及びカバーの設置による熱損失の軽減</t>
    <rPh sb="24" eb="25">
      <t>ネツ</t>
    </rPh>
    <rPh sb="25" eb="27">
      <t>ソンシツ</t>
    </rPh>
    <rPh sb="28" eb="30">
      <t>ケイゲン</t>
    </rPh>
    <phoneticPr fontId="3"/>
  </si>
  <si>
    <t>変圧器</t>
  </si>
  <si>
    <t>3701</t>
  </si>
  <si>
    <t>高効率（低損失）変圧器の導入</t>
    <rPh sb="12" eb="14">
      <t>ドウニュウ</t>
    </rPh>
    <phoneticPr fontId="3"/>
  </si>
  <si>
    <t>負荷の統合及び軽負荷変圧器の停止による負荷損の削減</t>
    <rPh sb="19" eb="21">
      <t>フカ</t>
    </rPh>
    <rPh sb="21" eb="22">
      <t>ゾン</t>
    </rPh>
    <rPh sb="23" eb="25">
      <t>サクゲン</t>
    </rPh>
    <phoneticPr fontId="3"/>
  </si>
  <si>
    <t>冷凍機</t>
  </si>
  <si>
    <t>3305</t>
  </si>
  <si>
    <t>冷媒管の保温強化による熱損失の削減</t>
    <rPh sb="0" eb="2">
      <t>レイバイ</t>
    </rPh>
    <rPh sb="2" eb="3">
      <t>カン</t>
    </rPh>
    <rPh sb="4" eb="6">
      <t>ホオン</t>
    </rPh>
    <rPh sb="6" eb="8">
      <t>キョウカ</t>
    </rPh>
    <rPh sb="11" eb="12">
      <t>ネツ</t>
    </rPh>
    <rPh sb="12" eb="14">
      <t>ソンシツ</t>
    </rPh>
    <rPh sb="15" eb="17">
      <t>サクゲン</t>
    </rPh>
    <phoneticPr fontId="3"/>
  </si>
  <si>
    <t>冷却水ポンプへの回転数制御装置の導入による動力の削減</t>
    <rPh sb="8" eb="11">
      <t>カイテンスウ</t>
    </rPh>
    <rPh sb="11" eb="13">
      <t>セイギョ</t>
    </rPh>
    <rPh sb="13" eb="15">
      <t>ソウチ</t>
    </rPh>
    <rPh sb="16" eb="18">
      <t>ドウニュウ</t>
    </rPh>
    <rPh sb="21" eb="23">
      <t>ドウリョク</t>
    </rPh>
    <rPh sb="24" eb="26">
      <t>サクゲン</t>
    </rPh>
    <phoneticPr fontId="3"/>
  </si>
  <si>
    <t>冷却塔の充填材の定期的な清掃の実施</t>
    <rPh sb="8" eb="11">
      <t>テイキテキ</t>
    </rPh>
    <rPh sb="15" eb="17">
      <t>ジッシ</t>
    </rPh>
    <phoneticPr fontId="3"/>
  </si>
  <si>
    <t>冷却塔ファンへの台数制御装置又は回転数制御装置の導入による動力の削減</t>
    <rPh sb="14" eb="15">
      <t>マタ</t>
    </rPh>
    <rPh sb="16" eb="19">
      <t>カイテンスウ</t>
    </rPh>
    <rPh sb="19" eb="21">
      <t>セイギョ</t>
    </rPh>
    <rPh sb="21" eb="23">
      <t>ソウチ</t>
    </rPh>
    <rPh sb="29" eb="31">
      <t>ドウリョク</t>
    </rPh>
    <rPh sb="32" eb="34">
      <t>サクゲン</t>
    </rPh>
    <phoneticPr fontId="3"/>
  </si>
  <si>
    <t>冷凍機・冷却塔</t>
    <phoneticPr fontId="3"/>
  </si>
  <si>
    <t>1203</t>
  </si>
  <si>
    <t>フリークーリングによる熱源の負荷軽減</t>
    <rPh sb="11" eb="13">
      <t>ネツゲン</t>
    </rPh>
    <rPh sb="14" eb="16">
      <t>フカ</t>
    </rPh>
    <rPh sb="16" eb="18">
      <t>ケイゲン</t>
    </rPh>
    <phoneticPr fontId="37"/>
  </si>
  <si>
    <t>冷媒管の保温強化による熱損失の削減</t>
    <rPh sb="0" eb="2">
      <t>レイバイ</t>
    </rPh>
    <rPh sb="2" eb="3">
      <t>カン</t>
    </rPh>
    <rPh sb="4" eb="6">
      <t>ホオン</t>
    </rPh>
    <rPh sb="6" eb="8">
      <t>キョウカ</t>
    </rPh>
    <rPh sb="11" eb="12">
      <t>ネツ</t>
    </rPh>
    <rPh sb="12" eb="14">
      <t>ソンシツ</t>
    </rPh>
    <rPh sb="15" eb="17">
      <t>サクゲン</t>
    </rPh>
    <phoneticPr fontId="37"/>
  </si>
  <si>
    <t>冷却水ポンプへの回転数制御装置の導入による動力の削減</t>
    <rPh sb="8" eb="11">
      <t>カイテンスウ</t>
    </rPh>
    <rPh sb="11" eb="13">
      <t>セイギョ</t>
    </rPh>
    <rPh sb="13" eb="15">
      <t>ソウチ</t>
    </rPh>
    <rPh sb="16" eb="18">
      <t>ドウニュウ</t>
    </rPh>
    <rPh sb="21" eb="23">
      <t>ドウリョク</t>
    </rPh>
    <rPh sb="24" eb="26">
      <t>サクゲン</t>
    </rPh>
    <phoneticPr fontId="37"/>
  </si>
  <si>
    <t>冷却塔の充填材の定期的な清掃の実施</t>
    <rPh sb="8" eb="11">
      <t>テイキテキ</t>
    </rPh>
    <rPh sb="15" eb="17">
      <t>ジッシ</t>
    </rPh>
    <phoneticPr fontId="37"/>
  </si>
  <si>
    <t>冷却塔ファンへの台数制御装置又は回転数制御装置の導入による動力の削減</t>
    <rPh sb="14" eb="15">
      <t>マタ</t>
    </rPh>
    <rPh sb="16" eb="19">
      <t>カイテンスウ</t>
    </rPh>
    <rPh sb="19" eb="21">
      <t>セイギョ</t>
    </rPh>
    <rPh sb="21" eb="23">
      <t>ソウチ</t>
    </rPh>
    <rPh sb="29" eb="31">
      <t>ドウリョク</t>
    </rPh>
    <rPh sb="32" eb="34">
      <t>サクゲン</t>
    </rPh>
    <phoneticPr fontId="37"/>
  </si>
  <si>
    <t>一般管理事項</t>
    <phoneticPr fontId="13"/>
  </si>
  <si>
    <t>ｴﾈﾙｷﾞｰ使用量の管理</t>
  </si>
  <si>
    <t>運用</t>
    <phoneticPr fontId="13"/>
  </si>
  <si>
    <t>産業</t>
    <rPh sb="0" eb="2">
      <t>サンギョウ</t>
    </rPh>
    <phoneticPr fontId="13"/>
  </si>
  <si>
    <t>一定期間（日、週、月など）ごとのエネルギー使用量の把握</t>
    <rPh sb="0" eb="2">
      <t>イッテイ</t>
    </rPh>
    <rPh sb="2" eb="4">
      <t>キカン</t>
    </rPh>
    <rPh sb="5" eb="6">
      <t>ヒ</t>
    </rPh>
    <rPh sb="7" eb="8">
      <t>シュウ</t>
    </rPh>
    <rPh sb="9" eb="10">
      <t>ツキ</t>
    </rPh>
    <phoneticPr fontId="13"/>
  </si>
  <si>
    <t>業務</t>
    <rPh sb="0" eb="2">
      <t>ギョウム</t>
    </rPh>
    <phoneticPr fontId="13"/>
  </si>
  <si>
    <t>一定期間(日、週、月など)毎のｴﾈﾙｷﾞｰ使用量の把握</t>
    <rPh sb="0" eb="2">
      <t>イッテイ</t>
    </rPh>
    <rPh sb="2" eb="4">
      <t>キカン</t>
    </rPh>
    <rPh sb="5" eb="6">
      <t>ヒ</t>
    </rPh>
    <rPh sb="7" eb="8">
      <t>シュウ</t>
    </rPh>
    <rPh sb="9" eb="10">
      <t>ツキ</t>
    </rPh>
    <rPh sb="13" eb="14">
      <t>ゴト</t>
    </rPh>
    <phoneticPr fontId="13"/>
  </si>
  <si>
    <t>エネルギーの負荷変動の管理</t>
  </si>
  <si>
    <t>エネルギーフローの管理</t>
  </si>
  <si>
    <t>エネルギー消費原単位の算出及び過去の実績との比較・分析の実施</t>
    <rPh sb="13" eb="14">
      <t>オヨ</t>
    </rPh>
    <rPh sb="28" eb="30">
      <t>ジッシ</t>
    </rPh>
    <phoneticPr fontId="13"/>
  </si>
  <si>
    <t>設備ごとの空転時間（チョコ停、段取り時間、前/後処理、条件設定時間など）、事故停止時間、管理停止時間の記録と管理</t>
    <rPh sb="0" eb="2">
      <t>セツビ</t>
    </rPh>
    <rPh sb="5" eb="7">
      <t>クウテン</t>
    </rPh>
    <rPh sb="7" eb="9">
      <t>ジカン</t>
    </rPh>
    <rPh sb="13" eb="14">
      <t>テイ</t>
    </rPh>
    <rPh sb="15" eb="17">
      <t>ダンド</t>
    </rPh>
    <rPh sb="18" eb="20">
      <t>ジカン</t>
    </rPh>
    <rPh sb="21" eb="22">
      <t>ゼン</t>
    </rPh>
    <rPh sb="23" eb="24">
      <t>ゴ</t>
    </rPh>
    <rPh sb="24" eb="26">
      <t>ショリ</t>
    </rPh>
    <rPh sb="27" eb="29">
      <t>ジョウケン</t>
    </rPh>
    <rPh sb="29" eb="31">
      <t>セッテイ</t>
    </rPh>
    <rPh sb="31" eb="33">
      <t>ジカン</t>
    </rPh>
    <rPh sb="37" eb="39">
      <t>ジコ</t>
    </rPh>
    <rPh sb="39" eb="41">
      <t>テイシ</t>
    </rPh>
    <rPh sb="41" eb="43">
      <t>ジカン</t>
    </rPh>
    <rPh sb="44" eb="46">
      <t>カンリ</t>
    </rPh>
    <rPh sb="46" eb="48">
      <t>テイシ</t>
    </rPh>
    <rPh sb="48" eb="50">
      <t>ジカン</t>
    </rPh>
    <rPh sb="51" eb="53">
      <t>キロク</t>
    </rPh>
    <rPh sb="54" eb="56">
      <t>カンリ</t>
    </rPh>
    <phoneticPr fontId="13"/>
  </si>
  <si>
    <t>設備ごとの正味稼働時間（率）の管理</t>
    <rPh sb="0" eb="2">
      <t>セツビ</t>
    </rPh>
    <phoneticPr fontId="13"/>
  </si>
  <si>
    <t>生産設備ごと及び工程ごと（熱上げ、均熱、加熱など）のエネルギー把握及び分析の実施</t>
    <rPh sb="6" eb="7">
      <t>オヨ</t>
    </rPh>
    <rPh sb="13" eb="14">
      <t>ネツ</t>
    </rPh>
    <rPh sb="14" eb="15">
      <t>ア</t>
    </rPh>
    <rPh sb="17" eb="18">
      <t>キン</t>
    </rPh>
    <rPh sb="18" eb="19">
      <t>ネツ</t>
    </rPh>
    <rPh sb="20" eb="22">
      <t>カネツ</t>
    </rPh>
    <rPh sb="33" eb="34">
      <t>オヨ</t>
    </rPh>
    <rPh sb="38" eb="40">
      <t>ジッシ</t>
    </rPh>
    <phoneticPr fontId="13"/>
  </si>
  <si>
    <t>発電専用設備、コージェネレーション設備</t>
    <phoneticPr fontId="13"/>
  </si>
  <si>
    <t>ｺｰｼﾞｪﾈﾚｰｼｮﾝ設備</t>
  </si>
  <si>
    <t>熱及び電気の需要変動の把握の実施</t>
    <rPh sb="0" eb="1">
      <t>ネツ</t>
    </rPh>
    <rPh sb="1" eb="2">
      <t>オヨ</t>
    </rPh>
    <rPh sb="3" eb="5">
      <t>デンキ</t>
    </rPh>
    <rPh sb="6" eb="8">
      <t>ジュヨウ</t>
    </rPh>
    <rPh sb="8" eb="10">
      <t>ヘンドウ</t>
    </rPh>
    <rPh sb="11" eb="13">
      <t>ハアク</t>
    </rPh>
    <rPh sb="14" eb="16">
      <t>ジッシ</t>
    </rPh>
    <phoneticPr fontId="13"/>
  </si>
  <si>
    <t>熱の動力等への変換の合理化</t>
    <phoneticPr fontId="13"/>
  </si>
  <si>
    <t>管理標準の作成・変更の適切な実施</t>
    <rPh sb="11" eb="13">
      <t>テキセツ</t>
    </rPh>
    <rPh sb="14" eb="16">
      <t>ジッシ</t>
    </rPh>
    <phoneticPr fontId="13"/>
  </si>
  <si>
    <t>総合効率の把握と管理</t>
    <rPh sb="5" eb="7">
      <t>ハアク</t>
    </rPh>
    <rPh sb="8" eb="10">
      <t>カンリ</t>
    </rPh>
    <phoneticPr fontId="13"/>
  </si>
  <si>
    <t>定期的な計測・記録の実施</t>
    <rPh sb="10" eb="12">
      <t>ジッシ</t>
    </rPh>
    <phoneticPr fontId="13"/>
  </si>
  <si>
    <t>定期的な保守及び点検の実施</t>
    <rPh sb="11" eb="13">
      <t>ジッシ</t>
    </rPh>
    <phoneticPr fontId="13"/>
  </si>
  <si>
    <t>電気の動力、熱等への変換の合理化に関する措置</t>
    <phoneticPr fontId="13"/>
  </si>
  <si>
    <t>エアブローの適正管理による圧縮空気流量の削減</t>
  </si>
  <si>
    <t>コンプレッサーの吸込みフィルタの清掃</t>
    <rPh sb="8" eb="10">
      <t>スイコ</t>
    </rPh>
    <phoneticPr fontId="13"/>
  </si>
  <si>
    <t>ｺﾝﾌﾟﾚｯｻｰの吐出圧の適正化による動力の削減</t>
    <rPh sb="15" eb="16">
      <t>カ</t>
    </rPh>
    <rPh sb="19" eb="21">
      <t>ドウリョク</t>
    </rPh>
    <rPh sb="22" eb="24">
      <t>サクゲン</t>
    </rPh>
    <phoneticPr fontId="13"/>
  </si>
  <si>
    <t>負荷に応じたｺﾝﾌﾟﾚｯｻｰ運転台数の見直しによる動力の削減</t>
    <rPh sb="0" eb="2">
      <t>フカ</t>
    </rPh>
    <rPh sb="3" eb="4">
      <t>オウ</t>
    </rPh>
    <rPh sb="19" eb="21">
      <t>ミナオ</t>
    </rPh>
    <rPh sb="25" eb="27">
      <t>ドウリョク</t>
    </rPh>
    <rPh sb="28" eb="30">
      <t>サクゲン</t>
    </rPh>
    <phoneticPr fontId="13"/>
  </si>
  <si>
    <t>ﾌﾞﾛｰﾉｽﾞﾙの口径、形状、ブロー方向、圧力の最適化による動力の削減</t>
    <rPh sb="30" eb="32">
      <t>ドウリョク</t>
    </rPh>
    <rPh sb="33" eb="35">
      <t>サクゲン</t>
    </rPh>
    <phoneticPr fontId="13"/>
  </si>
  <si>
    <t>漏洩管理の実施による圧縮空気量の削減</t>
    <rPh sb="0" eb="2">
      <t>ロウエイ</t>
    </rPh>
    <rPh sb="2" eb="4">
      <t>カンリ</t>
    </rPh>
    <rPh sb="5" eb="7">
      <t>ジッシ</t>
    </rPh>
    <rPh sb="10" eb="12">
      <t>アッシュク</t>
    </rPh>
    <rPh sb="12" eb="14">
      <t>クウキ</t>
    </rPh>
    <rPh sb="14" eb="15">
      <t>リョウ</t>
    </rPh>
    <rPh sb="16" eb="18">
      <t>サクゲン</t>
    </rPh>
    <phoneticPr fontId="13"/>
  </si>
  <si>
    <t>圧縮空気の噴射時間の短縮による動力の削減</t>
    <rPh sb="15" eb="17">
      <t>ドウリョク</t>
    </rPh>
    <rPh sb="18" eb="20">
      <t>サクゲン</t>
    </rPh>
    <phoneticPr fontId="13"/>
  </si>
  <si>
    <t>生産工程等の使用端圧力の見直しによる圧縮空気量の削減</t>
  </si>
  <si>
    <t>非稼働エリアの供給元弁の閉止による圧縮空気流量の削減</t>
  </si>
  <si>
    <t>廃熱の回収利用</t>
    <phoneticPr fontId="13"/>
  </si>
  <si>
    <t>温排水の保有熱量の適正な把握と管理</t>
    <rPh sb="0" eb="1">
      <t>オン</t>
    </rPh>
    <rPh sb="1" eb="3">
      <t>ハイスイ</t>
    </rPh>
    <rPh sb="4" eb="6">
      <t>ホユウ</t>
    </rPh>
    <rPh sb="6" eb="8">
      <t>ネツリョウ</t>
    </rPh>
    <rPh sb="9" eb="11">
      <t>テキセイ</t>
    </rPh>
    <rPh sb="12" eb="14">
      <t>ハアク</t>
    </rPh>
    <rPh sb="15" eb="17">
      <t>カンリ</t>
    </rPh>
    <phoneticPr fontId="13"/>
  </si>
  <si>
    <t>ﾌｧﾝベルトの省エネ型への更新による動力の削減</t>
    <rPh sb="10" eb="11">
      <t>ガタ</t>
    </rPh>
    <rPh sb="18" eb="20">
      <t>ドウリョク</t>
    </rPh>
    <rPh sb="21" eb="23">
      <t>サクゲン</t>
    </rPh>
    <phoneticPr fontId="13"/>
  </si>
  <si>
    <t>ﾌｧﾝ及びﾌﾞﾛﾜｰのﾀﾞﾝﾊﾟの開度の適正な管理</t>
  </si>
  <si>
    <t>ﾌｧﾝ及びﾌﾞﾛﾜｰ風量の適正な把握と管理</t>
    <rPh sb="10" eb="12">
      <t>フウリョウ</t>
    </rPh>
    <rPh sb="16" eb="18">
      <t>ハアク</t>
    </rPh>
    <phoneticPr fontId="13"/>
  </si>
  <si>
    <t>ボイラー設備、給湯設備</t>
    <phoneticPr fontId="13"/>
  </si>
  <si>
    <t>空気比の把握と適正管理</t>
    <rPh sb="0" eb="2">
      <t>クウキ</t>
    </rPh>
    <rPh sb="2" eb="3">
      <t>ヒ</t>
    </rPh>
    <rPh sb="4" eb="6">
      <t>ハアク</t>
    </rPh>
    <rPh sb="7" eb="9">
      <t>テキセイ</t>
    </rPh>
    <rPh sb="9" eb="11">
      <t>カンリ</t>
    </rPh>
    <phoneticPr fontId="13"/>
  </si>
  <si>
    <t>加熱及び冷却並びに伝熱の合理化</t>
    <phoneticPr fontId="13"/>
  </si>
  <si>
    <t>燃焼制御装置の予熱時間の短縮等による燃料使用量の削減</t>
    <rPh sb="0" eb="2">
      <t>ネンショウ</t>
    </rPh>
    <rPh sb="2" eb="4">
      <t>セイギョ</t>
    </rPh>
    <rPh sb="4" eb="6">
      <t>ソウチ</t>
    </rPh>
    <rPh sb="7" eb="9">
      <t>ヨネツ</t>
    </rPh>
    <rPh sb="9" eb="11">
      <t>ジカン</t>
    </rPh>
    <rPh sb="12" eb="14">
      <t>タンシュク</t>
    </rPh>
    <rPh sb="14" eb="15">
      <t>トウ</t>
    </rPh>
    <rPh sb="18" eb="20">
      <t>ネンリョウ</t>
    </rPh>
    <rPh sb="20" eb="23">
      <t>シヨウリョウ</t>
    </rPh>
    <rPh sb="24" eb="26">
      <t>サクゲン</t>
    </rPh>
    <phoneticPr fontId="13"/>
  </si>
  <si>
    <t>複数稼動時のボイラー負荷の適正な管理</t>
    <rPh sb="0" eb="2">
      <t>フクスウ</t>
    </rPh>
    <rPh sb="2" eb="4">
      <t>カドウ</t>
    </rPh>
    <rPh sb="4" eb="5">
      <t>ジ</t>
    </rPh>
    <rPh sb="16" eb="18">
      <t>カンリ</t>
    </rPh>
    <phoneticPr fontId="13"/>
  </si>
  <si>
    <t>ボイラー水処理剤の使用などによる定期的な水質管理の実施</t>
    <rPh sb="4" eb="5">
      <t>スイ</t>
    </rPh>
    <rPh sb="5" eb="7">
      <t>ショリ</t>
    </rPh>
    <rPh sb="7" eb="8">
      <t>ザイ</t>
    </rPh>
    <rPh sb="9" eb="11">
      <t>シヨウ</t>
    </rPh>
    <phoneticPr fontId="13"/>
  </si>
  <si>
    <t>ボイラー水処理材の使用などによる定期的な水質管理の実施</t>
    <rPh sb="4" eb="5">
      <t>スイ</t>
    </rPh>
    <rPh sb="5" eb="7">
      <t>ショリ</t>
    </rPh>
    <rPh sb="7" eb="8">
      <t>ザイ</t>
    </rPh>
    <rPh sb="9" eb="11">
      <t>シヨウ</t>
    </rPh>
    <phoneticPr fontId="13"/>
  </si>
  <si>
    <t>ボイラーと蒸気使用側との連携による負荷の平準化対策の実施</t>
    <rPh sb="23" eb="25">
      <t>タイサク</t>
    </rPh>
    <rPh sb="26" eb="28">
      <t>ジッシ</t>
    </rPh>
    <phoneticPr fontId="13"/>
  </si>
  <si>
    <t>ボイラーの圧力・温度見直しによる負荷低減</t>
    <rPh sb="5" eb="7">
      <t>アツリョク</t>
    </rPh>
    <rPh sb="8" eb="10">
      <t>オンド</t>
    </rPh>
    <rPh sb="10" eb="12">
      <t>ミナオ</t>
    </rPh>
    <rPh sb="16" eb="18">
      <t>フカ</t>
    </rPh>
    <rPh sb="18" eb="20">
      <t>テイゲン</t>
    </rPh>
    <phoneticPr fontId="13"/>
  </si>
  <si>
    <t>ボイラーの起動時間や停止時間の見直しによる燃料の削減</t>
    <rPh sb="5" eb="7">
      <t>キドウ</t>
    </rPh>
    <rPh sb="7" eb="9">
      <t>ジカン</t>
    </rPh>
    <rPh sb="10" eb="12">
      <t>テイシ</t>
    </rPh>
    <rPh sb="12" eb="14">
      <t>ジカン</t>
    </rPh>
    <rPh sb="15" eb="17">
      <t>ミナオ</t>
    </rPh>
    <rPh sb="21" eb="23">
      <t>ネンリョウ</t>
    </rPh>
    <rPh sb="24" eb="26">
      <t>サクゲン</t>
    </rPh>
    <phoneticPr fontId="13"/>
  </si>
  <si>
    <t>ボイラーブロー水量の低減による熱損失の改善</t>
    <rPh sb="7" eb="8">
      <t>スイ</t>
    </rPh>
    <rPh sb="10" eb="12">
      <t>テイゲン</t>
    </rPh>
    <rPh sb="15" eb="16">
      <t>ネツ</t>
    </rPh>
    <rPh sb="16" eb="18">
      <t>ソンシツ</t>
    </rPh>
    <rPh sb="19" eb="21">
      <t>カイゼン</t>
    </rPh>
    <phoneticPr fontId="13"/>
  </si>
  <si>
    <t>ﾎﾞｲﾗｰﾌﾞﾛｰ水量の低減による熱損失の改善</t>
    <rPh sb="9" eb="10">
      <t>スイ</t>
    </rPh>
    <rPh sb="12" eb="14">
      <t>テイゲン</t>
    </rPh>
    <rPh sb="17" eb="18">
      <t>ネツ</t>
    </rPh>
    <rPh sb="18" eb="20">
      <t>ソンシツ</t>
    </rPh>
    <rPh sb="21" eb="23">
      <t>カイゼン</t>
    </rPh>
    <phoneticPr fontId="13"/>
  </si>
  <si>
    <t>負荷変動に応じたポンプのON/OFF制御の導入による動力の削減</t>
    <rPh sb="0" eb="2">
      <t>フカ</t>
    </rPh>
    <rPh sb="2" eb="4">
      <t>ヘンドウ</t>
    </rPh>
    <rPh sb="5" eb="6">
      <t>オウ</t>
    </rPh>
    <rPh sb="18" eb="20">
      <t>セイギョ</t>
    </rPh>
    <rPh sb="21" eb="23">
      <t>ドウニュウ</t>
    </rPh>
    <rPh sb="26" eb="28">
      <t>ドウリョク</t>
    </rPh>
    <rPh sb="29" eb="31">
      <t>サクゲン</t>
    </rPh>
    <phoneticPr fontId="13"/>
  </si>
  <si>
    <t>ポンプ吐出弁の開度の適正な管理</t>
    <rPh sb="10" eb="12">
      <t>テキセイ</t>
    </rPh>
    <rPh sb="13" eb="15">
      <t>カンリ</t>
    </rPh>
    <phoneticPr fontId="13"/>
  </si>
  <si>
    <t>ポンプ閉止弁の開閉操作の適切な実施</t>
    <rPh sb="12" eb="14">
      <t>テキセツ</t>
    </rPh>
    <rPh sb="15" eb="17">
      <t>ジッシ</t>
    </rPh>
    <phoneticPr fontId="13"/>
  </si>
  <si>
    <t>ポンプ流量の適正な把握と管理</t>
    <rPh sb="6" eb="8">
      <t>テキセイ</t>
    </rPh>
    <rPh sb="9" eb="11">
      <t>ハアク</t>
    </rPh>
    <phoneticPr fontId="13"/>
  </si>
  <si>
    <t>加熱工程のｽｹｼﾞｭｰﾙ管理</t>
  </si>
  <si>
    <t>加熱工程間のスケジュールの見直しによる加熱工程の合理化</t>
    <rPh sb="0" eb="2">
      <t>カネツ</t>
    </rPh>
    <rPh sb="19" eb="21">
      <t>カネツ</t>
    </rPh>
    <rPh sb="21" eb="23">
      <t>コウテイ</t>
    </rPh>
    <rPh sb="24" eb="27">
      <t>ゴウリカ</t>
    </rPh>
    <phoneticPr fontId="13"/>
  </si>
  <si>
    <t>分散している加熱作業の集約化による加熱工程の合理化</t>
    <rPh sb="17" eb="19">
      <t>カネツ</t>
    </rPh>
    <rPh sb="19" eb="21">
      <t>コウテイ</t>
    </rPh>
    <rPh sb="22" eb="25">
      <t>ゴウリカ</t>
    </rPh>
    <phoneticPr fontId="13"/>
  </si>
  <si>
    <t>加熱工程における処理材の量及び炉内配置の最適化による負荷の平準化</t>
    <rPh sb="0" eb="2">
      <t>カネツ</t>
    </rPh>
    <rPh sb="2" eb="4">
      <t>コウテイ</t>
    </rPh>
    <rPh sb="8" eb="10">
      <t>ショリ</t>
    </rPh>
    <rPh sb="10" eb="11">
      <t>ザイ</t>
    </rPh>
    <rPh sb="20" eb="23">
      <t>サイテキカ</t>
    </rPh>
    <rPh sb="26" eb="28">
      <t>フカ</t>
    </rPh>
    <rPh sb="29" eb="32">
      <t>ヘイジュンカ</t>
    </rPh>
    <phoneticPr fontId="13"/>
  </si>
  <si>
    <t>加熱工程における熱処理条件の見直しによる熱効率の改善</t>
    <rPh sb="0" eb="2">
      <t>カネツ</t>
    </rPh>
    <rPh sb="2" eb="4">
      <t>コウテイ</t>
    </rPh>
    <rPh sb="8" eb="11">
      <t>ネツショリ</t>
    </rPh>
    <rPh sb="11" eb="13">
      <t>ジョウケン</t>
    </rPh>
    <rPh sb="14" eb="16">
      <t>ミナオ</t>
    </rPh>
    <rPh sb="20" eb="21">
      <t>ネツ</t>
    </rPh>
    <rPh sb="21" eb="23">
      <t>コウリツ</t>
    </rPh>
    <rPh sb="24" eb="26">
      <t>カイゼン</t>
    </rPh>
    <phoneticPr fontId="13"/>
  </si>
  <si>
    <t>加熱工程における炉内温度分布及び設定温度ﾌﾟﾛｸﾞﾗﾑの見直しによる熱効率の改善</t>
    <rPh sb="0" eb="2">
      <t>カネツ</t>
    </rPh>
    <rPh sb="2" eb="4">
      <t>コウテイ</t>
    </rPh>
    <rPh sb="8" eb="10">
      <t>ロナイ</t>
    </rPh>
    <rPh sb="10" eb="12">
      <t>オンド</t>
    </rPh>
    <rPh sb="12" eb="14">
      <t>ブンプ</t>
    </rPh>
    <rPh sb="14" eb="15">
      <t>オヨ</t>
    </rPh>
    <rPh sb="16" eb="18">
      <t>セッテイ</t>
    </rPh>
    <rPh sb="18" eb="20">
      <t>オンド</t>
    </rPh>
    <rPh sb="28" eb="30">
      <t>ミナオ</t>
    </rPh>
    <rPh sb="34" eb="35">
      <t>ネツ</t>
    </rPh>
    <rPh sb="35" eb="37">
      <t>コウリツ</t>
    </rPh>
    <rPh sb="38" eb="40">
      <t>カイゼン</t>
    </rPh>
    <phoneticPr fontId="13"/>
  </si>
  <si>
    <t>加熱設備の負荷の適正な把握と管理</t>
    <rPh sb="0" eb="2">
      <t>カネツ</t>
    </rPh>
    <rPh sb="2" eb="4">
      <t>セツビ</t>
    </rPh>
    <rPh sb="11" eb="13">
      <t>ハアク</t>
    </rPh>
    <rPh sb="14" eb="16">
      <t>カンリ</t>
    </rPh>
    <phoneticPr fontId="13"/>
  </si>
  <si>
    <t>工業炉への低蓄熱量の耐火材･断熱材の採用による予熱運転時間の短縮化</t>
    <rPh sb="0" eb="2">
      <t>コウギョウ</t>
    </rPh>
    <rPh sb="2" eb="3">
      <t>ロ</t>
    </rPh>
    <rPh sb="5" eb="6">
      <t>テイ</t>
    </rPh>
    <rPh sb="6" eb="8">
      <t>チクネツ</t>
    </rPh>
    <rPh sb="8" eb="9">
      <t>リョウ</t>
    </rPh>
    <rPh sb="10" eb="12">
      <t>タイカ</t>
    </rPh>
    <rPh sb="12" eb="13">
      <t>ザイ</t>
    </rPh>
    <rPh sb="14" eb="17">
      <t>ダンネツザイ</t>
    </rPh>
    <rPh sb="18" eb="20">
      <t>サイヨウ</t>
    </rPh>
    <rPh sb="23" eb="25">
      <t>ヨネツ</t>
    </rPh>
    <rPh sb="25" eb="27">
      <t>ウンテン</t>
    </rPh>
    <rPh sb="27" eb="29">
      <t>ジカン</t>
    </rPh>
    <rPh sb="30" eb="33">
      <t>タンシュクカ</t>
    </rPh>
    <phoneticPr fontId="13"/>
  </si>
  <si>
    <t>熱交換器、誘引ファンなどのばいじん、スケールその他の付着物の除去</t>
    <rPh sb="0" eb="4">
      <t>ネツコウカンキ</t>
    </rPh>
    <rPh sb="5" eb="7">
      <t>ユウイン</t>
    </rPh>
    <phoneticPr fontId="13"/>
  </si>
  <si>
    <t>熱利用設備の開口部の縮小又は密閉化による熱効率の改善</t>
    <rPh sb="0" eb="1">
      <t>ネツ</t>
    </rPh>
    <rPh sb="1" eb="3">
      <t>リヨウ</t>
    </rPh>
    <rPh sb="3" eb="5">
      <t>セツビ</t>
    </rPh>
    <rPh sb="16" eb="17">
      <t>カ</t>
    </rPh>
    <rPh sb="20" eb="21">
      <t>ネツ</t>
    </rPh>
    <rPh sb="21" eb="23">
      <t>コウリツ</t>
    </rPh>
    <rPh sb="24" eb="26">
      <t>カイゼン</t>
    </rPh>
    <phoneticPr fontId="13"/>
  </si>
  <si>
    <t>供給される熱媒体の温度、圧力及び量の適正な管理</t>
    <rPh sb="21" eb="23">
      <t>カンリ</t>
    </rPh>
    <phoneticPr fontId="13"/>
  </si>
  <si>
    <t>蒸気圧力の見直し（低減）による蒸気供給量の最適化</t>
    <rPh sb="15" eb="17">
      <t>ジョウキ</t>
    </rPh>
    <rPh sb="17" eb="19">
      <t>キョウキュウ</t>
    </rPh>
    <rPh sb="19" eb="20">
      <t>リョウ</t>
    </rPh>
    <rPh sb="21" eb="24">
      <t>サイテキカ</t>
    </rPh>
    <phoneticPr fontId="13"/>
  </si>
  <si>
    <t>空気調和設備、換気設備</t>
    <phoneticPr fontId="13"/>
  </si>
  <si>
    <t>スケジュール運転の実施など、負荷に応じた換気ファンの稼動による動力の削減</t>
    <rPh sb="26" eb="28">
      <t>カドウ</t>
    </rPh>
    <rPh sb="31" eb="33">
      <t>ドウリョク</t>
    </rPh>
    <rPh sb="34" eb="36">
      <t>サクゲン</t>
    </rPh>
    <phoneticPr fontId="13"/>
  </si>
  <si>
    <t>ファンベルトの省エネ型への更新による動力の削減</t>
    <rPh sb="10" eb="11">
      <t>ガタ</t>
    </rPh>
    <rPh sb="18" eb="20">
      <t>ドウリョク</t>
    </rPh>
    <rPh sb="21" eb="23">
      <t>サクゲン</t>
    </rPh>
    <phoneticPr fontId="13"/>
  </si>
  <si>
    <t>換気期間、換気時間、換気回数等の適正な把握と管理</t>
    <rPh sb="19" eb="21">
      <t>ハアク</t>
    </rPh>
    <phoneticPr fontId="13"/>
  </si>
  <si>
    <t>管理基準の作成・変更</t>
  </si>
  <si>
    <t>加熱設備に関する管理標準の作成･変更</t>
    <rPh sb="0" eb="2">
      <t>カネツ</t>
    </rPh>
    <rPh sb="2" eb="4">
      <t>セツビ</t>
    </rPh>
    <rPh sb="5" eb="6">
      <t>カン</t>
    </rPh>
    <rPh sb="8" eb="10">
      <t>カンリ</t>
    </rPh>
    <rPh sb="10" eb="12">
      <t>ヒョウジュン</t>
    </rPh>
    <rPh sb="13" eb="15">
      <t>サクセイ</t>
    </rPh>
    <rPh sb="16" eb="18">
      <t>ヘンコウ</t>
    </rPh>
    <phoneticPr fontId="3"/>
  </si>
  <si>
    <t>換気設備に関する管理標準の作成･変更</t>
    <rPh sb="0" eb="2">
      <t>カンキ</t>
    </rPh>
    <rPh sb="2" eb="4">
      <t>セツビ</t>
    </rPh>
    <rPh sb="5" eb="6">
      <t>カン</t>
    </rPh>
    <phoneticPr fontId="3"/>
  </si>
  <si>
    <t>給湯設備に関する管理標準の作成･変更</t>
    <rPh sb="0" eb="2">
      <t>キュウトウ</t>
    </rPh>
    <rPh sb="2" eb="4">
      <t>セツビ</t>
    </rPh>
    <rPh sb="5" eb="6">
      <t>カン</t>
    </rPh>
    <phoneticPr fontId="3"/>
  </si>
  <si>
    <t>業務用設備に関する管理標準の作成･変更</t>
    <rPh sb="0" eb="2">
      <t>ギョウム</t>
    </rPh>
    <rPh sb="2" eb="3">
      <t>ヨウ</t>
    </rPh>
    <rPh sb="3" eb="5">
      <t>セツビ</t>
    </rPh>
    <phoneticPr fontId="13"/>
  </si>
  <si>
    <t>空気調和設備･換気設備に関する管理標準の作成･変更</t>
    <rPh sb="0" eb="2">
      <t>クウキ</t>
    </rPh>
    <rPh sb="2" eb="4">
      <t>チョウワ</t>
    </rPh>
    <rPh sb="4" eb="6">
      <t>セツビ</t>
    </rPh>
    <rPh sb="7" eb="9">
      <t>カンキ</t>
    </rPh>
    <rPh sb="9" eb="11">
      <t>セツビ</t>
    </rPh>
    <rPh sb="12" eb="13">
      <t>カン</t>
    </rPh>
    <phoneticPr fontId="13"/>
  </si>
  <si>
    <t>空気調和設備に関する管理標準の作成･変更</t>
    <rPh sb="0" eb="2">
      <t>クウキ</t>
    </rPh>
    <rPh sb="2" eb="4">
      <t>チョウワ</t>
    </rPh>
    <rPh sb="4" eb="6">
      <t>セツビ</t>
    </rPh>
    <rPh sb="7" eb="8">
      <t>カン</t>
    </rPh>
    <phoneticPr fontId="3"/>
  </si>
  <si>
    <t>ｺﾝﾌﾟﾚｯｻｰに関する管理標準の作成･変更</t>
  </si>
  <si>
    <t>事務用機器に関する管理標準の作成･変更</t>
    <rPh sb="0" eb="3">
      <t>ジムヨウ</t>
    </rPh>
    <rPh sb="3" eb="5">
      <t>キキ</t>
    </rPh>
    <phoneticPr fontId="13"/>
  </si>
  <si>
    <t>事務用機器に関する管理標準の作成･変更</t>
    <rPh sb="0" eb="3">
      <t>ジムヨウ</t>
    </rPh>
    <rPh sb="3" eb="5">
      <t>キキ</t>
    </rPh>
    <phoneticPr fontId="3"/>
  </si>
  <si>
    <t>受変電設備に関する管理標準の作成･変更</t>
    <rPh sb="0" eb="1">
      <t>ジュ</t>
    </rPh>
    <rPh sb="1" eb="3">
      <t>ヘンデン</t>
    </rPh>
    <rPh sb="3" eb="5">
      <t>セツビ</t>
    </rPh>
    <phoneticPr fontId="13"/>
  </si>
  <si>
    <t>受変電設備に関する管理標準の作成･変更</t>
    <rPh sb="0" eb="1">
      <t>ジュ</t>
    </rPh>
    <rPh sb="1" eb="3">
      <t>ヘンデン</t>
    </rPh>
    <rPh sb="3" eb="5">
      <t>セツビ</t>
    </rPh>
    <phoneticPr fontId="3"/>
  </si>
  <si>
    <t>昇降機に関する管理標準の作成･変更</t>
    <rPh sb="0" eb="3">
      <t>ショウコウキ</t>
    </rPh>
    <phoneticPr fontId="13"/>
  </si>
  <si>
    <t>昇降機に関する管理標準の作成･変更</t>
    <rPh sb="0" eb="3">
      <t>ショウコウキ</t>
    </rPh>
    <phoneticPr fontId="3"/>
  </si>
  <si>
    <t>照明設備に関する管理標準の作成･変更</t>
    <rPh sb="0" eb="2">
      <t>ショウメイ</t>
    </rPh>
    <rPh sb="2" eb="4">
      <t>セツビ</t>
    </rPh>
    <phoneticPr fontId="13"/>
  </si>
  <si>
    <t>照明設備に関する管理標準の作成･変更</t>
    <rPh sb="0" eb="2">
      <t>ショウメイ</t>
    </rPh>
    <rPh sb="2" eb="4">
      <t>セツビ</t>
    </rPh>
    <phoneticPr fontId="3"/>
  </si>
  <si>
    <t>ボイラー･給湯設備に関する管理標準の作成･変更</t>
    <rPh sb="5" eb="7">
      <t>キュウトウ</t>
    </rPh>
    <rPh sb="7" eb="9">
      <t>セツビ</t>
    </rPh>
    <rPh sb="10" eb="11">
      <t>カン</t>
    </rPh>
    <rPh sb="13" eb="15">
      <t>カンリ</t>
    </rPh>
    <rPh sb="15" eb="17">
      <t>ヒョウジュン</t>
    </rPh>
    <rPh sb="18" eb="20">
      <t>サクセイ</t>
    </rPh>
    <rPh sb="21" eb="23">
      <t>ヘンコウ</t>
    </rPh>
    <phoneticPr fontId="13"/>
  </si>
  <si>
    <t>ﾎﾞｲﾗｰ設備に関する管理標準の作成･変更</t>
    <rPh sb="5" eb="7">
      <t>セツビ</t>
    </rPh>
    <rPh sb="8" eb="9">
      <t>カン</t>
    </rPh>
    <rPh sb="11" eb="13">
      <t>カンリ</t>
    </rPh>
    <rPh sb="13" eb="15">
      <t>ヒョウジュン</t>
    </rPh>
    <rPh sb="16" eb="18">
      <t>サクセイ</t>
    </rPh>
    <rPh sb="19" eb="21">
      <t>ヘンコウ</t>
    </rPh>
    <phoneticPr fontId="3"/>
  </si>
  <si>
    <t>冷凍機に関する管理標準の作成･変更</t>
    <rPh sb="0" eb="3">
      <t>レイトウキ</t>
    </rPh>
    <rPh sb="4" eb="5">
      <t>カン</t>
    </rPh>
    <phoneticPr fontId="13"/>
  </si>
  <si>
    <t>冷凍機に関する管理標準の作成･変更</t>
    <rPh sb="0" eb="3">
      <t>レイトウキ</t>
    </rPh>
    <rPh sb="4" eb="5">
      <t>カン</t>
    </rPh>
    <phoneticPr fontId="3"/>
  </si>
  <si>
    <t>温室効果ガス排出削減に関する基本方針、エネルギー管理組織図及び原単位管理基準の作成</t>
    <rPh sb="14" eb="16">
      <t>キホン</t>
    </rPh>
    <rPh sb="16" eb="18">
      <t>ホウシン</t>
    </rPh>
    <rPh sb="24" eb="26">
      <t>カンリ</t>
    </rPh>
    <rPh sb="26" eb="29">
      <t>ソシキズ</t>
    </rPh>
    <rPh sb="29" eb="30">
      <t>オヨ</t>
    </rPh>
    <rPh sb="31" eb="34">
      <t>ゲンタンイ</t>
    </rPh>
    <rPh sb="34" eb="36">
      <t>カンリ</t>
    </rPh>
    <rPh sb="36" eb="38">
      <t>キジュン</t>
    </rPh>
    <rPh sb="39" eb="41">
      <t>サクセイ</t>
    </rPh>
    <phoneticPr fontId="13"/>
  </si>
  <si>
    <t>温室効果ガス排出削減に関する基本方針、エネルギー管理組織図及び原単位管理基準の作成</t>
    <rPh sb="14" eb="16">
      <t>キホン</t>
    </rPh>
    <rPh sb="16" eb="18">
      <t>ホウシン</t>
    </rPh>
    <rPh sb="24" eb="26">
      <t>カンリ</t>
    </rPh>
    <rPh sb="26" eb="29">
      <t>ソシキズ</t>
    </rPh>
    <rPh sb="29" eb="30">
      <t>オヨ</t>
    </rPh>
    <rPh sb="31" eb="34">
      <t>ゲンタンイ</t>
    </rPh>
    <rPh sb="34" eb="36">
      <t>カンリ</t>
    </rPh>
    <rPh sb="36" eb="38">
      <t>キジュン</t>
    </rPh>
    <rPh sb="39" eb="41">
      <t>サクセイ</t>
    </rPh>
    <phoneticPr fontId="3"/>
  </si>
  <si>
    <t>冬期以外の洗面所系統の給湯停止による熱源負荷の削減</t>
    <rPh sb="0" eb="2">
      <t>トウキ</t>
    </rPh>
    <rPh sb="2" eb="4">
      <t>イガイ</t>
    </rPh>
    <rPh sb="18" eb="20">
      <t>ネツゲン</t>
    </rPh>
    <rPh sb="20" eb="22">
      <t>フカ</t>
    </rPh>
    <rPh sb="23" eb="25">
      <t>サクゲン</t>
    </rPh>
    <phoneticPr fontId="13"/>
  </si>
  <si>
    <t>燃料原単位、給湯温度等の記録に基づく異常検知及び保守点検の実施</t>
    <rPh sb="0" eb="2">
      <t>ネンリョウ</t>
    </rPh>
    <rPh sb="2" eb="5">
      <t>ゲンタンイ</t>
    </rPh>
    <rPh sb="6" eb="8">
      <t>キュウトウ</t>
    </rPh>
    <rPh sb="8" eb="11">
      <t>オンドトウ</t>
    </rPh>
    <rPh sb="12" eb="14">
      <t>キロク</t>
    </rPh>
    <rPh sb="15" eb="16">
      <t>モト</t>
    </rPh>
    <rPh sb="18" eb="20">
      <t>イジョウ</t>
    </rPh>
    <rPh sb="20" eb="22">
      <t>ケンチ</t>
    </rPh>
    <rPh sb="22" eb="23">
      <t>オヨ</t>
    </rPh>
    <rPh sb="24" eb="26">
      <t>ホシュ</t>
    </rPh>
    <rPh sb="26" eb="28">
      <t>テンケン</t>
    </rPh>
    <rPh sb="29" eb="31">
      <t>ジッシ</t>
    </rPh>
    <phoneticPr fontId="13"/>
  </si>
  <si>
    <t>給湯圧力の見直し（低減）による熱源の負荷軽減</t>
    <rPh sb="5" eb="7">
      <t>ミナオ</t>
    </rPh>
    <rPh sb="15" eb="17">
      <t>ネツゲン</t>
    </rPh>
    <rPh sb="18" eb="20">
      <t>フカ</t>
    </rPh>
    <rPh sb="20" eb="22">
      <t>ケイゲン</t>
    </rPh>
    <phoneticPr fontId="13"/>
  </si>
  <si>
    <t>給湯温度の見直し（低下）による熱源の負荷軽減</t>
    <rPh sb="5" eb="7">
      <t>ミナオ</t>
    </rPh>
    <rPh sb="15" eb="17">
      <t>ネツゲン</t>
    </rPh>
    <rPh sb="18" eb="20">
      <t>フカ</t>
    </rPh>
    <rPh sb="20" eb="22">
      <t>ケイゲン</t>
    </rPh>
    <phoneticPr fontId="13"/>
  </si>
  <si>
    <t>給湯温度の見直し（低下）による熱源負荷の軽減</t>
    <rPh sb="5" eb="7">
      <t>ミナオ</t>
    </rPh>
    <rPh sb="15" eb="17">
      <t>ネツゲン</t>
    </rPh>
    <rPh sb="17" eb="19">
      <t>フカ</t>
    </rPh>
    <rPh sb="20" eb="22">
      <t>ケイゲン</t>
    </rPh>
    <phoneticPr fontId="13"/>
  </si>
  <si>
    <t>給湯期間及び給湯時間の短縮化による熱源の負荷軽減</t>
    <rPh sb="4" eb="5">
      <t>オヨ</t>
    </rPh>
    <rPh sb="6" eb="8">
      <t>キュウトウ</t>
    </rPh>
    <rPh sb="13" eb="14">
      <t>カ</t>
    </rPh>
    <rPh sb="17" eb="19">
      <t>ネツゲン</t>
    </rPh>
    <rPh sb="20" eb="22">
      <t>フカ</t>
    </rPh>
    <rPh sb="22" eb="24">
      <t>ケイゲン</t>
    </rPh>
    <phoneticPr fontId="13"/>
  </si>
  <si>
    <t>配管及び配管付属品からの蒸気漏れ防止対策の実施</t>
    <rPh sb="18" eb="20">
      <t>タイサク</t>
    </rPh>
    <rPh sb="21" eb="23">
      <t>ジッシ</t>
    </rPh>
    <phoneticPr fontId="13"/>
  </si>
  <si>
    <t>業務用機器</t>
    <phoneticPr fontId="13"/>
  </si>
  <si>
    <t>ショーケース等の着霜制御装置の設定の見直しによる使用電力量の削減</t>
    <rPh sb="6" eb="7">
      <t>トウ</t>
    </rPh>
    <rPh sb="8" eb="9">
      <t>チャク</t>
    </rPh>
    <rPh sb="9" eb="10">
      <t>シモ</t>
    </rPh>
    <rPh sb="10" eb="12">
      <t>セイギョ</t>
    </rPh>
    <rPh sb="12" eb="14">
      <t>ソウチ</t>
    </rPh>
    <rPh sb="15" eb="17">
      <t>セッテイ</t>
    </rPh>
    <rPh sb="18" eb="20">
      <t>ミナオ</t>
    </rPh>
    <rPh sb="24" eb="26">
      <t>シヨウ</t>
    </rPh>
    <rPh sb="26" eb="28">
      <t>デンリョク</t>
    </rPh>
    <rPh sb="28" eb="29">
      <t>リョウ</t>
    </rPh>
    <rPh sb="30" eb="32">
      <t>サクゲン</t>
    </rPh>
    <phoneticPr fontId="13"/>
  </si>
  <si>
    <t>ショーケース内照明の点灯時間の見直しによる使用電力量の削減</t>
    <rPh sb="6" eb="7">
      <t>ナイ</t>
    </rPh>
    <rPh sb="7" eb="9">
      <t>ショウメイ</t>
    </rPh>
    <rPh sb="10" eb="12">
      <t>テントウ</t>
    </rPh>
    <rPh sb="12" eb="14">
      <t>ジカン</t>
    </rPh>
    <rPh sb="15" eb="17">
      <t>ミナオ</t>
    </rPh>
    <rPh sb="21" eb="23">
      <t>シヨウ</t>
    </rPh>
    <rPh sb="23" eb="25">
      <t>デンリョク</t>
    </rPh>
    <rPh sb="25" eb="26">
      <t>リョウ</t>
    </rPh>
    <rPh sb="27" eb="29">
      <t>サクゲン</t>
    </rPh>
    <phoneticPr fontId="13"/>
  </si>
  <si>
    <t>ショーケース温湿度の見直しによる使用電力量の削減</t>
    <rPh sb="10" eb="12">
      <t>ミナオ</t>
    </rPh>
    <rPh sb="16" eb="18">
      <t>シヨウ</t>
    </rPh>
    <rPh sb="18" eb="20">
      <t>デンリョク</t>
    </rPh>
    <rPh sb="20" eb="21">
      <t>リョウ</t>
    </rPh>
    <rPh sb="22" eb="24">
      <t>サクゲン</t>
    </rPh>
    <phoneticPr fontId="13"/>
  </si>
  <si>
    <t>冷蔵庫及び冷凍庫の扉開閉回数の制限の設定</t>
    <rPh sb="0" eb="3">
      <t>レイゾウコ</t>
    </rPh>
    <rPh sb="3" eb="4">
      <t>オヨ</t>
    </rPh>
    <rPh sb="5" eb="8">
      <t>レイトウコ</t>
    </rPh>
    <rPh sb="15" eb="17">
      <t>セイゲン</t>
    </rPh>
    <rPh sb="18" eb="20">
      <t>セッテイ</t>
    </rPh>
    <phoneticPr fontId="13"/>
  </si>
  <si>
    <t>冷凍･冷蔵設備のCOPの算出と管理</t>
    <rPh sb="0" eb="2">
      <t>レイトウ</t>
    </rPh>
    <rPh sb="3" eb="5">
      <t>レイゾウ</t>
    </rPh>
    <rPh sb="5" eb="7">
      <t>セツビ</t>
    </rPh>
    <rPh sb="12" eb="14">
      <t>サンシュツ</t>
    </rPh>
    <rPh sb="15" eb="17">
      <t>カンリ</t>
    </rPh>
    <phoneticPr fontId="13"/>
  </si>
  <si>
    <t>冷凍･冷蔵設備の断熱材の点検及び劣化部の補修の実施</t>
    <rPh sb="0" eb="2">
      <t>レイトウ</t>
    </rPh>
    <rPh sb="3" eb="5">
      <t>レイゾウ</t>
    </rPh>
    <rPh sb="5" eb="7">
      <t>セツビ</t>
    </rPh>
    <rPh sb="8" eb="11">
      <t>ダンネツザイ</t>
    </rPh>
    <rPh sb="12" eb="14">
      <t>テンケン</t>
    </rPh>
    <rPh sb="14" eb="15">
      <t>オヨ</t>
    </rPh>
    <rPh sb="16" eb="18">
      <t>レッカ</t>
    </rPh>
    <rPh sb="18" eb="19">
      <t>ブ</t>
    </rPh>
    <rPh sb="20" eb="22">
      <t>ホシュウ</t>
    </rPh>
    <rPh sb="23" eb="25">
      <t>ジッシ</t>
    </rPh>
    <phoneticPr fontId="13"/>
  </si>
  <si>
    <t>陳列及び保管食材の適正管理による冷凍･冷蔵設備の負荷軽減</t>
    <rPh sb="16" eb="18">
      <t>レイトウ</t>
    </rPh>
    <rPh sb="19" eb="21">
      <t>レイゾウ</t>
    </rPh>
    <rPh sb="21" eb="23">
      <t>セツビ</t>
    </rPh>
    <rPh sb="24" eb="26">
      <t>フカ</t>
    </rPh>
    <rPh sb="26" eb="28">
      <t>ケイゲン</t>
    </rPh>
    <phoneticPr fontId="13"/>
  </si>
  <si>
    <t>エアフィルタ等の定期的な点検、清掃及び交換の実施</t>
    <rPh sb="8" eb="11">
      <t>テイキテキ</t>
    </rPh>
    <rPh sb="17" eb="18">
      <t>オヨ</t>
    </rPh>
    <rPh sb="22" eb="24">
      <t>ジッシ</t>
    </rPh>
    <phoneticPr fontId="13"/>
  </si>
  <si>
    <t>ｴｱﾌｨﾙﾀ等の定期的な点検、清掃及び交換の実施</t>
    <rPh sb="8" eb="11">
      <t>テイキテキ</t>
    </rPh>
    <rPh sb="17" eb="18">
      <t>オヨ</t>
    </rPh>
    <rPh sb="22" eb="24">
      <t>ジッシ</t>
    </rPh>
    <phoneticPr fontId="13"/>
  </si>
  <si>
    <t>室内の冷暖房設定温度の見直しによる熱源の負荷軽減</t>
    <rPh sb="0" eb="2">
      <t>シツナイ</t>
    </rPh>
    <rPh sb="11" eb="13">
      <t>ミナオ</t>
    </rPh>
    <rPh sb="17" eb="19">
      <t>ネツゲン</t>
    </rPh>
    <rPh sb="20" eb="22">
      <t>フカ</t>
    </rPh>
    <rPh sb="22" eb="24">
      <t>ケイゲン</t>
    </rPh>
    <phoneticPr fontId="13"/>
  </si>
  <si>
    <t>外気導入量の見直しによる熱源の負荷軽減</t>
    <rPh sb="2" eb="4">
      <t>ドウニュウ</t>
    </rPh>
    <rPh sb="6" eb="8">
      <t>ミナオ</t>
    </rPh>
    <rPh sb="12" eb="14">
      <t>ネツゲン</t>
    </rPh>
    <rPh sb="15" eb="17">
      <t>フカ</t>
    </rPh>
    <rPh sb="17" eb="19">
      <t>ケイゲン</t>
    </rPh>
    <phoneticPr fontId="13"/>
  </si>
  <si>
    <t>外気導入ダンパの開度の適正な管理</t>
    <rPh sb="11" eb="13">
      <t>テキセイ</t>
    </rPh>
    <rPh sb="14" eb="16">
      <t>カンリ</t>
    </rPh>
    <phoneticPr fontId="13"/>
  </si>
  <si>
    <t>共用部等の設定温度の見直しによる熱源の負荷軽減</t>
    <rPh sb="10" eb="12">
      <t>ミナオ</t>
    </rPh>
    <rPh sb="16" eb="18">
      <t>ネツゲン</t>
    </rPh>
    <rPh sb="19" eb="21">
      <t>フカ</t>
    </rPh>
    <rPh sb="21" eb="23">
      <t>ケイゲン</t>
    </rPh>
    <phoneticPr fontId="13"/>
  </si>
  <si>
    <t>中間期及び冬季における外気冷房の実施による使用エネルギーの削減</t>
    <rPh sb="3" eb="4">
      <t>オヨ</t>
    </rPh>
    <rPh sb="21" eb="23">
      <t>シヨウ</t>
    </rPh>
    <rPh sb="29" eb="31">
      <t>サクゲン</t>
    </rPh>
    <phoneticPr fontId="13"/>
  </si>
  <si>
    <t>負荷の変動に応じた流量、圧力等の設定による運転の最適化</t>
    <rPh sb="21" eb="23">
      <t>ウンテン</t>
    </rPh>
    <rPh sb="24" eb="27">
      <t>サイテキカ</t>
    </rPh>
    <phoneticPr fontId="13"/>
  </si>
  <si>
    <t>複数熱源における運転機器及び台数の適正な選択による空調運転の最適化</t>
    <rPh sb="12" eb="13">
      <t>オヨ</t>
    </rPh>
    <rPh sb="25" eb="27">
      <t>クウチョウ</t>
    </rPh>
    <rPh sb="27" eb="29">
      <t>ウンテン</t>
    </rPh>
    <rPh sb="30" eb="33">
      <t>サイテキカ</t>
    </rPh>
    <phoneticPr fontId="13"/>
  </si>
  <si>
    <t>立上げ、停止時刻の変更（予冷・予熱時間の短縮）による使用エネルギーの削減</t>
    <rPh sb="20" eb="22">
      <t>タンシュク</t>
    </rPh>
    <rPh sb="26" eb="28">
      <t>シヨウ</t>
    </rPh>
    <rPh sb="34" eb="36">
      <t>サクゲン</t>
    </rPh>
    <phoneticPr fontId="13"/>
  </si>
  <si>
    <t>冷暖房期間の見直しによる使用エネルギーの削減</t>
    <rPh sb="6" eb="8">
      <t>ミナオ</t>
    </rPh>
    <rPh sb="12" eb="14">
      <t>シヨウ</t>
    </rPh>
    <rPh sb="20" eb="22">
      <t>サクゲン</t>
    </rPh>
    <phoneticPr fontId="13"/>
  </si>
  <si>
    <t>冷暖房期間の見直しによる熱源の負荷軽減</t>
    <rPh sb="6" eb="8">
      <t>ミナオ</t>
    </rPh>
    <rPh sb="12" eb="14">
      <t>ネツゲン</t>
    </rPh>
    <rPh sb="15" eb="17">
      <t>フカ</t>
    </rPh>
    <rPh sb="17" eb="19">
      <t>ケイゲン</t>
    </rPh>
    <phoneticPr fontId="13"/>
  </si>
  <si>
    <t>冷房期の温水運転及び暖房期の冷水運転の短縮化･停止による使用エネルギーの削減</t>
    <rPh sb="8" eb="9">
      <t>オヨ</t>
    </rPh>
    <rPh sb="19" eb="22">
      <t>タンシュクカ</t>
    </rPh>
    <rPh sb="23" eb="25">
      <t>テイシ</t>
    </rPh>
    <rPh sb="28" eb="30">
      <t>シヨウ</t>
    </rPh>
    <rPh sb="36" eb="38">
      <t>サクゲン</t>
    </rPh>
    <phoneticPr fontId="13"/>
  </si>
  <si>
    <t>冷房時の除湿再熱運転の見直しによる熱源の負荷軽減</t>
    <rPh sb="11" eb="13">
      <t>ミナオ</t>
    </rPh>
    <rPh sb="17" eb="19">
      <t>ネツゲン</t>
    </rPh>
    <rPh sb="20" eb="22">
      <t>フカ</t>
    </rPh>
    <rPh sb="22" eb="24">
      <t>ケイゲン</t>
    </rPh>
    <phoneticPr fontId="13"/>
  </si>
  <si>
    <t>ブラインド、カーテンの適正な活用による室内入射熱の削減</t>
    <rPh sb="14" eb="16">
      <t>カツヨウ</t>
    </rPh>
    <rPh sb="19" eb="21">
      <t>シツナイ</t>
    </rPh>
    <rPh sb="21" eb="23">
      <t>ニュウシャ</t>
    </rPh>
    <rPh sb="23" eb="24">
      <t>ネツ</t>
    </rPh>
    <rPh sb="25" eb="27">
      <t>サクゲン</t>
    </rPh>
    <phoneticPr fontId="13"/>
  </si>
  <si>
    <t>ﾌﾞﾗｲﾝﾄﾞ、ｶｰﾃﾝの適正な活用による室内入射熱の削減</t>
    <rPh sb="16" eb="18">
      <t>カツヨウ</t>
    </rPh>
    <rPh sb="21" eb="23">
      <t>シツナイ</t>
    </rPh>
    <rPh sb="23" eb="25">
      <t>ニュウシャ</t>
    </rPh>
    <rPh sb="25" eb="26">
      <t>ネツ</t>
    </rPh>
    <rPh sb="27" eb="29">
      <t>サクゲン</t>
    </rPh>
    <phoneticPr fontId="13"/>
  </si>
  <si>
    <t>事務用機器、民生用機器</t>
    <phoneticPr fontId="13"/>
  </si>
  <si>
    <t>事務用機器の不要時の電源遮断による待機電力の削減</t>
    <rPh sb="2" eb="3">
      <t>ヨウ</t>
    </rPh>
    <rPh sb="12" eb="14">
      <t>シャダン</t>
    </rPh>
    <phoneticPr fontId="13"/>
  </si>
  <si>
    <t>主要設備等の保全管理</t>
  </si>
  <si>
    <t>機器の負荷率管理（コンプレッサー、ポンプ、ボイラー、変圧器など）の実施</t>
    <rPh sb="0" eb="2">
      <t>キキ</t>
    </rPh>
    <rPh sb="3" eb="5">
      <t>フカ</t>
    </rPh>
    <rPh sb="5" eb="6">
      <t>リツ</t>
    </rPh>
    <rPh sb="6" eb="8">
      <t>カンリ</t>
    </rPh>
    <rPh sb="26" eb="29">
      <t>ヘンアツキ</t>
    </rPh>
    <rPh sb="33" eb="35">
      <t>ジッシ</t>
    </rPh>
    <phoneticPr fontId="13"/>
  </si>
  <si>
    <t>機器の性能管理（冷凍機、ボイラー、コージェネレーションなどの効率管理）の実施</t>
    <rPh sb="0" eb="2">
      <t>キキ</t>
    </rPh>
    <rPh sb="36" eb="38">
      <t>ジッシ</t>
    </rPh>
    <phoneticPr fontId="13"/>
  </si>
  <si>
    <t>機器の性能管理（冷凍機、ボイラー、発電設備、ｺｰｼﾞｪﾈﾚｰｼｮﾝなどの効率管理）の実施</t>
    <rPh sb="0" eb="2">
      <t>キキ</t>
    </rPh>
    <rPh sb="42" eb="44">
      <t>ジッシ</t>
    </rPh>
    <phoneticPr fontId="13"/>
  </si>
  <si>
    <t>設備･機器管理台帳の整備</t>
    <rPh sb="0" eb="2">
      <t>セツビ</t>
    </rPh>
    <phoneticPr fontId="13"/>
  </si>
  <si>
    <t>設備ごとの計測、記録結果の適正な管理</t>
    <rPh sb="0" eb="2">
      <t>セツビ</t>
    </rPh>
    <rPh sb="10" eb="12">
      <t>ケッカ</t>
    </rPh>
    <rPh sb="13" eb="15">
      <t>テキセイ</t>
    </rPh>
    <phoneticPr fontId="13"/>
  </si>
  <si>
    <t>設備ごとの日常/定期点検（定期的計測・分析・記録）の実施</t>
    <rPh sb="0" eb="2">
      <t>セツビ</t>
    </rPh>
    <rPh sb="26" eb="28">
      <t>ジッシ</t>
    </rPh>
    <phoneticPr fontId="13"/>
  </si>
  <si>
    <t>設備保全計画（保守点検に関する計画、長期保全計画など）の作成及びそれに基づく管理</t>
    <rPh sb="0" eb="2">
      <t>セツビ</t>
    </rPh>
    <rPh sb="7" eb="9">
      <t>ホシュ</t>
    </rPh>
    <rPh sb="9" eb="11">
      <t>テンケン</t>
    </rPh>
    <rPh sb="12" eb="13">
      <t>カン</t>
    </rPh>
    <rPh sb="15" eb="17">
      <t>ケイカク</t>
    </rPh>
    <rPh sb="18" eb="20">
      <t>チョウキ</t>
    </rPh>
    <rPh sb="20" eb="22">
      <t>ホゼン</t>
    </rPh>
    <rPh sb="22" eb="24">
      <t>ケイカク</t>
    </rPh>
    <rPh sb="28" eb="30">
      <t>サクセイ</t>
    </rPh>
    <rPh sb="30" eb="31">
      <t>オヨ</t>
    </rPh>
    <rPh sb="35" eb="36">
      <t>モト</t>
    </rPh>
    <phoneticPr fontId="13"/>
  </si>
  <si>
    <r>
      <t>計測器（熱電対、流量計、圧力計、回転数計、電流/電圧計、照度計、O</t>
    </r>
    <r>
      <rPr>
        <vertAlign val="subscript"/>
        <sz val="9"/>
        <color theme="1"/>
        <rFont val="ＭＳ Ｐ明朝"/>
        <family val="1"/>
        <charset val="128"/>
      </rPr>
      <t>2</t>
    </r>
    <r>
      <rPr>
        <sz val="9"/>
        <color theme="1"/>
        <rFont val="ＭＳ Ｐ明朝"/>
        <family val="1"/>
        <charset val="128"/>
      </rPr>
      <t>/CO</t>
    </r>
    <r>
      <rPr>
        <vertAlign val="subscript"/>
        <sz val="9"/>
        <color theme="1"/>
        <rFont val="ＭＳ Ｐ明朝"/>
        <family val="1"/>
        <charset val="128"/>
      </rPr>
      <t>2</t>
    </r>
    <r>
      <rPr>
        <sz val="9"/>
        <color theme="1"/>
        <rFont val="ＭＳ Ｐ明朝"/>
        <family val="1"/>
        <charset val="128"/>
      </rPr>
      <t>計、温湿度計など）及び記録計の適正な管理及び校正の実施</t>
    </r>
    <rPh sb="4" eb="5">
      <t>ネツ</t>
    </rPh>
    <rPh sb="5" eb="6">
      <t>デン</t>
    </rPh>
    <rPh sb="6" eb="7">
      <t>ツイ</t>
    </rPh>
    <rPh sb="8" eb="11">
      <t>リュウリョウケイ</t>
    </rPh>
    <rPh sb="12" eb="15">
      <t>アツリョクケイ</t>
    </rPh>
    <rPh sb="16" eb="19">
      <t>カイテンスウ</t>
    </rPh>
    <rPh sb="19" eb="20">
      <t>ケイ</t>
    </rPh>
    <rPh sb="21" eb="23">
      <t>デンリュウ</t>
    </rPh>
    <rPh sb="24" eb="27">
      <t>デンアツケイ</t>
    </rPh>
    <rPh sb="28" eb="30">
      <t>ショウド</t>
    </rPh>
    <rPh sb="30" eb="31">
      <t>ケイ</t>
    </rPh>
    <rPh sb="38" eb="39">
      <t>ケイ</t>
    </rPh>
    <rPh sb="40" eb="41">
      <t>オン</t>
    </rPh>
    <rPh sb="41" eb="43">
      <t>シツド</t>
    </rPh>
    <rPh sb="43" eb="44">
      <t>ケイ</t>
    </rPh>
    <rPh sb="47" eb="48">
      <t>オヨ</t>
    </rPh>
    <rPh sb="53" eb="55">
      <t>テキセイ</t>
    </rPh>
    <rPh sb="58" eb="59">
      <t>オヨ</t>
    </rPh>
    <rPh sb="63" eb="65">
      <t>ジッシ</t>
    </rPh>
    <phoneticPr fontId="13"/>
  </si>
  <si>
    <t>図面の適正な管理（空調系統図、熱搬送系統図、圧縮空気系統図、蒸気系統図、単線結線図、照明器具配線配置図等）</t>
    <rPh sb="3" eb="5">
      <t>テキセイ</t>
    </rPh>
    <rPh sb="6" eb="8">
      <t>カンリ</t>
    </rPh>
    <rPh sb="11" eb="13">
      <t>ケイトウ</t>
    </rPh>
    <rPh sb="26" eb="29">
      <t>ケイトウズ</t>
    </rPh>
    <rPh sb="32" eb="34">
      <t>ケイトウ</t>
    </rPh>
    <rPh sb="51" eb="52">
      <t>トウ</t>
    </rPh>
    <phoneticPr fontId="13"/>
  </si>
  <si>
    <t>受変電設備、ＢＥＭＳ</t>
    <phoneticPr fontId="13"/>
  </si>
  <si>
    <t>電気使用量平準化のための設備稼働調整方法の明確化</t>
    <rPh sb="0" eb="2">
      <t>デンキ</t>
    </rPh>
    <rPh sb="2" eb="5">
      <t>シヨウリョウ</t>
    </rPh>
    <rPh sb="5" eb="8">
      <t>ヘイジュンカ</t>
    </rPh>
    <rPh sb="12" eb="14">
      <t>セツビ</t>
    </rPh>
    <rPh sb="14" eb="16">
      <t>カドウ</t>
    </rPh>
    <rPh sb="16" eb="18">
      <t>チョウセイ</t>
    </rPh>
    <rPh sb="18" eb="20">
      <t>ホウホウ</t>
    </rPh>
    <rPh sb="21" eb="24">
      <t>メイカクカ</t>
    </rPh>
    <phoneticPr fontId="13"/>
  </si>
  <si>
    <t>ピークカット（設備運転の一時停止）やピークシフト（設備運転時間の変更）による最大電力の抑制</t>
    <rPh sb="7" eb="9">
      <t>セツビ</t>
    </rPh>
    <rPh sb="9" eb="11">
      <t>ウンテン</t>
    </rPh>
    <rPh sb="12" eb="14">
      <t>イチジ</t>
    </rPh>
    <rPh sb="14" eb="16">
      <t>テイシ</t>
    </rPh>
    <rPh sb="25" eb="27">
      <t>セツビ</t>
    </rPh>
    <rPh sb="27" eb="29">
      <t>ウンテン</t>
    </rPh>
    <rPh sb="29" eb="31">
      <t>ジカン</t>
    </rPh>
    <rPh sb="32" eb="34">
      <t>ヘンコウ</t>
    </rPh>
    <rPh sb="38" eb="40">
      <t>サイダイ</t>
    </rPh>
    <rPh sb="40" eb="42">
      <t>デンリョク</t>
    </rPh>
    <rPh sb="43" eb="45">
      <t>ヨクセイ</t>
    </rPh>
    <phoneticPr fontId="13"/>
  </si>
  <si>
    <t>長期の不使用変圧器の停止による無負荷損の削減</t>
    <rPh sb="15" eb="16">
      <t>ム</t>
    </rPh>
    <rPh sb="16" eb="18">
      <t>フカ</t>
    </rPh>
    <rPh sb="18" eb="19">
      <t>ゾン</t>
    </rPh>
    <rPh sb="20" eb="22">
      <t>サクゲン</t>
    </rPh>
    <phoneticPr fontId="13"/>
  </si>
  <si>
    <t>変圧器の需要率・効率の適正な把握と管理</t>
    <rPh sb="11" eb="13">
      <t>テキセイ</t>
    </rPh>
    <rPh sb="14" eb="16">
      <t>ハアク</t>
    </rPh>
    <rPh sb="17" eb="19">
      <t>カンリ</t>
    </rPh>
    <phoneticPr fontId="13"/>
  </si>
  <si>
    <t>夜間等不要時間帯の変圧器遮断による無負荷損の削減</t>
    <rPh sb="17" eb="18">
      <t>ム</t>
    </rPh>
    <rPh sb="18" eb="20">
      <t>フカ</t>
    </rPh>
    <rPh sb="20" eb="21">
      <t>ゾン</t>
    </rPh>
    <rPh sb="22" eb="24">
      <t>サクゲン</t>
    </rPh>
    <phoneticPr fontId="13"/>
  </si>
  <si>
    <t>照明、昇降機、動力設備</t>
    <phoneticPr fontId="13"/>
  </si>
  <si>
    <t>スケジュール管理による稼働台数調整による動力の削減</t>
    <rPh sb="11" eb="13">
      <t>カドウ</t>
    </rPh>
    <rPh sb="13" eb="15">
      <t>ダイスウ</t>
    </rPh>
    <rPh sb="15" eb="17">
      <t>チョウセイ</t>
    </rPh>
    <rPh sb="20" eb="22">
      <t>ドウリョク</t>
    </rPh>
    <rPh sb="23" eb="25">
      <t>サクゲン</t>
    </rPh>
    <phoneticPr fontId="13"/>
  </si>
  <si>
    <t>ｽｹｼﾞｭｰﾙ管理による稼働台数調整による動力の削減</t>
    <rPh sb="12" eb="14">
      <t>カドウ</t>
    </rPh>
    <rPh sb="14" eb="16">
      <t>ダイスウ</t>
    </rPh>
    <rPh sb="16" eb="18">
      <t>チョウセイ</t>
    </rPh>
    <rPh sb="21" eb="23">
      <t>ドウリョク</t>
    </rPh>
    <rPh sb="24" eb="26">
      <t>サクゲン</t>
    </rPh>
    <phoneticPr fontId="13"/>
  </si>
  <si>
    <t>室内照度の適正な把握と管理</t>
    <rPh sb="0" eb="2">
      <t>シツナイ</t>
    </rPh>
    <rPh sb="2" eb="4">
      <t>ショウド</t>
    </rPh>
    <rPh sb="5" eb="7">
      <t>テキセイ</t>
    </rPh>
    <rPh sb="8" eb="10">
      <t>ハアク</t>
    </rPh>
    <rPh sb="11" eb="13">
      <t>カンリ</t>
    </rPh>
    <phoneticPr fontId="13"/>
  </si>
  <si>
    <t>照明の間引きによる使用電力量の削減</t>
    <rPh sb="0" eb="2">
      <t>ショウメイ</t>
    </rPh>
    <rPh sb="9" eb="11">
      <t>シヨウ</t>
    </rPh>
    <rPh sb="11" eb="13">
      <t>デンリョク</t>
    </rPh>
    <rPh sb="13" eb="14">
      <t>リョウ</t>
    </rPh>
    <rPh sb="15" eb="17">
      <t>サクゲン</t>
    </rPh>
    <phoneticPr fontId="13"/>
  </si>
  <si>
    <t>昼光の活用による使用電力量の削減</t>
    <rPh sb="0" eb="1">
      <t>ヒル</t>
    </rPh>
    <rPh sb="1" eb="2">
      <t>ヒカリ</t>
    </rPh>
    <rPh sb="3" eb="5">
      <t>カツヨウ</t>
    </rPh>
    <rPh sb="8" eb="10">
      <t>シヨウ</t>
    </rPh>
    <rPh sb="10" eb="12">
      <t>デンリョク</t>
    </rPh>
    <rPh sb="12" eb="13">
      <t>リョウ</t>
    </rPh>
    <rPh sb="14" eb="16">
      <t>サクゲン</t>
    </rPh>
    <phoneticPr fontId="13"/>
  </si>
  <si>
    <t>局部照明の併用による使用電力量の削減</t>
    <rPh sb="10" eb="12">
      <t>シヨウ</t>
    </rPh>
    <rPh sb="12" eb="14">
      <t>デンリョク</t>
    </rPh>
    <rPh sb="14" eb="15">
      <t>リョウ</t>
    </rPh>
    <rPh sb="16" eb="18">
      <t>サクゲン</t>
    </rPh>
    <phoneticPr fontId="13"/>
  </si>
  <si>
    <t>蒸気ドレンの保有熱量の適正な把握と管理</t>
    <rPh sb="6" eb="8">
      <t>ホユウ</t>
    </rPh>
    <rPh sb="8" eb="10">
      <t>ネツリョウ</t>
    </rPh>
    <rPh sb="11" eb="13">
      <t>テキセイ</t>
    </rPh>
    <rPh sb="14" eb="16">
      <t>ハアク</t>
    </rPh>
    <rPh sb="17" eb="19">
      <t>カンリ</t>
    </rPh>
    <phoneticPr fontId="13"/>
  </si>
  <si>
    <t>蒸気供給配管、ｽﾁｰﾑﾄﾞﾚﾝｾﾊﾟﾚｰﾀｰ、蒸気加熱装置のｽﾁｰﾑﾄﾗｯﾌﾟ等の定期的な点検、清掃及び整備の実施</t>
  </si>
  <si>
    <t>不要時の蒸気供給バルブの閉止の徹底</t>
    <rPh sb="15" eb="17">
      <t>テッテイ</t>
    </rPh>
    <phoneticPr fontId="13"/>
  </si>
  <si>
    <t>温室効果ガス排出削減対策に関する情報・実績・評価結果等の適切な伝達･周知</t>
    <rPh sb="0" eb="2">
      <t>オンシツ</t>
    </rPh>
    <rPh sb="2" eb="4">
      <t>コウカ</t>
    </rPh>
    <rPh sb="6" eb="8">
      <t>ハイシュツ</t>
    </rPh>
    <rPh sb="8" eb="10">
      <t>サクゲン</t>
    </rPh>
    <rPh sb="10" eb="12">
      <t>タイサク</t>
    </rPh>
    <rPh sb="13" eb="14">
      <t>カン</t>
    </rPh>
    <rPh sb="34" eb="36">
      <t>シュウチ</t>
    </rPh>
    <phoneticPr fontId="13"/>
  </si>
  <si>
    <t>温室効果ガス排出削減対策に関する情報・実績・評価結果等の適切な伝達･周知</t>
    <rPh sb="0" eb="2">
      <t>オンシツ</t>
    </rPh>
    <rPh sb="2" eb="4">
      <t>コウカ</t>
    </rPh>
    <rPh sb="6" eb="8">
      <t>ハイシュツ</t>
    </rPh>
    <rPh sb="8" eb="10">
      <t>サクゲン</t>
    </rPh>
    <rPh sb="10" eb="12">
      <t>タイサク</t>
    </rPh>
    <rPh sb="13" eb="14">
      <t>カン</t>
    </rPh>
    <rPh sb="34" eb="36">
      <t>シュウチ</t>
    </rPh>
    <phoneticPr fontId="3"/>
  </si>
  <si>
    <t>温室効果ガス排出削減に関する目標設定、実行計画・運用基準等の策定及びそのPDCAサイクル管理（必要な場合は協力会社を含む）</t>
    <rPh sb="0" eb="2">
      <t>オンシツ</t>
    </rPh>
    <rPh sb="2" eb="4">
      <t>コウカ</t>
    </rPh>
    <rPh sb="6" eb="8">
      <t>ハイシュツ</t>
    </rPh>
    <rPh sb="8" eb="10">
      <t>サクゲン</t>
    </rPh>
    <rPh sb="11" eb="12">
      <t>カン</t>
    </rPh>
    <rPh sb="32" eb="33">
      <t>オヨ</t>
    </rPh>
    <rPh sb="44" eb="46">
      <t>カンリ</t>
    </rPh>
    <phoneticPr fontId="13"/>
  </si>
  <si>
    <t>温室効果ガス排出削減に関する目標設定、実行計画・運用基準等の策定及びそのPDCAサイクル管理（必要な場合は協力会社を含む）</t>
    <rPh sb="0" eb="2">
      <t>オンシツ</t>
    </rPh>
    <rPh sb="2" eb="4">
      <t>コウカ</t>
    </rPh>
    <rPh sb="6" eb="8">
      <t>ハイシュツ</t>
    </rPh>
    <rPh sb="8" eb="10">
      <t>サクゲン</t>
    </rPh>
    <rPh sb="11" eb="12">
      <t>カン</t>
    </rPh>
    <rPh sb="32" eb="33">
      <t>オヨ</t>
    </rPh>
    <rPh sb="44" eb="46">
      <t>カンリ</t>
    </rPh>
    <phoneticPr fontId="3"/>
  </si>
  <si>
    <t>温室効果ガス排出削減に関する役割分担・責任・権限を明確化した推進体制の整備</t>
    <rPh sb="0" eb="2">
      <t>オンシツ</t>
    </rPh>
    <rPh sb="2" eb="4">
      <t>コウカ</t>
    </rPh>
    <rPh sb="6" eb="8">
      <t>ハイシュツ</t>
    </rPh>
    <rPh sb="8" eb="10">
      <t>サクゲン</t>
    </rPh>
    <rPh sb="11" eb="12">
      <t>カン</t>
    </rPh>
    <rPh sb="35" eb="37">
      <t>セイビ</t>
    </rPh>
    <phoneticPr fontId="13"/>
  </si>
  <si>
    <t>温室効果ガス排出削減に関する役割分担・責任・権限を明確化した推進体制の整備</t>
    <rPh sb="0" eb="2">
      <t>オンシツ</t>
    </rPh>
    <rPh sb="2" eb="4">
      <t>コウカ</t>
    </rPh>
    <rPh sb="6" eb="8">
      <t>ハイシュツ</t>
    </rPh>
    <rPh sb="8" eb="10">
      <t>サクゲン</t>
    </rPh>
    <rPh sb="11" eb="12">
      <t>カン</t>
    </rPh>
    <rPh sb="35" eb="37">
      <t>セイビ</t>
    </rPh>
    <phoneticPr fontId="3"/>
  </si>
  <si>
    <t>社員の温室効果ガス排出削減活動に対する支援制度の確立や自主的な研究・活動サークル等への支援</t>
    <rPh sb="0" eb="2">
      <t>シャイン</t>
    </rPh>
    <rPh sb="3" eb="5">
      <t>オンシツ</t>
    </rPh>
    <rPh sb="5" eb="7">
      <t>コウカ</t>
    </rPh>
    <rPh sb="9" eb="11">
      <t>ハイシュツ</t>
    </rPh>
    <rPh sb="11" eb="13">
      <t>サクゲン</t>
    </rPh>
    <rPh sb="13" eb="15">
      <t>カツドウ</t>
    </rPh>
    <rPh sb="16" eb="17">
      <t>タイ</t>
    </rPh>
    <phoneticPr fontId="13"/>
  </si>
  <si>
    <t>社員の温室効果ガス排出削減活動に対する支援制度の確立や自主的な研究・活動サークル等への支援</t>
    <rPh sb="0" eb="2">
      <t>シャイン</t>
    </rPh>
    <rPh sb="3" eb="5">
      <t>オンシツ</t>
    </rPh>
    <rPh sb="5" eb="7">
      <t>コウカ</t>
    </rPh>
    <rPh sb="9" eb="11">
      <t>ハイシュツ</t>
    </rPh>
    <rPh sb="11" eb="13">
      <t>サクゲン</t>
    </rPh>
    <rPh sb="13" eb="15">
      <t>カツドウ</t>
    </rPh>
    <rPh sb="16" eb="17">
      <t>タイ</t>
    </rPh>
    <phoneticPr fontId="3"/>
  </si>
  <si>
    <t>温室効果ガス排出削減に関する人材育成及び省エネルギー・温暖化対策関連教育（協力会社を含む）</t>
    <rPh sb="27" eb="30">
      <t>オンダンカ</t>
    </rPh>
    <rPh sb="30" eb="32">
      <t>タイサク</t>
    </rPh>
    <rPh sb="32" eb="34">
      <t>カンレン</t>
    </rPh>
    <phoneticPr fontId="13"/>
  </si>
  <si>
    <t>温室効果ガス排出削減に関する人材育成及び省エネルギー・温暖化対策関連教育（協力会社を含む）</t>
    <rPh sb="27" eb="30">
      <t>オンダンカ</t>
    </rPh>
    <rPh sb="30" eb="32">
      <t>タイサク</t>
    </rPh>
    <rPh sb="32" eb="34">
      <t>カンレン</t>
    </rPh>
    <phoneticPr fontId="3"/>
  </si>
  <si>
    <t>定期的な計測、記録</t>
  </si>
  <si>
    <r>
      <t>計測器（流量計、圧力計、電流/電圧計、照度計、O</t>
    </r>
    <r>
      <rPr>
        <vertAlign val="subscript"/>
        <sz val="10"/>
        <color theme="1"/>
        <rFont val="ＭＳ Ｐ明朝"/>
        <family val="1"/>
        <charset val="128"/>
      </rPr>
      <t>2</t>
    </r>
    <r>
      <rPr>
        <sz val="10"/>
        <color theme="1"/>
        <rFont val="ＭＳ Ｐ明朝"/>
        <family val="1"/>
        <charset val="128"/>
      </rPr>
      <t>/CO</t>
    </r>
    <r>
      <rPr>
        <vertAlign val="subscript"/>
        <sz val="10"/>
        <color theme="1"/>
        <rFont val="ＭＳ Ｐ明朝"/>
        <family val="1"/>
        <charset val="128"/>
      </rPr>
      <t>2</t>
    </r>
    <r>
      <rPr>
        <sz val="10"/>
        <color theme="1"/>
        <rFont val="ＭＳ Ｐ明朝"/>
        <family val="1"/>
        <charset val="128"/>
      </rPr>
      <t>計、温湿度計など）及び記録計の適正な管理及び校正の実施</t>
    </r>
    <rPh sb="4" eb="7">
      <t>リュウリョウケイ</t>
    </rPh>
    <rPh sb="8" eb="11">
      <t>アツリョクケイ</t>
    </rPh>
    <rPh sb="12" eb="14">
      <t>デンリュウ</t>
    </rPh>
    <rPh sb="15" eb="18">
      <t>デンアツケイ</t>
    </rPh>
    <rPh sb="19" eb="21">
      <t>ショウド</t>
    </rPh>
    <rPh sb="21" eb="22">
      <t>ケイ</t>
    </rPh>
    <rPh sb="29" eb="30">
      <t>ケイ</t>
    </rPh>
    <rPh sb="31" eb="32">
      <t>オン</t>
    </rPh>
    <rPh sb="32" eb="34">
      <t>シツド</t>
    </rPh>
    <rPh sb="34" eb="35">
      <t>ケイ</t>
    </rPh>
    <rPh sb="38" eb="39">
      <t>オヨ</t>
    </rPh>
    <rPh sb="44" eb="46">
      <t>テキセイ</t>
    </rPh>
    <rPh sb="49" eb="50">
      <t>オヨ</t>
    </rPh>
    <rPh sb="54" eb="56">
      <t>ジッシ</t>
    </rPh>
    <phoneticPr fontId="13"/>
  </si>
  <si>
    <t>電解設備</t>
  </si>
  <si>
    <t>電極間距離、電解液の濃度等の適正な管理</t>
  </si>
  <si>
    <t>電気炉</t>
  </si>
  <si>
    <t>被加熱物の装てん方法の見直しによる熱効率の改善</t>
    <rPh sb="11" eb="13">
      <t>ミナオ</t>
    </rPh>
    <rPh sb="17" eb="18">
      <t>ネツ</t>
    </rPh>
    <rPh sb="18" eb="20">
      <t>コウリツ</t>
    </rPh>
    <rPh sb="21" eb="23">
      <t>カイゼン</t>
    </rPh>
    <phoneticPr fontId="13"/>
  </si>
  <si>
    <t>ｱｲﾄﾞﾘﾝｸﾞと始動時の電力量の比較に基づいた、電動機の最適な運転パターンの把握</t>
    <rPh sb="9" eb="11">
      <t>シドウ</t>
    </rPh>
    <rPh sb="11" eb="12">
      <t>ジ</t>
    </rPh>
    <rPh sb="13" eb="15">
      <t>デンリョク</t>
    </rPh>
    <rPh sb="15" eb="16">
      <t>リョウ</t>
    </rPh>
    <rPh sb="17" eb="19">
      <t>ヒカク</t>
    </rPh>
    <rPh sb="20" eb="21">
      <t>モト</t>
    </rPh>
    <rPh sb="25" eb="28">
      <t>デンドウキ</t>
    </rPh>
    <rPh sb="29" eb="31">
      <t>サイテキ</t>
    </rPh>
    <rPh sb="32" eb="34">
      <t>ウンテン</t>
    </rPh>
    <rPh sb="39" eb="41">
      <t>ハアク</t>
    </rPh>
    <phoneticPr fontId="13"/>
  </si>
  <si>
    <t>負荷に応じた電動機の稼働台数の調整</t>
  </si>
  <si>
    <t>抵抗等による電気の損失の防止に関する措置</t>
    <phoneticPr fontId="13"/>
  </si>
  <si>
    <t>三相交流電源への単相負荷接続時における電圧不均衡の防止のための管理方法の明確化</t>
    <rPh sb="0" eb="2">
      <t>サンソウ</t>
    </rPh>
    <rPh sb="2" eb="4">
      <t>コウリュウ</t>
    </rPh>
    <rPh sb="4" eb="6">
      <t>デンゲン</t>
    </rPh>
    <rPh sb="8" eb="9">
      <t>タン</t>
    </rPh>
    <rPh sb="9" eb="10">
      <t>ソウ</t>
    </rPh>
    <rPh sb="10" eb="12">
      <t>フカ</t>
    </rPh>
    <rPh sb="12" eb="14">
      <t>セツゾク</t>
    </rPh>
    <rPh sb="14" eb="15">
      <t>ジ</t>
    </rPh>
    <rPh sb="19" eb="21">
      <t>デンアツ</t>
    </rPh>
    <rPh sb="21" eb="24">
      <t>フキンコウ</t>
    </rPh>
    <rPh sb="25" eb="27">
      <t>ボウシ</t>
    </rPh>
    <rPh sb="31" eb="33">
      <t>カンリ</t>
    </rPh>
    <rPh sb="33" eb="35">
      <t>ホウホウ</t>
    </rPh>
    <rPh sb="36" eb="39">
      <t>メイカクカ</t>
    </rPh>
    <phoneticPr fontId="13"/>
  </si>
  <si>
    <t>ﾋﾟｰｸｶｯﾄ（設備運転の一時停止）やﾋﾟｰｸｼﾌﾄ（設備運転時間の変更）等による最大電力の抑制</t>
    <rPh sb="8" eb="10">
      <t>セツビ</t>
    </rPh>
    <rPh sb="10" eb="12">
      <t>ウンテン</t>
    </rPh>
    <rPh sb="13" eb="15">
      <t>イチジ</t>
    </rPh>
    <rPh sb="15" eb="17">
      <t>テイシ</t>
    </rPh>
    <rPh sb="27" eb="29">
      <t>セツビ</t>
    </rPh>
    <rPh sb="29" eb="31">
      <t>ウンテン</t>
    </rPh>
    <rPh sb="31" eb="33">
      <t>ジカン</t>
    </rPh>
    <rPh sb="34" eb="36">
      <t>ヘンコウ</t>
    </rPh>
    <rPh sb="37" eb="38">
      <t>トウ</t>
    </rPh>
    <rPh sb="41" eb="43">
      <t>サイダイ</t>
    </rPh>
    <rPh sb="43" eb="45">
      <t>デンリョク</t>
    </rPh>
    <rPh sb="46" eb="48">
      <t>ヨクセイ</t>
    </rPh>
    <phoneticPr fontId="13"/>
  </si>
  <si>
    <t>各設備の運転時間見直しによる負荷平準化</t>
  </si>
  <si>
    <t>昼間運転設備の夜間運転への移行による負荷の平準化</t>
    <rPh sb="18" eb="20">
      <t>フカ</t>
    </rPh>
    <rPh sb="21" eb="24">
      <t>ヘイジュンカ</t>
    </rPh>
    <phoneticPr fontId="13"/>
  </si>
  <si>
    <t>熱搬送設備の定期的な保守及び点検の実施</t>
    <rPh sb="3" eb="5">
      <t>セツビ</t>
    </rPh>
    <phoneticPr fontId="13"/>
  </si>
  <si>
    <t>燃料の燃焼の合理化</t>
    <phoneticPr fontId="13"/>
  </si>
  <si>
    <t>作業日報への原単位の記録など、燃焼状況の適正な把握と管理</t>
    <rPh sb="0" eb="2">
      <t>サギョウ</t>
    </rPh>
    <rPh sb="2" eb="4">
      <t>ニッポウ</t>
    </rPh>
    <rPh sb="6" eb="9">
      <t>ゲンタンイ</t>
    </rPh>
    <rPh sb="10" eb="12">
      <t>キロク</t>
    </rPh>
    <rPh sb="15" eb="17">
      <t>ネンショウ</t>
    </rPh>
    <rPh sb="17" eb="19">
      <t>ジョウキョウ</t>
    </rPh>
    <rPh sb="20" eb="22">
      <t>テキセイ</t>
    </rPh>
    <rPh sb="23" eb="25">
      <t>ハアク</t>
    </rPh>
    <rPh sb="26" eb="28">
      <t>カンリ</t>
    </rPh>
    <phoneticPr fontId="13"/>
  </si>
  <si>
    <t>低負荷操業時のボイラーや燃焼設備の負荷集約による熱効率の改善</t>
    <rPh sb="0" eb="1">
      <t>テイ</t>
    </rPh>
    <rPh sb="1" eb="3">
      <t>フカ</t>
    </rPh>
    <rPh sb="3" eb="5">
      <t>ソウギョウ</t>
    </rPh>
    <rPh sb="5" eb="6">
      <t>ジ</t>
    </rPh>
    <rPh sb="12" eb="14">
      <t>ネンショウ</t>
    </rPh>
    <rPh sb="14" eb="16">
      <t>セツビ</t>
    </rPh>
    <rPh sb="17" eb="19">
      <t>フカ</t>
    </rPh>
    <rPh sb="19" eb="21">
      <t>シュウヤク</t>
    </rPh>
    <rPh sb="24" eb="25">
      <t>ネツ</t>
    </rPh>
    <rPh sb="25" eb="27">
      <t>コウリツ</t>
    </rPh>
    <rPh sb="28" eb="30">
      <t>カイゼン</t>
    </rPh>
    <phoneticPr fontId="13"/>
  </si>
  <si>
    <t>バーナの定期的な点検、清掃及び整備の実施</t>
  </si>
  <si>
    <t>前処理時間（プリパージ、材料待ちなど）の短縮による燃料使用量の削減</t>
    <rPh sb="0" eb="1">
      <t>マエ</t>
    </rPh>
    <rPh sb="1" eb="3">
      <t>ショリ</t>
    </rPh>
    <rPh sb="3" eb="5">
      <t>ジカン</t>
    </rPh>
    <rPh sb="12" eb="15">
      <t>ザイリョウマ</t>
    </rPh>
    <rPh sb="20" eb="22">
      <t>タンシュク</t>
    </rPh>
    <rPh sb="25" eb="27">
      <t>ネンリョウ</t>
    </rPh>
    <rPh sb="27" eb="30">
      <t>シヨウリョウ</t>
    </rPh>
    <rPh sb="31" eb="33">
      <t>サクゲン</t>
    </rPh>
    <phoneticPr fontId="13"/>
  </si>
  <si>
    <t>火炎の形状、色による空気比適否確認の実施</t>
    <rPh sb="3" eb="5">
      <t>ケイジョウ</t>
    </rPh>
    <rPh sb="6" eb="7">
      <t>イロ</t>
    </rPh>
    <rPh sb="10" eb="12">
      <t>クウキ</t>
    </rPh>
    <rPh sb="12" eb="13">
      <t>ヒ</t>
    </rPh>
    <rPh sb="13" eb="15">
      <t>テキヒ</t>
    </rPh>
    <rPh sb="15" eb="17">
      <t>カクニン</t>
    </rPh>
    <rPh sb="18" eb="20">
      <t>ジッシ</t>
    </rPh>
    <phoneticPr fontId="13"/>
  </si>
  <si>
    <t>燃料の性状（粒度、水分、粘度等）の適正な管理</t>
  </si>
  <si>
    <t>燃料弁や空気ダンパ開度の調整による空気比の適正管理</t>
    <rPh sb="17" eb="19">
      <t>クウキ</t>
    </rPh>
    <rPh sb="19" eb="20">
      <t>ヒ</t>
    </rPh>
    <rPh sb="21" eb="23">
      <t>テキセイ</t>
    </rPh>
    <rPh sb="23" eb="25">
      <t>カンリ</t>
    </rPh>
    <phoneticPr fontId="13"/>
  </si>
  <si>
    <t>排ガス温度の適正な把握と管理</t>
    <rPh sb="6" eb="8">
      <t>テキセイ</t>
    </rPh>
    <rPh sb="9" eb="11">
      <t>ハアク</t>
    </rPh>
    <rPh sb="12" eb="14">
      <t>カンリ</t>
    </rPh>
    <phoneticPr fontId="13"/>
  </si>
  <si>
    <t>放射、伝熱等による熱の損失の防止に関する措置</t>
    <phoneticPr fontId="13"/>
  </si>
  <si>
    <t>ｽﾁｰﾑﾄﾗｯﾌﾟの清掃及び整備の実施</t>
    <rPh sb="17" eb="19">
      <t>ジッシ</t>
    </rPh>
    <phoneticPr fontId="13"/>
  </si>
  <si>
    <t>配管及びバルブ等配管付属品の保温強化による熱損失の軽減</t>
    <rPh sb="0" eb="2">
      <t>ハイカン</t>
    </rPh>
    <rPh sb="2" eb="3">
      <t>オヨ</t>
    </rPh>
    <rPh sb="7" eb="8">
      <t>トウ</t>
    </rPh>
    <rPh sb="8" eb="10">
      <t>ハイカン</t>
    </rPh>
    <rPh sb="10" eb="12">
      <t>フゾク</t>
    </rPh>
    <rPh sb="12" eb="13">
      <t>ヒン</t>
    </rPh>
    <rPh sb="14" eb="16">
      <t>ホオン</t>
    </rPh>
    <rPh sb="16" eb="18">
      <t>キョウカ</t>
    </rPh>
    <rPh sb="21" eb="22">
      <t>ネツ</t>
    </rPh>
    <rPh sb="22" eb="24">
      <t>ソンシツ</t>
    </rPh>
    <rPh sb="25" eb="27">
      <t>ケイゲン</t>
    </rPh>
    <phoneticPr fontId="13"/>
  </si>
  <si>
    <t>蒸気配管及び配管付属品からの蒸気漏えいの補修の実施</t>
    <rPh sb="23" eb="25">
      <t>ジッシ</t>
    </rPh>
    <phoneticPr fontId="13"/>
  </si>
  <si>
    <t>配管の定期的な点検及び保全の実施</t>
    <rPh sb="3" eb="6">
      <t>テイキテキ</t>
    </rPh>
    <rPh sb="14" eb="16">
      <t>ジッシ</t>
    </rPh>
    <phoneticPr fontId="13"/>
  </si>
  <si>
    <t>発電専用設備</t>
  </si>
  <si>
    <t>発電効率の把握と管理</t>
    <rPh sb="0" eb="2">
      <t>ハツデン</t>
    </rPh>
    <rPh sb="2" eb="4">
      <t>コウリツ</t>
    </rPh>
    <rPh sb="5" eb="7">
      <t>ハアク</t>
    </rPh>
    <rPh sb="8" eb="10">
      <t>カンリ</t>
    </rPh>
    <phoneticPr fontId="13"/>
  </si>
  <si>
    <t>定期的な計測・記録な実施</t>
    <rPh sb="10" eb="12">
      <t>ジッシ</t>
    </rPh>
    <phoneticPr fontId="13"/>
  </si>
  <si>
    <t>負荷変動に応じた変圧器の稼働台数の調整による無負荷損の削減</t>
    <rPh sb="0" eb="2">
      <t>フカ</t>
    </rPh>
    <rPh sb="2" eb="4">
      <t>ヘンドウ</t>
    </rPh>
    <rPh sb="5" eb="6">
      <t>オウ</t>
    </rPh>
    <rPh sb="22" eb="23">
      <t>ム</t>
    </rPh>
    <rPh sb="23" eb="25">
      <t>フカ</t>
    </rPh>
    <rPh sb="25" eb="26">
      <t>ゾン</t>
    </rPh>
    <rPh sb="27" eb="29">
      <t>サクゲン</t>
    </rPh>
    <phoneticPr fontId="13"/>
  </si>
  <si>
    <t>変圧器の需要率及び効率の適正な把握と管理</t>
    <rPh sb="7" eb="8">
      <t>オヨ</t>
    </rPh>
    <rPh sb="12" eb="14">
      <t>テキセイ</t>
    </rPh>
    <rPh sb="15" eb="17">
      <t>ハアク</t>
    </rPh>
    <rPh sb="18" eb="20">
      <t>カンリ</t>
    </rPh>
    <phoneticPr fontId="13"/>
  </si>
  <si>
    <t>変圧器の負荷配分の適切化による変圧器効率の改善</t>
    <rPh sb="9" eb="12">
      <t>テキセツカ</t>
    </rPh>
    <rPh sb="15" eb="18">
      <t>ヘンアツキ</t>
    </rPh>
    <rPh sb="18" eb="20">
      <t>コウリツ</t>
    </rPh>
    <rPh sb="21" eb="23">
      <t>カイゼン</t>
    </rPh>
    <phoneticPr fontId="13"/>
  </si>
  <si>
    <t>冷却塔</t>
  </si>
  <si>
    <t>冷却水ポンプ流量の見直しによる動力の削減</t>
    <rPh sb="0" eb="3">
      <t>レイキャクスイ</t>
    </rPh>
    <rPh sb="6" eb="8">
      <t>リュウリョウ</t>
    </rPh>
    <rPh sb="9" eb="11">
      <t>ミナオ</t>
    </rPh>
    <rPh sb="15" eb="17">
      <t>ドウリョク</t>
    </rPh>
    <rPh sb="18" eb="20">
      <t>サクゲン</t>
    </rPh>
    <phoneticPr fontId="13"/>
  </si>
  <si>
    <t>冷却塔冷却水の水質基準の設定と水質管理</t>
    <rPh sb="0" eb="3">
      <t>レイキャクトウ</t>
    </rPh>
    <rPh sb="15" eb="17">
      <t>スイシツ</t>
    </rPh>
    <rPh sb="17" eb="19">
      <t>カンリ</t>
    </rPh>
    <phoneticPr fontId="13"/>
  </si>
  <si>
    <t>冷温水量、冷温水出入口温度差、モータや燃料の入熱によるCOPの算出及びその適正な管理</t>
    <rPh sb="0" eb="2">
      <t>レイオン</t>
    </rPh>
    <rPh sb="2" eb="4">
      <t>スイリョウ</t>
    </rPh>
    <rPh sb="5" eb="6">
      <t>レイ</t>
    </rPh>
    <rPh sb="6" eb="8">
      <t>オンスイ</t>
    </rPh>
    <rPh sb="8" eb="10">
      <t>デイリ</t>
    </rPh>
    <rPh sb="10" eb="11">
      <t>グチ</t>
    </rPh>
    <rPh sb="11" eb="14">
      <t>オンドサ</t>
    </rPh>
    <rPh sb="19" eb="21">
      <t>ネンリョウ</t>
    </rPh>
    <rPh sb="22" eb="23">
      <t>ニュウ</t>
    </rPh>
    <rPh sb="23" eb="24">
      <t>ネツ</t>
    </rPh>
    <rPh sb="31" eb="33">
      <t>サンシュツ</t>
    </rPh>
    <rPh sb="33" eb="34">
      <t>オヨ</t>
    </rPh>
    <rPh sb="37" eb="39">
      <t>テキセイ</t>
    </rPh>
    <rPh sb="40" eb="42">
      <t>カンリ</t>
    </rPh>
    <phoneticPr fontId="13"/>
  </si>
  <si>
    <t>熱交換器のスケール除去による伝熱効率の改善</t>
    <rPh sb="14" eb="16">
      <t>デンネツ</t>
    </rPh>
    <rPh sb="16" eb="18">
      <t>コウリツ</t>
    </rPh>
    <rPh sb="19" eb="21">
      <t>カイゼン</t>
    </rPh>
    <phoneticPr fontId="13"/>
  </si>
  <si>
    <t>負荷に応じた出口温度の適正化による冷凍機、冷温水発生機の効率改善</t>
    <rPh sb="13" eb="14">
      <t>カ</t>
    </rPh>
    <rPh sb="17" eb="20">
      <t>レイトウキ</t>
    </rPh>
    <rPh sb="21" eb="22">
      <t>レイ</t>
    </rPh>
    <rPh sb="22" eb="24">
      <t>オンスイ</t>
    </rPh>
    <rPh sb="24" eb="26">
      <t>ハッセイ</t>
    </rPh>
    <rPh sb="26" eb="27">
      <t>キ</t>
    </rPh>
    <rPh sb="28" eb="30">
      <t>コウリツ</t>
    </rPh>
    <rPh sb="30" eb="32">
      <t>カイゼン</t>
    </rPh>
    <phoneticPr fontId="13"/>
  </si>
  <si>
    <t>負荷に応じた冷水出口温度の適正化</t>
    <rPh sb="15" eb="16">
      <t>カ</t>
    </rPh>
    <phoneticPr fontId="13"/>
  </si>
  <si>
    <t>冷却水入口温度の適正化</t>
    <rPh sb="10" eb="11">
      <t>カ</t>
    </rPh>
    <phoneticPr fontId="13"/>
  </si>
  <si>
    <t>冷却水入口温度の適正化による冷凍機の効率改善</t>
    <rPh sb="10" eb="11">
      <t>カ</t>
    </rPh>
    <rPh sb="14" eb="17">
      <t>レイトウキ</t>
    </rPh>
    <rPh sb="18" eb="20">
      <t>コウリツ</t>
    </rPh>
    <rPh sb="20" eb="22">
      <t>カイゼン</t>
    </rPh>
    <phoneticPr fontId="13"/>
  </si>
  <si>
    <t>自動車対策例</t>
    <rPh sb="0" eb="3">
      <t>ジドウシャ</t>
    </rPh>
    <rPh sb="3" eb="5">
      <t>タイサク</t>
    </rPh>
    <rPh sb="5" eb="6">
      <t>レイ</t>
    </rPh>
    <phoneticPr fontId="3"/>
  </si>
  <si>
    <t>対策
区分</t>
    <rPh sb="0" eb="2">
      <t>タイサク</t>
    </rPh>
    <rPh sb="3" eb="5">
      <t>クブン</t>
    </rPh>
    <phoneticPr fontId="3"/>
  </si>
  <si>
    <t>全事業者に共通する対策</t>
    <phoneticPr fontId="13"/>
  </si>
  <si>
    <t>5101</t>
  </si>
  <si>
    <t>運用</t>
  </si>
  <si>
    <t>エコドライブ推進に関する役割分担・責任･権限を明確化した推進体制の整備</t>
    <rPh sb="6" eb="8">
      <t>スイシン</t>
    </rPh>
    <rPh sb="9" eb="10">
      <t>カン</t>
    </rPh>
    <rPh sb="12" eb="14">
      <t>ヤクワリ</t>
    </rPh>
    <rPh sb="14" eb="16">
      <t>ブンタン</t>
    </rPh>
    <rPh sb="17" eb="19">
      <t>セキニン</t>
    </rPh>
    <rPh sb="20" eb="22">
      <t>ケンゲン</t>
    </rPh>
    <rPh sb="23" eb="26">
      <t>メイカクカ</t>
    </rPh>
    <rPh sb="28" eb="30">
      <t>スイシン</t>
    </rPh>
    <rPh sb="30" eb="32">
      <t>タイセイ</t>
    </rPh>
    <rPh sb="33" eb="35">
      <t>セイビ</t>
    </rPh>
    <phoneticPr fontId="13"/>
  </si>
  <si>
    <t>エコドライブ推進のためのマニュアルの整備</t>
    <rPh sb="6" eb="8">
      <t>スイシン</t>
    </rPh>
    <rPh sb="18" eb="20">
      <t>セイビ</t>
    </rPh>
    <phoneticPr fontId="13"/>
  </si>
  <si>
    <t>社員の温室効果ガス排出削減活動に対するボランティア休暇等の支援制度の確立や自主的な研究・活動サークル等への支援</t>
    <rPh sb="0" eb="2">
      <t>シャイン</t>
    </rPh>
    <rPh sb="3" eb="5">
      <t>オンシツ</t>
    </rPh>
    <rPh sb="5" eb="7">
      <t>コウカ</t>
    </rPh>
    <rPh sb="9" eb="11">
      <t>ハイシュツ</t>
    </rPh>
    <rPh sb="11" eb="13">
      <t>サクゲン</t>
    </rPh>
    <rPh sb="13" eb="15">
      <t>カツドウ</t>
    </rPh>
    <rPh sb="16" eb="17">
      <t>タイ</t>
    </rPh>
    <phoneticPr fontId="13"/>
  </si>
  <si>
    <r>
      <t>温室効果ガス排出削減に関する人材育成及び省エネルギー・温暖化対策関連教育</t>
    </r>
    <r>
      <rPr>
        <sz val="8"/>
        <color theme="1"/>
        <rFont val="ＭＳ Ｐ明朝"/>
        <family val="1"/>
        <charset val="128"/>
      </rPr>
      <t>（協力会社を含む）</t>
    </r>
    <rPh sb="27" eb="30">
      <t>オンダンカ</t>
    </rPh>
    <rPh sb="30" eb="32">
      <t>タイサク</t>
    </rPh>
    <rPh sb="32" eb="34">
      <t>カンレン</t>
    </rPh>
    <phoneticPr fontId="13"/>
  </si>
  <si>
    <t>設備</t>
  </si>
  <si>
    <t>外部からの問い合わせや意見を受け付け、情報提供を行う体制の整備</t>
    <rPh sb="14" eb="15">
      <t>ウ</t>
    </rPh>
    <rPh sb="16" eb="17">
      <t>ツ</t>
    </rPh>
    <rPh sb="24" eb="25">
      <t>オコナ</t>
    </rPh>
    <rPh sb="26" eb="28">
      <t>タイセイ</t>
    </rPh>
    <rPh sb="29" eb="31">
      <t>セイビ</t>
    </rPh>
    <phoneticPr fontId="13"/>
  </si>
  <si>
    <t>環境報告書やCSRなどの一般公表</t>
  </si>
  <si>
    <t>ｴﾈﾙｷﾞｰ使用に関するﾃﾞｰﾀの管理</t>
  </si>
  <si>
    <t>5102</t>
  </si>
  <si>
    <t>自動車ごとの走行距離、燃料使用量等の把握</t>
    <rPh sb="0" eb="2">
      <t>ジドウ</t>
    </rPh>
    <rPh sb="2" eb="3">
      <t>シャ</t>
    </rPh>
    <rPh sb="6" eb="8">
      <t>ソウコウ</t>
    </rPh>
    <rPh sb="8" eb="10">
      <t>キョリ</t>
    </rPh>
    <rPh sb="11" eb="13">
      <t>ネンリョウ</t>
    </rPh>
    <rPh sb="13" eb="15">
      <t>シヨウ</t>
    </rPh>
    <rPh sb="15" eb="16">
      <t>リョウ</t>
    </rPh>
    <rPh sb="16" eb="17">
      <t>トウ</t>
    </rPh>
    <rPh sb="18" eb="20">
      <t>ハアク</t>
    </rPh>
    <phoneticPr fontId="13"/>
  </si>
  <si>
    <t>把握したデータの整理･分析</t>
    <rPh sb="0" eb="2">
      <t>ハアク</t>
    </rPh>
    <rPh sb="8" eb="10">
      <t>セイリ</t>
    </rPh>
    <rPh sb="11" eb="13">
      <t>ブンセキ</t>
    </rPh>
    <phoneticPr fontId="13"/>
  </si>
  <si>
    <t>分析結果に基づくエネルギー使用の適正管理</t>
    <rPh sb="0" eb="2">
      <t>ブンセキ</t>
    </rPh>
    <rPh sb="2" eb="4">
      <t>ケッカ</t>
    </rPh>
    <rPh sb="5" eb="6">
      <t>モト</t>
    </rPh>
    <rPh sb="13" eb="15">
      <t>シヨウ</t>
    </rPh>
    <rPh sb="16" eb="18">
      <t>テキセイ</t>
    </rPh>
    <rPh sb="18" eb="20">
      <t>カンリ</t>
    </rPh>
    <phoneticPr fontId="13"/>
  </si>
  <si>
    <t>自動車の適正な使用管理</t>
  </si>
  <si>
    <t>5103</t>
  </si>
  <si>
    <t>使用目的に応じた適正な自動車の使用</t>
    <rPh sb="0" eb="2">
      <t>シヨウ</t>
    </rPh>
    <rPh sb="2" eb="4">
      <t>モクテキ</t>
    </rPh>
    <rPh sb="5" eb="6">
      <t>オウ</t>
    </rPh>
    <rPh sb="8" eb="10">
      <t>テキセイ</t>
    </rPh>
    <rPh sb="11" eb="14">
      <t>ジドウシャ</t>
    </rPh>
    <rPh sb="15" eb="17">
      <t>シヨウ</t>
    </rPh>
    <phoneticPr fontId="13"/>
  </si>
  <si>
    <t>輸送量に応じた適正な自動車の使用</t>
    <rPh sb="0" eb="3">
      <t>ユソウリョウ</t>
    </rPh>
    <rPh sb="4" eb="5">
      <t>オウ</t>
    </rPh>
    <rPh sb="7" eb="9">
      <t>テキセイ</t>
    </rPh>
    <rPh sb="10" eb="13">
      <t>ジドウシャ</t>
    </rPh>
    <rPh sb="14" eb="16">
      <t>シヨウ</t>
    </rPh>
    <phoneticPr fontId="13"/>
  </si>
  <si>
    <t>自動車の適正な維持管理</t>
  </si>
  <si>
    <t>5104</t>
  </si>
  <si>
    <t>自動車ごとの計測、記録結果の適正な管理</t>
    <rPh sb="0" eb="2">
      <t>ジドウ</t>
    </rPh>
    <rPh sb="2" eb="3">
      <t>シャ</t>
    </rPh>
    <rPh sb="11" eb="13">
      <t>ケッカ</t>
    </rPh>
    <rPh sb="14" eb="16">
      <t>テキセイ</t>
    </rPh>
    <phoneticPr fontId="13"/>
  </si>
  <si>
    <t>保有している自動車の保全計画の作成</t>
    <rPh sb="0" eb="2">
      <t>ホユウ</t>
    </rPh>
    <rPh sb="6" eb="9">
      <t>ジドウシャ</t>
    </rPh>
    <rPh sb="10" eb="12">
      <t>ホゼン</t>
    </rPh>
    <rPh sb="12" eb="14">
      <t>ケイカク</t>
    </rPh>
    <rPh sb="15" eb="17">
      <t>サクセイ</t>
    </rPh>
    <phoneticPr fontId="13"/>
  </si>
  <si>
    <t>従業員に対する整備･点検に関する研修･教育</t>
  </si>
  <si>
    <t>日常点検・整備マニュアルの作成</t>
  </si>
  <si>
    <t>保全計画に基づく整備･点検</t>
  </si>
  <si>
    <t>ｴｺﾄﾞﾗｲﾌﾞの実施</t>
  </si>
  <si>
    <t>5105</t>
  </si>
  <si>
    <t>エコドライブを推進するためのドライバー及び全社員に対する研修、教育</t>
    <rPh sb="7" eb="9">
      <t>スイシン</t>
    </rPh>
    <rPh sb="19" eb="20">
      <t>オヨ</t>
    </rPh>
    <rPh sb="21" eb="24">
      <t>ゼンシャイン</t>
    </rPh>
    <rPh sb="25" eb="26">
      <t>タイ</t>
    </rPh>
    <rPh sb="28" eb="30">
      <t>ケンシュウ</t>
    </rPh>
    <rPh sb="31" eb="33">
      <t>キョウイク</t>
    </rPh>
    <phoneticPr fontId="13"/>
  </si>
  <si>
    <t>実施状況の全社的管理</t>
    <rPh sb="0" eb="2">
      <t>ジッシ</t>
    </rPh>
    <rPh sb="2" eb="4">
      <t>ジョウキョウ</t>
    </rPh>
    <rPh sb="5" eb="8">
      <t>ゼンシャテキ</t>
    </rPh>
    <rPh sb="8" eb="10">
      <t>カンリ</t>
    </rPh>
    <phoneticPr fontId="13"/>
  </si>
  <si>
    <t>ドライバーによる毎日の実施状況の管理</t>
    <rPh sb="8" eb="10">
      <t>マイニチ</t>
    </rPh>
    <rPh sb="11" eb="13">
      <t>ジッシ</t>
    </rPh>
    <rPh sb="13" eb="15">
      <t>ジョウキョウ</t>
    </rPh>
    <rPh sb="16" eb="18">
      <t>カンリ</t>
    </rPh>
    <phoneticPr fontId="13"/>
  </si>
  <si>
    <t>ｴｺﾄﾞﾗｲﾌﾞ推進団体等が実施しているｺﾝﾃｽﾄ等への参加</t>
    <rPh sb="8" eb="10">
      <t>スイシン</t>
    </rPh>
    <rPh sb="10" eb="12">
      <t>ダンタイ</t>
    </rPh>
    <rPh sb="12" eb="13">
      <t>トウ</t>
    </rPh>
    <rPh sb="14" eb="16">
      <t>ジッシ</t>
    </rPh>
    <rPh sb="25" eb="26">
      <t>トウ</t>
    </rPh>
    <rPh sb="28" eb="30">
      <t>サンカ</t>
    </rPh>
    <phoneticPr fontId="13"/>
  </si>
  <si>
    <t>エコドライブの実施状況の評価・管理</t>
    <rPh sb="7" eb="9">
      <t>ジッシ</t>
    </rPh>
    <rPh sb="9" eb="11">
      <t>ジョウキョウ</t>
    </rPh>
    <rPh sb="12" eb="14">
      <t>ヒョウカ</t>
    </rPh>
    <rPh sb="15" eb="17">
      <t>カンリ</t>
    </rPh>
    <phoneticPr fontId="13"/>
  </si>
  <si>
    <t>全社的なエコドライブの目標管理</t>
    <rPh sb="0" eb="3">
      <t>ゼンシャテキ</t>
    </rPh>
    <rPh sb="11" eb="13">
      <t>モクヒョウ</t>
    </rPh>
    <rPh sb="13" eb="15">
      <t>カンリ</t>
    </rPh>
    <phoneticPr fontId="13"/>
  </si>
  <si>
    <t>デジタル運行記録計等、エコドライブを円滑に進めるための機器の導入</t>
    <rPh sb="4" eb="6">
      <t>ウンコウ</t>
    </rPh>
    <rPh sb="6" eb="9">
      <t>キロクケイ</t>
    </rPh>
    <rPh sb="9" eb="10">
      <t>トウ</t>
    </rPh>
    <rPh sb="18" eb="20">
      <t>エンカツ</t>
    </rPh>
    <rPh sb="21" eb="22">
      <t>スス</t>
    </rPh>
    <rPh sb="27" eb="29">
      <t>キキ</t>
    </rPh>
    <rPh sb="30" eb="32">
      <t>ドウニュウ</t>
    </rPh>
    <phoneticPr fontId="13"/>
  </si>
  <si>
    <t>ドライバーによるエコドライブの目標管理</t>
    <rPh sb="15" eb="17">
      <t>モクヒョウ</t>
    </rPh>
    <rPh sb="17" eb="19">
      <t>カンリ</t>
    </rPh>
    <phoneticPr fontId="13"/>
  </si>
  <si>
    <t>低燃費車等の導入</t>
  </si>
  <si>
    <t>5106</t>
  </si>
  <si>
    <t>アイドリングストップ車の導入</t>
    <rPh sb="10" eb="11">
      <t>シャ</t>
    </rPh>
    <rPh sb="12" eb="14">
      <t>ドウニュウ</t>
    </rPh>
    <phoneticPr fontId="13"/>
  </si>
  <si>
    <t>大型車から小型車への転換</t>
    <rPh sb="0" eb="3">
      <t>オオガタシャ</t>
    </rPh>
    <rPh sb="5" eb="8">
      <t>コガタシャ</t>
    </rPh>
    <rPh sb="10" eb="12">
      <t>テンカン</t>
    </rPh>
    <phoneticPr fontId="13"/>
  </si>
  <si>
    <t>使用目的に応じた適正な車両の導入</t>
    <rPh sb="0" eb="2">
      <t>シヨウ</t>
    </rPh>
    <rPh sb="2" eb="4">
      <t>モクテキ</t>
    </rPh>
    <rPh sb="5" eb="6">
      <t>オウ</t>
    </rPh>
    <rPh sb="8" eb="10">
      <t>テキセイ</t>
    </rPh>
    <rPh sb="11" eb="13">
      <t>シャリョウ</t>
    </rPh>
    <rPh sb="14" eb="16">
      <t>ドウニュウ</t>
    </rPh>
    <phoneticPr fontId="13"/>
  </si>
  <si>
    <t>蓄熱式マット等エネルギー使用効率の優れた器具の導入</t>
    <rPh sb="0" eb="3">
      <t>チクネツシキ</t>
    </rPh>
    <rPh sb="6" eb="7">
      <t>トウ</t>
    </rPh>
    <rPh sb="12" eb="14">
      <t>シヨウ</t>
    </rPh>
    <rPh sb="14" eb="16">
      <t>コウリツ</t>
    </rPh>
    <rPh sb="17" eb="18">
      <t>スグ</t>
    </rPh>
    <rPh sb="20" eb="22">
      <t>キグ</t>
    </rPh>
    <rPh sb="23" eb="25">
      <t>ドウニュウ</t>
    </rPh>
    <phoneticPr fontId="13"/>
  </si>
  <si>
    <t>低燃費車の導入計画の作成</t>
    <rPh sb="0" eb="1">
      <t>テイ</t>
    </rPh>
    <rPh sb="1" eb="3">
      <t>ネンピ</t>
    </rPh>
    <rPh sb="3" eb="4">
      <t>シャ</t>
    </rPh>
    <rPh sb="5" eb="7">
      <t>ドウニュウ</t>
    </rPh>
    <rPh sb="7" eb="9">
      <t>ケイカク</t>
    </rPh>
    <rPh sb="10" eb="12">
      <t>サクセイ</t>
    </rPh>
    <phoneticPr fontId="13"/>
  </si>
  <si>
    <t>トップランナー燃費基準達成車の導入</t>
    <rPh sb="7" eb="9">
      <t>ネンピ</t>
    </rPh>
    <rPh sb="9" eb="11">
      <t>キジュン</t>
    </rPh>
    <rPh sb="11" eb="14">
      <t>タッセイシャ</t>
    </rPh>
    <rPh sb="15" eb="17">
      <t>ドウニュウ</t>
    </rPh>
    <phoneticPr fontId="13"/>
  </si>
  <si>
    <t>温室効果ガス排出量がより少ない自動車の導入</t>
  </si>
  <si>
    <t>5107</t>
  </si>
  <si>
    <t>その他自動車の導入</t>
    <rPh sb="2" eb="3">
      <t>タ</t>
    </rPh>
    <rPh sb="3" eb="6">
      <t>ジドウシャ</t>
    </rPh>
    <rPh sb="7" eb="9">
      <t>ドウニュウ</t>
    </rPh>
    <phoneticPr fontId="13"/>
  </si>
  <si>
    <t>電気自動車等、温室効果ガスの著しく少ない自動車の導入計画の作成</t>
    <rPh sb="0" eb="2">
      <t>デンキ</t>
    </rPh>
    <rPh sb="2" eb="5">
      <t>ジドウシャ</t>
    </rPh>
    <rPh sb="5" eb="6">
      <t>トウ</t>
    </rPh>
    <rPh sb="7" eb="9">
      <t>オンシツ</t>
    </rPh>
    <rPh sb="9" eb="11">
      <t>コウカ</t>
    </rPh>
    <rPh sb="14" eb="15">
      <t>イチジル</t>
    </rPh>
    <rPh sb="17" eb="18">
      <t>スク</t>
    </rPh>
    <rPh sb="20" eb="23">
      <t>ジドウシャ</t>
    </rPh>
    <rPh sb="24" eb="26">
      <t>ドウニュウ</t>
    </rPh>
    <rPh sb="26" eb="28">
      <t>ケイカク</t>
    </rPh>
    <rPh sb="29" eb="31">
      <t>サクセイ</t>
    </rPh>
    <phoneticPr fontId="13"/>
  </si>
  <si>
    <t>電気自動車の導入</t>
    <rPh sb="0" eb="2">
      <t>デンキ</t>
    </rPh>
    <rPh sb="2" eb="5">
      <t>ジドウシャ</t>
    </rPh>
    <rPh sb="6" eb="8">
      <t>ドウニュウ</t>
    </rPh>
    <phoneticPr fontId="13"/>
  </si>
  <si>
    <t>天然ガス自動車の導入</t>
    <rPh sb="0" eb="2">
      <t>テンネン</t>
    </rPh>
    <rPh sb="4" eb="6">
      <t>ジドウ</t>
    </rPh>
    <rPh sb="6" eb="7">
      <t>シャ</t>
    </rPh>
    <rPh sb="8" eb="10">
      <t>ドウニュウ</t>
    </rPh>
    <phoneticPr fontId="13"/>
  </si>
  <si>
    <t>ハイブリッド自動車の導入</t>
    <rPh sb="6" eb="9">
      <t>ジドウシャ</t>
    </rPh>
    <rPh sb="10" eb="12">
      <t>ドウニュウ</t>
    </rPh>
    <phoneticPr fontId="13"/>
  </si>
  <si>
    <t>貨物輸送に関わる対策</t>
    <phoneticPr fontId="13"/>
  </si>
  <si>
    <t>効率的なルート･時間の選定等</t>
  </si>
  <si>
    <t>5201</t>
  </si>
  <si>
    <t>道路混雑時の輸送の改善</t>
    <rPh sb="0" eb="2">
      <t>ドウロ</t>
    </rPh>
    <rPh sb="2" eb="4">
      <t>コンザツ</t>
    </rPh>
    <rPh sb="4" eb="5">
      <t>ジ</t>
    </rPh>
    <rPh sb="6" eb="8">
      <t>ユソウ</t>
    </rPh>
    <rPh sb="9" eb="10">
      <t>アラタ</t>
    </rPh>
    <rPh sb="10" eb="11">
      <t>ゼン</t>
    </rPh>
    <phoneticPr fontId="13"/>
  </si>
  <si>
    <t>輸送の効率化を図るための受注時間と配送時間のルール化</t>
    <rPh sb="0" eb="2">
      <t>ユソウ</t>
    </rPh>
    <rPh sb="3" eb="6">
      <t>コウリツカ</t>
    </rPh>
    <rPh sb="7" eb="8">
      <t>ハカ</t>
    </rPh>
    <rPh sb="12" eb="14">
      <t>ジュチュウ</t>
    </rPh>
    <rPh sb="14" eb="16">
      <t>ジカン</t>
    </rPh>
    <rPh sb="17" eb="19">
      <t>ハイソウ</t>
    </rPh>
    <rPh sb="19" eb="21">
      <t>ジカン</t>
    </rPh>
    <rPh sb="25" eb="26">
      <t>カ</t>
    </rPh>
    <phoneticPr fontId="13"/>
  </si>
  <si>
    <t>輸配送に当たり効率的なルートの選定と運転員への周知</t>
    <rPh sb="0" eb="1">
      <t>ユ</t>
    </rPh>
    <rPh sb="1" eb="3">
      <t>ハイソウ</t>
    </rPh>
    <rPh sb="4" eb="5">
      <t>ア</t>
    </rPh>
    <rPh sb="7" eb="10">
      <t>コウリツテキ</t>
    </rPh>
    <rPh sb="15" eb="17">
      <t>センテイ</t>
    </rPh>
    <rPh sb="18" eb="21">
      <t>ウンテンイン</t>
    </rPh>
    <rPh sb="23" eb="25">
      <t>シュウチ</t>
    </rPh>
    <phoneticPr fontId="13"/>
  </si>
  <si>
    <t>共同輸送の促進</t>
  </si>
  <si>
    <t>5202</t>
  </si>
  <si>
    <t>貨物自動車等の相互融通など、効率的な輸送</t>
    <rPh sb="0" eb="2">
      <t>カモツ</t>
    </rPh>
    <rPh sb="2" eb="5">
      <t>ジドウシャ</t>
    </rPh>
    <rPh sb="5" eb="6">
      <t>トウ</t>
    </rPh>
    <rPh sb="7" eb="9">
      <t>ソウゴ</t>
    </rPh>
    <rPh sb="9" eb="11">
      <t>ユウヅウ</t>
    </rPh>
    <rPh sb="14" eb="17">
      <t>コウリツテキ</t>
    </rPh>
    <rPh sb="18" eb="20">
      <t>ユソウ</t>
    </rPh>
    <phoneticPr fontId="13"/>
  </si>
  <si>
    <t>共同輸配送</t>
    <rPh sb="0" eb="2">
      <t>キョウドウ</t>
    </rPh>
    <rPh sb="2" eb="3">
      <t>ユ</t>
    </rPh>
    <rPh sb="3" eb="5">
      <t>ハイソウ</t>
    </rPh>
    <phoneticPr fontId="13"/>
  </si>
  <si>
    <t>共同輸配送の実施に向けた関係事業者との協議の場の設置</t>
    <rPh sb="0" eb="2">
      <t>キョウドウ</t>
    </rPh>
    <rPh sb="2" eb="3">
      <t>ユ</t>
    </rPh>
    <rPh sb="3" eb="5">
      <t>ハイソウ</t>
    </rPh>
    <rPh sb="6" eb="8">
      <t>ジッシ</t>
    </rPh>
    <rPh sb="9" eb="10">
      <t>ム</t>
    </rPh>
    <rPh sb="12" eb="14">
      <t>カンケイ</t>
    </rPh>
    <rPh sb="14" eb="17">
      <t>ジギョウシャ</t>
    </rPh>
    <rPh sb="19" eb="21">
      <t>キョウギ</t>
    </rPh>
    <rPh sb="22" eb="23">
      <t>バ</t>
    </rPh>
    <rPh sb="24" eb="25">
      <t>セツ</t>
    </rPh>
    <rPh sb="25" eb="26">
      <t>オキ</t>
    </rPh>
    <phoneticPr fontId="13"/>
  </si>
  <si>
    <t>帰り荷の確保等</t>
  </si>
  <si>
    <t>5203</t>
  </si>
  <si>
    <t>帰り荷の確保による効率的輸送</t>
    <rPh sb="0" eb="1">
      <t>カエ</t>
    </rPh>
    <rPh sb="2" eb="3">
      <t>ニ</t>
    </rPh>
    <rPh sb="4" eb="6">
      <t>カクホ</t>
    </rPh>
    <rPh sb="9" eb="12">
      <t>コウリツテキ</t>
    </rPh>
    <rPh sb="12" eb="14">
      <t>ユソウ</t>
    </rPh>
    <phoneticPr fontId="13"/>
  </si>
  <si>
    <t>積載効率を高めるための積み合せ輸送等</t>
    <rPh sb="0" eb="2">
      <t>セキサイ</t>
    </rPh>
    <rPh sb="2" eb="4">
      <t>コウリツ</t>
    </rPh>
    <rPh sb="5" eb="6">
      <t>タカ</t>
    </rPh>
    <rPh sb="11" eb="12">
      <t>ツ</t>
    </rPh>
    <rPh sb="13" eb="14">
      <t>アワ</t>
    </rPh>
    <rPh sb="15" eb="17">
      <t>ユソウ</t>
    </rPh>
    <rPh sb="17" eb="18">
      <t>トウ</t>
    </rPh>
    <phoneticPr fontId="13"/>
  </si>
  <si>
    <t>ｼﾞｬｽﾄｲﾝﾀｲﾑｻｰﾋﾞｽの改善</t>
  </si>
  <si>
    <t>5204</t>
  </si>
  <si>
    <t>ジャストインサービス等の改善に向けた関係事業者との協議の場の設置</t>
    <rPh sb="10" eb="11">
      <t>トウ</t>
    </rPh>
    <rPh sb="12" eb="14">
      <t>カイゼン</t>
    </rPh>
    <rPh sb="15" eb="16">
      <t>ム</t>
    </rPh>
    <rPh sb="18" eb="20">
      <t>カンケイ</t>
    </rPh>
    <rPh sb="20" eb="23">
      <t>ジギョウシャ</t>
    </rPh>
    <rPh sb="25" eb="27">
      <t>キョウギ</t>
    </rPh>
    <rPh sb="28" eb="29">
      <t>バ</t>
    </rPh>
    <rPh sb="30" eb="31">
      <t>セツ</t>
    </rPh>
    <rPh sb="31" eb="32">
      <t>オキ</t>
    </rPh>
    <phoneticPr fontId="13"/>
  </si>
  <si>
    <t>ジャストインサービスや多頻度･少量輸送の改善</t>
    <rPh sb="11" eb="12">
      <t>タ</t>
    </rPh>
    <rPh sb="12" eb="14">
      <t>ヒンド</t>
    </rPh>
    <rPh sb="15" eb="17">
      <t>ショウリョウ</t>
    </rPh>
    <rPh sb="17" eb="19">
      <t>ユソウ</t>
    </rPh>
    <rPh sb="20" eb="22">
      <t>カイゼン</t>
    </rPh>
    <phoneticPr fontId="13"/>
  </si>
  <si>
    <t>自営転換</t>
  </si>
  <si>
    <t>5205</t>
  </si>
  <si>
    <t>自家用貨物輸送から営業用貨物輸送への転換</t>
    <rPh sb="0" eb="3">
      <t>ジカヨウ</t>
    </rPh>
    <rPh sb="3" eb="5">
      <t>カモツ</t>
    </rPh>
    <rPh sb="5" eb="7">
      <t>ユソウ</t>
    </rPh>
    <rPh sb="9" eb="12">
      <t>エイギョウヨウ</t>
    </rPh>
    <rPh sb="12" eb="14">
      <t>カモツ</t>
    </rPh>
    <rPh sb="14" eb="16">
      <t>ユソウ</t>
    </rPh>
    <rPh sb="18" eb="20">
      <t>テンカン</t>
    </rPh>
    <phoneticPr fontId="13"/>
  </si>
  <si>
    <t>積載効率・運行効率の向上に向けた取組</t>
  </si>
  <si>
    <t>5206</t>
  </si>
  <si>
    <t>最適な輸送ロットによる配送</t>
    <rPh sb="0" eb="2">
      <t>サイテキ</t>
    </rPh>
    <rPh sb="3" eb="5">
      <t>ユソウ</t>
    </rPh>
    <rPh sb="11" eb="13">
      <t>ハイソウ</t>
    </rPh>
    <phoneticPr fontId="13"/>
  </si>
  <si>
    <t>ＩＣタグの導入などによる検品の簡略化</t>
    <rPh sb="5" eb="7">
      <t>ドウニュウ</t>
    </rPh>
    <rPh sb="12" eb="14">
      <t>ケンピン</t>
    </rPh>
    <rPh sb="15" eb="17">
      <t>カンリャク</t>
    </rPh>
    <rPh sb="17" eb="18">
      <t>カ</t>
    </rPh>
    <phoneticPr fontId="13"/>
  </si>
  <si>
    <t>商品や荷姿の標準化</t>
    <rPh sb="0" eb="2">
      <t>ショウヒン</t>
    </rPh>
    <rPh sb="3" eb="4">
      <t>ニ</t>
    </rPh>
    <rPh sb="4" eb="5">
      <t>スガタ</t>
    </rPh>
    <rPh sb="6" eb="9">
      <t>ヒョウジュンカ</t>
    </rPh>
    <phoneticPr fontId="13"/>
  </si>
  <si>
    <t>ﾓｰﾀﾞﾙｼﾌﾄの推進</t>
  </si>
  <si>
    <t>5207</t>
  </si>
  <si>
    <t>自動車輸送から鉄道･船舶への転換に向けた関係事業者との協議の場の設置</t>
    <rPh sb="0" eb="2">
      <t>ジドウ</t>
    </rPh>
    <rPh sb="2" eb="3">
      <t>シャ</t>
    </rPh>
    <rPh sb="3" eb="5">
      <t>ユソウ</t>
    </rPh>
    <rPh sb="7" eb="9">
      <t>テツドウ</t>
    </rPh>
    <rPh sb="10" eb="12">
      <t>センパク</t>
    </rPh>
    <rPh sb="14" eb="16">
      <t>テンカン</t>
    </rPh>
    <rPh sb="17" eb="18">
      <t>ム</t>
    </rPh>
    <rPh sb="20" eb="22">
      <t>カンケイ</t>
    </rPh>
    <rPh sb="22" eb="25">
      <t>ジギョウシャ</t>
    </rPh>
    <rPh sb="27" eb="29">
      <t>キョウギ</t>
    </rPh>
    <rPh sb="30" eb="31">
      <t>バ</t>
    </rPh>
    <rPh sb="32" eb="34">
      <t>セッチ</t>
    </rPh>
    <phoneticPr fontId="13"/>
  </si>
  <si>
    <t>自動車輸送から鉄道･船舶への輸送の転換</t>
    <rPh sb="0" eb="3">
      <t>ジドウシャ</t>
    </rPh>
    <rPh sb="3" eb="5">
      <t>ユソウ</t>
    </rPh>
    <rPh sb="7" eb="9">
      <t>テツドウ</t>
    </rPh>
    <rPh sb="10" eb="12">
      <t>センパク</t>
    </rPh>
    <rPh sb="14" eb="16">
      <t>ユソウ</t>
    </rPh>
    <rPh sb="17" eb="19">
      <t>テンカン</t>
    </rPh>
    <phoneticPr fontId="13"/>
  </si>
  <si>
    <t>物流施設の整備等</t>
  </si>
  <si>
    <t>5208</t>
  </si>
  <si>
    <t>既存の物流施設を有効に活用するための設備等の高度化</t>
    <rPh sb="0" eb="2">
      <t>キソン</t>
    </rPh>
    <rPh sb="3" eb="5">
      <t>ブツリュウ</t>
    </rPh>
    <rPh sb="5" eb="7">
      <t>シセツ</t>
    </rPh>
    <rPh sb="8" eb="10">
      <t>ユウコウ</t>
    </rPh>
    <rPh sb="11" eb="13">
      <t>カツヨウ</t>
    </rPh>
    <rPh sb="18" eb="20">
      <t>セツビ</t>
    </rPh>
    <rPh sb="20" eb="21">
      <t>トウ</t>
    </rPh>
    <rPh sb="22" eb="25">
      <t>コウドカ</t>
    </rPh>
    <phoneticPr fontId="13"/>
  </si>
  <si>
    <t>共同輸配送の実施に向けた物流施設の整備</t>
    <rPh sb="0" eb="2">
      <t>キョウドウ</t>
    </rPh>
    <rPh sb="2" eb="3">
      <t>ユ</t>
    </rPh>
    <rPh sb="3" eb="5">
      <t>ハイソウ</t>
    </rPh>
    <rPh sb="6" eb="8">
      <t>ジッシ</t>
    </rPh>
    <rPh sb="9" eb="10">
      <t>ム</t>
    </rPh>
    <rPh sb="12" eb="14">
      <t>ブツリュウ</t>
    </rPh>
    <rPh sb="14" eb="16">
      <t>シセツ</t>
    </rPh>
    <rPh sb="17" eb="18">
      <t>タダシ</t>
    </rPh>
    <rPh sb="18" eb="19">
      <t>ソナエ</t>
    </rPh>
    <phoneticPr fontId="13"/>
  </si>
  <si>
    <t>交通流円滑化のための駐車場、荷捌き場等の整備</t>
    <rPh sb="0" eb="2">
      <t>コウツウ</t>
    </rPh>
    <rPh sb="2" eb="3">
      <t>リュウ</t>
    </rPh>
    <rPh sb="3" eb="6">
      <t>エンカツカ</t>
    </rPh>
    <rPh sb="10" eb="13">
      <t>チュウシャジョウ</t>
    </rPh>
    <rPh sb="14" eb="16">
      <t>ニサバ</t>
    </rPh>
    <rPh sb="17" eb="18">
      <t>ジョウ</t>
    </rPh>
    <rPh sb="18" eb="19">
      <t>トウ</t>
    </rPh>
    <rPh sb="20" eb="22">
      <t>セイビ</t>
    </rPh>
    <phoneticPr fontId="13"/>
  </si>
  <si>
    <t>物流施設の整備等に向けた関係者との協議の場の設置</t>
    <rPh sb="0" eb="2">
      <t>ブツリュウ</t>
    </rPh>
    <rPh sb="2" eb="4">
      <t>シセツ</t>
    </rPh>
    <rPh sb="5" eb="7">
      <t>セイビ</t>
    </rPh>
    <rPh sb="7" eb="8">
      <t>トウ</t>
    </rPh>
    <rPh sb="9" eb="10">
      <t>ム</t>
    </rPh>
    <rPh sb="12" eb="15">
      <t>カンケイシャ</t>
    </rPh>
    <rPh sb="17" eb="19">
      <t>キョウギ</t>
    </rPh>
    <rPh sb="20" eb="21">
      <t>バ</t>
    </rPh>
    <rPh sb="22" eb="24">
      <t>セッチ</t>
    </rPh>
    <phoneticPr fontId="13"/>
  </si>
  <si>
    <t>情報化の推進</t>
  </si>
  <si>
    <t>5209</t>
  </si>
  <si>
    <t>求貨求車システムの活用</t>
    <rPh sb="0" eb="1">
      <t>キュウ</t>
    </rPh>
    <rPh sb="1" eb="2">
      <t>カ</t>
    </rPh>
    <rPh sb="2" eb="3">
      <t>キュウ</t>
    </rPh>
    <rPh sb="3" eb="4">
      <t>シャ</t>
    </rPh>
    <rPh sb="9" eb="11">
      <t>カツヨウ</t>
    </rPh>
    <phoneticPr fontId="13"/>
  </si>
  <si>
    <t>積載効率向上等に資する情報システムの開発導入に向けた関係者との協議の場の設置</t>
    <rPh sb="0" eb="2">
      <t>セキサイ</t>
    </rPh>
    <rPh sb="2" eb="4">
      <t>コウリツ</t>
    </rPh>
    <rPh sb="4" eb="6">
      <t>コウジョウ</t>
    </rPh>
    <rPh sb="6" eb="7">
      <t>トウ</t>
    </rPh>
    <rPh sb="8" eb="9">
      <t>シ</t>
    </rPh>
    <rPh sb="11" eb="13">
      <t>ジョウホウ</t>
    </rPh>
    <rPh sb="18" eb="20">
      <t>カイハツ</t>
    </rPh>
    <rPh sb="20" eb="22">
      <t>ドウニュウ</t>
    </rPh>
    <rPh sb="23" eb="24">
      <t>ム</t>
    </rPh>
    <rPh sb="26" eb="29">
      <t>カンケイシャ</t>
    </rPh>
    <rPh sb="31" eb="33">
      <t>キョウギ</t>
    </rPh>
    <rPh sb="34" eb="35">
      <t>バ</t>
    </rPh>
    <rPh sb="36" eb="38">
      <t>セッチ</t>
    </rPh>
    <phoneticPr fontId="13"/>
  </si>
  <si>
    <t>積載効率の向上等に資する情報システムの導入</t>
    <rPh sb="0" eb="2">
      <t>セキサイ</t>
    </rPh>
    <rPh sb="2" eb="4">
      <t>コウリツ</t>
    </rPh>
    <rPh sb="5" eb="8">
      <t>コウジョウトウ</t>
    </rPh>
    <rPh sb="9" eb="10">
      <t>シ</t>
    </rPh>
    <rPh sb="12" eb="14">
      <t>ジョウホウ</t>
    </rPh>
    <rPh sb="19" eb="21">
      <t>ドウニュウ</t>
    </rPh>
    <phoneticPr fontId="13"/>
  </si>
  <si>
    <t>=入力補助シート!AD22</t>
  </si>
  <si>
    <t>説明：環境方針等がある場合は具体的な方針名称等を下に記載してください</t>
    <rPh sb="0" eb="2">
      <t>セツメイ</t>
    </rPh>
    <rPh sb="3" eb="7">
      <t>カンキョウホウシン</t>
    </rPh>
    <rPh sb="7" eb="8">
      <t>ナド</t>
    </rPh>
    <rPh sb="24" eb="25">
      <t>シタ</t>
    </rPh>
    <phoneticPr fontId="3"/>
  </si>
  <si>
    <t>計画の前年度の排出原単位</t>
    <rPh sb="0" eb="2">
      <t>ケイカク</t>
    </rPh>
    <rPh sb="3" eb="6">
      <t>ゼンネンド</t>
    </rPh>
    <rPh sb="7" eb="9">
      <t>ハイシュツ</t>
    </rPh>
    <rPh sb="9" eb="12">
      <t>ゲンタンイ</t>
    </rPh>
    <phoneticPr fontId="3"/>
  </si>
  <si>
    <t>最終年度における排出原単位</t>
    <rPh sb="10" eb="13">
      <t>ゲンタンイ</t>
    </rPh>
    <phoneticPr fontId="3"/>
  </si>
  <si>
    <t>最終年度の排出原単位</t>
    <rPh sb="0" eb="4">
      <t>サイシュウネンド</t>
    </rPh>
    <rPh sb="5" eb="7">
      <t>ハイシュツ</t>
    </rPh>
    <rPh sb="7" eb="10">
      <t>ゲンタンイ</t>
    </rPh>
    <phoneticPr fontId="3"/>
  </si>
  <si>
    <t>最終年度における排出原単位</t>
    <rPh sb="8" eb="10">
      <t>ハイシュツ</t>
    </rPh>
    <rPh sb="10" eb="13">
      <t>ゲンタンイ</t>
    </rPh>
    <phoneticPr fontId="3"/>
  </si>
  <si>
    <t>その他</t>
    <rPh sb="2" eb="3">
      <t>タ</t>
    </rPh>
    <phoneticPr fontId="1"/>
  </si>
  <si>
    <t>（自由記載）</t>
    <phoneticPr fontId="3"/>
  </si>
  <si>
    <t>【その他】</t>
    <rPh sb="3" eb="4">
      <t>ホカ</t>
    </rPh>
    <phoneticPr fontId="3"/>
  </si>
  <si>
    <t>その他取組事項</t>
    <rPh sb="2" eb="3">
      <t>ホカ</t>
    </rPh>
    <rPh sb="3" eb="5">
      <t>トリクミ</t>
    </rPh>
    <rPh sb="5" eb="7">
      <t>ジコウ</t>
    </rPh>
    <phoneticPr fontId="3"/>
  </si>
  <si>
    <r>
      <t>①事業活動における</t>
    </r>
    <r>
      <rPr>
        <b/>
        <strike/>
        <sz val="10"/>
        <rFont val="Meiryo UI"/>
        <family val="3"/>
        <charset val="128"/>
      </rPr>
      <t>目標削減率から計算</t>
    </r>
    <r>
      <rPr>
        <strike/>
        <sz val="10"/>
        <rFont val="Meiryo UI"/>
        <family val="3"/>
        <charset val="128"/>
      </rPr>
      <t>する場合</t>
    </r>
    <phoneticPr fontId="3"/>
  </si>
  <si>
    <r>
      <t>②事業活動における</t>
    </r>
    <r>
      <rPr>
        <b/>
        <strike/>
        <sz val="10"/>
        <rFont val="Meiryo UI"/>
        <family val="3"/>
        <charset val="128"/>
      </rPr>
      <t>増減見込みから計算</t>
    </r>
    <r>
      <rPr>
        <strike/>
        <sz val="10"/>
        <rFont val="Meiryo UI"/>
        <family val="3"/>
        <charset val="128"/>
      </rPr>
      <t>する場合</t>
    </r>
    <phoneticPr fontId="3"/>
  </si>
  <si>
    <t>t-CO2</t>
    <phoneticPr fontId="3"/>
  </si>
  <si>
    <r>
      <t>t-CO</t>
    </r>
    <r>
      <rPr>
        <strike/>
        <vertAlign val="subscript"/>
        <sz val="10"/>
        <rFont val="Meiryo UI"/>
        <family val="3"/>
        <charset val="128"/>
      </rPr>
      <t>2</t>
    </r>
    <r>
      <rPr>
        <strike/>
        <sz val="10"/>
        <rFont val="Meiryo UI"/>
        <family val="3"/>
        <charset val="128"/>
      </rPr>
      <t>/</t>
    </r>
    <phoneticPr fontId="3"/>
  </si>
  <si>
    <r>
      <t>t-CO</t>
    </r>
    <r>
      <rPr>
        <strike/>
        <vertAlign val="subscript"/>
        <sz val="10"/>
        <rFont val="Meiryo UI"/>
        <family val="3"/>
        <charset val="128"/>
      </rPr>
      <t>2</t>
    </r>
    <phoneticPr fontId="3"/>
  </si>
  <si>
    <t>原単位の目標削減率</t>
    <rPh sb="4" eb="6">
      <t>モクヒョウ</t>
    </rPh>
    <rPh sb="6" eb="8">
      <t>サクゲン</t>
    </rPh>
    <rPh sb="8" eb="9">
      <t>リツ</t>
    </rPh>
    <phoneticPr fontId="3"/>
  </si>
  <si>
    <t>原単位の目標削減率</t>
    <rPh sb="0" eb="3">
      <t>ゲンタンイ</t>
    </rPh>
    <rPh sb="4" eb="6">
      <t>モクヒョウ</t>
    </rPh>
    <rPh sb="6" eb="8">
      <t>サクゲン</t>
    </rPh>
    <rPh sb="8" eb="9">
      <t>リツ</t>
    </rPh>
    <phoneticPr fontId="3"/>
  </si>
  <si>
    <t>排出量原単位</t>
    <rPh sb="0" eb="2">
      <t>ハイシュツ</t>
    </rPh>
    <rPh sb="2" eb="3">
      <t>リョウ</t>
    </rPh>
    <rPh sb="3" eb="6">
      <t>ゲンタンイ</t>
    </rPh>
    <phoneticPr fontId="3"/>
  </si>
  <si>
    <t>その他</t>
    <rPh sb="2" eb="3">
      <t>タ</t>
    </rPh>
    <phoneticPr fontId="3"/>
  </si>
  <si>
    <t>（自由記載）</t>
  </si>
  <si>
    <t>に基づいて各取り組みを行っている。</t>
    <rPh sb="1" eb="2">
      <t>モト</t>
    </rPh>
    <rPh sb="5" eb="7">
      <t>カクト</t>
    </rPh>
    <rPh sb="8" eb="9">
      <t>ク</t>
    </rPh>
    <rPh sb="11" eb="12">
      <t>オコナ</t>
    </rPh>
    <phoneticPr fontId="3"/>
  </si>
  <si>
    <t>下記事項である。</t>
    <rPh sb="0" eb="4">
      <t>カキジコウ</t>
    </rPh>
    <phoneticPr fontId="3"/>
  </si>
  <si>
    <t>私たちは、「地球温暖化対策プラン」に基づきに基づき各取組を行っている。
具体的な取組としては、下記事項である。
・運用改善による省エネの推進
・設備更新による省エネの推進
・外部からの再生可能エネルギーの購入</t>
    <rPh sb="6" eb="8">
      <t>チキュウ</t>
    </rPh>
    <rPh sb="8" eb="11">
      <t>オンダンカ</t>
    </rPh>
    <rPh sb="11" eb="13">
      <t>タイサク</t>
    </rPh>
    <phoneticPr fontId="3"/>
  </si>
  <si>
    <t>　弊社の工場での作業は、組み立てが主体であり、設備のエネルギー使用量に
比べて、工場や事務所の空調等のエネルギー使用量が大きいため、建物の延床
面積を指標とした原単位を設定している。
　なお、エネルギー使用量は、操業時間により変動するため、原単位の指標は、延床面積×稼働時間とした。</t>
    <rPh sb="69" eb="70">
      <t>ノベ</t>
    </rPh>
    <rPh sb="128" eb="129">
      <t>ノ</t>
    </rPh>
    <phoneticPr fontId="3"/>
  </si>
  <si>
    <r>
      <rPr>
        <b/>
        <sz val="9"/>
        <rFont val="ＭＳ 明朝"/>
        <family val="1"/>
        <charset val="128"/>
      </rPr>
      <t>＜これまでの取組状況＞</t>
    </r>
    <r>
      <rPr>
        <sz val="9"/>
        <rFont val="ＭＳ 明朝"/>
        <family val="1"/>
        <charset val="128"/>
      </rPr>
      <t xml:space="preserve">
 私たちは、「地球温暖化対策プラン」に基づきに基づき各取組を行っている。
 具体的な取組としては、下記事項である。
 ・運用改善による省エネの推進
 ・設備更新による省エネの推進
 ・外部からの再生可能エネルギーの購入
</t>
    </r>
    <r>
      <rPr>
        <b/>
        <sz val="9"/>
        <rFont val="ＭＳ 明朝"/>
        <family val="1"/>
        <charset val="128"/>
      </rPr>
      <t>＜今期の事業活動の見込み＞</t>
    </r>
    <r>
      <rPr>
        <sz val="9"/>
        <rFont val="ＭＳ 明朝"/>
        <family val="1"/>
        <charset val="128"/>
      </rPr>
      <t xml:space="preserve">
　今後４年間で、県内の事業活動において生産量が基準年度比で約5％増加する見込みである。
</t>
    </r>
    <r>
      <rPr>
        <b/>
        <sz val="9"/>
        <rFont val="ＭＳ 明朝"/>
        <family val="1"/>
        <charset val="128"/>
      </rPr>
      <t>＜今期の削減目標設定に関する考え方＞</t>
    </r>
    <r>
      <rPr>
        <sz val="9"/>
        <rFont val="ＭＳ 明朝"/>
        <family val="1"/>
        <charset val="128"/>
      </rPr>
      <t xml:space="preserve">
　上記を踏まえて基準年度排出量から4%（基礎）、4%（調整後）削減する目標を設定した。
</t>
    </r>
    <r>
      <rPr>
        <b/>
        <sz val="9"/>
        <rFont val="ＭＳ 明朝"/>
        <family val="1"/>
        <charset val="128"/>
      </rPr>
      <t>＜削減目標達成に向けた今期の主な取組＞</t>
    </r>
    <r>
      <rPr>
        <sz val="9"/>
        <rFont val="ＭＳ 明朝"/>
        <family val="1"/>
        <charset val="128"/>
      </rPr>
      <t xml:space="preserve">
【エネルギー使用量の管理】
・設備ごとの正味稼働時間（率）の管理
【照明設備】
・高効率証明設備への更新
【空気調和設備】
・高効率空気調和設備への更新
・エアフィルタ等の定期的な点検、清掃及び交換の実施
【事務用・業務用機器】
・事務用機器の扶養時の電源遮断</t>
    </r>
    <rPh sb="203" eb="205">
      <t>ジョウキ</t>
    </rPh>
    <rPh sb="206" eb="207">
      <t>フ</t>
    </rPh>
    <rPh sb="210" eb="212">
      <t>キジュン</t>
    </rPh>
    <rPh sb="212" eb="214">
      <t>ネンド</t>
    </rPh>
    <rPh sb="214" eb="216">
      <t>ハイシュツ</t>
    </rPh>
    <rPh sb="216" eb="217">
      <t>リョウ</t>
    </rPh>
    <rPh sb="222" eb="224">
      <t>キソ</t>
    </rPh>
    <rPh sb="229" eb="231">
      <t>チョウセイ</t>
    </rPh>
    <rPh sb="231" eb="232">
      <t>ゴ</t>
    </rPh>
    <rPh sb="233" eb="235">
      <t>サクゲン</t>
    </rPh>
    <rPh sb="237" eb="239">
      <t>モクヒョウ</t>
    </rPh>
    <rPh sb="240" eb="242">
      <t>セッテイ</t>
    </rPh>
    <rPh sb="273" eb="276">
      <t>シヨウリョウ</t>
    </rPh>
    <rPh sb="277" eb="279">
      <t>カンリ</t>
    </rPh>
    <rPh sb="282" eb="284">
      <t>セツビ</t>
    </rPh>
    <rPh sb="287" eb="289">
      <t>ショウミ</t>
    </rPh>
    <rPh sb="289" eb="291">
      <t>カドウ</t>
    </rPh>
    <rPh sb="291" eb="293">
      <t>ジカン</t>
    </rPh>
    <rPh sb="294" eb="295">
      <t>リツ</t>
    </rPh>
    <rPh sb="297" eb="299">
      <t>カンリ</t>
    </rPh>
    <rPh sb="301" eb="303">
      <t>ショウメイ</t>
    </rPh>
    <rPh sb="303" eb="305">
      <t>セツビ</t>
    </rPh>
    <rPh sb="308" eb="311">
      <t>コウコウリツ</t>
    </rPh>
    <rPh sb="311" eb="313">
      <t>ショウメイ</t>
    </rPh>
    <rPh sb="313" eb="315">
      <t>セツビ</t>
    </rPh>
    <rPh sb="317" eb="319">
      <t>コウシン</t>
    </rPh>
    <rPh sb="321" eb="323">
      <t>クウキ</t>
    </rPh>
    <rPh sb="323" eb="325">
      <t>チョウワ</t>
    </rPh>
    <rPh sb="325" eb="327">
      <t>セツビ</t>
    </rPh>
    <rPh sb="330" eb="333">
      <t>コウコウリツ</t>
    </rPh>
    <rPh sb="333" eb="335">
      <t>クウキ</t>
    </rPh>
    <rPh sb="335" eb="337">
      <t>チョウワ</t>
    </rPh>
    <rPh sb="337" eb="339">
      <t>セツビ</t>
    </rPh>
    <rPh sb="341" eb="343">
      <t>コウシン</t>
    </rPh>
    <rPh sb="351" eb="352">
      <t>トウ</t>
    </rPh>
    <rPh sb="353" eb="356">
      <t>テイキテキ</t>
    </rPh>
    <rPh sb="357" eb="359">
      <t>テンケン</t>
    </rPh>
    <rPh sb="360" eb="362">
      <t>セイソウ</t>
    </rPh>
    <rPh sb="362" eb="363">
      <t>オヨ</t>
    </rPh>
    <rPh sb="364" eb="366">
      <t>コウカン</t>
    </rPh>
    <rPh sb="367" eb="369">
      <t>ジッシ</t>
    </rPh>
    <rPh sb="371" eb="374">
      <t>ジムヨウ</t>
    </rPh>
    <rPh sb="375" eb="377">
      <t>ギョウム</t>
    </rPh>
    <rPh sb="377" eb="378">
      <t>ヨウ</t>
    </rPh>
    <rPh sb="378" eb="380">
      <t>キキ</t>
    </rPh>
    <rPh sb="383" eb="386">
      <t>ジムヨウ</t>
    </rPh>
    <rPh sb="386" eb="388">
      <t>キキ</t>
    </rPh>
    <rPh sb="389" eb="391">
      <t>フヨウ</t>
    </rPh>
    <rPh sb="391" eb="392">
      <t>ジ</t>
    </rPh>
    <rPh sb="393" eb="395">
      <t>デンゲン</t>
    </rPh>
    <rPh sb="395" eb="397">
      <t>シャダン</t>
    </rPh>
    <phoneticPr fontId="3"/>
  </si>
  <si>
    <t>＜削減目標達成に向けた今期の主な取組＞</t>
    <phoneticPr fontId="3"/>
  </si>
  <si>
    <r>
      <rPr>
        <b/>
        <sz val="8.5"/>
        <rFont val="ＭＳ 明朝"/>
        <family val="1"/>
        <charset val="128"/>
      </rPr>
      <t>＜これまでの取組状況＞</t>
    </r>
    <r>
      <rPr>
        <sz val="8.5"/>
        <rFont val="ＭＳ 明朝"/>
        <family val="1"/>
        <charset val="128"/>
      </rPr>
      <t xml:space="preserve">
 私たちは、「地球温暖化対策プラン」に基づきに基づき各取組を行っている。
 具体的な取組としては、下記事項である。
 ・運用改善による省エネの推進
</t>
    </r>
    <r>
      <rPr>
        <b/>
        <sz val="8.5"/>
        <rFont val="ＭＳ 明朝"/>
        <family val="1"/>
        <charset val="128"/>
      </rPr>
      <t>＜今期の事業活動の見込み＞</t>
    </r>
    <r>
      <rPr>
        <sz val="8.5"/>
        <rFont val="ＭＳ 明朝"/>
        <family val="1"/>
        <charset val="128"/>
      </rPr>
      <t xml:space="preserve">
　今後４年間で、県内の事業活動において輸送量が基準年度比で約5％増加すると見込である。
</t>
    </r>
    <r>
      <rPr>
        <b/>
        <sz val="8.5"/>
        <rFont val="ＭＳ 明朝"/>
        <family val="1"/>
        <charset val="128"/>
      </rPr>
      <t>＜今期の削減目標設定に関する考え方＞</t>
    </r>
    <r>
      <rPr>
        <sz val="8.5"/>
        <rFont val="ＭＳ 明朝"/>
        <family val="1"/>
        <charset val="128"/>
      </rPr>
      <t xml:space="preserve">
　上記を踏まえて基準年度排出量から4%削減する目標を設定した。
</t>
    </r>
    <r>
      <rPr>
        <b/>
        <sz val="8.5"/>
        <rFont val="ＭＳ 明朝"/>
        <family val="1"/>
        <charset val="128"/>
      </rPr>
      <t>＜削減目標達成に向けた今期の主な取組＞</t>
    </r>
    <r>
      <rPr>
        <sz val="8.5"/>
        <rFont val="ＭＳ 明朝"/>
        <family val="1"/>
        <charset val="128"/>
      </rPr>
      <t xml:space="preserve">
【エコドライブの実施】
・エコドライブを推進するためのドライバー及び全社員に対する研修、教育
【エネルギー使用に関するデータの管理】
・自動車ごとの走行距離、燃料使用量等の把握
【自動車の適正な維持管理】
・整備・点検マニュアルに基づく日常点検</t>
    </r>
    <rPh sb="103" eb="105">
      <t>コンゴ</t>
    </rPh>
    <rPh sb="110" eb="112">
      <t>ケンナイ</t>
    </rPh>
    <rPh sb="113" eb="115">
      <t>ジギョウ</t>
    </rPh>
    <rPh sb="115" eb="117">
      <t>カツドウ</t>
    </rPh>
    <rPh sb="121" eb="123">
      <t>ユソウ</t>
    </rPh>
    <rPh sb="123" eb="124">
      <t>リョウ</t>
    </rPh>
    <rPh sb="125" eb="127">
      <t>キジュン</t>
    </rPh>
    <rPh sb="127" eb="129">
      <t>ネンド</t>
    </rPh>
    <rPh sb="129" eb="130">
      <t>ヒ</t>
    </rPh>
    <rPh sb="167" eb="169">
      <t>ジョウキ</t>
    </rPh>
    <rPh sb="170" eb="171">
      <t>フ</t>
    </rPh>
    <rPh sb="174" eb="176">
      <t>キジュン</t>
    </rPh>
    <rPh sb="176" eb="178">
      <t>ネンド</t>
    </rPh>
    <rPh sb="178" eb="180">
      <t>ハイシュツ</t>
    </rPh>
    <rPh sb="180" eb="181">
      <t>リョウ</t>
    </rPh>
    <rPh sb="185" eb="187">
      <t>サクゲン</t>
    </rPh>
    <rPh sb="189" eb="191">
      <t>モクヒョウ</t>
    </rPh>
    <rPh sb="192" eb="194">
      <t>セッテイ</t>
    </rPh>
    <rPh sb="227" eb="229">
      <t>ジッシ</t>
    </rPh>
    <rPh sb="239" eb="241">
      <t>スイシン</t>
    </rPh>
    <rPh sb="251" eb="252">
      <t>オヨ</t>
    </rPh>
    <rPh sb="253" eb="256">
      <t>ゼンシャイン</t>
    </rPh>
    <rPh sb="257" eb="258">
      <t>タイ</t>
    </rPh>
    <rPh sb="260" eb="262">
      <t>ケンシュウ</t>
    </rPh>
    <rPh sb="263" eb="265">
      <t>キョウイク</t>
    </rPh>
    <rPh sb="272" eb="274">
      <t>シヨウ</t>
    </rPh>
    <rPh sb="275" eb="276">
      <t>カン</t>
    </rPh>
    <rPh sb="282" eb="284">
      <t>カンリ</t>
    </rPh>
    <rPh sb="287" eb="290">
      <t>ジドウシャ</t>
    </rPh>
    <rPh sb="293" eb="295">
      <t>ソウコウ</t>
    </rPh>
    <rPh sb="295" eb="297">
      <t>キョリ</t>
    </rPh>
    <rPh sb="298" eb="300">
      <t>ネンリョウ</t>
    </rPh>
    <rPh sb="300" eb="303">
      <t>シヨウリョウ</t>
    </rPh>
    <rPh sb="303" eb="304">
      <t>トウ</t>
    </rPh>
    <rPh sb="305" eb="307">
      <t>ハアク</t>
    </rPh>
    <rPh sb="309" eb="312">
      <t>ジドウシャ</t>
    </rPh>
    <rPh sb="313" eb="315">
      <t>テキセイ</t>
    </rPh>
    <rPh sb="316" eb="318">
      <t>イジ</t>
    </rPh>
    <rPh sb="318" eb="320">
      <t>カンリ</t>
    </rPh>
    <rPh sb="323" eb="325">
      <t>セイビ</t>
    </rPh>
    <rPh sb="326" eb="328">
      <t>テンケン</t>
    </rPh>
    <rPh sb="334" eb="335">
      <t>モト</t>
    </rPh>
    <rPh sb="337" eb="339">
      <t>ニチジョウ</t>
    </rPh>
    <rPh sb="339" eb="341">
      <t>テンケン</t>
    </rPh>
    <phoneticPr fontId="3"/>
  </si>
  <si>
    <r>
      <t xml:space="preserve">【エネルギー使用量の管理】
・設備ごとの正味稼働時間（率）の管理
【照明設備】
・高効率証明設備への更新
【空気調和設備】
・高効率空気調和設備への更新
・エアフィルタ等の定期的な点検、清掃及び交換の実施
【事務用・業務用機器】
・事務用機器の扶養時の電源遮断
</t>
    </r>
    <r>
      <rPr>
        <b/>
        <sz val="8.5"/>
        <rFont val="ＭＳ 明朝"/>
        <family val="1"/>
        <charset val="128"/>
      </rPr>
      <t/>
    </r>
    <phoneticPr fontId="3"/>
  </si>
  <si>
    <t>【エコドライブの実施】
・エコドライブを推進するためのドライバー及び全社員に対する研修、教育
【エネルギー使用に関するデータの管理】
・自動車ごとの走行距離、燃料使用量等の把握
【自動車の適正な維持管理】
・整備・点検マニュアルに基づく日常点検</t>
    <phoneticPr fontId="3"/>
  </si>
  <si>
    <t>【これまでの導入又は導入に向けた検討の状況】
・過去に太陽光発電設備の設置を検討
【今後の導入予定】
・太陽光発電の設置検討を進める</t>
    <phoneticPr fontId="3"/>
  </si>
  <si>
    <r>
      <rPr>
        <b/>
        <sz val="8"/>
        <rFont val="ＭＳ 明朝"/>
        <family val="1"/>
        <charset val="128"/>
      </rPr>
      <t>【社用車の電動車化】</t>
    </r>
    <r>
      <rPr>
        <sz val="8"/>
        <rFont val="ＭＳ 明朝"/>
        <family val="1"/>
        <charset val="128"/>
      </rPr>
      <t xml:space="preserve">
具体的な内容：
○営業車の電動車化
・ガソリン車を電気自動車及びハイブリッド自動車に順次置換え、電動車化率の向上を目指す。（現状５％⇒目標30％）
</t>
    </r>
    <r>
      <rPr>
        <b/>
        <sz val="8"/>
        <rFont val="ＭＳ 明朝"/>
        <family val="1"/>
        <charset val="128"/>
      </rPr>
      <t xml:space="preserve">
【環境教育の実施】</t>
    </r>
    <r>
      <rPr>
        <sz val="8"/>
        <rFont val="ＭＳ 明朝"/>
        <family val="1"/>
        <charset val="128"/>
      </rPr>
      <t xml:space="preserve">
具体的な内容：
○地域の小学校への出前事業の実施
　・毎年度７月と12月に２回、地元の小学校に地球温暖化の現状と対策の取組みについて講演を実施する。（20**年度は、○○小学校、△△小学校を訪問予定）
○工場見学会の開催
　・地域の方々向けの見学会を毎年１回開催し、工場における温暖化対策を紹介する。（厚木工場）
○従業員やその家族に対する環境教育の実施
　・「デコ活宣言」の取り組みを従業員やその家族に周知し、自分事として「脱炭素」の取組を促す。
</t>
    </r>
    <r>
      <rPr>
        <b/>
        <sz val="8"/>
        <rFont val="ＭＳ 明朝"/>
        <family val="1"/>
        <charset val="128"/>
      </rPr>
      <t xml:space="preserve">
【森林保全・緑化推進】</t>
    </r>
    <r>
      <rPr>
        <sz val="8"/>
        <rFont val="ＭＳ 明朝"/>
        <family val="1"/>
        <charset val="128"/>
      </rPr>
      <t xml:space="preserve">
○植林活動
　・毎年度５月に当社社員による丹沢山地への植樹を実施する。（20**～20**年度：○○市に３万本のケヤキを植樹予定）。
○地元産の間伐材や木材など地域の森林資源の有効活用
　・オフィスのリニューアルに伴い、県産木材を使用したテーブル、椅子等を積極的に購入する（20**年度予定）。
【</t>
    </r>
    <r>
      <rPr>
        <b/>
        <sz val="8"/>
        <rFont val="ＭＳ 明朝"/>
        <family val="1"/>
        <charset val="128"/>
      </rPr>
      <t>その他】</t>
    </r>
    <r>
      <rPr>
        <sz val="8"/>
        <rFont val="ＭＳ 明朝"/>
        <family val="1"/>
        <charset val="128"/>
      </rPr>
      <t xml:space="preserve">
○マイカー通勤の抑制
　・マイカー通勤を原則禁止とし、送迎バス、公共交通機関の利用を徹底することで、厚木工場周辺の温室効果ガスの排出抑制に貢献する。（前期から継続実施）</t>
    </r>
    <rPh sb="1" eb="3">
      <t>シャヨウ</t>
    </rPh>
    <rPh sb="3" eb="4">
      <t>シャ</t>
    </rPh>
    <rPh sb="5" eb="8">
      <t>デンドウシャ</t>
    </rPh>
    <rPh sb="8" eb="9">
      <t>カ</t>
    </rPh>
    <rPh sb="11" eb="14">
      <t>グタイテキ</t>
    </rPh>
    <rPh sb="15" eb="17">
      <t>ナイヨウ</t>
    </rPh>
    <rPh sb="20" eb="23">
      <t>エイギョウシャ</t>
    </rPh>
    <rPh sb="24" eb="27">
      <t>デンドウシャ</t>
    </rPh>
    <rPh sb="27" eb="28">
      <t>カ</t>
    </rPh>
    <rPh sb="96" eb="99">
      <t>グタイテキ</t>
    </rPh>
    <rPh sb="100" eb="102">
      <t>ナイヨウ</t>
    </rPh>
    <rPh sb="384" eb="385">
      <t>シ</t>
    </rPh>
    <phoneticPr fontId="3"/>
  </si>
  <si>
    <t>【植林事業の実施】
具体的な内容：当社の事業所がある地域において、植林事業を実施している。計画期間中に累計で10万本の樹を植える予定である。
【再生可能エネルギー電力証書（J-クレジット等）】
具体的な内容：毎年10月中旬に開催される新製品発表展示会で使用する電力をグリーン電力証書の購入で賄う。（20**年度実績：500kWh）
【温室効果ガスの排出量が少ない製品の開発】
具体的な内容：今後３年間において、主力製品の「●●」に関して、OC2排出量がより少ない製品の開発を進める。</t>
    <rPh sb="1" eb="3">
      <t>ショクリン</t>
    </rPh>
    <rPh sb="3" eb="5">
      <t>ジギョウ</t>
    </rPh>
    <rPh sb="6" eb="8">
      <t>ジッシ</t>
    </rPh>
    <rPh sb="10" eb="13">
      <t>グタイテキ</t>
    </rPh>
    <rPh sb="14" eb="16">
      <t>ナイヨウ</t>
    </rPh>
    <rPh sb="73" eb="75">
      <t>サイセイ</t>
    </rPh>
    <rPh sb="75" eb="77">
      <t>カノウ</t>
    </rPh>
    <rPh sb="82" eb="84">
      <t>デンリョク</t>
    </rPh>
    <rPh sb="84" eb="86">
      <t>ショウショ</t>
    </rPh>
    <rPh sb="94" eb="95">
      <t>トウ</t>
    </rPh>
    <rPh sb="98" eb="101">
      <t>グタイテキ</t>
    </rPh>
    <rPh sb="102" eb="104">
      <t>ナイヨウ</t>
    </rPh>
    <rPh sb="190" eb="193">
      <t>グタイテキ</t>
    </rPh>
    <rPh sb="194" eb="19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</si>
</sst>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_);[Red]\(#,##0\)"/>
    <numFmt numFmtId="178" formatCode="0_ "/>
    <numFmt numFmtId="179" formatCode="0.00_ "/>
    <numFmt numFmtId="180" formatCode="0000"/>
    <numFmt numFmtId="181" formatCode="0.0_ "/>
    <numFmt numFmtId="182" formatCode="0.0_);[Red]\(0.0\)"/>
    <numFmt numFmtId="183" formatCode="#,##0.0_ "/>
    <numFmt numFmtId="184" formatCode="0_);[Red]\(0\)"/>
    <numFmt numFmtId="185" formatCode="0.000_);[Red]\(0.000\)"/>
    <numFmt numFmtId="186" formatCode="0.000"/>
    <numFmt numFmtId="187" formatCode="0.0"/>
    <numFmt numFmtId="188" formatCode="0.0%"/>
    <numFmt numFmtId="189" formatCode="#,##0_ ;[Red]\-#,##0\ "/>
  </numFmts>
  <fonts count="52">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明朝"/>
      <family val="1"/>
      <charset val="128"/>
    </font>
    <font>
      <sz val="9"/>
      <name val="ＭＳ Ｐゴシック"/>
      <family val="3"/>
      <charset val="128"/>
    </font>
    <font>
      <sz val="9"/>
      <name val="ＭＳ Ｐ明朝"/>
      <family val="1"/>
      <charset val="128"/>
    </font>
    <font>
      <sz val="9"/>
      <name val="ＭＳ ゴシック"/>
      <family val="3"/>
      <charset val="128"/>
    </font>
    <font>
      <b/>
      <sz val="9"/>
      <name val="ＭＳ 明朝"/>
      <family val="1"/>
      <charset val="128"/>
    </font>
    <font>
      <vertAlign val="subscript"/>
      <sz val="9"/>
      <name val="ＭＳ 明朝"/>
      <family val="1"/>
      <charset val="128"/>
    </font>
    <font>
      <sz val="8.5"/>
      <name val="ＭＳ 明朝"/>
      <family val="1"/>
      <charset val="128"/>
    </font>
    <font>
      <sz val="11"/>
      <name val="ＭＳ 明朝"/>
      <family val="1"/>
      <charset val="128"/>
    </font>
    <font>
      <sz val="7"/>
      <name val="ＭＳ 明朝"/>
      <family val="1"/>
      <charset val="128"/>
    </font>
    <font>
      <sz val="6"/>
      <name val="ＭＳ 明朝"/>
      <family val="2"/>
      <charset val="128"/>
    </font>
    <font>
      <b/>
      <sz val="9"/>
      <color indexed="81"/>
      <name val="ＭＳ Ｐゴシック"/>
      <family val="3"/>
      <charset val="128"/>
    </font>
    <font>
      <sz val="9"/>
      <color indexed="81"/>
      <name val="ＭＳ Ｐゴシック"/>
      <family val="3"/>
      <charset val="128"/>
    </font>
    <font>
      <sz val="9"/>
      <color theme="1"/>
      <name val="ＭＳ 明朝"/>
      <family val="1"/>
      <charset val="128"/>
    </font>
    <font>
      <sz val="9"/>
      <color rgb="FFFF0000"/>
      <name val="ＭＳ 明朝"/>
      <family val="1"/>
      <charset val="128"/>
    </font>
    <font>
      <b/>
      <sz val="9"/>
      <color theme="1"/>
      <name val="ＭＳ 明朝"/>
      <family val="1"/>
      <charset val="128"/>
    </font>
    <font>
      <u/>
      <sz val="9"/>
      <name val="ＭＳ Ｐゴシック"/>
      <family val="3"/>
      <charset val="128"/>
    </font>
    <font>
      <b/>
      <sz val="9"/>
      <name val="ＭＳ Ｐゴシック"/>
      <family val="3"/>
      <charset val="128"/>
    </font>
    <font>
      <b/>
      <sz val="8.5"/>
      <name val="ＭＳ 明朝"/>
      <family val="1"/>
      <charset val="128"/>
    </font>
    <font>
      <sz val="9"/>
      <color rgb="FF00B0F0"/>
      <name val="ＭＳ 明朝"/>
      <family val="1"/>
      <charset val="128"/>
    </font>
    <font>
      <sz val="11"/>
      <color rgb="FFFF0000"/>
      <name val="ＭＳ Ｐゴシック"/>
      <family val="3"/>
      <charset val="128"/>
    </font>
    <font>
      <sz val="10"/>
      <name val="Meiryo UI"/>
      <family val="3"/>
      <charset val="128"/>
    </font>
    <font>
      <b/>
      <sz val="14"/>
      <name val="Meiryo UI"/>
      <family val="3"/>
      <charset val="128"/>
    </font>
    <font>
      <b/>
      <sz val="10"/>
      <name val="Meiryo UI"/>
      <family val="3"/>
      <charset val="128"/>
    </font>
    <font>
      <sz val="10"/>
      <color rgb="FFC00000"/>
      <name val="Meiryo UI"/>
      <family val="3"/>
      <charset val="128"/>
    </font>
    <font>
      <sz val="11"/>
      <name val="Meiryo UI"/>
      <family val="3"/>
      <charset val="128"/>
    </font>
    <font>
      <u/>
      <sz val="10"/>
      <color indexed="12"/>
      <name val="Meiryo UI"/>
      <family val="3"/>
      <charset val="128"/>
    </font>
    <font>
      <vertAlign val="subscript"/>
      <sz val="10"/>
      <name val="Meiryo UI"/>
      <family val="3"/>
      <charset val="128"/>
    </font>
    <font>
      <sz val="10"/>
      <color theme="0" tint="-0.499984740745262"/>
      <name val="Meiryo UI"/>
      <family val="3"/>
      <charset val="128"/>
    </font>
    <font>
      <sz val="10"/>
      <name val="ＭＳ Ｐゴシック"/>
      <family val="3"/>
      <charset val="128"/>
    </font>
    <font>
      <b/>
      <sz val="16"/>
      <name val="ＭＳ ゴシック"/>
      <family val="3"/>
      <charset val="128"/>
    </font>
    <font>
      <sz val="10"/>
      <name val="ＭＳ ゴシック"/>
      <family val="3"/>
      <charset val="128"/>
    </font>
    <font>
      <b/>
      <sz val="10"/>
      <color theme="1"/>
      <name val="ＭＳ ゴシック"/>
      <family val="3"/>
      <charset val="128"/>
    </font>
    <font>
      <sz val="10"/>
      <color theme="1"/>
      <name val="ＭＳ ゴシック"/>
      <family val="3"/>
      <charset val="128"/>
    </font>
    <font>
      <sz val="10"/>
      <name val="ＭＳ Ｐ明朝"/>
      <family val="1"/>
      <charset val="128"/>
    </font>
    <font>
      <vertAlign val="subscript"/>
      <sz val="10"/>
      <color theme="1"/>
      <name val="ＭＳ ゴシック"/>
      <family val="3"/>
      <charset val="128"/>
    </font>
    <font>
      <vertAlign val="subscript"/>
      <sz val="9"/>
      <color theme="1"/>
      <name val="ＭＳ Ｐ明朝"/>
      <family val="1"/>
      <charset val="128"/>
    </font>
    <font>
      <sz val="9"/>
      <color theme="1"/>
      <name val="ＭＳ Ｐ明朝"/>
      <family val="1"/>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9"/>
      <color theme="0" tint="-0.34998626667073579"/>
      <name val="ＭＳ 明朝"/>
      <family val="1"/>
      <charset val="128"/>
    </font>
    <font>
      <sz val="9"/>
      <color indexed="81"/>
      <name val="MS P ゴシック"/>
      <family val="3"/>
      <charset val="128"/>
    </font>
    <font>
      <sz val="8"/>
      <name val="ＭＳ 明朝"/>
      <family val="1"/>
      <charset val="128"/>
    </font>
    <font>
      <b/>
      <sz val="8"/>
      <name val="ＭＳ 明朝"/>
      <family val="1"/>
      <charset val="128"/>
    </font>
    <font>
      <sz val="10"/>
      <color rgb="FFFF0000"/>
      <name val="Meiryo UI"/>
      <family val="3"/>
      <charset val="128"/>
    </font>
    <font>
      <strike/>
      <sz val="10"/>
      <name val="Meiryo UI"/>
      <family val="3"/>
      <charset val="128"/>
    </font>
    <font>
      <b/>
      <strike/>
      <sz val="10"/>
      <name val="Meiryo UI"/>
      <family val="3"/>
      <charset val="128"/>
    </font>
    <font>
      <strike/>
      <vertAlign val="subscript"/>
      <sz val="10"/>
      <name val="Meiryo UI"/>
      <family val="3"/>
      <charset val="128"/>
    </font>
  </fonts>
  <fills count="1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C0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right/>
      <top/>
      <bottom style="medium">
        <color indexed="64"/>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
      <left style="medium">
        <color theme="8"/>
      </left>
      <right style="medium">
        <color theme="8"/>
      </right>
      <top style="medium">
        <color theme="8"/>
      </top>
      <bottom style="medium">
        <color theme="8"/>
      </bottom>
      <diagonal/>
    </border>
    <border>
      <left style="medium">
        <color rgb="FF00B050"/>
      </left>
      <right style="medium">
        <color rgb="FF00B050"/>
      </right>
      <top style="medium">
        <color rgb="FF00B050"/>
      </top>
      <bottom style="medium">
        <color rgb="FF00B050"/>
      </bottom>
      <diagonal/>
    </border>
    <border>
      <left style="medium">
        <color rgb="FFFF9900"/>
      </left>
      <right style="thin">
        <color indexed="64"/>
      </right>
      <top style="medium">
        <color rgb="FFFF9900"/>
      </top>
      <bottom style="thin">
        <color indexed="64"/>
      </bottom>
      <diagonal/>
    </border>
    <border>
      <left style="thin">
        <color indexed="64"/>
      </left>
      <right style="thin">
        <color indexed="64"/>
      </right>
      <top style="medium">
        <color rgb="FFFF9900"/>
      </top>
      <bottom style="thin">
        <color indexed="64"/>
      </bottom>
      <diagonal/>
    </border>
    <border>
      <left style="thin">
        <color indexed="64"/>
      </left>
      <right style="medium">
        <color rgb="FFFF9900"/>
      </right>
      <top style="medium">
        <color rgb="FFFF9900"/>
      </top>
      <bottom style="thin">
        <color indexed="64"/>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FF9900"/>
      </left>
      <right style="thin">
        <color indexed="64"/>
      </right>
      <top style="thin">
        <color indexed="64"/>
      </top>
      <bottom style="thin">
        <color indexed="64"/>
      </bottom>
      <diagonal/>
    </border>
    <border>
      <left style="thin">
        <color indexed="64"/>
      </left>
      <right style="medium">
        <color rgb="FFFF9900"/>
      </right>
      <top style="thin">
        <color indexed="64"/>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FF9900"/>
      </left>
      <right style="thin">
        <color indexed="64"/>
      </right>
      <top style="thin">
        <color indexed="64"/>
      </top>
      <bottom style="medium">
        <color rgb="FFFF9900"/>
      </bottom>
      <diagonal/>
    </border>
    <border>
      <left style="thin">
        <color indexed="64"/>
      </left>
      <right style="thin">
        <color indexed="64"/>
      </right>
      <top style="thin">
        <color indexed="64"/>
      </top>
      <bottom style="medium">
        <color rgb="FFFF9900"/>
      </bottom>
      <diagonal/>
    </border>
    <border>
      <left style="thin">
        <color indexed="64"/>
      </left>
      <right style="medium">
        <color rgb="FFFF9900"/>
      </right>
      <top style="thin">
        <color indexed="64"/>
      </top>
      <bottom style="medium">
        <color rgb="FFFF9900"/>
      </bottom>
      <diagonal/>
    </border>
    <border>
      <left style="medium">
        <color rgb="FF00B05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rgb="FFFF9900"/>
      </left>
      <right/>
      <top style="medium">
        <color rgb="FFFF9900"/>
      </top>
      <bottom/>
      <diagonal/>
    </border>
    <border>
      <left/>
      <right/>
      <top style="medium">
        <color rgb="FFFF9900"/>
      </top>
      <bottom/>
      <diagonal/>
    </border>
    <border>
      <left/>
      <right style="medium">
        <color rgb="FFFF9900"/>
      </right>
      <top style="medium">
        <color rgb="FFFF9900"/>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FF9900"/>
      </left>
      <right/>
      <top/>
      <bottom style="medium">
        <color rgb="FFFF9900"/>
      </bottom>
      <diagonal/>
    </border>
    <border>
      <left/>
      <right/>
      <top/>
      <bottom style="medium">
        <color rgb="FFFF9900"/>
      </bottom>
      <diagonal/>
    </border>
    <border>
      <left/>
      <right style="medium">
        <color rgb="FFFF9900"/>
      </right>
      <top/>
      <bottom style="medium">
        <color rgb="FFFF9900"/>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right style="thin">
        <color theme="1"/>
      </right>
      <top style="thin">
        <color theme="0" tint="-0.14996795556505021"/>
      </top>
      <bottom style="thin">
        <color theme="0" tint="-0.14996795556505021"/>
      </bottom>
      <diagonal/>
    </border>
    <border>
      <left/>
      <right style="thin">
        <color theme="1"/>
      </right>
      <top style="thin">
        <color theme="0" tint="-0.14996795556505021"/>
      </top>
      <bottom/>
      <diagonal/>
    </border>
    <border>
      <left/>
      <right style="thin">
        <color theme="1"/>
      </right>
      <top/>
      <bottom style="thin">
        <color theme="0" tint="-0.14996795556505021"/>
      </bottom>
      <diagonal/>
    </border>
    <border>
      <left style="thin">
        <color theme="1"/>
      </left>
      <right/>
      <top style="thin">
        <color theme="0" tint="-0.14996795556505021"/>
      </top>
      <bottom style="thin">
        <color theme="0" tint="-0.14996795556505021"/>
      </bottom>
      <diagonal/>
    </border>
    <border>
      <left style="thin">
        <color theme="1"/>
      </left>
      <right/>
      <top/>
      <bottom style="thin">
        <color theme="0" tint="-0.14996795556505021"/>
      </bottom>
      <diagonal/>
    </border>
    <border>
      <left/>
      <right/>
      <top style="thin">
        <color indexed="64"/>
      </top>
      <bottom style="thin">
        <color theme="0" tint="-0.1499679555650502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style="thin">
        <color theme="0" tint="-0.14996795556505021"/>
      </top>
      <bottom style="thick">
        <color rgb="FFFF0000"/>
      </bottom>
      <diagonal/>
    </border>
    <border>
      <left style="thin">
        <color indexed="64"/>
      </left>
      <right/>
      <top style="thin">
        <color theme="0" tint="-0.14996795556505021"/>
      </top>
      <bottom/>
      <diagonal/>
    </border>
  </borders>
  <cellStyleXfs count="5">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9" fontId="1" fillId="0" borderId="0" applyFont="0" applyFill="0" applyBorder="0" applyAlignment="0" applyProtection="0">
      <alignment vertical="center"/>
    </xf>
    <xf numFmtId="0" fontId="32" fillId="0" borderId="0">
      <alignment vertical="center"/>
    </xf>
  </cellStyleXfs>
  <cellXfs count="760">
    <xf numFmtId="0" fontId="0" fillId="0" borderId="0" xfId="0"/>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4" fillId="2" borderId="11" xfId="0" applyNumberFormat="1" applyFont="1" applyFill="1" applyBorder="1" applyAlignment="1" applyProtection="1">
      <alignment vertical="center" wrapText="1"/>
      <protection locked="0"/>
    </xf>
    <xf numFmtId="176" fontId="4" fillId="2" borderId="12" xfId="0" applyNumberFormat="1" applyFont="1" applyFill="1" applyBorder="1" applyAlignment="1" applyProtection="1">
      <alignment vertical="center" wrapText="1"/>
      <protection locked="0"/>
    </xf>
    <xf numFmtId="0" fontId="8" fillId="0" borderId="0" xfId="0" applyFont="1" applyFill="1" applyProtection="1"/>
    <xf numFmtId="0" fontId="4" fillId="0" borderId="0" xfId="0" applyFont="1" applyFill="1" applyProtection="1"/>
    <xf numFmtId="49" fontId="4" fillId="4" borderId="1" xfId="0" applyNumberFormat="1" applyFont="1" applyFill="1" applyBorder="1" applyAlignment="1" applyProtection="1">
      <alignment vertical="center"/>
    </xf>
    <xf numFmtId="180" fontId="4" fillId="4" borderId="1" xfId="0" applyNumberFormat="1" applyFont="1" applyFill="1" applyBorder="1" applyAlignment="1" applyProtection="1">
      <alignment vertical="center"/>
    </xf>
    <xf numFmtId="0" fontId="4" fillId="4" borderId="1" xfId="0" applyFont="1" applyFill="1" applyBorder="1" applyAlignment="1" applyProtection="1">
      <alignment vertical="center"/>
    </xf>
    <xf numFmtId="0" fontId="4" fillId="0" borderId="0" xfId="0" applyFont="1" applyFill="1" applyBorder="1" applyAlignment="1" applyProtection="1">
      <alignment horizontal="center" vertical="center" shrinkToFit="1"/>
    </xf>
    <xf numFmtId="178" fontId="4" fillId="2" borderId="0" xfId="0" applyNumberFormat="1" applyFont="1" applyFill="1" applyBorder="1" applyAlignment="1" applyProtection="1">
      <alignment horizontal="right" vertical="center" shrinkToFit="1"/>
      <protection locked="0"/>
    </xf>
    <xf numFmtId="178" fontId="4" fillId="2" borderId="2" xfId="0" applyNumberFormat="1" applyFont="1" applyFill="1" applyBorder="1" applyAlignment="1" applyProtection="1">
      <alignment horizontal="right" vertical="center" shrinkToFit="1"/>
      <protection locked="0"/>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8" fillId="0" borderId="0" xfId="0" applyFont="1" applyFill="1" applyAlignment="1" applyProtection="1">
      <alignment horizontal="left" vertical="center" shrinkToFit="1"/>
    </xf>
    <xf numFmtId="0" fontId="4" fillId="0" borderId="0" xfId="0" applyFont="1" applyFill="1" applyAlignment="1" applyProtection="1">
      <alignment vertical="center"/>
    </xf>
    <xf numFmtId="0" fontId="4" fillId="0" borderId="0" xfId="0" applyFont="1" applyFill="1" applyAlignment="1" applyProtection="1">
      <alignment vertical="top"/>
    </xf>
    <xf numFmtId="0" fontId="4" fillId="0" borderId="0" xfId="0" applyFont="1" applyBorder="1" applyAlignment="1" applyProtection="1">
      <alignment vertical="center"/>
    </xf>
    <xf numFmtId="0" fontId="4" fillId="0" borderId="60" xfId="0" applyFont="1" applyBorder="1" applyProtection="1"/>
    <xf numFmtId="0" fontId="4" fillId="0" borderId="61" xfId="0" applyFont="1" applyBorder="1" applyAlignment="1" applyProtection="1">
      <alignment vertical="center"/>
    </xf>
    <xf numFmtId="0" fontId="4" fillId="0" borderId="0" xfId="0" applyFont="1" applyBorder="1" applyProtection="1"/>
    <xf numFmtId="0" fontId="16" fillId="0" borderId="0" xfId="0" applyFont="1" applyAlignment="1" applyProtection="1">
      <alignment vertical="center"/>
    </xf>
    <xf numFmtId="0" fontId="17" fillId="0" borderId="0" xfId="0" applyFont="1" applyAlignment="1" applyProtection="1">
      <alignment vertical="center"/>
    </xf>
    <xf numFmtId="0" fontId="16" fillId="0" borderId="0" xfId="0" applyFont="1" applyAlignment="1" applyProtection="1">
      <alignment vertical="top"/>
    </xf>
    <xf numFmtId="0" fontId="18" fillId="0" borderId="0" xfId="0" applyFont="1" applyAlignment="1" applyProtection="1">
      <alignment shrinkToFit="1"/>
    </xf>
    <xf numFmtId="178" fontId="4" fillId="2" borderId="0" xfId="0" applyNumberFormat="1" applyFont="1" applyFill="1" applyBorder="1" applyAlignment="1" applyProtection="1">
      <alignment horizontal="right" vertical="center" shrinkToFit="1"/>
    </xf>
    <xf numFmtId="176" fontId="4" fillId="0" borderId="0" xfId="0" applyNumberFormat="1" applyFont="1" applyFill="1" applyProtection="1"/>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0" xfId="0" applyFont="1" applyFill="1" applyBorder="1" applyProtection="1"/>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vertical="center" textRotation="255"/>
    </xf>
    <xf numFmtId="0" fontId="4" fillId="0" borderId="0" xfId="0" applyFont="1" applyFill="1" applyBorder="1" applyAlignment="1" applyProtection="1">
      <alignment vertical="center" wrapText="1"/>
    </xf>
    <xf numFmtId="49" fontId="4" fillId="2" borderId="0" xfId="0" applyNumberFormat="1" applyFont="1" applyFill="1" applyAlignment="1" applyProtection="1">
      <alignment horizontal="left" vertical="center" shrinkToFit="1"/>
    </xf>
    <xf numFmtId="178" fontId="4" fillId="0" borderId="2" xfId="0" applyNumberFormat="1" applyFont="1" applyFill="1" applyBorder="1" applyAlignment="1" applyProtection="1">
      <alignment horizontal="right" vertical="center" shrinkToFit="1"/>
    </xf>
    <xf numFmtId="0" fontId="16" fillId="0" borderId="0" xfId="0" applyFont="1" applyBorder="1" applyAlignment="1" applyProtection="1">
      <alignment horizontal="right" shrinkToFit="1"/>
    </xf>
    <xf numFmtId="0" fontId="18" fillId="0" borderId="0" xfId="0" applyFont="1" applyBorder="1" applyAlignment="1" applyProtection="1">
      <alignment shrinkToFit="1"/>
    </xf>
    <xf numFmtId="0" fontId="17" fillId="0" borderId="0" xfId="0" applyFont="1" applyAlignment="1" applyProtection="1">
      <alignment shrinkToFit="1"/>
    </xf>
    <xf numFmtId="0" fontId="4" fillId="0" borderId="0" xfId="0" applyFont="1" applyFill="1" applyAlignment="1" applyProtection="1">
      <alignment horizontal="right" vertical="top"/>
    </xf>
    <xf numFmtId="0" fontId="4" fillId="0" borderId="0" xfId="0" applyFont="1" applyFill="1" applyAlignment="1" applyProtection="1">
      <alignment horizontal="center" vertical="top" wrapText="1" shrinkToFit="1"/>
    </xf>
    <xf numFmtId="0" fontId="17" fillId="0" borderId="0" xfId="0" applyFont="1" applyFill="1" applyBorder="1" applyProtection="1"/>
    <xf numFmtId="178" fontId="4" fillId="2" borderId="2" xfId="0" applyNumberFormat="1" applyFont="1" applyFill="1" applyBorder="1" applyAlignment="1" applyProtection="1">
      <alignment horizontal="right" vertical="center" shrinkToFit="1"/>
    </xf>
    <xf numFmtId="0" fontId="4" fillId="0" borderId="0" xfId="0" applyFont="1" applyAlignment="1" applyProtection="1">
      <alignment vertical="center"/>
    </xf>
    <xf numFmtId="0" fontId="8" fillId="0" borderId="0" xfId="0" applyFont="1" applyFill="1" applyBorder="1" applyProtection="1"/>
    <xf numFmtId="0" fontId="4" fillId="0" borderId="0" xfId="0" applyFont="1" applyProtection="1"/>
    <xf numFmtId="0" fontId="4" fillId="0" borderId="0" xfId="0" applyFont="1" applyFill="1" applyAlignment="1" applyProtection="1"/>
    <xf numFmtId="0" fontId="4" fillId="0" borderId="60" xfId="0" applyFont="1" applyBorder="1" applyAlignment="1" applyProtection="1">
      <alignment vertical="center"/>
    </xf>
    <xf numFmtId="0" fontId="4" fillId="0" borderId="14" xfId="0" applyFont="1" applyFill="1" applyBorder="1" applyAlignment="1" applyProtection="1">
      <alignment horizontal="center"/>
    </xf>
    <xf numFmtId="0" fontId="4" fillId="0" borderId="0" xfId="0" applyFont="1" applyAlignment="1" applyProtection="1">
      <alignment vertical="top"/>
    </xf>
    <xf numFmtId="49" fontId="4" fillId="0" borderId="0" xfId="2" applyNumberFormat="1" applyFont="1" applyFill="1" applyAlignment="1" applyProtection="1">
      <alignment horizontal="right"/>
    </xf>
    <xf numFmtId="0" fontId="4" fillId="0" borderId="0" xfId="0" applyFont="1" applyFill="1" applyBorder="1" applyAlignment="1" applyProtection="1"/>
    <xf numFmtId="0" fontId="4" fillId="0" borderId="0" xfId="0" applyFont="1" applyFill="1" applyAlignment="1" applyProtection="1">
      <alignment wrapText="1"/>
    </xf>
    <xf numFmtId="0" fontId="5" fillId="0" borderId="0" xfId="0" applyFont="1" applyFill="1" applyAlignment="1" applyProtection="1">
      <alignment wrapText="1"/>
    </xf>
    <xf numFmtId="176" fontId="20" fillId="4" borderId="62" xfId="0" applyNumberFormat="1" applyFont="1" applyFill="1" applyBorder="1" applyAlignment="1" applyProtection="1">
      <alignment vertical="center" shrinkToFit="1"/>
      <protection locked="0"/>
    </xf>
    <xf numFmtId="176" fontId="5" fillId="0" borderId="0" xfId="0" applyNumberFormat="1" applyFont="1" applyFill="1" applyAlignment="1" applyProtection="1">
      <alignment horizontal="center" vertical="center" wrapText="1"/>
    </xf>
    <xf numFmtId="176" fontId="20" fillId="4" borderId="63" xfId="0" applyNumberFormat="1" applyFont="1" applyFill="1" applyBorder="1" applyAlignment="1" applyProtection="1">
      <alignment vertical="center" shrinkToFit="1"/>
      <protection locked="0"/>
    </xf>
    <xf numFmtId="176" fontId="20" fillId="4" borderId="64" xfId="0" applyNumberFormat="1" applyFont="1" applyFill="1" applyBorder="1" applyAlignment="1" applyProtection="1">
      <alignment vertical="center" shrinkToFit="1"/>
      <protection locked="0"/>
    </xf>
    <xf numFmtId="176" fontId="20" fillId="5" borderId="62" xfId="0" applyNumberFormat="1" applyFont="1" applyFill="1" applyBorder="1" applyAlignment="1" applyProtection="1">
      <alignment vertical="center" shrinkToFit="1"/>
    </xf>
    <xf numFmtId="0" fontId="4" fillId="0" borderId="0" xfId="0" applyFont="1" applyFill="1" applyAlignment="1" applyProtection="1">
      <alignment vertical="center" wrapText="1"/>
    </xf>
    <xf numFmtId="0" fontId="5" fillId="0" borderId="0" xfId="0" applyFont="1" applyFill="1" applyAlignment="1" applyProtection="1">
      <alignment horizontal="right" vertical="center" textRotation="255" shrinkToFit="1"/>
    </xf>
    <xf numFmtId="10" fontId="5" fillId="0" borderId="0" xfId="0" applyNumberFormat="1" applyFont="1" applyFill="1" applyAlignment="1" applyProtection="1">
      <alignment horizontal="left" vertical="top" shrinkToFit="1"/>
    </xf>
    <xf numFmtId="0" fontId="20" fillId="0" borderId="0" xfId="0" applyFont="1" applyFill="1" applyBorder="1" applyAlignment="1" applyProtection="1">
      <alignment horizontal="right" vertical="top" shrinkToFit="1"/>
    </xf>
    <xf numFmtId="10" fontId="20" fillId="5" borderId="0" xfId="0" applyNumberFormat="1" applyFont="1" applyFill="1" applyBorder="1" applyAlignment="1" applyProtection="1">
      <alignment vertical="top" shrinkToFit="1"/>
    </xf>
    <xf numFmtId="0" fontId="6" fillId="0" borderId="0" xfId="0" applyFont="1" applyFill="1" applyAlignment="1" applyProtection="1">
      <alignment vertical="top" wrapText="1"/>
    </xf>
    <xf numFmtId="178" fontId="4" fillId="0" borderId="9" xfId="0" applyNumberFormat="1" applyFont="1" applyFill="1" applyBorder="1" applyAlignment="1" applyProtection="1">
      <alignment horizontal="right" vertical="center" shrinkToFit="1"/>
    </xf>
    <xf numFmtId="178" fontId="4" fillId="0" borderId="0" xfId="0" applyNumberFormat="1" applyFont="1" applyFill="1" applyBorder="1" applyAlignment="1" applyProtection="1">
      <alignment horizontal="right" vertical="center" shrinkToFit="1"/>
    </xf>
    <xf numFmtId="0" fontId="5" fillId="0" borderId="13" xfId="0" applyFont="1" applyBorder="1" applyAlignment="1" applyProtection="1">
      <alignment vertical="center" wrapText="1"/>
    </xf>
    <xf numFmtId="0" fontId="4" fillId="0" borderId="61" xfId="0" applyFont="1" applyFill="1" applyBorder="1" applyProtection="1"/>
    <xf numFmtId="0" fontId="4" fillId="0" borderId="61" xfId="0" applyFont="1" applyBorder="1" applyProtection="1"/>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0" xfId="0" applyFont="1" applyFill="1" applyAlignment="1" applyProtection="1">
      <alignment shrinkToFit="1"/>
    </xf>
    <xf numFmtId="0" fontId="4" fillId="0" borderId="38" xfId="0" applyFont="1" applyFill="1" applyBorder="1" applyProtection="1"/>
    <xf numFmtId="0" fontId="4" fillId="0" borderId="0" xfId="0" applyFont="1" applyBorder="1" applyAlignment="1" applyProtection="1"/>
    <xf numFmtId="0" fontId="5" fillId="0" borderId="0" xfId="0" applyFont="1" applyFill="1" applyBorder="1" applyProtection="1"/>
    <xf numFmtId="49" fontId="4" fillId="4" borderId="0" xfId="0" applyNumberFormat="1" applyFont="1" applyFill="1" applyBorder="1" applyAlignment="1" applyProtection="1">
      <alignment vertical="center"/>
    </xf>
    <xf numFmtId="0" fontId="4" fillId="0" borderId="0" xfId="0" applyFont="1" applyBorder="1" applyAlignment="1" applyProtection="1">
      <alignment vertical="top"/>
    </xf>
    <xf numFmtId="0" fontId="6" fillId="0" borderId="7" xfId="0" applyFont="1" applyFill="1" applyBorder="1" applyAlignment="1" applyProtection="1">
      <alignment horizontal="justify" vertical="center"/>
    </xf>
    <xf numFmtId="176" fontId="4" fillId="2" borderId="11" xfId="0" applyNumberFormat="1" applyFont="1" applyFill="1" applyBorder="1" applyAlignment="1" applyProtection="1">
      <alignment vertical="center" wrapText="1"/>
    </xf>
    <xf numFmtId="176" fontId="4" fillId="2" borderId="12" xfId="0" applyNumberFormat="1" applyFont="1" applyFill="1" applyBorder="1" applyAlignment="1" applyProtection="1">
      <alignment vertical="center" wrapText="1"/>
    </xf>
    <xf numFmtId="0" fontId="5" fillId="0" borderId="0" xfId="0" applyFont="1" applyFill="1" applyProtection="1"/>
    <xf numFmtId="0" fontId="4" fillId="0" borderId="0" xfId="0" applyFont="1" applyFill="1" applyBorder="1" applyAlignment="1" applyProtection="1">
      <alignment horizontal="right" vertical="top"/>
    </xf>
    <xf numFmtId="0" fontId="4" fillId="0" borderId="0" xfId="0" quotePrefix="1" applyFont="1" applyFill="1" applyAlignment="1" applyProtection="1">
      <alignment horizontal="right" vertical="top"/>
    </xf>
    <xf numFmtId="49" fontId="4" fillId="2" borderId="0" xfId="0" applyNumberFormat="1" applyFont="1" applyFill="1" applyAlignment="1" applyProtection="1">
      <alignment horizontal="left" vertical="center" shrinkToFit="1"/>
    </xf>
    <xf numFmtId="0" fontId="4" fillId="4" borderId="0" xfId="0" applyFont="1" applyFill="1" applyProtection="1"/>
    <xf numFmtId="49" fontId="4" fillId="4" borderId="0" xfId="0" applyNumberFormat="1" applyFont="1" applyFill="1" applyProtection="1"/>
    <xf numFmtId="180" fontId="4" fillId="4" borderId="0" xfId="0" applyNumberFormat="1" applyFont="1" applyFill="1" applyBorder="1" applyAlignment="1" applyProtection="1">
      <alignment vertical="center"/>
    </xf>
    <xf numFmtId="0" fontId="4" fillId="4" borderId="0" xfId="0" applyFont="1" applyFill="1" applyBorder="1" applyProtection="1"/>
    <xf numFmtId="0" fontId="4" fillId="4" borderId="0" xfId="0" applyFont="1" applyFill="1" applyBorder="1" applyAlignment="1" applyProtection="1">
      <alignment vertical="center"/>
    </xf>
    <xf numFmtId="0" fontId="22" fillId="4" borderId="1" xfId="0" applyFont="1" applyFill="1" applyBorder="1" applyAlignment="1" applyProtection="1">
      <alignment vertical="center"/>
    </xf>
    <xf numFmtId="49" fontId="22" fillId="4" borderId="1" xfId="0" applyNumberFormat="1" applyFont="1" applyFill="1" applyBorder="1" applyAlignment="1" applyProtection="1">
      <alignment vertical="center"/>
    </xf>
    <xf numFmtId="0" fontId="4" fillId="4" borderId="0" xfId="0" applyFont="1" applyFill="1" applyAlignment="1" applyProtection="1">
      <alignment wrapText="1"/>
    </xf>
    <xf numFmtId="49" fontId="22" fillId="4" borderId="93" xfId="0" applyNumberFormat="1" applyFont="1" applyFill="1" applyBorder="1" applyAlignment="1" applyProtection="1">
      <alignment vertical="center"/>
    </xf>
    <xf numFmtId="0" fontId="5" fillId="4" borderId="1" xfId="0" applyFont="1" applyFill="1" applyBorder="1" applyProtection="1"/>
    <xf numFmtId="0" fontId="4" fillId="4" borderId="34" xfId="0" applyFont="1" applyFill="1" applyBorder="1" applyAlignment="1" applyProtection="1">
      <alignment vertical="center"/>
    </xf>
    <xf numFmtId="49" fontId="22" fillId="4" borderId="94" xfId="0" applyNumberFormat="1" applyFont="1" applyFill="1" applyBorder="1" applyAlignment="1" applyProtection="1">
      <alignment vertical="center"/>
    </xf>
    <xf numFmtId="0" fontId="22" fillId="4" borderId="0" xfId="0" applyFont="1" applyFill="1" applyProtection="1"/>
    <xf numFmtId="49" fontId="4" fillId="0" borderId="0" xfId="0" applyNumberFormat="1" applyFont="1" applyFill="1" applyBorder="1" applyAlignment="1" applyProtection="1">
      <alignment vertical="center"/>
    </xf>
    <xf numFmtId="180" fontId="4" fillId="0" borderId="0" xfId="0" applyNumberFormat="1" applyFont="1" applyFill="1" applyBorder="1" applyAlignment="1" applyProtection="1">
      <alignment vertical="center"/>
    </xf>
    <xf numFmtId="0" fontId="4" fillId="0" borderId="0" xfId="0" applyFont="1" applyAlignment="1" applyProtection="1">
      <alignment horizontal="center" vertical="center"/>
    </xf>
    <xf numFmtId="0" fontId="4" fillId="0" borderId="0" xfId="0" applyFont="1" applyFill="1" applyBorder="1" applyAlignment="1" applyProtection="1">
      <alignment vertical="center"/>
    </xf>
    <xf numFmtId="0" fontId="5" fillId="4" borderId="0" xfId="0" applyFont="1" applyFill="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5" borderId="0" xfId="0" applyFont="1" applyFill="1" applyAlignment="1" applyProtection="1">
      <alignment horizontal="right" shrinkToFit="1"/>
    </xf>
    <xf numFmtId="0" fontId="4" fillId="0" borderId="9"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38" fontId="4" fillId="0" borderId="37" xfId="2" applyFont="1" applyFill="1" applyBorder="1" applyAlignment="1" applyProtection="1">
      <alignment horizontal="center" vertical="center" wrapText="1"/>
    </xf>
    <xf numFmtId="38" fontId="4" fillId="0" borderId="9" xfId="2"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0" xfId="0" applyBorder="1" applyAlignment="1" applyProtection="1">
      <alignment horizontal="center" vertical="center" wrapText="1"/>
    </xf>
    <xf numFmtId="38" fontId="4" fillId="0" borderId="33" xfId="2" applyFont="1" applyFill="1" applyBorder="1" applyAlignment="1" applyProtection="1">
      <alignment horizontal="center" vertical="center" wrapText="1"/>
    </xf>
    <xf numFmtId="38" fontId="4" fillId="0" borderId="2" xfId="2"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9" fontId="4" fillId="2" borderId="0" xfId="0" applyNumberFormat="1" applyFont="1" applyFill="1" applyBorder="1" applyAlignment="1" applyProtection="1">
      <alignment horizontal="left" vertical="center"/>
      <protection locked="0"/>
    </xf>
    <xf numFmtId="0" fontId="24" fillId="8" borderId="95" xfId="0" applyFont="1" applyFill="1" applyBorder="1" applyAlignment="1">
      <alignment vertical="center"/>
    </xf>
    <xf numFmtId="0" fontId="25" fillId="8" borderId="96" xfId="0" applyFont="1" applyFill="1" applyBorder="1" applyAlignment="1">
      <alignment vertical="center"/>
    </xf>
    <xf numFmtId="0" fontId="24" fillId="8" borderId="96" xfId="0" applyFont="1" applyFill="1" applyBorder="1" applyAlignment="1">
      <alignment vertical="center"/>
    </xf>
    <xf numFmtId="0" fontId="24" fillId="8" borderId="0" xfId="0" applyFont="1" applyFill="1" applyAlignment="1">
      <alignment vertical="center"/>
    </xf>
    <xf numFmtId="0" fontId="25" fillId="8" borderId="95" xfId="0" applyFont="1" applyFill="1" applyBorder="1" applyAlignment="1">
      <alignment vertical="center"/>
    </xf>
    <xf numFmtId="0" fontId="24" fillId="8" borderId="97" xfId="0" applyFont="1" applyFill="1" applyBorder="1" applyAlignment="1">
      <alignment vertical="center"/>
    </xf>
    <xf numFmtId="0" fontId="24" fillId="3" borderId="1" xfId="0" applyFont="1" applyFill="1" applyBorder="1" applyAlignment="1">
      <alignment vertical="center"/>
    </xf>
    <xf numFmtId="0" fontId="24" fillId="9" borderId="1" xfId="0" applyFont="1" applyFill="1" applyBorder="1" applyAlignment="1">
      <alignment vertical="center"/>
    </xf>
    <xf numFmtId="0" fontId="24" fillId="10" borderId="96" xfId="0" applyFont="1" applyFill="1" applyBorder="1" applyAlignment="1">
      <alignment vertical="center"/>
    </xf>
    <xf numFmtId="0" fontId="24" fillId="11" borderId="95" xfId="0" applyFont="1" applyFill="1" applyBorder="1" applyAlignment="1">
      <alignment vertical="center"/>
    </xf>
    <xf numFmtId="0" fontId="26" fillId="8" borderId="95" xfId="0" applyFont="1" applyFill="1" applyBorder="1" applyAlignment="1">
      <alignment vertical="center"/>
    </xf>
    <xf numFmtId="0" fontId="26" fillId="12" borderId="95" xfId="0" applyFont="1" applyFill="1" applyBorder="1" applyAlignment="1">
      <alignment vertical="center"/>
    </xf>
    <xf numFmtId="0" fontId="27" fillId="8" borderId="95" xfId="0" applyFont="1" applyFill="1" applyBorder="1" applyAlignment="1">
      <alignment vertical="center"/>
    </xf>
    <xf numFmtId="0" fontId="24" fillId="12" borderId="95" xfId="0" applyFont="1" applyFill="1" applyBorder="1" applyAlignment="1">
      <alignment vertical="center"/>
    </xf>
    <xf numFmtId="0" fontId="24" fillId="12" borderId="97" xfId="0" applyFont="1" applyFill="1" applyBorder="1" applyAlignment="1">
      <alignment vertical="center"/>
    </xf>
    <xf numFmtId="0" fontId="28" fillId="8" borderId="95" xfId="0" applyFont="1" applyFill="1" applyBorder="1" applyAlignment="1">
      <alignment horizontal="right" vertical="center"/>
    </xf>
    <xf numFmtId="0" fontId="24" fillId="8" borderId="95" xfId="0" applyFont="1" applyFill="1" applyBorder="1" applyAlignment="1">
      <alignment horizontal="right" vertical="center"/>
    </xf>
    <xf numFmtId="0" fontId="24" fillId="8" borderId="97" xfId="0" applyFont="1" applyFill="1" applyBorder="1" applyAlignment="1">
      <alignment horizontal="center" vertical="center"/>
    </xf>
    <xf numFmtId="0" fontId="24" fillId="8" borderId="95" xfId="0" applyFont="1" applyFill="1" applyBorder="1" applyAlignment="1">
      <alignment horizontal="center" vertical="center"/>
    </xf>
    <xf numFmtId="49" fontId="24" fillId="8" borderId="96" xfId="0" applyNumberFormat="1" applyFont="1" applyFill="1" applyBorder="1" applyAlignment="1">
      <alignment horizontal="center" vertical="center"/>
    </xf>
    <xf numFmtId="0" fontId="24" fillId="8" borderId="96" xfId="0" applyFont="1" applyFill="1" applyBorder="1" applyAlignment="1">
      <alignment horizontal="center" vertical="center"/>
    </xf>
    <xf numFmtId="0" fontId="24" fillId="0" borderId="95" xfId="0" applyFont="1" applyBorder="1" applyAlignment="1">
      <alignment vertical="center"/>
    </xf>
    <xf numFmtId="0" fontId="29" fillId="8" borderId="95" xfId="1" applyFont="1" applyFill="1" applyBorder="1" applyAlignment="1" applyProtection="1">
      <alignment vertical="center"/>
    </xf>
    <xf numFmtId="0" fontId="26" fillId="12" borderId="97" xfId="0" applyFont="1" applyFill="1" applyBorder="1" applyAlignment="1">
      <alignment vertical="center"/>
    </xf>
    <xf numFmtId="0" fontId="24" fillId="12" borderId="96" xfId="0" applyFont="1" applyFill="1" applyBorder="1" applyAlignment="1">
      <alignment vertical="center"/>
    </xf>
    <xf numFmtId="0" fontId="27" fillId="8" borderId="97" xfId="0" applyFont="1" applyFill="1" applyBorder="1" applyAlignment="1">
      <alignment vertical="center"/>
    </xf>
    <xf numFmtId="0" fontId="24" fillId="8" borderId="95" xfId="0" applyFont="1" applyFill="1" applyBorder="1" applyAlignment="1">
      <alignment horizontal="left" vertical="center"/>
    </xf>
    <xf numFmtId="0" fontId="24" fillId="8" borderId="96" xfId="0" applyFont="1" applyFill="1" applyBorder="1" applyAlignment="1">
      <alignment horizontal="left" vertical="center"/>
    </xf>
    <xf numFmtId="0" fontId="24" fillId="8" borderId="97" xfId="0" applyFont="1" applyFill="1" applyBorder="1" applyAlignment="1">
      <alignment horizontal="left" vertical="center"/>
    </xf>
    <xf numFmtId="0" fontId="24" fillId="12" borderId="96" xfId="0" applyFont="1" applyFill="1" applyBorder="1" applyAlignment="1">
      <alignment horizontal="left" vertical="center"/>
    </xf>
    <xf numFmtId="0" fontId="24" fillId="12" borderId="0" xfId="0" applyFont="1" applyFill="1" applyAlignment="1">
      <alignment horizontal="left" vertical="center"/>
    </xf>
    <xf numFmtId="0" fontId="24" fillId="12" borderId="95" xfId="0" applyFont="1" applyFill="1" applyBorder="1" applyAlignment="1">
      <alignment horizontal="left" vertical="center"/>
    </xf>
    <xf numFmtId="0" fontId="24" fillId="8" borderId="0" xfId="0" applyFont="1" applyFill="1" applyAlignment="1">
      <alignment horizontal="left" vertical="center"/>
    </xf>
    <xf numFmtId="0" fontId="24" fillId="13" borderId="95" xfId="0" applyFont="1" applyFill="1" applyBorder="1" applyAlignment="1">
      <alignment vertical="center"/>
    </xf>
    <xf numFmtId="0" fontId="24" fillId="13" borderId="95" xfId="0" applyFont="1" applyFill="1" applyBorder="1" applyAlignment="1">
      <alignment horizontal="left" vertical="center"/>
    </xf>
    <xf numFmtId="0" fontId="25" fillId="8" borderId="97" xfId="0" applyFont="1" applyFill="1" applyBorder="1" applyAlignment="1">
      <alignment vertical="center"/>
    </xf>
    <xf numFmtId="0" fontId="26" fillId="8" borderId="97" xfId="0" applyFont="1" applyFill="1" applyBorder="1" applyAlignment="1">
      <alignment vertical="center"/>
    </xf>
    <xf numFmtId="0" fontId="26" fillId="8" borderId="98" xfId="0" applyFont="1" applyFill="1" applyBorder="1" applyAlignment="1">
      <alignment vertical="center"/>
    </xf>
    <xf numFmtId="0" fontId="24" fillId="8" borderId="99" xfId="0" applyFont="1" applyFill="1" applyBorder="1" applyAlignment="1">
      <alignment vertical="center"/>
    </xf>
    <xf numFmtId="0" fontId="24" fillId="8" borderId="100" xfId="0" applyFont="1" applyFill="1" applyBorder="1" applyAlignment="1">
      <alignment vertical="center"/>
    </xf>
    <xf numFmtId="2" fontId="24" fillId="8" borderId="97" xfId="3" applyNumberFormat="1" applyFont="1" applyFill="1" applyBorder="1" applyAlignment="1">
      <alignment vertical="center"/>
    </xf>
    <xf numFmtId="0" fontId="24" fillId="8" borderId="98" xfId="0" applyFont="1" applyFill="1" applyBorder="1" applyAlignment="1">
      <alignment vertical="center"/>
    </xf>
    <xf numFmtId="2" fontId="24" fillId="8" borderId="95" xfId="0" applyNumberFormat="1" applyFont="1" applyFill="1" applyBorder="1" applyAlignment="1">
      <alignment vertical="center"/>
    </xf>
    <xf numFmtId="0" fontId="24" fillId="8" borderId="97" xfId="0" applyFont="1" applyFill="1" applyBorder="1" applyAlignment="1">
      <alignment horizontal="right" vertical="center"/>
    </xf>
    <xf numFmtId="2" fontId="24" fillId="8" borderId="95" xfId="3" applyNumberFormat="1" applyFont="1" applyFill="1" applyBorder="1" applyAlignment="1">
      <alignment vertical="center"/>
    </xf>
    <xf numFmtId="0" fontId="24" fillId="8" borderId="98" xfId="0" applyFont="1" applyFill="1" applyBorder="1" applyAlignment="1">
      <alignment horizontal="left" vertical="center"/>
    </xf>
    <xf numFmtId="2" fontId="24" fillId="8" borderId="97" xfId="3" applyNumberFormat="1" applyFont="1" applyFill="1" applyBorder="1" applyAlignment="1">
      <alignment horizontal="right" vertical="center"/>
    </xf>
    <xf numFmtId="184" fontId="24" fillId="8" borderId="95" xfId="3" applyNumberFormat="1" applyFont="1" applyFill="1" applyBorder="1" applyAlignment="1">
      <alignment vertical="center"/>
    </xf>
    <xf numFmtId="184" fontId="25" fillId="8" borderId="95" xfId="3" applyNumberFormat="1" applyFont="1" applyFill="1" applyBorder="1" applyAlignment="1">
      <alignment vertical="center"/>
    </xf>
    <xf numFmtId="0" fontId="25" fillId="8" borderId="97" xfId="0" applyFont="1" applyFill="1" applyBorder="1" applyAlignment="1">
      <alignment horizontal="left" vertical="center"/>
    </xf>
    <xf numFmtId="0" fontId="24" fillId="13" borderId="97" xfId="0" applyFont="1" applyFill="1" applyBorder="1" applyAlignment="1">
      <alignment vertical="center"/>
    </xf>
    <xf numFmtId="0" fontId="26" fillId="13" borderId="95" xfId="0" applyFont="1" applyFill="1" applyBorder="1" applyAlignment="1">
      <alignment vertical="center"/>
    </xf>
    <xf numFmtId="0" fontId="31" fillId="8" borderId="95" xfId="0" applyFont="1" applyFill="1" applyBorder="1" applyAlignment="1">
      <alignment vertical="center"/>
    </xf>
    <xf numFmtId="0" fontId="31" fillId="8" borderId="97" xfId="0" applyFont="1" applyFill="1" applyBorder="1" applyAlignment="1">
      <alignment vertical="center"/>
    </xf>
    <xf numFmtId="0" fontId="33" fillId="0" borderId="0" xfId="4" applyFont="1" applyAlignment="1">
      <alignment vertical="top"/>
    </xf>
    <xf numFmtId="0" fontId="33" fillId="0" borderId="0" xfId="4" applyFont="1" applyAlignment="1">
      <alignment vertical="top" shrinkToFit="1"/>
    </xf>
    <xf numFmtId="0" fontId="34" fillId="0" borderId="0" xfId="4" applyFont="1" applyAlignment="1">
      <alignment horizontal="center" vertical="top" shrinkToFit="1"/>
    </xf>
    <xf numFmtId="0" fontId="34" fillId="0" borderId="0" xfId="4" applyFont="1" applyAlignment="1">
      <alignment vertical="top"/>
    </xf>
    <xf numFmtId="0" fontId="35" fillId="15" borderId="1" xfId="4" applyFont="1" applyFill="1" applyBorder="1" applyAlignment="1">
      <alignment horizontal="center" vertical="top"/>
    </xf>
    <xf numFmtId="0" fontId="35" fillId="15" borderId="1" xfId="4" applyFont="1" applyFill="1" applyBorder="1" applyAlignment="1">
      <alignment horizontal="center" vertical="top" wrapText="1" shrinkToFit="1"/>
    </xf>
    <xf numFmtId="0" fontId="35" fillId="15" borderId="1" xfId="4" applyFont="1" applyFill="1" applyBorder="1" applyAlignment="1">
      <alignment horizontal="center" vertical="top" wrapText="1"/>
    </xf>
    <xf numFmtId="0" fontId="36" fillId="0" borderId="1" xfId="4" applyFont="1" applyBorder="1" applyAlignment="1">
      <alignment vertical="top" wrapText="1"/>
    </xf>
    <xf numFmtId="0" fontId="36" fillId="0" borderId="1" xfId="4" applyFont="1" applyBorder="1" applyAlignment="1">
      <alignment horizontal="center" vertical="top" shrinkToFit="1"/>
    </xf>
    <xf numFmtId="0" fontId="34" fillId="0" borderId="1" xfId="4" applyFont="1" applyBorder="1" applyAlignment="1">
      <alignment horizontal="center" vertical="top" shrinkToFit="1"/>
    </xf>
    <xf numFmtId="0" fontId="36" fillId="0" borderId="1" xfId="4" applyFont="1" applyBorder="1" applyAlignment="1">
      <alignment horizontal="justify" vertical="top" wrapText="1"/>
    </xf>
    <xf numFmtId="0" fontId="34" fillId="0" borderId="0" xfId="4" applyFont="1" applyAlignment="1">
      <alignment vertical="top" wrapText="1"/>
    </xf>
    <xf numFmtId="0" fontId="34" fillId="0" borderId="0" xfId="4" applyFont="1" applyAlignment="1">
      <alignment horizontal="center" vertical="top"/>
    </xf>
    <xf numFmtId="0" fontId="34" fillId="0" borderId="0" xfId="4" applyFont="1">
      <alignment vertical="center"/>
    </xf>
    <xf numFmtId="49" fontId="44" fillId="0" borderId="0" xfId="0" applyNumberFormat="1" applyFont="1" applyFill="1" applyProtection="1"/>
    <xf numFmtId="0" fontId="24" fillId="9" borderId="1" xfId="0" applyFont="1" applyFill="1" applyBorder="1" applyAlignment="1" applyProtection="1">
      <alignment horizontal="right" vertical="center"/>
      <protection locked="0"/>
    </xf>
    <xf numFmtId="0" fontId="24" fillId="9" borderId="1" xfId="0" applyFont="1" applyFill="1" applyBorder="1" applyAlignment="1" applyProtection="1">
      <alignment vertical="center"/>
      <protection locked="0"/>
    </xf>
    <xf numFmtId="0" fontId="24" fillId="9" borderId="1" xfId="0" applyFont="1" applyFill="1" applyBorder="1" applyAlignment="1" applyProtection="1">
      <alignment horizontal="center" vertical="center"/>
      <protection locked="0"/>
    </xf>
    <xf numFmtId="0" fontId="24" fillId="8" borderId="95" xfId="0" applyFont="1" applyFill="1" applyBorder="1" applyAlignment="1" applyProtection="1">
      <alignment horizontal="center" vertical="center"/>
      <protection locked="0"/>
    </xf>
    <xf numFmtId="0" fontId="24" fillId="8" borderId="0" xfId="0" applyFont="1" applyFill="1" applyAlignment="1" applyProtection="1">
      <alignment horizontal="center" vertical="center"/>
      <protection locked="0"/>
    </xf>
    <xf numFmtId="0" fontId="24" fillId="8" borderId="9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34" fillId="0" borderId="1" xfId="4" applyFont="1" applyBorder="1" applyAlignment="1" applyProtection="1">
      <alignment horizontal="center" vertical="top"/>
      <protection locked="0"/>
    </xf>
    <xf numFmtId="176" fontId="20" fillId="4" borderId="0" xfId="0" applyNumberFormat="1" applyFont="1" applyFill="1" applyBorder="1" applyAlignment="1" applyProtection="1">
      <alignment vertical="center" shrinkToFit="1"/>
      <protection locked="0"/>
    </xf>
    <xf numFmtId="0" fontId="24" fillId="8" borderId="9" xfId="0" applyFont="1" applyFill="1" applyBorder="1" applyAlignment="1">
      <alignment vertical="center"/>
    </xf>
    <xf numFmtId="0" fontId="24" fillId="8" borderId="37" xfId="0" applyFont="1" applyFill="1" applyBorder="1" applyAlignment="1">
      <alignment vertical="center"/>
    </xf>
    <xf numFmtId="0" fontId="24" fillId="9" borderId="33" xfId="0" applyFont="1" applyFill="1" applyBorder="1" applyAlignment="1" applyProtection="1">
      <alignment horizontal="center" vertical="center"/>
      <protection locked="0"/>
    </xf>
    <xf numFmtId="0" fontId="24" fillId="8" borderId="95" xfId="0" applyFont="1" applyFill="1" applyBorder="1" applyAlignment="1">
      <alignment horizontal="left" vertical="center"/>
    </xf>
    <xf numFmtId="0" fontId="4" fillId="0" borderId="0" xfId="0" applyFont="1" applyFill="1" applyAlignment="1" applyProtection="1">
      <alignment horizontal="center"/>
    </xf>
    <xf numFmtId="0" fontId="4" fillId="0" borderId="0" xfId="0" applyFont="1" applyFill="1" applyBorder="1" applyAlignment="1" applyProtection="1">
      <alignment horizontal="center"/>
    </xf>
    <xf numFmtId="38" fontId="24" fillId="8" borderId="95" xfId="2" applyFont="1" applyFill="1" applyBorder="1" applyAlignment="1">
      <alignment vertical="center"/>
    </xf>
    <xf numFmtId="187" fontId="24" fillId="8" borderId="95" xfId="0" applyNumberFormat="1" applyFont="1" applyFill="1" applyBorder="1" applyAlignment="1">
      <alignment vertical="center"/>
    </xf>
    <xf numFmtId="187" fontId="24" fillId="8" borderId="112" xfId="0" applyNumberFormat="1" applyFont="1" applyFill="1" applyBorder="1" applyAlignment="1">
      <alignment vertical="center"/>
    </xf>
    <xf numFmtId="186" fontId="24" fillId="16" borderId="113" xfId="0" applyNumberFormat="1" applyFont="1" applyFill="1" applyBorder="1" applyAlignment="1">
      <alignment vertical="center"/>
    </xf>
    <xf numFmtId="2" fontId="24" fillId="16" borderId="114" xfId="0" applyNumberFormat="1" applyFont="1" applyFill="1" applyBorder="1" applyAlignment="1">
      <alignment vertical="center"/>
    </xf>
    <xf numFmtId="0" fontId="24" fillId="13" borderId="96" xfId="0" applyFont="1" applyFill="1" applyBorder="1" applyAlignment="1">
      <alignment vertical="center"/>
    </xf>
    <xf numFmtId="38" fontId="4" fillId="0" borderId="35" xfId="2" applyFont="1" applyFill="1" applyBorder="1" applyAlignment="1" applyProtection="1">
      <alignment horizontal="center" vertical="center" wrapText="1"/>
    </xf>
    <xf numFmtId="187" fontId="24" fillId="8" borderId="98" xfId="0" applyNumberFormat="1" applyFont="1" applyFill="1" applyBorder="1" applyAlignment="1">
      <alignment vertical="center"/>
    </xf>
    <xf numFmtId="188" fontId="4" fillId="0" borderId="0" xfId="3" applyNumberFormat="1" applyFont="1" applyFill="1" applyBorder="1" applyAlignment="1" applyProtection="1">
      <alignment horizontal="center"/>
    </xf>
    <xf numFmtId="10" fontId="4" fillId="0" borderId="0" xfId="3" applyNumberFormat="1" applyFont="1" applyFill="1" applyBorder="1" applyAlignment="1" applyProtection="1">
      <alignment horizontal="center"/>
    </xf>
    <xf numFmtId="0" fontId="24" fillId="8" borderId="0" xfId="0" applyFont="1" applyFill="1" applyBorder="1" applyAlignment="1">
      <alignment horizontal="left" vertical="center"/>
    </xf>
    <xf numFmtId="0" fontId="24" fillId="8" borderId="0" xfId="0" applyFont="1" applyFill="1" applyBorder="1" applyAlignment="1">
      <alignment vertical="center"/>
    </xf>
    <xf numFmtId="0" fontId="49" fillId="8" borderId="95" xfId="0" applyFont="1" applyFill="1" applyBorder="1" applyAlignment="1">
      <alignment vertical="center"/>
    </xf>
    <xf numFmtId="2" fontId="49" fillId="8" borderId="95" xfId="3" applyNumberFormat="1" applyFont="1" applyFill="1" applyBorder="1" applyAlignment="1">
      <alignment vertical="center"/>
    </xf>
    <xf numFmtId="187" fontId="49" fillId="8" borderId="95" xfId="3" applyNumberFormat="1" applyFont="1" applyFill="1" applyBorder="1" applyAlignment="1">
      <alignment horizontal="right" vertical="center"/>
    </xf>
    <xf numFmtId="185" fontId="49" fillId="8" borderId="95" xfId="3" applyNumberFormat="1" applyFont="1" applyFill="1" applyBorder="1" applyAlignment="1">
      <alignment horizontal="right" vertical="center"/>
    </xf>
    <xf numFmtId="0" fontId="49" fillId="8" borderId="95" xfId="0" applyFont="1" applyFill="1" applyBorder="1" applyAlignment="1">
      <alignment horizontal="right" vertical="center"/>
    </xf>
    <xf numFmtId="0" fontId="49" fillId="8" borderId="95" xfId="0" applyFont="1" applyFill="1" applyBorder="1" applyAlignment="1">
      <alignment horizontal="left" vertical="center"/>
    </xf>
    <xf numFmtId="186" fontId="49" fillId="8" borderId="95" xfId="0" applyNumberFormat="1" applyFont="1" applyFill="1" applyBorder="1" applyAlignment="1">
      <alignment vertical="center"/>
    </xf>
    <xf numFmtId="1" fontId="49" fillId="8" borderId="95" xfId="0" applyNumberFormat="1" applyFont="1" applyFill="1" applyBorder="1" applyAlignment="1">
      <alignment vertical="center"/>
    </xf>
    <xf numFmtId="186" fontId="49" fillId="8" borderId="95" xfId="0" applyNumberFormat="1" applyFont="1" applyFill="1" applyBorder="1" applyAlignment="1">
      <alignment horizontal="right" vertical="center"/>
    </xf>
    <xf numFmtId="2" fontId="49" fillId="8" borderId="95" xfId="3" applyNumberFormat="1" applyFont="1" applyFill="1" applyBorder="1" applyAlignment="1">
      <alignment horizontal="right" vertical="center"/>
    </xf>
    <xf numFmtId="2" fontId="24" fillId="8" borderId="112" xfId="3" applyNumberFormat="1" applyFont="1" applyFill="1" applyBorder="1" applyAlignment="1">
      <alignment horizontal="right" vertical="center"/>
    </xf>
    <xf numFmtId="38" fontId="48" fillId="8" borderId="96" xfId="2" applyFont="1" applyFill="1" applyBorder="1" applyAlignment="1">
      <alignment horizontal="right" vertical="center"/>
    </xf>
    <xf numFmtId="0" fontId="49" fillId="8" borderId="98" xfId="0" applyFont="1" applyFill="1" applyBorder="1" applyAlignment="1">
      <alignment vertical="center"/>
    </xf>
    <xf numFmtId="0" fontId="49" fillId="8" borderId="95" xfId="3" applyNumberFormat="1" applyFont="1" applyFill="1" applyBorder="1" applyAlignment="1">
      <alignment horizontal="right" vertical="center"/>
    </xf>
    <xf numFmtId="0" fontId="49" fillId="8" borderId="98" xfId="0" applyFont="1" applyFill="1" applyBorder="1" applyAlignment="1">
      <alignment horizontal="left" vertical="center"/>
    </xf>
    <xf numFmtId="182" fontId="49" fillId="8" borderId="95" xfId="3" applyNumberFormat="1" applyFont="1" applyFill="1" applyBorder="1" applyAlignment="1">
      <alignment horizontal="right" vertical="center"/>
    </xf>
    <xf numFmtId="187" fontId="49" fillId="8" borderId="95" xfId="0" applyNumberFormat="1" applyFont="1" applyFill="1" applyBorder="1" applyAlignment="1">
      <alignment horizontal="right" vertical="center"/>
    </xf>
    <xf numFmtId="186" fontId="24" fillId="8" borderId="112" xfId="0" applyNumberFormat="1" applyFont="1" applyFill="1" applyBorder="1" applyAlignment="1">
      <alignmen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2" fontId="24" fillId="8" borderId="96" xfId="0" applyNumberFormat="1" applyFont="1" applyFill="1" applyBorder="1" applyAlignment="1">
      <alignment vertical="center"/>
    </xf>
    <xf numFmtId="0" fontId="4" fillId="0" borderId="0" xfId="0" applyFont="1" applyFill="1" applyAlignment="1" applyProtection="1">
      <alignment horizontal="center" vertical="center"/>
    </xf>
    <xf numFmtId="10" fontId="4" fillId="0" borderId="0" xfId="3" applyNumberFormat="1" applyFont="1" applyFill="1" applyAlignment="1" applyProtection="1">
      <alignment horizontal="center" vertical="center"/>
    </xf>
    <xf numFmtId="187" fontId="24" fillId="8" borderId="95" xfId="0" applyNumberFormat="1" applyFont="1" applyFill="1" applyBorder="1" applyAlignment="1">
      <alignment horizontal="right" vertical="center"/>
    </xf>
    <xf numFmtId="187" fontId="24" fillId="8" borderId="101" xfId="0" applyNumberFormat="1" applyFont="1" applyFill="1" applyBorder="1" applyAlignment="1">
      <alignment horizontal="right" vertical="center"/>
    </xf>
    <xf numFmtId="186" fontId="24" fillId="8" borderId="95" xfId="0" applyNumberFormat="1" applyFont="1" applyFill="1" applyBorder="1" applyAlignment="1">
      <alignment horizontal="right" vertical="center"/>
    </xf>
    <xf numFmtId="0" fontId="24" fillId="8" borderId="96" xfId="0" applyFont="1" applyFill="1" applyBorder="1" applyAlignment="1">
      <alignment horizontal="right" vertical="center"/>
    </xf>
    <xf numFmtId="0" fontId="24" fillId="8" borderId="96" xfId="0" applyFont="1" applyFill="1" applyBorder="1" applyAlignment="1">
      <alignment horizontal="right" vertical="center"/>
    </xf>
    <xf numFmtId="10" fontId="4" fillId="0" borderId="0" xfId="3" applyNumberFormat="1" applyFont="1" applyFill="1" applyBorder="1" applyAlignment="1" applyProtection="1">
      <alignment horizontal="center" vertical="center"/>
    </xf>
    <xf numFmtId="0" fontId="24" fillId="0" borderId="105" xfId="0" applyFont="1" applyFill="1" applyBorder="1" applyAlignment="1">
      <alignment vertical="center"/>
    </xf>
    <xf numFmtId="0" fontId="24" fillId="0" borderId="95" xfId="0" applyFont="1" applyFill="1" applyBorder="1" applyAlignment="1">
      <alignment horizontal="left" vertical="center"/>
    </xf>
    <xf numFmtId="0" fontId="24" fillId="0" borderId="95" xfId="0" applyFont="1" applyFill="1" applyBorder="1" applyAlignment="1">
      <alignment vertical="center"/>
    </xf>
    <xf numFmtId="0" fontId="24" fillId="8" borderId="97" xfId="0" applyFont="1" applyFill="1" applyBorder="1" applyAlignment="1">
      <alignment horizontal="left" vertical="center"/>
    </xf>
    <xf numFmtId="0" fontId="24" fillId="10" borderId="97" xfId="0" applyFont="1" applyFill="1" applyBorder="1" applyAlignment="1">
      <alignment horizontal="left" vertical="center"/>
    </xf>
    <xf numFmtId="0" fontId="24" fillId="8" borderId="115" xfId="0" applyFont="1" applyFill="1" applyBorder="1" applyAlignment="1">
      <alignment horizontal="left" vertical="center"/>
    </xf>
    <xf numFmtId="0" fontId="49" fillId="8" borderId="97" xfId="0" applyFont="1" applyFill="1" applyBorder="1" applyAlignment="1">
      <alignment horizontal="left" vertical="center"/>
    </xf>
    <xf numFmtId="186" fontId="24" fillId="8" borderId="95" xfId="0" applyNumberFormat="1" applyFont="1" applyFill="1" applyBorder="1" applyAlignment="1">
      <alignment vertical="center"/>
    </xf>
    <xf numFmtId="0" fontId="36" fillId="0" borderId="1" xfId="4" applyFont="1" applyFill="1" applyBorder="1" applyAlignment="1">
      <alignment vertical="top" wrapText="1"/>
    </xf>
    <xf numFmtId="0" fontId="36" fillId="0" borderId="1" xfId="4" applyFont="1" applyFill="1" applyBorder="1" applyAlignment="1">
      <alignment horizontal="justify" vertical="top"/>
    </xf>
    <xf numFmtId="0" fontId="36" fillId="0" borderId="1" xfId="4" applyFont="1" applyFill="1" applyBorder="1" applyAlignment="1">
      <alignment horizontal="justify" vertical="top" wrapText="1"/>
    </xf>
    <xf numFmtId="0" fontId="24" fillId="14" borderId="37" xfId="0" applyFont="1" applyFill="1" applyBorder="1" applyAlignment="1" applyProtection="1">
      <alignment horizontal="left" vertical="center" wrapText="1"/>
      <protection locked="0"/>
    </xf>
    <xf numFmtId="0" fontId="24" fillId="14" borderId="9" xfId="0" applyFont="1" applyFill="1" applyBorder="1" applyAlignment="1" applyProtection="1">
      <alignment horizontal="left" vertical="center"/>
      <protection locked="0"/>
    </xf>
    <xf numFmtId="0" fontId="24" fillId="14" borderId="32" xfId="0" applyFont="1" applyFill="1" applyBorder="1" applyAlignment="1" applyProtection="1">
      <alignment horizontal="left" vertical="center"/>
      <protection locked="0"/>
    </xf>
    <xf numFmtId="0" fontId="24" fillId="14" borderId="39" xfId="0" applyFont="1" applyFill="1" applyBorder="1" applyAlignment="1" applyProtection="1">
      <alignment horizontal="left" vertical="center"/>
      <protection locked="0"/>
    </xf>
    <xf numFmtId="0" fontId="24" fillId="14" borderId="35" xfId="0" applyFont="1" applyFill="1" applyBorder="1" applyAlignment="1" applyProtection="1">
      <alignment horizontal="left" vertical="center"/>
      <protection locked="0"/>
    </xf>
    <xf numFmtId="0" fontId="24" fillId="14" borderId="36" xfId="0" applyFont="1" applyFill="1" applyBorder="1" applyAlignment="1" applyProtection="1">
      <alignment horizontal="left" vertical="center"/>
      <protection locked="0"/>
    </xf>
    <xf numFmtId="0" fontId="24" fillId="14" borderId="33" xfId="0" applyFont="1" applyFill="1" applyBorder="1" applyAlignment="1" applyProtection="1">
      <alignment horizontal="left" vertical="center"/>
      <protection locked="0"/>
    </xf>
    <xf numFmtId="0" fontId="24" fillId="14" borderId="2" xfId="0" applyFont="1" applyFill="1" applyBorder="1" applyAlignment="1" applyProtection="1">
      <alignment horizontal="left" vertical="center"/>
      <protection locked="0"/>
    </xf>
    <xf numFmtId="0" fontId="24" fillId="14" borderId="34" xfId="0" applyFont="1" applyFill="1" applyBorder="1" applyAlignment="1" applyProtection="1">
      <alignment horizontal="left" vertical="center"/>
      <protection locked="0"/>
    </xf>
    <xf numFmtId="0" fontId="24" fillId="14" borderId="33" xfId="0" applyFont="1" applyFill="1" applyBorder="1" applyAlignment="1" applyProtection="1">
      <alignment horizontal="right" vertical="center"/>
      <protection locked="0"/>
    </xf>
    <xf numFmtId="0" fontId="24" fillId="14" borderId="34" xfId="0" applyFont="1" applyFill="1" applyBorder="1" applyAlignment="1" applyProtection="1">
      <alignment horizontal="right" vertical="center"/>
      <protection locked="0"/>
    </xf>
    <xf numFmtId="0" fontId="24" fillId="11" borderId="37" xfId="0" applyFont="1" applyFill="1" applyBorder="1" applyAlignment="1" applyProtection="1">
      <alignment horizontal="left" vertical="center" wrapText="1"/>
      <protection locked="0"/>
    </xf>
    <xf numFmtId="0" fontId="24" fillId="11" borderId="9" xfId="0" applyFont="1" applyFill="1" applyBorder="1" applyAlignment="1" applyProtection="1">
      <alignment horizontal="left" vertical="center"/>
      <protection locked="0"/>
    </xf>
    <xf numFmtId="0" fontId="24" fillId="11" borderId="32" xfId="0" applyFont="1" applyFill="1" applyBorder="1" applyAlignment="1" applyProtection="1">
      <alignment horizontal="left" vertical="center"/>
      <protection locked="0"/>
    </xf>
    <xf numFmtId="0" fontId="24" fillId="11" borderId="39" xfId="0" applyFont="1" applyFill="1" applyBorder="1" applyAlignment="1" applyProtection="1">
      <alignment horizontal="left" vertical="center"/>
      <protection locked="0"/>
    </xf>
    <xf numFmtId="0" fontId="24" fillId="11" borderId="35" xfId="0" applyFont="1" applyFill="1" applyBorder="1" applyAlignment="1" applyProtection="1">
      <alignment horizontal="left" vertical="center"/>
      <protection locked="0"/>
    </xf>
    <xf numFmtId="0" fontId="24" fillId="11" borderId="36" xfId="0" applyFont="1" applyFill="1" applyBorder="1" applyAlignment="1" applyProtection="1">
      <alignment horizontal="left" vertical="center"/>
      <protection locked="0"/>
    </xf>
    <xf numFmtId="0" fontId="24" fillId="11" borderId="33" xfId="0" applyFont="1" applyFill="1" applyBorder="1" applyAlignment="1" applyProtection="1">
      <alignment horizontal="left" vertical="center" wrapText="1"/>
      <protection locked="0"/>
    </xf>
    <xf numFmtId="0" fontId="24" fillId="11" borderId="2" xfId="0" applyFont="1" applyFill="1" applyBorder="1" applyAlignment="1" applyProtection="1">
      <alignment horizontal="left" vertical="center"/>
      <protection locked="0"/>
    </xf>
    <xf numFmtId="0" fontId="24" fillId="11" borderId="34" xfId="0" applyFont="1" applyFill="1" applyBorder="1" applyAlignment="1" applyProtection="1">
      <alignment horizontal="left" vertical="center"/>
      <protection locked="0"/>
    </xf>
    <xf numFmtId="0" fontId="24" fillId="11" borderId="33" xfId="0" applyFont="1" applyFill="1" applyBorder="1" applyAlignment="1" applyProtection="1">
      <alignment horizontal="left" vertical="center"/>
      <protection locked="0"/>
    </xf>
    <xf numFmtId="38" fontId="24" fillId="3" borderId="33" xfId="2" applyFont="1" applyFill="1" applyBorder="1" applyAlignment="1" applyProtection="1">
      <alignment horizontal="right" vertical="center"/>
      <protection locked="0"/>
    </xf>
    <xf numFmtId="38" fontId="24" fillId="3" borderId="2" xfId="2" applyFont="1" applyFill="1" applyBorder="1" applyAlignment="1" applyProtection="1">
      <alignment horizontal="right" vertical="center"/>
      <protection locked="0"/>
    </xf>
    <xf numFmtId="38" fontId="24" fillId="3" borderId="32" xfId="2" applyFont="1" applyFill="1" applyBorder="1" applyAlignment="1" applyProtection="1">
      <alignment horizontal="right" vertical="center"/>
      <protection locked="0"/>
    </xf>
    <xf numFmtId="0" fontId="24" fillId="3" borderId="33" xfId="0" applyFont="1" applyFill="1" applyBorder="1" applyAlignment="1" applyProtection="1">
      <alignment horizontal="right" vertical="center"/>
      <protection locked="0"/>
    </xf>
    <xf numFmtId="0" fontId="24" fillId="3" borderId="2" xfId="0" applyFont="1" applyFill="1" applyBorder="1" applyAlignment="1" applyProtection="1">
      <alignment horizontal="right" vertical="center"/>
      <protection locked="0"/>
    </xf>
    <xf numFmtId="0" fontId="24" fillId="3" borderId="34" xfId="0" applyFont="1" applyFill="1" applyBorder="1" applyAlignment="1" applyProtection="1">
      <alignment horizontal="right" vertical="center"/>
      <protection locked="0"/>
    </xf>
    <xf numFmtId="186" fontId="24" fillId="10" borderId="95" xfId="0" applyNumberFormat="1" applyFont="1" applyFill="1" applyBorder="1" applyAlignment="1">
      <alignment horizontal="right" vertical="center"/>
    </xf>
    <xf numFmtId="0" fontId="24" fillId="8" borderId="95" xfId="0" applyFont="1" applyFill="1" applyBorder="1" applyAlignment="1">
      <alignment horizontal="center" vertical="center"/>
    </xf>
    <xf numFmtId="0" fontId="24" fillId="10" borderId="95" xfId="0" applyFont="1" applyFill="1" applyBorder="1" applyAlignment="1">
      <alignment horizontal="left" vertical="center"/>
    </xf>
    <xf numFmtId="187" fontId="24" fillId="3" borderId="33" xfId="0" applyNumberFormat="1" applyFont="1" applyFill="1" applyBorder="1" applyAlignment="1" applyProtection="1">
      <alignment horizontal="right" vertical="center"/>
      <protection locked="0"/>
    </xf>
    <xf numFmtId="187" fontId="0" fillId="3" borderId="2" xfId="0" applyNumberFormat="1" applyFill="1" applyBorder="1" applyAlignment="1" applyProtection="1">
      <alignment horizontal="right" vertical="center"/>
      <protection locked="0"/>
    </xf>
    <xf numFmtId="187" fontId="0" fillId="3" borderId="34" xfId="0" applyNumberFormat="1" applyFill="1" applyBorder="1" applyAlignment="1" applyProtection="1">
      <alignment horizontal="right" vertical="center"/>
      <protection locked="0"/>
    </xf>
    <xf numFmtId="0" fontId="24" fillId="8" borderId="105" xfId="0" applyFont="1" applyFill="1" applyBorder="1" applyAlignment="1">
      <alignment horizontal="left" vertical="center"/>
    </xf>
    <xf numFmtId="0" fontId="24" fillId="8" borderId="95" xfId="0" applyFont="1" applyFill="1" applyBorder="1" applyAlignment="1">
      <alignment horizontal="left" vertical="center"/>
    </xf>
    <xf numFmtId="0" fontId="24" fillId="9" borderId="33" xfId="0" applyFont="1" applyFill="1" applyBorder="1" applyAlignment="1" applyProtection="1">
      <alignment horizontal="left" vertical="center"/>
      <protection locked="0"/>
    </xf>
    <xf numFmtId="0" fontId="24" fillId="9" borderId="2" xfId="0" applyFont="1" applyFill="1" applyBorder="1" applyAlignment="1" applyProtection="1">
      <alignment horizontal="left" vertical="center"/>
      <protection locked="0"/>
    </xf>
    <xf numFmtId="0" fontId="24" fillId="9" borderId="34" xfId="0" applyFont="1" applyFill="1" applyBorder="1" applyAlignment="1" applyProtection="1">
      <alignment horizontal="left" vertical="center"/>
      <protection locked="0"/>
    </xf>
    <xf numFmtId="0" fontId="24" fillId="11" borderId="38" xfId="0" applyFont="1" applyFill="1" applyBorder="1" applyAlignment="1" applyProtection="1">
      <alignment horizontal="left" vertical="center"/>
      <protection locked="0"/>
    </xf>
    <xf numFmtId="0" fontId="24" fillId="11" borderId="0" xfId="0" applyFont="1" applyFill="1" applyAlignment="1" applyProtection="1">
      <alignment horizontal="left" vertical="center"/>
      <protection locked="0"/>
    </xf>
    <xf numFmtId="0" fontId="24" fillId="11" borderId="14" xfId="0" applyFont="1" applyFill="1" applyBorder="1" applyAlignment="1" applyProtection="1">
      <alignment horizontal="left" vertical="center"/>
      <protection locked="0"/>
    </xf>
    <xf numFmtId="0" fontId="24" fillId="11" borderId="2" xfId="0" applyFont="1" applyFill="1" applyBorder="1" applyAlignment="1" applyProtection="1">
      <alignment horizontal="left" vertical="center" wrapText="1"/>
      <protection locked="0"/>
    </xf>
    <xf numFmtId="0" fontId="24" fillId="11" borderId="34" xfId="0" applyFont="1" applyFill="1" applyBorder="1" applyAlignment="1" applyProtection="1">
      <alignment horizontal="left" vertical="center" wrapText="1"/>
      <protection locked="0"/>
    </xf>
    <xf numFmtId="0" fontId="24" fillId="8" borderId="96" xfId="0" applyFont="1" applyFill="1" applyBorder="1" applyAlignment="1">
      <alignment horizontal="right" vertical="center"/>
    </xf>
    <xf numFmtId="0" fontId="24" fillId="3" borderId="39" xfId="0" applyFont="1" applyFill="1" applyBorder="1" applyAlignment="1" applyProtection="1">
      <alignment horizontal="left" vertical="center"/>
      <protection locked="0"/>
    </xf>
    <xf numFmtId="0" fontId="24" fillId="3" borderId="36" xfId="0" applyFont="1" applyFill="1" applyBorder="1" applyAlignment="1" applyProtection="1">
      <alignment horizontal="left" vertical="center"/>
      <protection locked="0"/>
    </xf>
    <xf numFmtId="0" fontId="24" fillId="11" borderId="33" xfId="0" applyFont="1" applyFill="1" applyBorder="1" applyAlignment="1" applyProtection="1">
      <alignment horizontal="right" vertical="center"/>
      <protection locked="0"/>
    </xf>
    <xf numFmtId="0" fontId="24" fillId="11" borderId="2" xfId="0" applyFont="1" applyFill="1" applyBorder="1" applyAlignment="1" applyProtection="1">
      <alignment horizontal="right" vertical="center"/>
      <protection locked="0"/>
    </xf>
    <xf numFmtId="0" fontId="24" fillId="11" borderId="34" xfId="0" applyFont="1" applyFill="1" applyBorder="1" applyAlignment="1" applyProtection="1">
      <alignment horizontal="right" vertical="center"/>
      <protection locked="0"/>
    </xf>
    <xf numFmtId="0" fontId="24" fillId="10" borderId="104" xfId="0" applyFont="1" applyFill="1" applyBorder="1" applyAlignment="1">
      <alignment horizontal="left" vertical="center"/>
    </xf>
    <xf numFmtId="1" fontId="24" fillId="3" borderId="109" xfId="0" applyNumberFormat="1" applyFont="1" applyFill="1" applyBorder="1" applyAlignment="1" applyProtection="1">
      <alignment horizontal="right" vertical="center"/>
      <protection locked="0"/>
    </xf>
    <xf numFmtId="1" fontId="24" fillId="3" borderId="110" xfId="0" applyNumberFormat="1" applyFont="1" applyFill="1" applyBorder="1" applyAlignment="1" applyProtection="1">
      <alignment horizontal="right" vertical="center"/>
      <protection locked="0"/>
    </xf>
    <xf numFmtId="1" fontId="24" fillId="3" borderId="111" xfId="0" applyNumberFormat="1" applyFont="1" applyFill="1" applyBorder="1" applyAlignment="1" applyProtection="1">
      <alignment horizontal="right" vertical="center"/>
      <protection locked="0"/>
    </xf>
    <xf numFmtId="1" fontId="24" fillId="10" borderId="96" xfId="0" applyNumberFormat="1" applyFont="1" applyFill="1" applyBorder="1" applyAlignment="1">
      <alignment horizontal="right" vertical="center"/>
    </xf>
    <xf numFmtId="187" fontId="24" fillId="10" borderId="95" xfId="3" applyNumberFormat="1" applyFont="1" applyFill="1" applyBorder="1" applyAlignment="1">
      <alignment horizontal="right" vertical="center"/>
    </xf>
    <xf numFmtId="187" fontId="24" fillId="10" borderId="96" xfId="3" applyNumberFormat="1" applyFont="1" applyFill="1" applyBorder="1" applyAlignment="1">
      <alignment horizontal="right" vertical="center"/>
    </xf>
    <xf numFmtId="184" fontId="24" fillId="9" borderId="37" xfId="3" applyNumberFormat="1" applyFont="1" applyFill="1" applyBorder="1" applyAlignment="1" applyProtection="1">
      <alignment horizontal="left" vertical="center"/>
      <protection locked="0"/>
    </xf>
    <xf numFmtId="184" fontId="24" fillId="9" borderId="9" xfId="3" applyNumberFormat="1" applyFont="1" applyFill="1" applyBorder="1" applyAlignment="1" applyProtection="1">
      <alignment horizontal="left" vertical="center"/>
      <protection locked="0"/>
    </xf>
    <xf numFmtId="184" fontId="24" fillId="9" borderId="32" xfId="3" applyNumberFormat="1" applyFont="1" applyFill="1" applyBorder="1" applyAlignment="1" applyProtection="1">
      <alignment horizontal="left" vertical="center"/>
      <protection locked="0"/>
    </xf>
    <xf numFmtId="38" fontId="24" fillId="3" borderId="34" xfId="2" applyFont="1" applyFill="1" applyBorder="1" applyAlignment="1" applyProtection="1">
      <alignment horizontal="right" vertical="center"/>
      <protection locked="0"/>
    </xf>
    <xf numFmtId="0" fontId="24" fillId="9" borderId="33" xfId="0" applyFont="1" applyFill="1" applyBorder="1" applyAlignment="1" applyProtection="1">
      <alignment horizontal="left" vertical="center" wrapText="1"/>
      <protection locked="0"/>
    </xf>
    <xf numFmtId="0" fontId="24" fillId="9" borderId="2" xfId="0" applyFont="1" applyFill="1" applyBorder="1" applyAlignment="1" applyProtection="1">
      <alignment horizontal="left" vertical="center" wrapText="1"/>
      <protection locked="0"/>
    </xf>
    <xf numFmtId="0" fontId="24" fillId="9" borderId="34" xfId="0" applyFont="1" applyFill="1" applyBorder="1" applyAlignment="1" applyProtection="1">
      <alignment horizontal="left" vertical="center" wrapText="1"/>
      <protection locked="0"/>
    </xf>
    <xf numFmtId="187" fontId="24" fillId="3" borderId="33" xfId="3" applyNumberFormat="1" applyFont="1" applyFill="1" applyBorder="1" applyAlignment="1" applyProtection="1">
      <alignment horizontal="right" vertical="center"/>
      <protection locked="0"/>
    </xf>
    <xf numFmtId="187" fontId="24" fillId="3" borderId="2" xfId="3" applyNumberFormat="1" applyFont="1" applyFill="1" applyBorder="1" applyAlignment="1" applyProtection="1">
      <alignment horizontal="right" vertical="center"/>
      <protection locked="0"/>
    </xf>
    <xf numFmtId="187" fontId="24" fillId="3" borderId="34" xfId="3" applyNumberFormat="1" applyFont="1" applyFill="1" applyBorder="1" applyAlignment="1" applyProtection="1">
      <alignment horizontal="right" vertical="center"/>
      <protection locked="0"/>
    </xf>
    <xf numFmtId="38" fontId="24" fillId="10" borderId="96" xfId="2" applyFont="1" applyFill="1" applyBorder="1" applyAlignment="1">
      <alignment horizontal="right" vertical="center"/>
    </xf>
    <xf numFmtId="0" fontId="24" fillId="3" borderId="106" xfId="0" applyFont="1" applyFill="1" applyBorder="1" applyAlignment="1" applyProtection="1">
      <alignment horizontal="right" vertical="center"/>
      <protection locked="0"/>
    </xf>
    <xf numFmtId="0" fontId="24" fillId="3" borderId="103" xfId="0" applyFont="1" applyFill="1" applyBorder="1" applyAlignment="1" applyProtection="1">
      <alignment horizontal="right" vertical="center"/>
      <protection locked="0"/>
    </xf>
    <xf numFmtId="0" fontId="24" fillId="3" borderId="107" xfId="0" applyFont="1" applyFill="1" applyBorder="1" applyAlignment="1" applyProtection="1">
      <alignment horizontal="right" vertical="center"/>
      <protection locked="0"/>
    </xf>
    <xf numFmtId="0" fontId="24" fillId="3" borderId="105" xfId="0" applyFont="1" applyFill="1" applyBorder="1" applyAlignment="1" applyProtection="1">
      <alignment horizontal="right" vertical="center"/>
      <protection locked="0"/>
    </xf>
    <xf numFmtId="0" fontId="24" fillId="3" borderId="95" xfId="0" applyFont="1" applyFill="1" applyBorder="1" applyAlignment="1" applyProtection="1">
      <alignment horizontal="right" vertical="center"/>
      <protection locked="0"/>
    </xf>
    <xf numFmtId="0" fontId="24" fillId="3" borderId="108" xfId="0" applyFont="1" applyFill="1" applyBorder="1" applyAlignment="1" applyProtection="1">
      <alignment horizontal="right" vertical="center"/>
      <protection locked="0"/>
    </xf>
    <xf numFmtId="187" fontId="24" fillId="10" borderId="97" xfId="0" applyNumberFormat="1" applyFont="1" applyFill="1" applyBorder="1" applyAlignment="1">
      <alignment horizontal="right" vertical="center"/>
    </xf>
    <xf numFmtId="187" fontId="0" fillId="10" borderId="97" xfId="0" applyNumberFormat="1" applyFill="1" applyBorder="1" applyAlignment="1">
      <alignment horizontal="right" vertical="center"/>
    </xf>
    <xf numFmtId="184" fontId="24" fillId="9" borderId="33" xfId="3" applyNumberFormat="1" applyFont="1" applyFill="1" applyBorder="1" applyAlignment="1" applyProtection="1">
      <alignment horizontal="left" vertical="center"/>
      <protection locked="0"/>
    </xf>
    <xf numFmtId="184" fontId="24" fillId="9" borderId="2" xfId="3" applyNumberFormat="1" applyFont="1" applyFill="1" applyBorder="1" applyAlignment="1" applyProtection="1">
      <alignment horizontal="left" vertical="center"/>
      <protection locked="0"/>
    </xf>
    <xf numFmtId="184" fontId="24" fillId="9" borderId="34" xfId="3" applyNumberFormat="1" applyFont="1" applyFill="1" applyBorder="1" applyAlignment="1" applyProtection="1">
      <alignment horizontal="left" vertical="center"/>
      <protection locked="0"/>
    </xf>
    <xf numFmtId="0" fontId="24" fillId="11" borderId="37" xfId="0" applyFont="1" applyFill="1" applyBorder="1" applyAlignment="1" applyProtection="1">
      <alignment horizontal="left" vertical="center"/>
      <protection locked="0"/>
    </xf>
    <xf numFmtId="0" fontId="24" fillId="11" borderId="9" xfId="0" applyFont="1" applyFill="1" applyBorder="1" applyAlignment="1" applyProtection="1">
      <alignment horizontal="left" vertical="center" wrapText="1"/>
      <protection locked="0"/>
    </xf>
    <xf numFmtId="0" fontId="24" fillId="11" borderId="32" xfId="0" applyFont="1" applyFill="1" applyBorder="1" applyAlignment="1" applyProtection="1">
      <alignment horizontal="left" vertical="center" wrapText="1"/>
      <protection locked="0"/>
    </xf>
    <xf numFmtId="0" fontId="24" fillId="8" borderId="0" xfId="0" applyFont="1" applyFill="1" applyAlignment="1">
      <alignment horizontal="right" vertical="center"/>
    </xf>
    <xf numFmtId="0" fontId="24" fillId="3" borderId="38" xfId="0" applyFont="1" applyFill="1" applyBorder="1" applyAlignment="1" applyProtection="1">
      <alignment horizontal="left" vertical="center"/>
      <protection locked="0"/>
    </xf>
    <xf numFmtId="0" fontId="24" fillId="3" borderId="14" xfId="0" applyFont="1" applyFill="1" applyBorder="1" applyAlignment="1" applyProtection="1">
      <alignment horizontal="left" vertical="center"/>
      <protection locked="0"/>
    </xf>
    <xf numFmtId="0" fontId="24" fillId="8" borderId="97" xfId="0" applyFont="1" applyFill="1" applyBorder="1" applyAlignment="1">
      <alignment horizontal="left" vertical="center"/>
    </xf>
    <xf numFmtId="0" fontId="24" fillId="10" borderId="97" xfId="0" applyFont="1" applyFill="1" applyBorder="1" applyAlignment="1">
      <alignment horizontal="left" vertical="center"/>
    </xf>
    <xf numFmtId="1" fontId="24" fillId="10" borderId="95" xfId="3" applyNumberFormat="1" applyFont="1" applyFill="1" applyBorder="1" applyAlignment="1">
      <alignment horizontal="right" vertical="center"/>
    </xf>
    <xf numFmtId="1" fontId="24" fillId="10" borderId="101" xfId="3" applyNumberFormat="1" applyFont="1" applyFill="1" applyBorder="1" applyAlignment="1">
      <alignment horizontal="right" vertical="center"/>
    </xf>
    <xf numFmtId="1" fontId="24" fillId="10" borderId="96" xfId="3" applyNumberFormat="1" applyFont="1" applyFill="1" applyBorder="1" applyAlignment="1">
      <alignment horizontal="right" vertical="center"/>
    </xf>
    <xf numFmtId="1" fontId="24" fillId="10" borderId="102" xfId="3" applyNumberFormat="1" applyFont="1" applyFill="1" applyBorder="1" applyAlignment="1">
      <alignment horizontal="right" vertical="center"/>
    </xf>
    <xf numFmtId="0" fontId="24" fillId="10" borderId="96" xfId="0" applyFont="1" applyFill="1" applyBorder="1" applyAlignment="1">
      <alignment horizontal="right" vertical="center"/>
    </xf>
    <xf numFmtId="0" fontId="24" fillId="10" borderId="102" xfId="0" applyFont="1" applyFill="1" applyBorder="1" applyAlignment="1">
      <alignment horizontal="right" vertical="center"/>
    </xf>
    <xf numFmtId="0" fontId="24" fillId="3" borderId="33" xfId="3" applyNumberFormat="1" applyFont="1" applyFill="1" applyBorder="1" applyAlignment="1" applyProtection="1">
      <alignment horizontal="right" vertical="center"/>
      <protection locked="0"/>
    </xf>
    <xf numFmtId="0" fontId="24" fillId="3" borderId="2" xfId="3" applyNumberFormat="1" applyFont="1" applyFill="1" applyBorder="1" applyAlignment="1" applyProtection="1">
      <alignment horizontal="right" vertical="center"/>
      <protection locked="0"/>
    </xf>
    <xf numFmtId="0" fontId="24" fillId="3" borderId="34" xfId="3" applyNumberFormat="1" applyFont="1" applyFill="1" applyBorder="1" applyAlignment="1" applyProtection="1">
      <alignment horizontal="right" vertical="center"/>
      <protection locked="0"/>
    </xf>
    <xf numFmtId="184" fontId="24" fillId="10" borderId="96" xfId="3" applyNumberFormat="1" applyFont="1" applyFill="1" applyBorder="1" applyAlignment="1">
      <alignment horizontal="right" vertical="center"/>
    </xf>
    <xf numFmtId="184" fontId="24" fillId="10" borderId="102" xfId="3" applyNumberFormat="1" applyFont="1" applyFill="1" applyBorder="1" applyAlignment="1">
      <alignment horizontal="right" vertical="center"/>
    </xf>
    <xf numFmtId="189" fontId="24" fillId="3" borderId="33" xfId="2" applyNumberFormat="1" applyFont="1" applyFill="1" applyBorder="1" applyAlignment="1" applyProtection="1">
      <alignment horizontal="right" vertical="center"/>
      <protection locked="0"/>
    </xf>
    <xf numFmtId="189" fontId="24" fillId="3" borderId="2" xfId="2" applyNumberFormat="1" applyFont="1" applyFill="1" applyBorder="1" applyAlignment="1" applyProtection="1">
      <alignment horizontal="right" vertical="center"/>
      <protection locked="0"/>
    </xf>
    <xf numFmtId="189" fontId="24" fillId="3" borderId="34" xfId="2" applyNumberFormat="1" applyFont="1" applyFill="1" applyBorder="1" applyAlignment="1" applyProtection="1">
      <alignment horizontal="right" vertical="center"/>
      <protection locked="0"/>
    </xf>
    <xf numFmtId="0" fontId="24" fillId="8" borderId="37" xfId="0" applyFont="1" applyFill="1" applyBorder="1" applyAlignment="1" applyProtection="1">
      <alignment horizontal="left" vertical="center" wrapText="1"/>
      <protection locked="0"/>
    </xf>
    <xf numFmtId="0" fontId="24" fillId="8" borderId="9" xfId="0" applyFont="1" applyFill="1" applyBorder="1" applyAlignment="1" applyProtection="1">
      <alignment horizontal="left" vertical="center"/>
      <protection locked="0"/>
    </xf>
    <xf numFmtId="0" fontId="24" fillId="8" borderId="32" xfId="0" applyFont="1" applyFill="1" applyBorder="1" applyAlignment="1" applyProtection="1">
      <alignment horizontal="left" vertical="center"/>
      <protection locked="0"/>
    </xf>
    <xf numFmtId="0" fontId="24" fillId="8" borderId="39" xfId="0" applyFont="1" applyFill="1" applyBorder="1" applyAlignment="1" applyProtection="1">
      <alignment horizontal="left" vertical="center"/>
      <protection locked="0"/>
    </xf>
    <xf numFmtId="0" fontId="24" fillId="8" borderId="35" xfId="0" applyFont="1" applyFill="1" applyBorder="1" applyAlignment="1" applyProtection="1">
      <alignment horizontal="left" vertical="center"/>
      <protection locked="0"/>
    </xf>
    <xf numFmtId="0" fontId="24" fillId="8" borderId="36" xfId="0" applyFont="1" applyFill="1" applyBorder="1" applyAlignment="1" applyProtection="1">
      <alignment horizontal="left" vertical="center"/>
      <protection locked="0"/>
    </xf>
    <xf numFmtId="0" fontId="24" fillId="3" borderId="37" xfId="0" applyFont="1" applyFill="1" applyBorder="1" applyAlignment="1" applyProtection="1">
      <alignment horizontal="left" vertical="center"/>
      <protection locked="0"/>
    </xf>
    <xf numFmtId="0" fontId="24" fillId="3" borderId="9" xfId="0" applyFont="1" applyFill="1" applyBorder="1" applyAlignment="1" applyProtection="1">
      <alignment horizontal="left" vertical="center"/>
      <protection locked="0"/>
    </xf>
    <xf numFmtId="0" fontId="24" fillId="3" borderId="32" xfId="0" applyFont="1" applyFill="1" applyBorder="1" applyAlignment="1" applyProtection="1">
      <alignment horizontal="left" vertical="center"/>
      <protection locked="0"/>
    </xf>
    <xf numFmtId="0" fontId="24" fillId="3" borderId="35" xfId="0" applyFont="1" applyFill="1" applyBorder="1" applyAlignment="1" applyProtection="1">
      <alignment horizontal="left" vertical="center"/>
      <protection locked="0"/>
    </xf>
    <xf numFmtId="49" fontId="24" fillId="3" borderId="33" xfId="0" applyNumberFormat="1" applyFont="1" applyFill="1" applyBorder="1" applyAlignment="1" applyProtection="1">
      <alignment horizontal="center" vertical="center"/>
      <protection locked="0"/>
    </xf>
    <xf numFmtId="49" fontId="24" fillId="3" borderId="34" xfId="0" applyNumberFormat="1" applyFont="1" applyFill="1" applyBorder="1" applyAlignment="1" applyProtection="1">
      <alignment horizontal="center" vertical="center"/>
      <protection locked="0"/>
    </xf>
    <xf numFmtId="0" fontId="2" fillId="3" borderId="33" xfId="1" applyFill="1" applyBorder="1" applyAlignment="1" applyProtection="1">
      <protection locked="0"/>
    </xf>
    <xf numFmtId="0" fontId="24" fillId="3" borderId="2" xfId="0" applyFont="1" applyFill="1" applyBorder="1" applyProtection="1">
      <protection locked="0"/>
    </xf>
    <xf numFmtId="0" fontId="24" fillId="3" borderId="34" xfId="0" applyFont="1" applyFill="1" applyBorder="1" applyProtection="1">
      <protection locked="0"/>
    </xf>
    <xf numFmtId="0" fontId="24" fillId="3" borderId="33" xfId="0" applyFont="1" applyFill="1" applyBorder="1" applyAlignment="1" applyProtection="1">
      <alignment horizontal="left" vertical="center"/>
      <protection locked="0"/>
    </xf>
    <xf numFmtId="0" fontId="24" fillId="3" borderId="2" xfId="0" applyFont="1" applyFill="1" applyBorder="1" applyAlignment="1" applyProtection="1">
      <alignment horizontal="left" vertical="center"/>
      <protection locked="0"/>
    </xf>
    <xf numFmtId="0" fontId="24" fillId="3" borderId="34" xfId="0" applyFont="1" applyFill="1" applyBorder="1" applyAlignment="1" applyProtection="1">
      <alignment horizontal="left" vertical="center"/>
      <protection locked="0"/>
    </xf>
    <xf numFmtId="0" fontId="24" fillId="10" borderId="95" xfId="0" applyFont="1" applyFill="1" applyBorder="1" applyAlignment="1" applyProtection="1">
      <alignment horizontal="center" vertical="center"/>
    </xf>
    <xf numFmtId="0" fontId="24" fillId="9" borderId="33"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4" fillId="9" borderId="34" xfId="0" applyFont="1" applyFill="1" applyBorder="1" applyAlignment="1" applyProtection="1">
      <alignment horizontal="center" vertical="center"/>
      <protection locked="0"/>
    </xf>
    <xf numFmtId="0" fontId="26" fillId="8" borderId="33"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34" xfId="0" applyFont="1" applyFill="1" applyBorder="1" applyAlignment="1">
      <alignment horizontal="center" vertical="center"/>
    </xf>
    <xf numFmtId="0" fontId="24" fillId="9" borderId="33" xfId="0" applyFont="1" applyFill="1" applyBorder="1" applyAlignment="1" applyProtection="1">
      <alignment horizontal="right" vertical="center"/>
      <protection locked="0"/>
    </xf>
    <xf numFmtId="0" fontId="24" fillId="9" borderId="34" xfId="0" applyFont="1" applyFill="1" applyBorder="1" applyAlignment="1" applyProtection="1">
      <alignment horizontal="right" vertical="center"/>
      <protection locked="0"/>
    </xf>
    <xf numFmtId="49" fontId="24" fillId="3" borderId="39" xfId="0" applyNumberFormat="1" applyFont="1" applyFill="1" applyBorder="1" applyAlignment="1" applyProtection="1">
      <alignment horizontal="center" vertical="center"/>
      <protection locked="0"/>
    </xf>
    <xf numFmtId="49" fontId="24" fillId="3" borderId="3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Border="1" applyAlignment="1" applyProtection="1">
      <alignment horizontal="right" vertical="center"/>
    </xf>
    <xf numFmtId="0" fontId="4" fillId="2" borderId="0" xfId="0" applyNumberFormat="1" applyFont="1" applyFill="1" applyAlignment="1" applyProtection="1">
      <alignment horizontal="left" vertical="center" shrinkToFit="1"/>
      <protection locked="0"/>
    </xf>
    <xf numFmtId="0" fontId="4" fillId="0" borderId="0" xfId="0" applyFont="1" applyFill="1" applyAlignment="1" applyProtection="1">
      <alignment horizontal="left" vertical="center"/>
    </xf>
    <xf numFmtId="178" fontId="4" fillId="3" borderId="0" xfId="0" applyNumberFormat="1" applyFont="1" applyFill="1" applyAlignment="1" applyProtection="1">
      <alignment horizontal="right" vertical="center" shrinkToFit="1"/>
      <protection locked="0"/>
    </xf>
    <xf numFmtId="49" fontId="4" fillId="2" borderId="0" xfId="0" applyNumberFormat="1" applyFont="1" applyFill="1" applyBorder="1" applyAlignment="1" applyProtection="1">
      <alignment horizontal="left" vertical="center"/>
      <protection locked="0"/>
    </xf>
    <xf numFmtId="0" fontId="4" fillId="2"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8" xfId="0" applyFont="1" applyFill="1" applyBorder="1" applyAlignment="1" applyProtection="1">
      <alignment horizontal="distributed" vertical="center" wrapText="1"/>
    </xf>
    <xf numFmtId="0" fontId="5" fillId="0" borderId="17"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19" xfId="0" applyFont="1" applyBorder="1" applyAlignment="1" applyProtection="1">
      <alignment horizontal="distributed" vertical="center"/>
    </xf>
    <xf numFmtId="0" fontId="5" fillId="0" borderId="20" xfId="0" applyFont="1" applyBorder="1" applyAlignment="1" applyProtection="1">
      <alignment horizontal="distributed" vertical="center"/>
    </xf>
    <xf numFmtId="0" fontId="6" fillId="0" borderId="21" xfId="0" applyFont="1" applyFill="1" applyBorder="1" applyAlignment="1" applyProtection="1">
      <alignment horizontal="justify" vertical="center" wrapText="1"/>
    </xf>
    <xf numFmtId="0" fontId="6" fillId="0" borderId="22" xfId="0" applyFont="1" applyFill="1" applyBorder="1" applyAlignment="1" applyProtection="1">
      <alignment horizontal="justify" vertical="center" wrapText="1"/>
    </xf>
    <xf numFmtId="0" fontId="6" fillId="0" borderId="23" xfId="0" applyFont="1" applyFill="1" applyBorder="1" applyAlignment="1" applyProtection="1">
      <alignment horizontal="justify" vertical="center" wrapText="1"/>
    </xf>
    <xf numFmtId="0" fontId="6" fillId="0" borderId="24" xfId="0" applyFont="1" applyFill="1" applyBorder="1" applyAlignment="1" applyProtection="1">
      <alignment horizontal="justify" vertical="center" wrapText="1"/>
    </xf>
    <xf numFmtId="0" fontId="4" fillId="0" borderId="9" xfId="0" applyFont="1" applyFill="1" applyBorder="1" applyAlignment="1" applyProtection="1">
      <alignment vertical="center"/>
    </xf>
    <xf numFmtId="0" fontId="4" fillId="0" borderId="32" xfId="0" applyFont="1" applyFill="1" applyBorder="1" applyAlignment="1" applyProtection="1">
      <alignment vertical="center"/>
    </xf>
    <xf numFmtId="0" fontId="4" fillId="3" borderId="25"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xf>
    <xf numFmtId="0" fontId="4" fillId="2" borderId="27" xfId="0" applyNumberFormat="1" applyFont="1" applyFill="1" applyBorder="1" applyAlignment="1" applyProtection="1">
      <alignment horizontal="left" vertical="center"/>
      <protection locked="0"/>
    </xf>
    <xf numFmtId="0" fontId="4" fillId="2" borderId="28" xfId="0" applyNumberFormat="1" applyFont="1" applyFill="1" applyBorder="1" applyAlignment="1" applyProtection="1">
      <alignment horizontal="left" vertical="center"/>
      <protection locked="0"/>
    </xf>
    <xf numFmtId="0" fontId="4" fillId="2" borderId="6"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4" fillId="0" borderId="10"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5" fillId="0" borderId="2" xfId="0" applyFont="1" applyFill="1" applyBorder="1" applyAlignment="1" applyProtection="1">
      <alignment horizontal="center" vertical="center"/>
    </xf>
    <xf numFmtId="0" fontId="4" fillId="0" borderId="3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34" xfId="0" applyFont="1" applyFill="1" applyBorder="1" applyAlignment="1" applyProtection="1">
      <alignment horizontal="center" vertical="center" textRotation="255"/>
    </xf>
    <xf numFmtId="0" fontId="4" fillId="2" borderId="35" xfId="1" applyNumberFormat="1" applyFont="1" applyFill="1" applyBorder="1" applyAlignment="1" applyProtection="1">
      <alignment horizontal="left" vertical="center"/>
      <protection locked="0"/>
    </xf>
    <xf numFmtId="0" fontId="4" fillId="2" borderId="35" xfId="0" applyNumberFormat="1" applyFont="1" applyFill="1" applyBorder="1" applyAlignment="1" applyProtection="1">
      <alignment horizontal="left" vertical="center"/>
      <protection locked="0"/>
    </xf>
    <xf numFmtId="0" fontId="4" fillId="2" borderId="36" xfId="0" applyNumberFormat="1" applyFont="1" applyFill="1" applyBorder="1" applyAlignment="1" applyProtection="1">
      <alignment horizontal="left" vertical="center"/>
      <protection locked="0"/>
    </xf>
    <xf numFmtId="0" fontId="4" fillId="0" borderId="3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4" fillId="0" borderId="38"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39" xfId="0" applyFont="1" applyFill="1" applyBorder="1" applyAlignment="1" applyProtection="1">
      <alignment horizontal="distributed" vertical="center"/>
    </xf>
    <xf numFmtId="0" fontId="4" fillId="0" borderId="35" xfId="0" applyFont="1" applyFill="1" applyBorder="1" applyAlignment="1" applyProtection="1">
      <alignment horizontal="distributed" vertical="center"/>
    </xf>
    <xf numFmtId="0" fontId="4" fillId="0" borderId="40" xfId="0" applyFont="1" applyFill="1" applyBorder="1" applyAlignment="1" applyProtection="1">
      <alignment horizontal="distributed" vertical="center"/>
    </xf>
    <xf numFmtId="0" fontId="12" fillId="0" borderId="41" xfId="0" applyFont="1" applyFill="1" applyBorder="1" applyAlignment="1" applyProtection="1">
      <alignment horizontal="distributed" vertical="center"/>
    </xf>
    <xf numFmtId="0" fontId="12" fillId="0" borderId="35"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4" fillId="2" borderId="9" xfId="0" applyNumberFormat="1" applyFont="1" applyFill="1" applyBorder="1" applyAlignment="1" applyProtection="1">
      <alignment horizontal="left" vertical="center"/>
      <protection locked="0"/>
    </xf>
    <xf numFmtId="0" fontId="4" fillId="2" borderId="32" xfId="0" applyNumberFormat="1" applyFont="1" applyFill="1" applyBorder="1" applyAlignment="1" applyProtection="1">
      <alignment horizontal="left" vertical="center"/>
      <protection locked="0"/>
    </xf>
    <xf numFmtId="0" fontId="4" fillId="0" borderId="27" xfId="0" applyFont="1" applyFill="1" applyBorder="1" applyAlignment="1" applyProtection="1">
      <alignment horizontal="distributed" vertical="center"/>
    </xf>
    <xf numFmtId="0" fontId="4" fillId="0" borderId="5" xfId="0" applyFont="1" applyFill="1" applyBorder="1" applyAlignment="1" applyProtection="1">
      <alignment horizontal="distributed" vertical="center"/>
    </xf>
    <xf numFmtId="0" fontId="6" fillId="0" borderId="29" xfId="0" applyFont="1" applyFill="1" applyBorder="1" applyAlignment="1" applyProtection="1">
      <alignment vertical="center" textRotation="255" wrapText="1"/>
    </xf>
    <xf numFmtId="0" fontId="6" fillId="0" borderId="30" xfId="0" applyFont="1" applyFill="1" applyBorder="1" applyAlignment="1" applyProtection="1">
      <alignment vertical="center" textRotation="255" wrapText="1"/>
    </xf>
    <xf numFmtId="0" fontId="6" fillId="0" borderId="31" xfId="0" applyFont="1" applyFill="1" applyBorder="1" applyAlignment="1" applyProtection="1">
      <alignment vertical="center" textRotation="255" wrapText="1"/>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9" fontId="4" fillId="2" borderId="0" xfId="0" applyNumberFormat="1" applyFont="1" applyFill="1" applyAlignment="1" applyProtection="1">
      <alignment horizontal="left" vertical="center" shrinkToFit="1"/>
    </xf>
    <xf numFmtId="178" fontId="4" fillId="3" borderId="0" xfId="0" applyNumberFormat="1" applyFont="1" applyFill="1" applyAlignment="1" applyProtection="1">
      <alignment horizontal="right" vertical="center" shrinkToFit="1"/>
    </xf>
    <xf numFmtId="0" fontId="4" fillId="0" borderId="0" xfId="0" applyFont="1" applyAlignment="1" applyProtection="1">
      <alignment horizontal="center" vertical="center"/>
    </xf>
    <xf numFmtId="0" fontId="4" fillId="2" borderId="25"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wrapText="1"/>
    </xf>
    <xf numFmtId="0" fontId="4" fillId="2" borderId="28"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49" fontId="4" fillId="2" borderId="27" xfId="0" applyNumberFormat="1" applyFont="1" applyFill="1" applyBorder="1" applyAlignment="1" applyProtection="1">
      <alignment horizontal="left" vertical="center"/>
    </xf>
    <xf numFmtId="49" fontId="4" fillId="2" borderId="28" xfId="0" applyNumberFormat="1" applyFont="1" applyFill="1" applyBorder="1" applyAlignment="1" applyProtection="1">
      <alignment horizontal="left" vertical="center"/>
    </xf>
    <xf numFmtId="49" fontId="4" fillId="2" borderId="6" xfId="0" applyNumberFormat="1" applyFont="1" applyFill="1" applyBorder="1" applyAlignment="1" applyProtection="1">
      <alignment horizontal="left" vertical="center"/>
    </xf>
    <xf numFmtId="49" fontId="4" fillId="2" borderId="9" xfId="0" applyNumberFormat="1" applyFont="1" applyFill="1" applyBorder="1" applyAlignment="1" applyProtection="1">
      <alignment horizontal="left" vertical="center" shrinkToFit="1"/>
    </xf>
    <xf numFmtId="49" fontId="4" fillId="2" borderId="32" xfId="0" applyNumberFormat="1" applyFont="1" applyFill="1" applyBorder="1" applyAlignment="1" applyProtection="1">
      <alignment horizontal="left" vertical="center" shrinkToFit="1"/>
    </xf>
    <xf numFmtId="0" fontId="4" fillId="0" borderId="35" xfId="0" applyFont="1" applyBorder="1" applyAlignment="1" applyProtection="1">
      <alignment vertical="center"/>
    </xf>
    <xf numFmtId="0" fontId="4" fillId="0" borderId="36" xfId="0" applyFont="1" applyBorder="1" applyAlignment="1" applyProtection="1">
      <alignment vertical="center"/>
    </xf>
    <xf numFmtId="0" fontId="4" fillId="0" borderId="38" xfId="0" applyFont="1" applyFill="1" applyBorder="1" applyAlignment="1" applyProtection="1">
      <alignment horizontal="center" vertical="center" wrapText="1"/>
    </xf>
    <xf numFmtId="0" fontId="4" fillId="2" borderId="33" xfId="0" applyNumberFormat="1" applyFont="1" applyFill="1" applyBorder="1" applyAlignment="1" applyProtection="1">
      <alignment horizontal="justify" vertical="top" wrapText="1"/>
      <protection locked="0"/>
    </xf>
    <xf numFmtId="0" fontId="4" fillId="2" borderId="2" xfId="0" applyNumberFormat="1" applyFont="1" applyFill="1" applyBorder="1" applyAlignment="1" applyProtection="1">
      <alignment horizontal="justify" vertical="top" wrapText="1"/>
      <protection locked="0"/>
    </xf>
    <xf numFmtId="0" fontId="4" fillId="2" borderId="34" xfId="0" applyNumberFormat="1" applyFont="1" applyFill="1" applyBorder="1" applyAlignment="1" applyProtection="1">
      <alignment horizontal="justify" vertical="top" wrapText="1"/>
      <protection locked="0"/>
    </xf>
    <xf numFmtId="0" fontId="4" fillId="0" borderId="3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4" fillId="0" borderId="33"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4" fillId="0" borderId="25" xfId="0" applyNumberFormat="1" applyFont="1" applyFill="1" applyBorder="1" applyAlignment="1" applyProtection="1">
      <alignment horizontal="right" vertical="center"/>
    </xf>
    <xf numFmtId="0" fontId="4" fillId="0" borderId="26" xfId="0" applyNumberFormat="1" applyFont="1" applyFill="1" applyBorder="1" applyAlignment="1" applyProtection="1">
      <alignment horizontal="right" vertical="center"/>
    </xf>
    <xf numFmtId="0" fontId="4" fillId="0" borderId="37" xfId="0" applyFont="1" applyFill="1" applyBorder="1" applyAlignment="1" applyProtection="1">
      <alignment horizontal="justify" vertical="center" wrapText="1"/>
    </xf>
    <xf numFmtId="0" fontId="4" fillId="0" borderId="17" xfId="0" applyFont="1" applyFill="1" applyBorder="1" applyAlignment="1" applyProtection="1">
      <alignment horizontal="justify" vertical="center" wrapText="1"/>
    </xf>
    <xf numFmtId="0" fontId="4" fillId="0" borderId="38"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0" fillId="0" borderId="39" xfId="0" applyBorder="1" applyAlignment="1" applyProtection="1">
      <alignment horizontal="justify" vertical="center" wrapText="1"/>
    </xf>
    <xf numFmtId="0" fontId="0" fillId="0" borderId="40" xfId="0" applyBorder="1" applyAlignment="1" applyProtection="1">
      <alignment horizontal="justify" vertical="center" wrapText="1"/>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0" fillId="0" borderId="15" xfId="0" applyBorder="1" applyAlignment="1" applyProtection="1">
      <alignment vertical="center"/>
    </xf>
    <xf numFmtId="0" fontId="0" fillId="0" borderId="20" xfId="0" applyBorder="1" applyAlignment="1" applyProtection="1">
      <alignment vertical="center"/>
    </xf>
    <xf numFmtId="0" fontId="4" fillId="0" borderId="9" xfId="0" applyFont="1" applyFill="1" applyBorder="1" applyAlignment="1" applyProtection="1">
      <alignment horizontal="justify" vertical="center" wrapText="1"/>
    </xf>
    <xf numFmtId="0" fontId="5" fillId="0" borderId="32" xfId="0" applyFont="1" applyBorder="1" applyAlignment="1" applyProtection="1">
      <alignment horizontal="justify" vertical="center" wrapText="1"/>
    </xf>
    <xf numFmtId="0" fontId="0" fillId="0" borderId="35" xfId="0" applyBorder="1" applyAlignment="1" applyProtection="1">
      <alignment vertical="center"/>
    </xf>
    <xf numFmtId="0" fontId="0" fillId="0" borderId="36" xfId="0" applyBorder="1" applyAlignment="1" applyProtection="1">
      <alignment vertical="center"/>
    </xf>
    <xf numFmtId="0" fontId="4" fillId="0" borderId="42" xfId="0" applyFont="1" applyFill="1" applyBorder="1" applyAlignment="1" applyProtection="1">
      <alignment horizontal="justify" vertical="center" wrapText="1"/>
    </xf>
    <xf numFmtId="0" fontId="5" fillId="0" borderId="44" xfId="0" applyFont="1" applyBorder="1" applyAlignment="1" applyProtection="1">
      <alignment horizontal="justify" vertical="center" wrapText="1"/>
    </xf>
    <xf numFmtId="38" fontId="4" fillId="0" borderId="19" xfId="2" applyFont="1" applyFill="1" applyBorder="1" applyAlignment="1" applyProtection="1">
      <alignment horizontal="right" vertical="center"/>
      <protection locked="0"/>
    </xf>
    <xf numFmtId="38" fontId="0" fillId="0" borderId="15" xfId="2" applyFont="1" applyFill="1" applyBorder="1" applyAlignment="1" applyProtection="1">
      <alignment horizontal="right" vertical="center"/>
      <protection locked="0"/>
    </xf>
    <xf numFmtId="38" fontId="4" fillId="0" borderId="41" xfId="2" applyFont="1" applyFill="1" applyBorder="1" applyAlignment="1" applyProtection="1">
      <alignment horizontal="right" vertical="center"/>
      <protection locked="0"/>
    </xf>
    <xf numFmtId="38" fontId="0" fillId="0" borderId="35" xfId="2" applyFont="1" applyFill="1" applyBorder="1" applyAlignment="1" applyProtection="1">
      <alignment horizontal="right" vertical="center"/>
      <protection locked="0"/>
    </xf>
    <xf numFmtId="181" fontId="4" fillId="0" borderId="41" xfId="0" applyNumberFormat="1" applyFont="1" applyFill="1" applyBorder="1" applyAlignment="1" applyProtection="1">
      <alignment horizontal="right" vertical="center"/>
      <protection locked="0"/>
    </xf>
    <xf numFmtId="181" fontId="0" fillId="0" borderId="35" xfId="0" applyNumberFormat="1" applyFill="1" applyBorder="1" applyAlignment="1" applyProtection="1">
      <alignment horizontal="right" vertical="center"/>
      <protection locked="0"/>
    </xf>
    <xf numFmtId="0" fontId="4" fillId="0" borderId="19" xfId="0" applyFont="1" applyFill="1" applyBorder="1" applyAlignment="1" applyProtection="1">
      <alignment horizontal="distributed" vertical="center"/>
    </xf>
    <xf numFmtId="0" fontId="4" fillId="0" borderId="20" xfId="0" applyFont="1" applyFill="1" applyBorder="1" applyAlignment="1" applyProtection="1">
      <alignment horizontal="distributed" vertical="center"/>
    </xf>
    <xf numFmtId="0" fontId="4" fillId="0" borderId="9"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46" xfId="0" applyFont="1" applyFill="1" applyBorder="1" applyAlignment="1" applyProtection="1">
      <alignment horizontal="distributed" vertical="center" wrapText="1"/>
    </xf>
    <xf numFmtId="0" fontId="4" fillId="0" borderId="43" xfId="0" applyFont="1" applyFill="1" applyBorder="1" applyAlignment="1" applyProtection="1">
      <alignment horizontal="distributed" vertical="center" wrapText="1"/>
    </xf>
    <xf numFmtId="0" fontId="0" fillId="0" borderId="41" xfId="0" applyBorder="1" applyAlignment="1" applyProtection="1">
      <alignment vertical="center" wrapText="1"/>
    </xf>
    <xf numFmtId="0" fontId="0" fillId="0" borderId="40" xfId="0" applyBorder="1" applyAlignment="1" applyProtection="1">
      <alignment vertical="center" wrapText="1"/>
    </xf>
    <xf numFmtId="10" fontId="17" fillId="0" borderId="9" xfId="3" applyNumberFormat="1" applyFont="1" applyFill="1" applyBorder="1" applyAlignment="1" applyProtection="1">
      <alignment horizontal="center" vertical="center" wrapText="1"/>
    </xf>
    <xf numFmtId="0" fontId="23" fillId="0" borderId="9" xfId="0" applyFont="1" applyBorder="1" applyAlignment="1">
      <alignment horizontal="center" vertical="center" wrapText="1"/>
    </xf>
    <xf numFmtId="10" fontId="17" fillId="0" borderId="35" xfId="3" applyNumberFormat="1" applyFont="1" applyFill="1" applyBorder="1" applyAlignment="1" applyProtection="1">
      <alignment horizontal="center" vertical="center" wrapText="1"/>
    </xf>
    <xf numFmtId="0" fontId="23" fillId="0" borderId="35" xfId="0" applyFont="1" applyBorder="1" applyAlignment="1">
      <alignment horizontal="center" vertical="center" wrapText="1"/>
    </xf>
    <xf numFmtId="0" fontId="4" fillId="0" borderId="33" xfId="0" applyFont="1" applyFill="1" applyBorder="1" applyAlignment="1" applyProtection="1">
      <alignment horizontal="justify" vertical="center" wrapText="1"/>
    </xf>
    <xf numFmtId="0" fontId="4" fillId="0" borderId="45" xfId="0" applyFont="1" applyFill="1" applyBorder="1" applyAlignment="1" applyProtection="1">
      <alignment horizontal="justify" vertical="center" wrapText="1"/>
    </xf>
    <xf numFmtId="187" fontId="4" fillId="0" borderId="46" xfId="2" applyNumberFormat="1" applyFont="1" applyFill="1" applyBorder="1" applyAlignment="1" applyProtection="1">
      <alignment horizontal="right" vertical="center"/>
      <protection locked="0"/>
    </xf>
    <xf numFmtId="187" fontId="4" fillId="0" borderId="42" xfId="2" applyNumberFormat="1" applyFont="1" applyFill="1" applyBorder="1" applyAlignment="1" applyProtection="1">
      <alignment horizontal="right" vertical="center"/>
      <protection locked="0"/>
    </xf>
    <xf numFmtId="181" fontId="4" fillId="0" borderId="46" xfId="2" applyNumberFormat="1" applyFont="1" applyFill="1" applyBorder="1" applyAlignment="1" applyProtection="1">
      <alignment horizontal="right" vertical="center"/>
      <protection locked="0"/>
    </xf>
    <xf numFmtId="181" fontId="4" fillId="0" borderId="42" xfId="2" applyNumberFormat="1" applyFont="1" applyFill="1" applyBorder="1" applyAlignment="1" applyProtection="1">
      <alignment horizontal="right" vertical="center"/>
      <protection locked="0"/>
    </xf>
    <xf numFmtId="0" fontId="4" fillId="0" borderId="27" xfId="0" applyFont="1" applyFill="1" applyBorder="1" applyAlignment="1" applyProtection="1">
      <alignment horizontal="justify" vertical="center" wrapText="1"/>
    </xf>
    <xf numFmtId="0" fontId="4" fillId="0" borderId="5" xfId="0" applyFont="1" applyBorder="1" applyAlignment="1" applyProtection="1">
      <alignment horizontal="justify" vertical="center" wrapText="1"/>
    </xf>
    <xf numFmtId="0" fontId="4" fillId="2" borderId="41" xfId="0" applyFont="1" applyFill="1" applyBorder="1" applyAlignment="1" applyProtection="1">
      <alignment horizontal="justify" vertical="top" wrapText="1"/>
      <protection locked="0"/>
    </xf>
    <xf numFmtId="0" fontId="4" fillId="2" borderId="35" xfId="0" applyFont="1" applyFill="1" applyBorder="1" applyAlignment="1" applyProtection="1">
      <alignment horizontal="justify" vertical="top" wrapText="1"/>
      <protection locked="0"/>
    </xf>
    <xf numFmtId="0" fontId="4" fillId="2" borderId="2" xfId="0" applyFont="1" applyFill="1" applyBorder="1" applyAlignment="1" applyProtection="1">
      <alignment horizontal="justify" vertical="top" wrapText="1"/>
      <protection locked="0"/>
    </xf>
    <xf numFmtId="0" fontId="4" fillId="2" borderId="34" xfId="0" applyFont="1" applyFill="1" applyBorder="1" applyAlignment="1" applyProtection="1">
      <alignment horizontal="justify" vertical="top" wrapText="1"/>
      <protection locked="0"/>
    </xf>
    <xf numFmtId="0" fontId="4" fillId="0" borderId="46" xfId="0" applyFont="1" applyFill="1" applyBorder="1" applyAlignment="1" applyProtection="1">
      <alignment horizontal="justify" vertical="center" wrapText="1"/>
    </xf>
    <xf numFmtId="0" fontId="4" fillId="0" borderId="43" xfId="0" applyFont="1" applyFill="1" applyBorder="1" applyAlignment="1" applyProtection="1">
      <alignment horizontal="justify" vertical="center" wrapText="1"/>
    </xf>
    <xf numFmtId="0" fontId="0" fillId="0" borderId="19" xfId="0" applyBorder="1" applyAlignment="1" applyProtection="1">
      <alignment vertical="center" wrapText="1"/>
    </xf>
    <xf numFmtId="0" fontId="0" fillId="0" borderId="20" xfId="0" applyBorder="1" applyAlignment="1" applyProtection="1">
      <alignment vertical="center" wrapText="1"/>
    </xf>
    <xf numFmtId="38" fontId="4" fillId="0" borderId="46" xfId="2" applyFont="1" applyFill="1" applyBorder="1" applyAlignment="1" applyProtection="1">
      <alignment horizontal="justify" vertical="center" wrapText="1"/>
    </xf>
    <xf numFmtId="0" fontId="5" fillId="0" borderId="43" xfId="0" applyFont="1" applyBorder="1" applyAlignment="1" applyProtection="1">
      <alignment horizontal="justify" vertical="center" wrapText="1"/>
    </xf>
    <xf numFmtId="38" fontId="4" fillId="0" borderId="46" xfId="2" applyFont="1" applyFill="1" applyBorder="1" applyAlignment="1" applyProtection="1">
      <alignment horizontal="distributed" vertical="center" wrapText="1"/>
    </xf>
    <xf numFmtId="38" fontId="4" fillId="0" borderId="43" xfId="2" applyFont="1" applyFill="1" applyBorder="1" applyAlignment="1" applyProtection="1">
      <alignment horizontal="distributed" vertical="center" wrapText="1"/>
    </xf>
    <xf numFmtId="0" fontId="4" fillId="0" borderId="44" xfId="0" applyFont="1" applyFill="1" applyBorder="1" applyAlignment="1" applyProtection="1">
      <alignment horizontal="justify" vertical="center" wrapText="1"/>
    </xf>
    <xf numFmtId="0" fontId="4" fillId="0" borderId="44" xfId="0" applyFont="1" applyFill="1" applyBorder="1" applyAlignment="1" applyProtection="1">
      <alignment vertical="center"/>
    </xf>
    <xf numFmtId="0" fontId="0" fillId="0" borderId="16" xfId="0" applyBorder="1" applyAlignment="1" applyProtection="1">
      <alignment vertical="center"/>
    </xf>
    <xf numFmtId="187" fontId="4" fillId="0" borderId="19" xfId="2" applyNumberFormat="1" applyFont="1" applyFill="1" applyBorder="1" applyAlignment="1" applyProtection="1">
      <alignment horizontal="right" vertical="center"/>
      <protection locked="0"/>
    </xf>
    <xf numFmtId="187" fontId="0" fillId="0" borderId="15" xfId="0" applyNumberFormat="1" applyFill="1" applyBorder="1" applyAlignment="1" applyProtection="1">
      <alignment horizontal="right" vertical="center"/>
      <protection locked="0"/>
    </xf>
    <xf numFmtId="187" fontId="4" fillId="0" borderId="41" xfId="2" applyNumberFormat="1" applyFont="1" applyFill="1" applyBorder="1" applyAlignment="1" applyProtection="1">
      <alignment horizontal="right" vertical="center"/>
      <protection locked="0"/>
    </xf>
    <xf numFmtId="187" fontId="0" fillId="0" borderId="35" xfId="0" applyNumberFormat="1" applyFill="1" applyBorder="1" applyAlignment="1" applyProtection="1">
      <alignment horizontal="right" vertical="center"/>
      <protection locked="0"/>
    </xf>
    <xf numFmtId="181" fontId="4" fillId="0" borderId="19" xfId="2" applyNumberFormat="1" applyFon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0" fontId="4" fillId="0" borderId="39"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46" fillId="2" borderId="47" xfId="0" applyFont="1" applyFill="1" applyBorder="1" applyAlignment="1" applyProtection="1">
      <alignment horizontal="justify" vertical="top" wrapText="1"/>
      <protection locked="0"/>
    </xf>
    <xf numFmtId="0" fontId="46" fillId="2" borderId="48" xfId="0" applyFont="1" applyFill="1" applyBorder="1" applyAlignment="1" applyProtection="1">
      <alignment horizontal="justify" vertical="top" wrapText="1"/>
      <protection locked="0"/>
    </xf>
    <xf numFmtId="0" fontId="5" fillId="0" borderId="17" xfId="0" applyFont="1" applyBorder="1" applyAlignment="1" applyProtection="1">
      <alignment horizontal="justify" vertical="center" wrapText="1"/>
    </xf>
    <xf numFmtId="0" fontId="5" fillId="0" borderId="18" xfId="0" applyFont="1" applyBorder="1" applyAlignment="1" applyProtection="1">
      <alignment horizontal="justify" vertical="center" wrapText="1"/>
    </xf>
    <xf numFmtId="0" fontId="5" fillId="0" borderId="38" xfId="0" applyFont="1" applyBorder="1" applyAlignment="1" applyProtection="1">
      <alignment horizontal="justify" vertical="center" wrapText="1"/>
    </xf>
    <xf numFmtId="0" fontId="5" fillId="0" borderId="39" xfId="0" applyFont="1" applyBorder="1" applyAlignment="1" applyProtection="1">
      <alignment horizontal="justify" vertical="center" wrapText="1"/>
    </xf>
    <xf numFmtId="0" fontId="5" fillId="0" borderId="40" xfId="0" applyFont="1" applyBorder="1" applyAlignment="1" applyProtection="1">
      <alignment horizontal="justify" vertical="center" wrapText="1"/>
    </xf>
    <xf numFmtId="0" fontId="4" fillId="0" borderId="19" xfId="0" applyFont="1" applyFill="1" applyBorder="1" applyAlignment="1" applyProtection="1">
      <alignment horizontal="justify" vertical="center" wrapText="1"/>
    </xf>
    <xf numFmtId="0" fontId="4" fillId="0" borderId="20" xfId="0" applyFont="1" applyFill="1" applyBorder="1" applyAlignment="1" applyProtection="1">
      <alignment horizontal="justify" vertical="center" wrapText="1"/>
    </xf>
    <xf numFmtId="0" fontId="4" fillId="0" borderId="25" xfId="0" applyNumberFormat="1" applyFont="1" applyFill="1" applyBorder="1" applyAlignment="1" applyProtection="1">
      <alignment horizontal="left" vertical="center"/>
      <protection locked="0"/>
    </xf>
    <xf numFmtId="0" fontId="4" fillId="0" borderId="26" xfId="0" applyNumberFormat="1" applyFont="1" applyFill="1" applyBorder="1" applyAlignment="1" applyProtection="1">
      <alignment horizontal="left" vertical="center"/>
      <protection locked="0"/>
    </xf>
    <xf numFmtId="0" fontId="4" fillId="0" borderId="49" xfId="0" applyNumberFormat="1" applyFont="1" applyFill="1" applyBorder="1" applyAlignment="1" applyProtection="1">
      <alignment horizontal="left" vertical="center"/>
      <protection locked="0"/>
    </xf>
    <xf numFmtId="38" fontId="4" fillId="0" borderId="8" xfId="2" applyFont="1" applyFill="1" applyBorder="1" applyAlignment="1" applyProtection="1">
      <alignment horizontal="right" vertical="center"/>
      <protection locked="0"/>
    </xf>
    <xf numFmtId="38" fontId="4" fillId="0" borderId="9" xfId="2" applyFont="1" applyFill="1" applyBorder="1" applyAlignment="1" applyProtection="1">
      <alignment horizontal="right" vertical="center"/>
      <protection locked="0"/>
    </xf>
    <xf numFmtId="181" fontId="4" fillId="0" borderId="46" xfId="0" applyNumberFormat="1" applyFont="1" applyFill="1" applyBorder="1" applyAlignment="1" applyProtection="1">
      <alignment horizontal="right" vertical="center"/>
      <protection locked="0"/>
    </xf>
    <xf numFmtId="181" fontId="4" fillId="0" borderId="42"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justify" vertical="center" wrapText="1"/>
    </xf>
    <xf numFmtId="0" fontId="4" fillId="0" borderId="49" xfId="0" applyFont="1" applyFill="1" applyBorder="1" applyAlignment="1" applyProtection="1">
      <alignment horizontal="justify" vertical="center" wrapText="1"/>
    </xf>
    <xf numFmtId="0" fontId="4" fillId="0" borderId="8" xfId="0" applyFont="1" applyFill="1" applyBorder="1" applyAlignment="1" applyProtection="1">
      <alignment horizontal="justify" vertical="center" wrapText="1"/>
    </xf>
    <xf numFmtId="38" fontId="4" fillId="0" borderId="46" xfId="2" applyFont="1" applyFill="1" applyBorder="1" applyAlignment="1" applyProtection="1">
      <alignment horizontal="right" vertical="center"/>
      <protection locked="0"/>
    </xf>
    <xf numFmtId="38" fontId="4" fillId="0" borderId="42" xfId="2" applyFont="1" applyFill="1" applyBorder="1" applyAlignment="1" applyProtection="1">
      <alignment horizontal="right" vertical="center"/>
      <protection locked="0"/>
    </xf>
    <xf numFmtId="0" fontId="4" fillId="0" borderId="26" xfId="0" applyNumberFormat="1" applyFont="1" applyFill="1" applyBorder="1" applyAlignment="1" applyProtection="1">
      <alignment horizontal="justify" vertical="center" wrapText="1"/>
      <protection locked="0"/>
    </xf>
    <xf numFmtId="177" fontId="4" fillId="2" borderId="46" xfId="0" applyNumberFormat="1" applyFont="1" applyFill="1" applyBorder="1" applyAlignment="1" applyProtection="1">
      <alignment horizontal="right" vertical="center"/>
    </xf>
    <xf numFmtId="177" fontId="4" fillId="2" borderId="42" xfId="0" applyNumberFormat="1" applyFont="1" applyFill="1" applyBorder="1" applyAlignment="1" applyProtection="1">
      <alignment horizontal="right" vertical="center"/>
    </xf>
    <xf numFmtId="177" fontId="4" fillId="2" borderId="8" xfId="0" applyNumberFormat="1" applyFont="1" applyFill="1" applyBorder="1" applyAlignment="1" applyProtection="1">
      <alignment horizontal="right" vertical="center"/>
    </xf>
    <xf numFmtId="177" fontId="4" fillId="2" borderId="9" xfId="0" applyNumberFormat="1" applyFont="1" applyFill="1" applyBorder="1" applyAlignment="1" applyProtection="1">
      <alignment horizontal="right" vertical="center"/>
    </xf>
    <xf numFmtId="177" fontId="4" fillId="2" borderId="19" xfId="0" applyNumberFormat="1" applyFont="1" applyFill="1" applyBorder="1" applyAlignment="1" applyProtection="1">
      <alignment horizontal="right" vertical="center"/>
    </xf>
    <xf numFmtId="177" fontId="0" fillId="0" borderId="15" xfId="0" applyNumberFormat="1" applyBorder="1" applyAlignment="1" applyProtection="1">
      <alignment horizontal="right" vertical="center"/>
    </xf>
    <xf numFmtId="177" fontId="4" fillId="2" borderId="41" xfId="0" applyNumberFormat="1" applyFont="1" applyFill="1" applyBorder="1" applyAlignment="1" applyProtection="1">
      <alignment horizontal="right" vertical="center"/>
    </xf>
    <xf numFmtId="177" fontId="0" fillId="0" borderId="35" xfId="0" applyNumberFormat="1" applyBorder="1" applyAlignment="1" applyProtection="1">
      <alignment horizontal="right" vertical="center"/>
    </xf>
    <xf numFmtId="181" fontId="4" fillId="2" borderId="46" xfId="0" applyNumberFormat="1" applyFont="1" applyFill="1" applyBorder="1" applyAlignment="1" applyProtection="1">
      <alignment horizontal="right" vertical="center"/>
    </xf>
    <xf numFmtId="181" fontId="4" fillId="2" borderId="42" xfId="0" applyNumberFormat="1" applyFont="1" applyFill="1" applyBorder="1" applyAlignment="1" applyProtection="1">
      <alignment horizontal="right" vertical="center"/>
    </xf>
    <xf numFmtId="0" fontId="0" fillId="0" borderId="35" xfId="0" applyFont="1" applyBorder="1" applyAlignment="1" applyProtection="1">
      <alignment vertical="center"/>
    </xf>
    <xf numFmtId="0" fontId="0" fillId="0" borderId="36" xfId="0" applyFont="1" applyBorder="1" applyAlignment="1" applyProtection="1">
      <alignment vertical="center"/>
    </xf>
    <xf numFmtId="0" fontId="4" fillId="0" borderId="9"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181" fontId="4" fillId="2" borderId="41" xfId="0" applyNumberFormat="1" applyFont="1" applyFill="1" applyBorder="1" applyAlignment="1" applyProtection="1">
      <alignment horizontal="right" vertical="center"/>
    </xf>
    <xf numFmtId="181" fontId="0" fillId="2" borderId="35" xfId="0" applyNumberFormat="1" applyFont="1" applyFill="1" applyBorder="1" applyAlignment="1" applyProtection="1">
      <alignment horizontal="right" vertical="center"/>
    </xf>
    <xf numFmtId="0" fontId="4" fillId="2" borderId="46" xfId="2" applyNumberFormat="1" applyFont="1" applyFill="1" applyBorder="1" applyAlignment="1" applyProtection="1">
      <alignment horizontal="right" vertical="center"/>
    </xf>
    <xf numFmtId="0" fontId="4" fillId="2" borderId="42" xfId="2" applyNumberFormat="1" applyFont="1" applyFill="1" applyBorder="1" applyAlignment="1" applyProtection="1">
      <alignment horizontal="right" vertical="center"/>
    </xf>
    <xf numFmtId="0" fontId="0" fillId="0" borderId="15" xfId="0" applyFont="1" applyBorder="1" applyAlignment="1" applyProtection="1">
      <alignment vertical="center"/>
    </xf>
    <xf numFmtId="49" fontId="4" fillId="2" borderId="26" xfId="0" applyNumberFormat="1" applyFont="1" applyFill="1" applyBorder="1" applyAlignment="1" applyProtection="1">
      <alignment vertical="center" wrapText="1"/>
    </xf>
    <xf numFmtId="49" fontId="4" fillId="2" borderId="25" xfId="0" applyNumberFormat="1" applyFont="1" applyFill="1" applyBorder="1" applyAlignment="1" applyProtection="1">
      <alignment horizontal="left" vertical="center" wrapText="1"/>
    </xf>
    <xf numFmtId="49" fontId="4" fillId="2" borderId="26" xfId="0" applyNumberFormat="1" applyFont="1" applyFill="1" applyBorder="1" applyAlignment="1" applyProtection="1">
      <alignment horizontal="left" vertical="center" wrapText="1"/>
    </xf>
    <xf numFmtId="49" fontId="4" fillId="2" borderId="49"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right" wrapText="1"/>
    </xf>
    <xf numFmtId="0" fontId="5" fillId="0" borderId="0" xfId="0" applyFont="1" applyFill="1" applyAlignment="1" applyProtection="1">
      <alignment horizontal="left" wrapText="1"/>
    </xf>
    <xf numFmtId="0" fontId="20" fillId="0" borderId="0" xfId="0" applyFont="1" applyFill="1" applyAlignment="1" applyProtection="1">
      <alignment horizontal="left" wrapText="1"/>
    </xf>
    <xf numFmtId="0" fontId="4" fillId="6" borderId="65" xfId="0" applyFont="1" applyFill="1" applyBorder="1" applyAlignment="1" applyProtection="1">
      <alignment horizontal="left" vertical="top" wrapText="1" indent="1"/>
    </xf>
    <xf numFmtId="0" fontId="4" fillId="6" borderId="66" xfId="0" applyFont="1" applyFill="1" applyBorder="1" applyAlignment="1" applyProtection="1">
      <alignment horizontal="left" vertical="top" wrapText="1" indent="1"/>
    </xf>
    <xf numFmtId="0" fontId="4" fillId="6" borderId="67" xfId="0" applyFont="1" applyFill="1" applyBorder="1" applyAlignment="1" applyProtection="1">
      <alignment horizontal="left" vertical="top" wrapText="1" indent="1"/>
    </xf>
    <xf numFmtId="0" fontId="4" fillId="6" borderId="71" xfId="0" applyFont="1" applyFill="1" applyBorder="1" applyAlignment="1" applyProtection="1">
      <alignment horizontal="left" vertical="top" wrapText="1" indent="1"/>
    </xf>
    <xf numFmtId="0" fontId="4" fillId="6" borderId="1" xfId="0" applyFont="1" applyFill="1" applyBorder="1" applyAlignment="1" applyProtection="1">
      <alignment horizontal="left" vertical="top" wrapText="1" indent="1"/>
    </xf>
    <xf numFmtId="0" fontId="4" fillId="6" borderId="72" xfId="0" applyFont="1" applyFill="1" applyBorder="1" applyAlignment="1" applyProtection="1">
      <alignment horizontal="left" vertical="top" wrapText="1" indent="1"/>
    </xf>
    <xf numFmtId="0" fontId="4" fillId="6" borderId="75" xfId="0" applyFont="1" applyFill="1" applyBorder="1" applyAlignment="1" applyProtection="1">
      <alignment horizontal="left" vertical="top" wrapText="1" indent="1"/>
    </xf>
    <xf numFmtId="0" fontId="4" fillId="6" borderId="76" xfId="0" applyFont="1" applyFill="1" applyBorder="1" applyAlignment="1" applyProtection="1">
      <alignment horizontal="left" vertical="top" wrapText="1" indent="1"/>
    </xf>
    <xf numFmtId="0" fontId="4" fillId="6" borderId="77" xfId="0" applyFont="1" applyFill="1" applyBorder="1" applyAlignment="1" applyProtection="1">
      <alignment horizontal="left" vertical="top" wrapText="1" indent="1"/>
    </xf>
    <xf numFmtId="0" fontId="4" fillId="7" borderId="68" xfId="0" applyFont="1" applyFill="1" applyBorder="1" applyAlignment="1" applyProtection="1">
      <alignment horizontal="left" vertical="top" wrapText="1"/>
      <protection locked="0"/>
    </xf>
    <xf numFmtId="0" fontId="4" fillId="7" borderId="69" xfId="0" applyFont="1" applyFill="1" applyBorder="1" applyAlignment="1" applyProtection="1">
      <alignment horizontal="left" vertical="top" wrapText="1"/>
      <protection locked="0"/>
    </xf>
    <xf numFmtId="0" fontId="4" fillId="7" borderId="70" xfId="0" applyFont="1" applyFill="1" applyBorder="1" applyAlignment="1" applyProtection="1">
      <alignment horizontal="left" vertical="top" wrapText="1"/>
      <protection locked="0"/>
    </xf>
    <xf numFmtId="0" fontId="4" fillId="7" borderId="73"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protection locked="0"/>
    </xf>
    <xf numFmtId="0" fontId="4" fillId="7" borderId="74" xfId="0" applyFont="1" applyFill="1" applyBorder="1" applyAlignment="1" applyProtection="1">
      <alignment horizontal="left" vertical="top" wrapText="1"/>
      <protection locked="0"/>
    </xf>
    <xf numFmtId="0" fontId="4" fillId="7" borderId="78" xfId="0" applyFont="1" applyFill="1" applyBorder="1" applyAlignment="1" applyProtection="1">
      <alignment horizontal="left" vertical="top" wrapText="1"/>
      <protection locked="0"/>
    </xf>
    <xf numFmtId="0" fontId="4" fillId="7" borderId="79" xfId="0" applyFont="1" applyFill="1" applyBorder="1" applyAlignment="1" applyProtection="1">
      <alignment horizontal="left" vertical="top" wrapText="1"/>
      <protection locked="0"/>
    </xf>
    <xf numFmtId="0" fontId="4" fillId="7" borderId="80" xfId="0" applyFont="1" applyFill="1" applyBorder="1" applyAlignment="1" applyProtection="1">
      <alignment horizontal="left" vertical="top" wrapText="1"/>
      <protection locked="0"/>
    </xf>
    <xf numFmtId="0" fontId="4" fillId="2" borderId="45" xfId="0" applyFont="1" applyFill="1" applyBorder="1" applyAlignment="1" applyProtection="1">
      <alignment horizontal="justify" vertical="top" wrapText="1"/>
      <protection locked="0"/>
    </xf>
    <xf numFmtId="0" fontId="4" fillId="2" borderId="47" xfId="0" applyFont="1" applyFill="1" applyBorder="1" applyAlignment="1" applyProtection="1">
      <alignment horizontal="justify" vertical="top" wrapText="1"/>
      <protection locked="0"/>
    </xf>
    <xf numFmtId="0" fontId="4" fillId="2" borderId="48" xfId="0" applyFont="1" applyFill="1" applyBorder="1" applyAlignment="1" applyProtection="1">
      <alignment horizontal="justify" vertical="top" wrapText="1"/>
      <protection locked="0"/>
    </xf>
    <xf numFmtId="0" fontId="4" fillId="2" borderId="19" xfId="2" applyNumberFormat="1" applyFont="1" applyFill="1" applyBorder="1" applyAlignment="1" applyProtection="1">
      <alignment horizontal="right" vertical="center"/>
    </xf>
    <xf numFmtId="0" fontId="4" fillId="2" borderId="15" xfId="2" applyNumberFormat="1" applyFont="1" applyFill="1" applyBorder="1" applyAlignment="1" applyProtection="1">
      <alignment horizontal="right" vertical="center"/>
    </xf>
    <xf numFmtId="0" fontId="4" fillId="2" borderId="41" xfId="2" applyNumberFormat="1" applyFont="1" applyFill="1" applyBorder="1" applyAlignment="1" applyProtection="1">
      <alignment horizontal="right" vertical="center"/>
    </xf>
    <xf numFmtId="0" fontId="0" fillId="0" borderId="35" xfId="0" applyNumberFormat="1" applyBorder="1" applyAlignment="1" applyProtection="1">
      <alignment horizontal="right" vertical="center"/>
    </xf>
    <xf numFmtId="182" fontId="4" fillId="2" borderId="46" xfId="2" applyNumberFormat="1" applyFont="1" applyFill="1" applyBorder="1" applyAlignment="1" applyProtection="1">
      <alignment horizontal="right" vertical="center"/>
    </xf>
    <xf numFmtId="182" fontId="4" fillId="2" borderId="42" xfId="2" applyNumberFormat="1" applyFont="1" applyFill="1" applyBorder="1" applyAlignment="1" applyProtection="1">
      <alignment horizontal="right" vertical="center"/>
    </xf>
    <xf numFmtId="0" fontId="0" fillId="0" borderId="16" xfId="0" applyFont="1" applyBorder="1" applyAlignment="1" applyProtection="1">
      <alignment vertical="center"/>
    </xf>
    <xf numFmtId="38" fontId="4" fillId="0" borderId="37" xfId="2" applyFont="1" applyFill="1" applyBorder="1" applyAlignment="1" applyProtection="1">
      <alignment horizontal="center" vertical="center" wrapText="1"/>
    </xf>
    <xf numFmtId="38" fontId="4" fillId="0" borderId="9" xfId="2"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0" xfId="0" applyBorder="1" applyAlignment="1" applyProtection="1">
      <alignment horizontal="center" vertical="center" wrapText="1"/>
    </xf>
    <xf numFmtId="182" fontId="4" fillId="2" borderId="19" xfId="2" applyNumberFormat="1" applyFont="1" applyFill="1" applyBorder="1" applyAlignment="1" applyProtection="1">
      <alignment horizontal="right" vertical="center"/>
    </xf>
    <xf numFmtId="182" fontId="4" fillId="2" borderId="15" xfId="2" applyNumberFormat="1" applyFont="1" applyFill="1" applyBorder="1" applyAlignment="1" applyProtection="1">
      <alignment horizontal="right" vertical="center"/>
    </xf>
    <xf numFmtId="0" fontId="4" fillId="0" borderId="39" xfId="0" applyFont="1" applyFill="1" applyBorder="1" applyAlignment="1" applyProtection="1">
      <alignment horizontal="justify" vertical="center" wrapText="1"/>
    </xf>
    <xf numFmtId="0" fontId="4" fillId="0" borderId="40" xfId="0" applyFont="1" applyFill="1" applyBorder="1" applyAlignment="1" applyProtection="1">
      <alignment horizontal="justify" vertical="center" wrapText="1"/>
    </xf>
    <xf numFmtId="0" fontId="4" fillId="2" borderId="50" xfId="0" applyFont="1" applyFill="1" applyBorder="1" applyAlignment="1" applyProtection="1">
      <alignment horizontal="justify" vertical="top" wrapText="1"/>
      <protection locked="0"/>
    </xf>
    <xf numFmtId="0" fontId="4" fillId="2" borderId="51" xfId="0" applyFont="1" applyFill="1" applyBorder="1" applyAlignment="1" applyProtection="1">
      <alignment horizontal="justify" vertical="top" wrapText="1"/>
      <protection locked="0"/>
    </xf>
    <xf numFmtId="0" fontId="10" fillId="0" borderId="52" xfId="0" applyFont="1" applyFill="1" applyBorder="1" applyAlignment="1" applyProtection="1">
      <alignment horizontal="justify" vertical="center" wrapText="1"/>
    </xf>
    <xf numFmtId="0" fontId="10" fillId="0" borderId="3" xfId="0" applyFont="1" applyFill="1" applyBorder="1" applyAlignment="1" applyProtection="1">
      <alignment horizontal="justify" vertical="center" wrapText="1"/>
    </xf>
    <xf numFmtId="186" fontId="4" fillId="0" borderId="46" xfId="2" applyNumberFormat="1" applyFont="1" applyFill="1" applyBorder="1" applyAlignment="1" applyProtection="1">
      <alignment horizontal="right" vertical="center"/>
      <protection locked="0"/>
    </xf>
    <xf numFmtId="186" fontId="4" fillId="0" borderId="42" xfId="2" applyNumberFormat="1" applyFont="1" applyFill="1" applyBorder="1" applyAlignment="1" applyProtection="1">
      <alignment horizontal="right" vertical="center"/>
      <protection locked="0"/>
    </xf>
    <xf numFmtId="38" fontId="4" fillId="0" borderId="41" xfId="2" applyFont="1" applyFill="1" applyBorder="1" applyAlignment="1" applyProtection="1">
      <alignment horizontal="justify" vertical="center" wrapText="1"/>
    </xf>
    <xf numFmtId="0" fontId="5" fillId="0" borderId="35" xfId="0" applyFont="1" applyBorder="1" applyAlignment="1" applyProtection="1">
      <alignment horizontal="justify" vertical="center" wrapText="1"/>
    </xf>
    <xf numFmtId="186" fontId="4" fillId="0" borderId="27" xfId="2" applyNumberFormat="1" applyFont="1" applyFill="1" applyBorder="1" applyAlignment="1" applyProtection="1">
      <alignment horizontal="right" vertical="center"/>
      <protection locked="0"/>
    </xf>
    <xf numFmtId="186" fontId="4" fillId="0" borderId="28" xfId="2" applyNumberFormat="1" applyFont="1" applyFill="1" applyBorder="1" applyAlignment="1" applyProtection="1">
      <alignment horizontal="right" vertical="center"/>
      <protection locked="0"/>
    </xf>
    <xf numFmtId="0" fontId="4" fillId="0" borderId="28" xfId="0" applyFont="1" applyFill="1" applyBorder="1" applyAlignment="1" applyProtection="1">
      <alignment horizontal="justify" vertical="center" wrapText="1"/>
    </xf>
    <xf numFmtId="0" fontId="4" fillId="0" borderId="6" xfId="0" applyFont="1" applyFill="1" applyBorder="1" applyAlignment="1" applyProtection="1">
      <alignment horizontal="justify" vertical="center" wrapText="1"/>
    </xf>
    <xf numFmtId="0" fontId="4" fillId="0" borderId="5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2" xfId="0" applyFont="1" applyFill="1" applyBorder="1" applyAlignment="1" applyProtection="1">
      <alignment horizontal="justify" vertical="center" wrapText="1"/>
    </xf>
    <xf numFmtId="0" fontId="5" fillId="0" borderId="34" xfId="0" applyFont="1" applyBorder="1" applyAlignment="1" applyProtection="1">
      <alignment horizontal="justify" vertical="center" wrapText="1"/>
    </xf>
    <xf numFmtId="0" fontId="5" fillId="0" borderId="6" xfId="0" applyFont="1" applyBorder="1" applyAlignment="1" applyProtection="1">
      <alignment horizontal="justify" vertical="center" wrapText="1"/>
    </xf>
    <xf numFmtId="0" fontId="4" fillId="0" borderId="3" xfId="0" applyFont="1" applyFill="1" applyBorder="1" applyAlignment="1" applyProtection="1">
      <alignment vertical="center"/>
    </xf>
    <xf numFmtId="0" fontId="4" fillId="0" borderId="54" xfId="0" applyFont="1" applyFill="1" applyBorder="1" applyAlignment="1" applyProtection="1">
      <alignment horizontal="justify" vertical="center" wrapText="1"/>
    </xf>
    <xf numFmtId="0" fontId="5" fillId="0" borderId="45" xfId="0" applyFont="1" applyBorder="1" applyAlignment="1" applyProtection="1">
      <alignment horizontal="justify" vertical="center" wrapText="1"/>
    </xf>
    <xf numFmtId="10" fontId="17" fillId="0" borderId="2" xfId="3" applyNumberFormat="1" applyFont="1" applyFill="1" applyBorder="1" applyAlignment="1" applyProtection="1">
      <alignment horizontal="center" vertical="center" wrapText="1"/>
    </xf>
    <xf numFmtId="0" fontId="23" fillId="0" borderId="2" xfId="0" applyFont="1" applyBorder="1" applyAlignment="1">
      <alignment horizontal="center" vertical="center" wrapText="1"/>
    </xf>
    <xf numFmtId="0" fontId="4" fillId="0" borderId="22" xfId="0" applyFont="1" applyFill="1" applyBorder="1" applyAlignment="1" applyProtection="1">
      <alignment horizontal="center" vertical="center"/>
    </xf>
    <xf numFmtId="176" fontId="4" fillId="0" borderId="2" xfId="0" applyNumberFormat="1" applyFont="1" applyFill="1" applyBorder="1" applyAlignment="1" applyProtection="1">
      <alignment horizontal="right" vertical="center"/>
      <protection locked="0"/>
    </xf>
    <xf numFmtId="0" fontId="4" fillId="0" borderId="55" xfId="0" applyFont="1" applyFill="1" applyBorder="1" applyAlignment="1" applyProtection="1">
      <alignment vertical="center"/>
    </xf>
    <xf numFmtId="0" fontId="4" fillId="0" borderId="8" xfId="0" applyNumberFormat="1" applyFont="1" applyFill="1" applyBorder="1" applyAlignment="1" applyProtection="1">
      <alignment horizontal="right" vertical="center"/>
    </xf>
    <xf numFmtId="0" fontId="4" fillId="0" borderId="9" xfId="0" applyNumberFormat="1" applyFont="1" applyFill="1" applyBorder="1" applyAlignment="1" applyProtection="1">
      <alignment horizontal="right" vertical="center"/>
    </xf>
    <xf numFmtId="0" fontId="4" fillId="0" borderId="9" xfId="0" applyNumberFormat="1" applyFont="1" applyFill="1" applyBorder="1" applyAlignment="1" applyProtection="1">
      <alignment horizontal="justify" vertical="center" wrapText="1"/>
      <protection locked="0"/>
    </xf>
    <xf numFmtId="179" fontId="4" fillId="0" borderId="52" xfId="0" applyNumberFormat="1" applyFont="1" applyFill="1" applyBorder="1" applyAlignment="1" applyProtection="1">
      <alignment horizontal="right" vertical="center"/>
    </xf>
    <xf numFmtId="179" fontId="4" fillId="0" borderId="53" xfId="0" applyNumberFormat="1" applyFont="1" applyFill="1" applyBorder="1" applyAlignment="1" applyProtection="1">
      <alignment horizontal="right" vertical="center"/>
    </xf>
    <xf numFmtId="176" fontId="4" fillId="2" borderId="55" xfId="0" applyNumberFormat="1" applyFont="1" applyFill="1" applyBorder="1" applyAlignment="1" applyProtection="1">
      <alignment horizontal="right" vertical="center"/>
      <protection locked="0"/>
    </xf>
    <xf numFmtId="176" fontId="4" fillId="2" borderId="52" xfId="0" applyNumberFormat="1" applyFont="1" applyFill="1" applyBorder="1" applyAlignment="1" applyProtection="1">
      <alignment horizontal="right" vertical="center"/>
      <protection locked="0"/>
    </xf>
    <xf numFmtId="0" fontId="4" fillId="0" borderId="7" xfId="0" applyFont="1" applyFill="1" applyBorder="1" applyAlignment="1" applyProtection="1">
      <alignment horizontal="center" vertical="center"/>
    </xf>
    <xf numFmtId="0" fontId="4" fillId="0" borderId="52" xfId="0" applyFont="1" applyFill="1" applyBorder="1" applyAlignment="1" applyProtection="1">
      <alignment horizontal="justify" vertical="center" wrapText="1"/>
    </xf>
    <xf numFmtId="0" fontId="4" fillId="0" borderId="3" xfId="0" applyFont="1" applyFill="1" applyBorder="1" applyAlignment="1" applyProtection="1">
      <alignment horizontal="justify" vertical="center" wrapText="1"/>
    </xf>
    <xf numFmtId="38" fontId="4" fillId="0" borderId="52" xfId="2" applyFont="1" applyFill="1" applyBorder="1" applyAlignment="1" applyProtection="1">
      <alignment horizontal="distributed" vertical="center" wrapText="1"/>
    </xf>
    <xf numFmtId="38" fontId="4" fillId="0" borderId="53" xfId="2" applyFont="1" applyFill="1" applyBorder="1" applyAlignment="1" applyProtection="1">
      <alignment horizontal="distributed" vertical="center" wrapText="1"/>
    </xf>
    <xf numFmtId="183" fontId="4" fillId="0" borderId="52" xfId="2" applyNumberFormat="1" applyFont="1" applyFill="1" applyBorder="1" applyAlignment="1" applyProtection="1">
      <alignment horizontal="right" vertical="center"/>
      <protection locked="0"/>
    </xf>
    <xf numFmtId="183" fontId="4" fillId="0" borderId="53" xfId="2" applyNumberFormat="1" applyFont="1" applyFill="1" applyBorder="1" applyAlignment="1" applyProtection="1">
      <alignment horizontal="right" vertical="center"/>
      <protection locked="0"/>
    </xf>
    <xf numFmtId="0" fontId="4" fillId="2" borderId="36" xfId="0" applyFont="1" applyFill="1" applyBorder="1" applyAlignment="1" applyProtection="1">
      <alignment horizontal="justify" vertical="top" wrapText="1"/>
      <protection locked="0"/>
    </xf>
    <xf numFmtId="0" fontId="4" fillId="6" borderId="81" xfId="0" applyFont="1" applyFill="1" applyBorder="1" applyAlignment="1" applyProtection="1">
      <alignment horizontal="left" vertical="top" wrapText="1"/>
    </xf>
    <xf numFmtId="0" fontId="4" fillId="6" borderId="82" xfId="0" applyFont="1" applyFill="1" applyBorder="1" applyAlignment="1" applyProtection="1">
      <alignment horizontal="left" vertical="top" wrapText="1"/>
    </xf>
    <xf numFmtId="0" fontId="4" fillId="6" borderId="83" xfId="0" applyFont="1" applyFill="1" applyBorder="1" applyAlignment="1" applyProtection="1">
      <alignment horizontal="left" vertical="top" wrapText="1"/>
    </xf>
    <xf numFmtId="0" fontId="4" fillId="6" borderId="87" xfId="0" applyFont="1" applyFill="1" applyBorder="1" applyAlignment="1" applyProtection="1">
      <alignment horizontal="left" vertical="top" wrapText="1"/>
    </xf>
    <xf numFmtId="0" fontId="4" fillId="6" borderId="88" xfId="0" applyFont="1" applyFill="1" applyBorder="1" applyAlignment="1" applyProtection="1">
      <alignment horizontal="left" vertical="top" wrapText="1"/>
    </xf>
    <xf numFmtId="0" fontId="4" fillId="6" borderId="89" xfId="0" applyFont="1" applyFill="1" applyBorder="1" applyAlignment="1" applyProtection="1">
      <alignment horizontal="left" vertical="top" wrapText="1"/>
    </xf>
    <xf numFmtId="0" fontId="4" fillId="7" borderId="84" xfId="0" applyFont="1" applyFill="1" applyBorder="1" applyAlignment="1" applyProtection="1">
      <alignment horizontal="left" vertical="top" wrapText="1"/>
      <protection locked="0"/>
    </xf>
    <xf numFmtId="0" fontId="4" fillId="7" borderId="85" xfId="0" applyFont="1" applyFill="1" applyBorder="1" applyAlignment="1" applyProtection="1">
      <alignment horizontal="left" vertical="top" wrapText="1"/>
      <protection locked="0"/>
    </xf>
    <xf numFmtId="0" fontId="4" fillId="7" borderId="86" xfId="0" applyFont="1" applyFill="1" applyBorder="1" applyAlignment="1" applyProtection="1">
      <alignment horizontal="left" vertical="top" wrapText="1"/>
      <protection locked="0"/>
    </xf>
    <xf numFmtId="0" fontId="4" fillId="7" borderId="90" xfId="0" applyFont="1" applyFill="1" applyBorder="1" applyAlignment="1" applyProtection="1">
      <alignment horizontal="left" vertical="top" wrapText="1"/>
      <protection locked="0"/>
    </xf>
    <xf numFmtId="0" fontId="4" fillId="7" borderId="91" xfId="0" applyFont="1" applyFill="1" applyBorder="1" applyAlignment="1" applyProtection="1">
      <alignment horizontal="left" vertical="top" wrapText="1"/>
      <protection locked="0"/>
    </xf>
    <xf numFmtId="0" fontId="4" fillId="7" borderId="92" xfId="0" applyFont="1" applyFill="1" applyBorder="1" applyAlignment="1" applyProtection="1">
      <alignment horizontal="left" vertical="top" wrapText="1"/>
      <protection locked="0"/>
    </xf>
    <xf numFmtId="49" fontId="4" fillId="2" borderId="25" xfId="0" applyNumberFormat="1" applyFont="1" applyFill="1" applyBorder="1" applyAlignment="1" applyProtection="1">
      <alignment horizontal="left" vertical="center"/>
    </xf>
    <xf numFmtId="49" fontId="4" fillId="2" borderId="26" xfId="0" applyNumberFormat="1" applyFont="1" applyFill="1" applyBorder="1" applyAlignment="1" applyProtection="1">
      <alignment horizontal="left" vertical="center"/>
    </xf>
    <xf numFmtId="49" fontId="4" fillId="2" borderId="49" xfId="0" applyNumberFormat="1" applyFont="1" applyFill="1" applyBorder="1" applyAlignment="1" applyProtection="1">
      <alignment horizontal="left" vertical="center"/>
    </xf>
    <xf numFmtId="179" fontId="4" fillId="0" borderId="27" xfId="0" applyNumberFormat="1" applyFont="1" applyFill="1" applyBorder="1" applyAlignment="1" applyProtection="1">
      <alignment horizontal="right" vertical="center"/>
    </xf>
    <xf numFmtId="179" fontId="4" fillId="0" borderId="28" xfId="0" applyNumberFormat="1" applyFont="1" applyFill="1" applyBorder="1" applyAlignment="1" applyProtection="1">
      <alignment horizontal="right" vertical="center"/>
    </xf>
    <xf numFmtId="38" fontId="4" fillId="0" borderId="52" xfId="2" applyFont="1" applyFill="1" applyBorder="1" applyAlignment="1" applyProtection="1">
      <alignment horizontal="right" vertical="center"/>
      <protection locked="0"/>
    </xf>
    <xf numFmtId="38" fontId="4" fillId="0" borderId="53" xfId="2" applyFont="1" applyFill="1" applyBorder="1" applyAlignment="1" applyProtection="1">
      <alignment horizontal="right" vertical="center"/>
      <protection locked="0"/>
    </xf>
    <xf numFmtId="0" fontId="4" fillId="0" borderId="27" xfId="0" applyFont="1" applyFill="1" applyBorder="1" applyAlignment="1" applyProtection="1">
      <alignment horizontal="distributed" vertical="center" wrapText="1"/>
    </xf>
    <xf numFmtId="0" fontId="4" fillId="0" borderId="5" xfId="0" applyFont="1" applyFill="1" applyBorder="1" applyAlignment="1" applyProtection="1">
      <alignment horizontal="distributed" vertical="center" wrapText="1"/>
    </xf>
    <xf numFmtId="183" fontId="4" fillId="0" borderId="28" xfId="0" applyNumberFormat="1" applyFont="1" applyFill="1" applyBorder="1" applyAlignment="1" applyProtection="1">
      <alignment horizontal="right" vertical="center"/>
      <protection locked="0"/>
    </xf>
    <xf numFmtId="0" fontId="4" fillId="0" borderId="52"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3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24" xfId="0" applyFont="1" applyFill="1" applyBorder="1" applyAlignment="1" applyProtection="1">
      <alignment vertical="center"/>
    </xf>
    <xf numFmtId="176" fontId="4" fillId="2" borderId="24" xfId="0" applyNumberFormat="1" applyFont="1" applyFill="1" applyBorder="1" applyAlignment="1" applyProtection="1">
      <alignment horizontal="right" vertical="center"/>
      <protection locked="0"/>
    </xf>
    <xf numFmtId="176" fontId="4" fillId="2" borderId="27" xfId="0" applyNumberFormat="1" applyFont="1" applyFill="1" applyBorder="1" applyAlignment="1" applyProtection="1">
      <alignment horizontal="right" vertical="center"/>
      <protection locked="0"/>
    </xf>
    <xf numFmtId="0" fontId="5" fillId="0" borderId="56" xfId="0" applyFont="1" applyBorder="1" applyAlignment="1" applyProtection="1">
      <alignment horizontal="center"/>
    </xf>
    <xf numFmtId="0" fontId="5" fillId="0" borderId="57" xfId="0" applyFont="1" applyBorder="1" applyAlignment="1" applyProtection="1">
      <alignment horizontal="center"/>
    </xf>
    <xf numFmtId="0" fontId="5" fillId="0" borderId="58" xfId="0" applyFont="1" applyBorder="1" applyAlignment="1" applyProtection="1">
      <alignment horizontal="center"/>
    </xf>
    <xf numFmtId="176" fontId="4" fillId="2" borderId="52" xfId="0" applyNumberFormat="1" applyFont="1" applyFill="1" applyBorder="1" applyAlignment="1" applyProtection="1">
      <alignment horizontal="right" vertical="center"/>
    </xf>
    <xf numFmtId="176" fontId="4" fillId="2" borderId="53" xfId="0" applyNumberFormat="1" applyFont="1" applyFill="1" applyBorder="1" applyAlignment="1" applyProtection="1">
      <alignment horizontal="right" vertical="center"/>
    </xf>
    <xf numFmtId="176" fontId="4" fillId="2" borderId="2" xfId="0" applyNumberFormat="1" applyFont="1" applyFill="1" applyBorder="1" applyAlignment="1" applyProtection="1">
      <alignment horizontal="right" vertical="center"/>
    </xf>
    <xf numFmtId="183" fontId="4" fillId="2" borderId="28" xfId="0" applyNumberFormat="1" applyFont="1" applyFill="1" applyBorder="1" applyAlignment="1" applyProtection="1">
      <alignment horizontal="right" vertical="center"/>
    </xf>
    <xf numFmtId="38" fontId="4" fillId="0" borderId="33" xfId="2" applyFont="1" applyFill="1" applyBorder="1" applyAlignment="1" applyProtection="1">
      <alignment horizontal="center" vertical="center" wrapText="1"/>
    </xf>
    <xf numFmtId="38" fontId="4" fillId="0" borderId="2" xfId="2" applyFont="1" applyFill="1" applyBorder="1" applyAlignment="1" applyProtection="1">
      <alignment horizontal="center" vertical="center" wrapText="1"/>
    </xf>
    <xf numFmtId="0" fontId="10" fillId="2" borderId="50" xfId="0" applyFont="1" applyFill="1" applyBorder="1" applyAlignment="1" applyProtection="1">
      <alignment horizontal="justify" vertical="top" wrapText="1"/>
      <protection locked="0"/>
    </xf>
    <xf numFmtId="0" fontId="10" fillId="2" borderId="51" xfId="0" applyFont="1" applyFill="1" applyBorder="1" applyAlignment="1" applyProtection="1">
      <alignment horizontal="justify" vertical="top" wrapText="1"/>
      <protection locked="0"/>
    </xf>
    <xf numFmtId="0" fontId="4" fillId="0" borderId="3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9" fontId="4" fillId="2" borderId="26" xfId="0" applyNumberFormat="1" applyFont="1" applyFill="1" applyBorder="1" applyAlignment="1" applyProtection="1">
      <alignment horizontal="justify" vertical="center" wrapText="1"/>
    </xf>
    <xf numFmtId="0" fontId="4" fillId="2" borderId="52" xfId="2" applyNumberFormat="1" applyFont="1" applyFill="1" applyBorder="1" applyAlignment="1" applyProtection="1">
      <alignment horizontal="right" vertical="center"/>
    </xf>
    <xf numFmtId="0" fontId="4" fillId="2" borderId="53" xfId="2" applyNumberFormat="1" applyFont="1" applyFill="1" applyBorder="1" applyAlignment="1" applyProtection="1">
      <alignment horizontal="right" vertical="center"/>
    </xf>
    <xf numFmtId="0" fontId="4" fillId="2" borderId="35" xfId="2" applyNumberFormat="1" applyFont="1" applyFill="1" applyBorder="1" applyAlignment="1" applyProtection="1">
      <alignment horizontal="right" vertical="center"/>
    </xf>
    <xf numFmtId="38" fontId="4" fillId="0" borderId="3" xfId="2" applyFont="1" applyFill="1" applyBorder="1" applyAlignment="1" applyProtection="1">
      <alignment horizontal="distributed" vertical="center" wrapText="1"/>
    </xf>
    <xf numFmtId="183" fontId="4" fillId="2" borderId="53" xfId="2" applyNumberFormat="1" applyFont="1" applyFill="1" applyBorder="1" applyAlignment="1" applyProtection="1">
      <alignment horizontal="right" vertical="center"/>
    </xf>
    <xf numFmtId="176" fontId="4" fillId="2" borderId="55" xfId="0" applyNumberFormat="1" applyFont="1" applyFill="1" applyBorder="1" applyAlignment="1" applyProtection="1">
      <alignment horizontal="right" vertical="center"/>
    </xf>
    <xf numFmtId="176" fontId="4" fillId="2" borderId="24" xfId="0" applyNumberFormat="1" applyFont="1" applyFill="1" applyBorder="1" applyAlignment="1" applyProtection="1">
      <alignment horizontal="right" vertical="center"/>
    </xf>
    <xf numFmtId="176" fontId="4" fillId="2" borderId="27" xfId="0" applyNumberFormat="1" applyFont="1" applyFill="1" applyBorder="1" applyAlignment="1" applyProtection="1">
      <alignment horizontal="right" vertical="center"/>
    </xf>
    <xf numFmtId="0" fontId="4" fillId="0" borderId="14" xfId="0" applyFont="1" applyFill="1" applyBorder="1" applyAlignment="1" applyProtection="1">
      <alignment horizontal="center"/>
    </xf>
    <xf numFmtId="0" fontId="10" fillId="2" borderId="47" xfId="0" applyFont="1" applyFill="1" applyBorder="1" applyAlignment="1" applyProtection="1">
      <alignment horizontal="justify" vertical="top" wrapText="1"/>
      <protection locked="0"/>
    </xf>
    <xf numFmtId="0" fontId="10" fillId="2" borderId="48" xfId="0" applyFont="1" applyFill="1" applyBorder="1" applyAlignment="1" applyProtection="1">
      <alignment horizontal="justify" vertical="top" wrapText="1"/>
      <protection locked="0"/>
    </xf>
    <xf numFmtId="0" fontId="46" fillId="2" borderId="33" xfId="0" applyNumberFormat="1" applyFont="1" applyFill="1" applyBorder="1" applyAlignment="1" applyProtection="1">
      <alignment horizontal="justify" vertical="top" wrapText="1"/>
      <protection locked="0"/>
    </xf>
    <xf numFmtId="0" fontId="46" fillId="2" borderId="2" xfId="0" applyNumberFormat="1" applyFont="1" applyFill="1" applyBorder="1" applyAlignment="1" applyProtection="1">
      <alignment horizontal="justify" vertical="top" wrapText="1"/>
      <protection locked="0"/>
    </xf>
    <xf numFmtId="0" fontId="46" fillId="2" borderId="34" xfId="0" applyNumberFormat="1" applyFont="1" applyFill="1" applyBorder="1" applyAlignment="1" applyProtection="1">
      <alignment horizontal="justify" vertical="top" wrapText="1"/>
      <protection locked="0"/>
    </xf>
    <xf numFmtId="0" fontId="4" fillId="0" borderId="21" xfId="0" applyFont="1" applyFill="1" applyBorder="1" applyAlignment="1" applyProtection="1">
      <alignment horizontal="center" vertical="center"/>
    </xf>
    <xf numFmtId="0" fontId="4" fillId="0" borderId="25"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49" xfId="0" applyBorder="1" applyAlignment="1" applyProtection="1">
      <alignment horizontal="center" vertical="center" wrapText="1"/>
    </xf>
    <xf numFmtId="49" fontId="4" fillId="2" borderId="59" xfId="0" applyNumberFormat="1" applyFont="1" applyFill="1" applyBorder="1" applyAlignment="1" applyProtection="1">
      <alignment horizontal="justify" vertical="center"/>
      <protection locked="0"/>
    </xf>
    <xf numFmtId="49" fontId="4" fillId="2" borderId="55" xfId="0" applyNumberFormat="1" applyFont="1" applyFill="1" applyBorder="1" applyAlignment="1" applyProtection="1">
      <alignment horizontal="justify" vertical="center"/>
      <protection locked="0"/>
    </xf>
    <xf numFmtId="49" fontId="4" fillId="2" borderId="55" xfId="0" applyNumberFormat="1" applyFont="1" applyFill="1" applyBorder="1" applyAlignment="1" applyProtection="1">
      <alignment horizontal="right" vertical="center" shrinkToFit="1"/>
      <protection locked="0"/>
    </xf>
    <xf numFmtId="0" fontId="4" fillId="0" borderId="52" xfId="0" applyNumberFormat="1" applyFont="1" applyFill="1" applyBorder="1" applyAlignment="1" applyProtection="1">
      <alignment horizontal="justify" vertical="center"/>
    </xf>
    <xf numFmtId="0" fontId="11" fillId="0" borderId="53" xfId="0" applyNumberFormat="1" applyFont="1" applyFill="1" applyBorder="1" applyAlignment="1" applyProtection="1">
      <alignment horizontal="justify" vertical="center"/>
    </xf>
    <xf numFmtId="0" fontId="11" fillId="0" borderId="3" xfId="0" applyNumberFormat="1" applyFont="1" applyFill="1" applyBorder="1" applyAlignment="1" applyProtection="1">
      <alignment horizontal="justify" vertical="center"/>
    </xf>
    <xf numFmtId="49" fontId="4" fillId="2" borderId="59" xfId="0" applyNumberFormat="1" applyFont="1" applyFill="1" applyBorder="1" applyAlignment="1" applyProtection="1">
      <alignment horizontal="justify" vertical="center"/>
    </xf>
    <xf numFmtId="49" fontId="4" fillId="2" borderId="55" xfId="0" applyNumberFormat="1" applyFont="1" applyFill="1" applyBorder="1" applyAlignment="1" applyProtection="1">
      <alignment horizontal="justify" vertical="center"/>
    </xf>
    <xf numFmtId="49" fontId="4" fillId="2" borderId="55" xfId="0" applyNumberFormat="1" applyFont="1" applyFill="1" applyBorder="1" applyAlignment="1" applyProtection="1">
      <alignment horizontal="right" vertical="center" shrinkToFit="1"/>
    </xf>
    <xf numFmtId="49" fontId="4" fillId="2" borderId="24" xfId="0" applyNumberFormat="1" applyFont="1" applyFill="1" applyBorder="1" applyAlignment="1" applyProtection="1">
      <alignment horizontal="right" vertical="center" shrinkToFit="1"/>
    </xf>
    <xf numFmtId="0" fontId="4" fillId="0" borderId="27" xfId="0" applyNumberFormat="1" applyFont="1" applyFill="1" applyBorder="1" applyAlignment="1" applyProtection="1">
      <alignment horizontal="justify" vertical="center"/>
    </xf>
    <xf numFmtId="0" fontId="11" fillId="0" borderId="28" xfId="0" applyNumberFormat="1" applyFont="1" applyFill="1" applyBorder="1" applyAlignment="1" applyProtection="1">
      <alignment horizontal="justify" vertical="center"/>
    </xf>
    <xf numFmtId="0" fontId="11" fillId="0" borderId="5" xfId="0" applyNumberFormat="1" applyFont="1" applyFill="1" applyBorder="1" applyAlignment="1" applyProtection="1">
      <alignment horizontal="justify" vertical="center"/>
    </xf>
    <xf numFmtId="0" fontId="5" fillId="0" borderId="0" xfId="0" applyFont="1" applyFill="1" applyAlignment="1" applyProtection="1">
      <alignment horizontal="center"/>
    </xf>
    <xf numFmtId="0" fontId="4" fillId="0" borderId="0" xfId="0" applyFont="1" applyFill="1" applyAlignment="1" applyProtection="1">
      <alignment horizontal="justify" vertical="top" wrapText="1"/>
    </xf>
    <xf numFmtId="49" fontId="4" fillId="2" borderId="23" xfId="0" applyNumberFormat="1" applyFont="1" applyFill="1" applyBorder="1" applyAlignment="1" applyProtection="1">
      <alignment horizontal="justify" vertical="center"/>
      <protection locked="0"/>
    </xf>
    <xf numFmtId="49" fontId="4" fillId="2" borderId="24" xfId="0" applyNumberFormat="1" applyFont="1" applyFill="1" applyBorder="1" applyAlignment="1" applyProtection="1">
      <alignment horizontal="justify" vertical="center"/>
      <protection locked="0"/>
    </xf>
    <xf numFmtId="49" fontId="4" fillId="2" borderId="24" xfId="0" applyNumberFormat="1" applyFont="1" applyFill="1" applyBorder="1" applyAlignment="1" applyProtection="1">
      <alignment horizontal="right" vertical="center" shrinkToFit="1"/>
      <protection locked="0"/>
    </xf>
    <xf numFmtId="49" fontId="4" fillId="2" borderId="23" xfId="0" applyNumberFormat="1" applyFont="1" applyFill="1" applyBorder="1" applyAlignment="1" applyProtection="1">
      <alignment horizontal="justify" vertical="center"/>
    </xf>
    <xf numFmtId="49" fontId="4" fillId="2" borderId="24" xfId="0" applyNumberFormat="1" applyFont="1" applyFill="1" applyBorder="1" applyAlignment="1" applyProtection="1">
      <alignment horizontal="justify" vertical="center"/>
    </xf>
  </cellXfs>
  <cellStyles count="5">
    <cellStyle name="パーセント" xfId="3" builtinId="5"/>
    <cellStyle name="ハイパーリンク" xfId="1" builtinId="8"/>
    <cellStyle name="桁区切り" xfId="2" builtinId="6"/>
    <cellStyle name="標準" xfId="0" builtinId="0"/>
    <cellStyle name="標準 2" xfId="4"/>
  </cellStyles>
  <dxfs count="123">
    <dxf>
      <fill>
        <patternFill>
          <bgColor rgb="FFFFC000"/>
        </patternFill>
      </fill>
    </dxf>
    <dxf>
      <fill>
        <patternFill>
          <bgColor rgb="FFFFC000"/>
        </patternFill>
      </fill>
    </dxf>
    <dxf>
      <fill>
        <patternFill>
          <bgColor rgb="FFFFFF00"/>
        </patternFill>
      </fill>
    </dxf>
    <dxf>
      <fill>
        <patternFill>
          <bgColor theme="7" tint="0.39994506668294322"/>
        </patternFill>
      </fill>
    </dxf>
    <dxf>
      <fill>
        <patternFill>
          <bgColor theme="5" tint="0.39994506668294322"/>
        </patternFill>
      </fill>
    </dxf>
    <dxf>
      <fill>
        <patternFill>
          <bgColor rgb="FFFFFF00"/>
        </patternFill>
      </fill>
    </dxf>
    <dxf>
      <fill>
        <patternFill>
          <bgColor theme="4"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ont>
        <color theme="1"/>
      </font>
    </dxf>
    <dxf>
      <font>
        <color auto="1"/>
      </font>
    </dxf>
    <dxf>
      <font>
        <color theme="1"/>
      </font>
    </dxf>
    <dxf>
      <font>
        <color theme="0" tint="-0.499984740745262"/>
      </font>
      <fill>
        <patternFill>
          <bgColor theme="0" tint="-0.34998626667073579"/>
        </patternFill>
      </fill>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ont>
        <color theme="1"/>
      </font>
    </dxf>
    <dxf>
      <font>
        <color theme="0" tint="-0.499984740745262"/>
      </font>
      <fill>
        <patternFill>
          <bgColor theme="0" tint="-0.34998626667073579"/>
        </patternFill>
      </fill>
    </dxf>
    <dxf>
      <fill>
        <patternFill>
          <bgColor rgb="FFFFFF99"/>
        </patternFill>
      </fill>
    </dxf>
    <dxf>
      <fill>
        <patternFill>
          <bgColor rgb="FFFFFF9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34998626667073579"/>
      </font>
    </dxf>
    <dxf>
      <fill>
        <patternFill>
          <bgColor rgb="FFFFFF99"/>
        </patternFill>
      </fill>
    </dxf>
    <dxf>
      <font>
        <color theme="0" tint="-0.499984740745262"/>
      </font>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C00000"/>
      </font>
      <fill>
        <patternFill>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99"/>
        </patternFill>
      </fill>
    </dxf>
    <dxf>
      <font>
        <color theme="1"/>
      </font>
      <fill>
        <patternFill>
          <bgColor rgb="FFFFFF99"/>
        </patternFill>
      </fill>
      <border>
        <left style="thin">
          <color auto="1"/>
        </left>
        <right style="thin">
          <color auto="1"/>
        </right>
        <top style="thin">
          <color auto="1"/>
        </top>
        <bottom style="thin">
          <color auto="1"/>
        </bottom>
        <vertical/>
        <horizontal/>
      </border>
    </dxf>
    <dxf>
      <font>
        <color theme="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theme="0" tint="-0.34998626667073579"/>
        </patternFill>
      </fill>
    </dxf>
    <dxf>
      <fill>
        <patternFill>
          <bgColor rgb="FFFFFF99"/>
        </patternFill>
      </fill>
    </dxf>
    <dxf>
      <fill>
        <patternFill>
          <bgColor rgb="FFFFFF9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1"/>
      </font>
    </dxf>
    <dxf>
      <font>
        <color theme="1"/>
      </font>
    </dxf>
    <dxf>
      <font>
        <color theme="0" tint="-0.34998626667073579"/>
      </font>
    </dxf>
    <dxf>
      <fill>
        <patternFill>
          <bgColor rgb="FFFFFF99"/>
        </patternFill>
      </fill>
    </dxf>
    <dxf>
      <font>
        <color theme="0" tint="-0.499984740745262"/>
      </font>
      <fill>
        <patternFill>
          <bgColor theme="0" tint="-0.34998626667073579"/>
        </patternFill>
      </fill>
    </dxf>
    <dxf>
      <font>
        <color theme="0" tint="-0.14996795556505021"/>
      </font>
    </dxf>
    <dxf>
      <fill>
        <patternFill>
          <bgColor rgb="FFFFFF99"/>
        </patternFill>
      </fill>
    </dxf>
    <dxf>
      <fill>
        <patternFill>
          <bgColor rgb="FFFFFF9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auto="1"/>
      </font>
      <fill>
        <patternFill>
          <bgColor theme="5" tint="0.79998168889431442"/>
        </patternFill>
      </fill>
      <border>
        <left style="thin">
          <color auto="1"/>
        </left>
        <right style="thin">
          <color auto="1"/>
        </right>
        <top style="thin">
          <color auto="1"/>
        </top>
        <bottom style="thin">
          <color auto="1"/>
        </bottom>
        <vertical/>
        <horizontal/>
      </border>
    </dxf>
    <dxf>
      <font>
        <color auto="1"/>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rgb="FFC00000"/>
      </font>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25</xdr:col>
      <xdr:colOff>268940</xdr:colOff>
      <xdr:row>10</xdr:row>
      <xdr:rowOff>123265</xdr:rowOff>
    </xdr:from>
    <xdr:ext cx="2535219" cy="1456768"/>
    <xdr:sp macro="" textlink="">
      <xdr:nvSpPr>
        <xdr:cNvPr id="44" name="四角形吹き出し 16"/>
        <xdr:cNvSpPr/>
      </xdr:nvSpPr>
      <xdr:spPr>
        <a:xfrm>
          <a:off x="6669740" y="2043505"/>
          <a:ext cx="2535219" cy="1456768"/>
        </a:xfrm>
        <a:prstGeom prst="wedgeRectCallout">
          <a:avLst>
            <a:gd name="adj1" fmla="val -60776"/>
            <a:gd name="adj2" fmla="val -54939"/>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b="1">
              <a:solidFill>
                <a:schemeClr val="tx1"/>
              </a:solidFill>
              <a:effectLst/>
              <a:latin typeface="+mn-ea"/>
              <a:ea typeface="+mn-ea"/>
              <a:cs typeface="+mn-cs"/>
            </a:rPr>
            <a:t>　　</a:t>
          </a:r>
          <a:r>
            <a:rPr lang="ja-JP" altLang="en-US" sz="700" b="1">
              <a:solidFill>
                <a:schemeClr val="tx1"/>
              </a:solidFill>
              <a:effectLst/>
              <a:latin typeface="+mn-ea"/>
              <a:ea typeface="+mn-ea"/>
              <a:cs typeface="+mn-cs"/>
            </a:rPr>
            <a:t>チ</a:t>
          </a:r>
          <a:r>
            <a:rPr lang="ja-JP" altLang="ja-JP" sz="700" b="1">
              <a:solidFill>
                <a:schemeClr val="tx1"/>
              </a:solidFill>
              <a:effectLst/>
              <a:latin typeface="+mn-ea"/>
              <a:ea typeface="+mn-ea"/>
              <a:cs typeface="+mn-cs"/>
            </a:rPr>
            <a:t>ェック</a:t>
          </a:r>
          <a:endParaRPr lang="ja-JP" altLang="ja-JP" sz="700" b="1">
            <a:solidFill>
              <a:schemeClr val="tx1"/>
            </a:solidFill>
            <a:effectLst/>
            <a:latin typeface="+mn-ea"/>
            <a:ea typeface="+mn-ea"/>
          </a:endParaRPr>
        </a:p>
        <a:p>
          <a:pPr algn="l">
            <a:lnSpc>
              <a:spcPts val="1200"/>
            </a:lnSpc>
          </a:pPr>
          <a:r>
            <a:rPr kumimoji="1" lang="ja-JP" altLang="en-US" sz="900" b="1">
              <a:solidFill>
                <a:schemeClr val="tx1"/>
              </a:solidFill>
              <a:latin typeface="+mn-ea"/>
              <a:ea typeface="+mn-ea"/>
            </a:rPr>
            <a:t>氏名欄</a:t>
          </a:r>
          <a:r>
            <a:rPr kumimoji="1" lang="ja-JP" altLang="en-US" sz="900">
              <a:solidFill>
                <a:schemeClr val="tx1"/>
              </a:solidFill>
              <a:latin typeface="+mn-ea"/>
              <a:ea typeface="+mn-ea"/>
            </a:rPr>
            <a:t>の</a:t>
          </a:r>
          <a:r>
            <a:rPr kumimoji="1" lang="ja-JP" altLang="en-US" sz="900" b="1" u="sng">
              <a:solidFill>
                <a:schemeClr val="tx1"/>
              </a:solidFill>
              <a:latin typeface="+mn-ea"/>
              <a:ea typeface="+mn-ea"/>
            </a:rPr>
            <a:t>１行目</a:t>
          </a:r>
          <a:r>
            <a:rPr kumimoji="1" lang="ja-JP" altLang="en-US" sz="900" u="sng">
              <a:solidFill>
                <a:schemeClr val="tx1"/>
              </a:solidFill>
              <a:latin typeface="+mn-ea"/>
              <a:ea typeface="+mn-ea"/>
            </a:rPr>
            <a:t>に企業・団体名</a:t>
          </a:r>
          <a:r>
            <a:rPr kumimoji="1" lang="ja-JP" altLang="en-US" sz="900">
              <a:solidFill>
                <a:schemeClr val="tx1"/>
              </a:solidFill>
              <a:latin typeface="+mn-ea"/>
              <a:ea typeface="+mn-ea"/>
            </a:rPr>
            <a:t>、</a:t>
          </a:r>
          <a:r>
            <a:rPr kumimoji="1" lang="ja-JP" altLang="en-US" sz="900" b="1" u="sng">
              <a:solidFill>
                <a:schemeClr val="tx1"/>
              </a:solidFill>
              <a:latin typeface="+mn-ea"/>
              <a:ea typeface="+mn-ea"/>
            </a:rPr>
            <a:t>２行目</a:t>
          </a:r>
          <a:r>
            <a:rPr kumimoji="1" lang="ja-JP" altLang="en-US" sz="900" u="sng">
              <a:solidFill>
                <a:schemeClr val="tx1"/>
              </a:solidFill>
              <a:latin typeface="+mn-ea"/>
              <a:ea typeface="+mn-ea"/>
            </a:rPr>
            <a:t>に代表者役職、代表者名</a:t>
          </a:r>
          <a:r>
            <a:rPr kumimoji="1" lang="ja-JP" altLang="en-US" sz="900">
              <a:solidFill>
                <a:schemeClr val="tx1"/>
              </a:solidFill>
              <a:latin typeface="+mn-ea"/>
              <a:ea typeface="+mn-ea"/>
            </a:rPr>
            <a:t>を記載してください。</a:t>
          </a:r>
          <a:endParaRPr kumimoji="1" lang="en-US" altLang="ja-JP" sz="900">
            <a:solidFill>
              <a:schemeClr val="tx1"/>
            </a:solidFill>
            <a:latin typeface="+mn-ea"/>
            <a:ea typeface="+mn-ea"/>
          </a:endParaRPr>
        </a:p>
        <a:p>
          <a:r>
            <a:rPr kumimoji="1" lang="en-US" altLang="ja-JP" sz="900">
              <a:solidFill>
                <a:schemeClr val="tx1"/>
              </a:solidFill>
              <a:effectLst/>
              <a:latin typeface="+mn-ea"/>
              <a:ea typeface="+mn-ea"/>
              <a:cs typeface="+mn-cs"/>
            </a:rPr>
            <a:t>※</a:t>
          </a:r>
          <a:r>
            <a:rPr kumimoji="1" lang="ja-JP" altLang="ja-JP" sz="900" b="1" u="sng">
              <a:solidFill>
                <a:srgbClr val="FF0000"/>
              </a:solidFill>
              <a:effectLst/>
              <a:latin typeface="+mn-ea"/>
              <a:ea typeface="+mn-ea"/>
              <a:cs typeface="+mn-cs"/>
            </a:rPr>
            <a:t>押印は不要</a:t>
          </a:r>
          <a:r>
            <a:rPr kumimoji="1" lang="ja-JP" altLang="ja-JP" sz="900" u="sng">
              <a:solidFill>
                <a:schemeClr val="tx1"/>
              </a:solidFill>
              <a:effectLst/>
              <a:latin typeface="+mn-ea"/>
              <a:ea typeface="+mn-ea"/>
              <a:cs typeface="+mn-cs"/>
            </a:rPr>
            <a:t>です</a:t>
          </a:r>
          <a:r>
            <a:rPr kumimoji="1" lang="ja-JP" altLang="en-US" sz="900" u="sng">
              <a:solidFill>
                <a:schemeClr val="tx1"/>
              </a:solidFill>
              <a:effectLst/>
              <a:latin typeface="+mn-ea"/>
              <a:ea typeface="+mn-ea"/>
              <a:cs typeface="+mn-cs"/>
            </a:rPr>
            <a:t>。</a:t>
          </a:r>
          <a:endParaRPr kumimoji="1" lang="en-US" altLang="ja-JP" sz="900" u="sng">
            <a:solidFill>
              <a:schemeClr val="tx1"/>
            </a:solidFill>
            <a:effectLst/>
            <a:latin typeface="+mn-ea"/>
            <a:ea typeface="+mn-ea"/>
            <a:cs typeface="+mn-cs"/>
          </a:endParaRPr>
        </a:p>
        <a:p>
          <a:pPr eaLnBrk="1" fontAlgn="auto" latinLnBrk="0" hangingPunct="1"/>
          <a:r>
            <a:rPr kumimoji="1" lang="ja-JP" altLang="en-US" sz="800" b="0" u="none">
              <a:solidFill>
                <a:schemeClr val="tx1"/>
              </a:solidFill>
              <a:effectLst/>
              <a:latin typeface="+mn-ea"/>
              <a:ea typeface="+mn-ea"/>
              <a:cs typeface="+mn-cs"/>
            </a:rPr>
            <a:t>　　</a:t>
          </a:r>
          <a:r>
            <a:rPr lang="ja-JP" altLang="ja-JP" sz="700" b="1">
              <a:solidFill>
                <a:sysClr val="windowText" lastClr="000000"/>
              </a:solidFill>
              <a:effectLst/>
              <a:latin typeface="+mn-lt"/>
              <a:ea typeface="+mn-ea"/>
              <a:cs typeface="+mn-cs"/>
            </a:rPr>
            <a:t>チェック</a:t>
          </a:r>
          <a:endParaRPr lang="ja-JP" altLang="ja-JP" sz="700" b="1">
            <a:solidFill>
              <a:sysClr val="windowText" lastClr="000000"/>
            </a:solidFill>
            <a:effectLst/>
          </a:endParaRPr>
        </a:p>
        <a:p>
          <a:r>
            <a:rPr lang="ja-JP" altLang="ja-JP" sz="900">
              <a:solidFill>
                <a:sysClr val="windowText" lastClr="000000"/>
              </a:solidFill>
              <a:effectLst/>
              <a:latin typeface="+mn-lt"/>
              <a:ea typeface="+mn-ea"/>
              <a:cs typeface="+mn-cs"/>
            </a:rPr>
            <a:t>新規で事業所長名等で提出される場合や、前回提出の書類に記載されている「委任受託者」の変更</a:t>
          </a:r>
          <a:r>
            <a:rPr lang="ja-JP" altLang="en-US" sz="900">
              <a:solidFill>
                <a:sysClr val="windowText" lastClr="000000"/>
              </a:solidFill>
              <a:effectLst/>
              <a:latin typeface="+mn-lt"/>
              <a:ea typeface="+mn-ea"/>
              <a:cs typeface="+mn-cs"/>
            </a:rPr>
            <a:t>が</a:t>
          </a:r>
          <a:r>
            <a:rPr lang="ja-JP" altLang="ja-JP" sz="900">
              <a:solidFill>
                <a:sysClr val="windowText" lastClr="000000"/>
              </a:solidFill>
              <a:effectLst/>
              <a:latin typeface="+mn-lt"/>
              <a:ea typeface="+mn-ea"/>
              <a:cs typeface="+mn-cs"/>
            </a:rPr>
            <a:t>ある場合</a:t>
          </a:r>
          <a:r>
            <a:rPr lang="ja-JP" altLang="en-US" sz="900">
              <a:solidFill>
                <a:sysClr val="windowText" lastClr="000000"/>
              </a:solidFill>
              <a:effectLst/>
              <a:latin typeface="+mn-lt"/>
              <a:ea typeface="+mn-ea"/>
              <a:cs typeface="+mn-cs"/>
            </a:rPr>
            <a:t>は</a:t>
          </a:r>
          <a:r>
            <a:rPr lang="ja-JP" altLang="ja-JP" sz="900">
              <a:solidFill>
                <a:sysClr val="windowText" lastClr="000000"/>
              </a:solidFill>
              <a:effectLst/>
              <a:latin typeface="+mn-lt"/>
              <a:ea typeface="+mn-ea"/>
              <a:cs typeface="+mn-cs"/>
            </a:rPr>
            <a:t>、</a:t>
          </a:r>
          <a:r>
            <a:rPr lang="ja-JP" altLang="ja-JP" sz="900" u="sng">
              <a:solidFill>
                <a:sysClr val="windowText" lastClr="000000"/>
              </a:solidFill>
              <a:effectLst/>
              <a:latin typeface="+mn-lt"/>
              <a:ea typeface="+mn-ea"/>
              <a:cs typeface="+mn-cs"/>
            </a:rPr>
            <a:t>「</a:t>
          </a:r>
          <a:r>
            <a:rPr lang="ja-JP" altLang="ja-JP" sz="900" b="1" u="sng">
              <a:solidFill>
                <a:sysClr val="windowText" lastClr="000000"/>
              </a:solidFill>
              <a:effectLst/>
              <a:latin typeface="+mn-lt"/>
              <a:ea typeface="+mn-ea"/>
              <a:cs typeface="+mn-cs"/>
            </a:rPr>
            <a:t>委任状」の提出が必要</a:t>
          </a:r>
          <a:r>
            <a:rPr lang="ja-JP" altLang="ja-JP" sz="900" u="sng">
              <a:solidFill>
                <a:sysClr val="windowText" lastClr="000000"/>
              </a:solidFill>
              <a:effectLst/>
              <a:latin typeface="+mn-lt"/>
              <a:ea typeface="+mn-ea"/>
              <a:cs typeface="+mn-cs"/>
            </a:rPr>
            <a:t>となります。</a:t>
          </a:r>
          <a:endParaRPr lang="ja-JP" altLang="ja-JP" sz="900">
            <a:solidFill>
              <a:sysClr val="windowText" lastClr="000000"/>
            </a:solidFill>
            <a:effectLst/>
          </a:endParaRPr>
        </a:p>
        <a:p>
          <a:endParaRPr lang="ja-JP" altLang="ja-JP" sz="900">
            <a:solidFill>
              <a:schemeClr val="tx1"/>
            </a:solidFill>
            <a:effectLst/>
            <a:latin typeface="+mn-ea"/>
            <a:ea typeface="+mn-ea"/>
          </a:endParaRPr>
        </a:p>
      </xdr:txBody>
    </xdr:sp>
    <xdr:clientData/>
  </xdr:oneCellAnchor>
  <xdr:oneCellAnchor>
    <xdr:from>
      <xdr:col>25</xdr:col>
      <xdr:colOff>265727</xdr:colOff>
      <xdr:row>16</xdr:row>
      <xdr:rowOff>156884</xdr:rowOff>
    </xdr:from>
    <xdr:ext cx="2538433" cy="1346946"/>
    <xdr:sp macro="" textlink="">
      <xdr:nvSpPr>
        <xdr:cNvPr id="45" name="四角形吹き出し 15"/>
        <xdr:cNvSpPr/>
      </xdr:nvSpPr>
      <xdr:spPr>
        <a:xfrm>
          <a:off x="6666527" y="3540164"/>
          <a:ext cx="2538433" cy="1346946"/>
        </a:xfrm>
        <a:prstGeom prst="wedgeRectCallout">
          <a:avLst>
            <a:gd name="adj1" fmla="val -62458"/>
            <a:gd name="adj2" fmla="val -55715"/>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b="1">
              <a:solidFill>
                <a:schemeClr val="tx1"/>
              </a:solidFill>
              <a:effectLst/>
              <a:latin typeface="+mn-ea"/>
              <a:ea typeface="+mn-ea"/>
              <a:cs typeface="+mn-cs"/>
            </a:rPr>
            <a:t>　　</a:t>
          </a:r>
          <a:r>
            <a:rPr lang="ja-JP" altLang="en-US" sz="700" b="1">
              <a:solidFill>
                <a:schemeClr val="tx1"/>
              </a:solidFill>
              <a:effectLst/>
              <a:latin typeface="+mn-ea"/>
              <a:ea typeface="+mn-ea"/>
              <a:cs typeface="+mn-cs"/>
            </a:rPr>
            <a:t>チ</a:t>
          </a:r>
          <a:r>
            <a:rPr lang="ja-JP" altLang="ja-JP" sz="700" b="1">
              <a:solidFill>
                <a:schemeClr val="tx1"/>
              </a:solidFill>
              <a:effectLst/>
              <a:latin typeface="+mn-ea"/>
              <a:ea typeface="+mn-ea"/>
              <a:cs typeface="+mn-cs"/>
            </a:rPr>
            <a:t>ェック</a:t>
          </a:r>
          <a:endParaRPr lang="ja-JP" altLang="ja-JP" sz="700" b="1">
            <a:solidFill>
              <a:schemeClr val="tx1"/>
            </a:solidFill>
            <a:effectLst/>
            <a:latin typeface="+mn-ea"/>
            <a:ea typeface="+mn-ea"/>
          </a:endParaRPr>
        </a:p>
        <a:p>
          <a:pPr algn="l">
            <a:lnSpc>
              <a:spcPts val="1200"/>
            </a:lnSpc>
          </a:pPr>
          <a:r>
            <a:rPr kumimoji="1" lang="ja-JP" altLang="en-US" sz="900" b="1">
              <a:solidFill>
                <a:schemeClr val="tx1"/>
              </a:solidFill>
              <a:latin typeface="+mn-ea"/>
              <a:ea typeface="+mn-ea"/>
            </a:rPr>
            <a:t>事業者の氏名等の欄</a:t>
          </a:r>
          <a:r>
            <a:rPr kumimoji="1" lang="ja-JP" altLang="en-US" sz="900">
              <a:solidFill>
                <a:schemeClr val="tx1"/>
              </a:solidFill>
              <a:latin typeface="+mn-ea"/>
              <a:ea typeface="+mn-ea"/>
            </a:rPr>
            <a:t>には、企業・団体名、代表者役職、代表者氏名（委任された者の氏名は不可）をすべて記載してください。</a:t>
          </a:r>
          <a:endParaRPr kumimoji="1" lang="en-US" altLang="ja-JP" sz="900">
            <a:solidFill>
              <a:schemeClr val="tx1"/>
            </a:solidFill>
            <a:latin typeface="+mn-ea"/>
            <a:ea typeface="+mn-ea"/>
          </a:endParaRPr>
        </a:p>
        <a:p>
          <a:pPr algn="l">
            <a:lnSpc>
              <a:spcPts val="1200"/>
            </a:lnSpc>
          </a:pPr>
          <a:r>
            <a:rPr lang="ja-JP" altLang="ja-JP" sz="700" b="1">
              <a:solidFill>
                <a:schemeClr val="lt1"/>
              </a:solidFill>
              <a:effectLst/>
              <a:latin typeface="+mn-lt"/>
              <a:ea typeface="+mn-ea"/>
              <a:cs typeface="+mn-cs"/>
            </a:rPr>
            <a:t>　</a:t>
          </a:r>
          <a:r>
            <a:rPr lang="ja-JP" altLang="en-US" sz="700" b="1">
              <a:solidFill>
                <a:schemeClr val="lt1"/>
              </a:solidFill>
              <a:effectLst/>
              <a:latin typeface="+mn-lt"/>
              <a:ea typeface="+mn-ea"/>
              <a:cs typeface="+mn-cs"/>
            </a:rPr>
            <a:t>　　</a:t>
          </a:r>
          <a:r>
            <a:rPr lang="ja-JP" altLang="ja-JP" sz="700" b="1">
              <a:solidFill>
                <a:sysClr val="windowText" lastClr="000000"/>
              </a:solidFill>
              <a:effectLst/>
              <a:latin typeface="+mn-lt"/>
              <a:ea typeface="+mn-ea"/>
              <a:cs typeface="+mn-cs"/>
            </a:rPr>
            <a:t>チェック</a:t>
          </a:r>
          <a:endParaRPr kumimoji="1" lang="en-US" altLang="ja-JP" sz="900">
            <a:solidFill>
              <a:schemeClr val="tx1"/>
            </a:solidFill>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900" b="0">
              <a:solidFill>
                <a:sysClr val="windowText" lastClr="000000"/>
              </a:solidFill>
              <a:effectLst/>
              <a:latin typeface="+mn-lt"/>
              <a:ea typeface="+mn-ea"/>
              <a:cs typeface="+mn-cs"/>
            </a:rPr>
            <a:t>前回提出の書類に記載されている「事業者名、本社住所」に変更</a:t>
          </a:r>
          <a:r>
            <a:rPr kumimoji="1" lang="ja-JP" altLang="en-US" sz="900" b="0">
              <a:solidFill>
                <a:sysClr val="windowText" lastClr="000000"/>
              </a:solidFill>
              <a:effectLst/>
              <a:latin typeface="+mn-lt"/>
              <a:ea typeface="+mn-ea"/>
              <a:cs typeface="+mn-cs"/>
            </a:rPr>
            <a:t>がある</a:t>
          </a:r>
          <a:r>
            <a:rPr kumimoji="1" lang="ja-JP" altLang="ja-JP" sz="900" b="0">
              <a:solidFill>
                <a:sysClr val="windowText" lastClr="000000"/>
              </a:solidFill>
              <a:effectLst/>
              <a:latin typeface="+mn-lt"/>
              <a:ea typeface="+mn-ea"/>
              <a:cs typeface="+mn-cs"/>
            </a:rPr>
            <a:t>場合</a:t>
          </a:r>
          <a:r>
            <a:rPr kumimoji="1" lang="ja-JP" altLang="en-US" sz="900" b="0">
              <a:solidFill>
                <a:sysClr val="windowText" lastClr="000000"/>
              </a:solidFill>
              <a:effectLst/>
              <a:latin typeface="+mn-lt"/>
              <a:ea typeface="+mn-ea"/>
              <a:cs typeface="+mn-cs"/>
            </a:rPr>
            <a:t>は</a:t>
          </a:r>
          <a:r>
            <a:rPr kumimoji="1" lang="ja-JP" altLang="ja-JP" sz="900" b="0">
              <a:solidFill>
                <a:sysClr val="windowText" lastClr="000000"/>
              </a:solidFill>
              <a:effectLst/>
              <a:latin typeface="+mn-lt"/>
              <a:ea typeface="+mn-ea"/>
              <a:cs typeface="+mn-cs"/>
            </a:rPr>
            <a:t>、</a:t>
          </a:r>
          <a:r>
            <a:rPr kumimoji="1" lang="ja-JP" altLang="ja-JP" sz="900" b="1" u="sng">
              <a:solidFill>
                <a:sysClr val="windowText" lastClr="000000"/>
              </a:solidFill>
              <a:effectLst/>
              <a:latin typeface="+mn-lt"/>
              <a:ea typeface="+mn-ea"/>
              <a:cs typeface="+mn-cs"/>
            </a:rPr>
            <a:t>変更届の提出が必要</a:t>
          </a:r>
          <a:r>
            <a:rPr kumimoji="1" lang="ja-JP" altLang="ja-JP" sz="900" b="0" u="sng">
              <a:solidFill>
                <a:sysClr val="windowText" lastClr="000000"/>
              </a:solidFill>
              <a:effectLst/>
              <a:latin typeface="+mn-lt"/>
              <a:ea typeface="+mn-ea"/>
              <a:cs typeface="+mn-cs"/>
            </a:rPr>
            <a:t>となります。</a:t>
          </a:r>
          <a:endParaRPr kumimoji="1" lang="ja-JP" altLang="en-US" sz="800">
            <a:solidFill>
              <a:sysClr val="windowText" lastClr="000000"/>
            </a:solidFill>
            <a:latin typeface="+mn-ea"/>
            <a:ea typeface="+mn-ea"/>
          </a:endParaRPr>
        </a:p>
      </xdr:txBody>
    </xdr:sp>
    <xdr:clientData/>
  </xdr:oneCellAnchor>
  <xdr:twoCellAnchor>
    <xdr:from>
      <xdr:col>0</xdr:col>
      <xdr:colOff>0</xdr:colOff>
      <xdr:row>34</xdr:row>
      <xdr:rowOff>0</xdr:rowOff>
    </xdr:from>
    <xdr:to>
      <xdr:col>0</xdr:col>
      <xdr:colOff>0</xdr:colOff>
      <xdr:row>34</xdr:row>
      <xdr:rowOff>0</xdr:rowOff>
    </xdr:to>
    <xdr:sp macro="" textlink="">
      <xdr:nvSpPr>
        <xdr:cNvPr id="25795" name="Line 1"/>
        <xdr:cNvSpPr>
          <a:spLocks noChangeShapeType="1"/>
        </xdr:cNvSpPr>
      </xdr:nvSpPr>
      <xdr:spPr bwMode="auto">
        <a:xfrm flipV="1">
          <a:off x="0" y="85248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25796" name="Line 2"/>
        <xdr:cNvSpPr>
          <a:spLocks noChangeShapeType="1"/>
        </xdr:cNvSpPr>
      </xdr:nvSpPr>
      <xdr:spPr bwMode="auto">
        <a:xfrm flipV="1">
          <a:off x="0" y="85248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25797" name="Line 3"/>
        <xdr:cNvSpPr>
          <a:spLocks noChangeShapeType="1"/>
        </xdr:cNvSpPr>
      </xdr:nvSpPr>
      <xdr:spPr bwMode="auto">
        <a:xfrm flipV="1">
          <a:off x="0" y="85248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264347</xdr:colOff>
      <xdr:row>7</xdr:row>
      <xdr:rowOff>54797</xdr:rowOff>
    </xdr:from>
    <xdr:ext cx="2539813" cy="579646"/>
    <xdr:sp macro="" textlink="">
      <xdr:nvSpPr>
        <xdr:cNvPr id="7" name="四角形吹き出し 6"/>
        <xdr:cNvSpPr/>
      </xdr:nvSpPr>
      <xdr:spPr>
        <a:xfrm>
          <a:off x="6665147" y="1403537"/>
          <a:ext cx="2539813" cy="579646"/>
        </a:xfrm>
        <a:prstGeom prst="wedgeRectCallout">
          <a:avLst>
            <a:gd name="adj1" fmla="val -59921"/>
            <a:gd name="adj2" fmla="val 10799"/>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pPr algn="l">
            <a:lnSpc>
              <a:spcPts val="1200"/>
            </a:lnSpc>
          </a:pPr>
          <a:r>
            <a:rPr lang="ja-JP" altLang="en-US" sz="1000">
              <a:solidFill>
                <a:schemeClr val="tx1"/>
              </a:solidFill>
              <a:effectLst/>
              <a:latin typeface="+mn-ea"/>
              <a:ea typeface="+mn-ea"/>
              <a:cs typeface="+mn-cs"/>
            </a:rPr>
            <a:t>ビル名は</a:t>
          </a:r>
          <a:r>
            <a:rPr lang="ja-JP" altLang="en-US" sz="1000" b="1">
              <a:solidFill>
                <a:schemeClr val="tx1"/>
              </a:solidFill>
              <a:effectLst/>
              <a:latin typeface="+mn-ea"/>
              <a:ea typeface="+mn-ea"/>
              <a:cs typeface="+mn-cs"/>
            </a:rPr>
            <a:t>住所欄</a:t>
          </a:r>
          <a:r>
            <a:rPr lang="ja-JP" altLang="en-US" sz="1000">
              <a:solidFill>
                <a:schemeClr val="tx1"/>
              </a:solidFill>
              <a:effectLst/>
              <a:latin typeface="+mn-ea"/>
              <a:ea typeface="+mn-ea"/>
              <a:cs typeface="+mn-cs"/>
            </a:rPr>
            <a:t>の</a:t>
          </a:r>
          <a:r>
            <a:rPr lang="ja-JP" altLang="en-US" sz="1000" b="1">
              <a:solidFill>
                <a:schemeClr val="tx1"/>
              </a:solidFill>
              <a:effectLst/>
              <a:latin typeface="+mn-ea"/>
              <a:ea typeface="+mn-ea"/>
              <a:cs typeface="+mn-cs"/>
            </a:rPr>
            <a:t>２行目</a:t>
          </a:r>
          <a:r>
            <a:rPr lang="ja-JP" altLang="en-US" sz="1000">
              <a:solidFill>
                <a:schemeClr val="tx1"/>
              </a:solidFill>
              <a:effectLst/>
              <a:latin typeface="+mn-ea"/>
              <a:ea typeface="+mn-ea"/>
              <a:cs typeface="+mn-cs"/>
            </a:rPr>
            <a:t>に記載してください。</a:t>
          </a:r>
          <a:endParaRPr lang="en-US" altLang="ja-JP" sz="1000">
            <a:solidFill>
              <a:schemeClr val="tx1"/>
            </a:solidFill>
            <a:effectLst/>
            <a:latin typeface="+mn-ea"/>
            <a:ea typeface="+mn-ea"/>
            <a:cs typeface="+mn-cs"/>
          </a:endParaRPr>
        </a:p>
        <a:p>
          <a:pPr algn="l">
            <a:lnSpc>
              <a:spcPts val="1200"/>
            </a:lnSpc>
          </a:pPr>
          <a:r>
            <a:rPr lang="ja-JP" altLang="en-US" sz="900">
              <a:solidFill>
                <a:schemeClr val="tx1"/>
              </a:solidFill>
              <a:effectLst/>
              <a:latin typeface="+mn-ea"/>
              <a:ea typeface="+mn-ea"/>
              <a:cs typeface="+mn-cs"/>
            </a:rPr>
            <a:t>（ビル名がない場合は２行目への記載不要）</a:t>
          </a:r>
          <a:endParaRPr kumimoji="1" lang="ja-JP" altLang="en-US" sz="900">
            <a:solidFill>
              <a:schemeClr val="tx1"/>
            </a:solidFill>
            <a:latin typeface="+mn-ea"/>
            <a:ea typeface="+mn-ea"/>
          </a:endParaRPr>
        </a:p>
      </xdr:txBody>
    </xdr:sp>
    <xdr:clientData/>
  </xdr:oneCellAnchor>
  <xdr:oneCellAnchor>
    <xdr:from>
      <xdr:col>25</xdr:col>
      <xdr:colOff>284688</xdr:colOff>
      <xdr:row>4</xdr:row>
      <xdr:rowOff>11206</xdr:rowOff>
    </xdr:from>
    <xdr:ext cx="2535721" cy="638736"/>
    <xdr:sp macro="" textlink="">
      <xdr:nvSpPr>
        <xdr:cNvPr id="11" name="四角形吹き出し 15"/>
        <xdr:cNvSpPr/>
      </xdr:nvSpPr>
      <xdr:spPr>
        <a:xfrm>
          <a:off x="7366806" y="728382"/>
          <a:ext cx="2535721" cy="638736"/>
        </a:xfrm>
        <a:prstGeom prst="wedgeRectCallout">
          <a:avLst>
            <a:gd name="adj1" fmla="val -62438"/>
            <a:gd name="adj2" fmla="val -8291"/>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pPr algn="l">
            <a:lnSpc>
              <a:spcPts val="1200"/>
            </a:lnSpc>
          </a:pPr>
          <a:r>
            <a:rPr kumimoji="1" lang="ja-JP" altLang="en-US" sz="1000" u="sng">
              <a:solidFill>
                <a:schemeClr val="tx1"/>
              </a:solidFill>
              <a:latin typeface="+mn-ea"/>
              <a:ea typeface="+mn-ea"/>
            </a:rPr>
            <a:t>電子申請申込日（郵送の場合は発送日）</a:t>
          </a:r>
          <a:r>
            <a:rPr kumimoji="1" lang="ja-JP" altLang="en-US" sz="1000">
              <a:solidFill>
                <a:schemeClr val="tx1"/>
              </a:solidFill>
              <a:latin typeface="+mn-ea"/>
              <a:ea typeface="+mn-ea"/>
            </a:rPr>
            <a:t>を記載してください。</a:t>
          </a:r>
          <a:endParaRPr kumimoji="1" lang="ja-JP" altLang="en-US" sz="7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25</xdr:col>
          <xdr:colOff>312420</xdr:colOff>
          <xdr:row>3</xdr:row>
          <xdr:rowOff>236220</xdr:rowOff>
        </xdr:from>
        <xdr:to>
          <xdr:col>25</xdr:col>
          <xdr:colOff>594360</xdr:colOff>
          <xdr:row>5</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327660</xdr:colOff>
          <xdr:row>7</xdr:row>
          <xdr:rowOff>30480</xdr:rowOff>
        </xdr:from>
        <xdr:to>
          <xdr:col>25</xdr:col>
          <xdr:colOff>601980</xdr:colOff>
          <xdr:row>8</xdr:row>
          <xdr:rowOff>144780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335280</xdr:colOff>
          <xdr:row>10</xdr:row>
          <xdr:rowOff>106680</xdr:rowOff>
        </xdr:from>
        <xdr:to>
          <xdr:col>25</xdr:col>
          <xdr:colOff>617220</xdr:colOff>
          <xdr:row>12</xdr:row>
          <xdr:rowOff>45720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342900</xdr:colOff>
          <xdr:row>16</xdr:row>
          <xdr:rowOff>121920</xdr:rowOff>
        </xdr:from>
        <xdr:to>
          <xdr:col>25</xdr:col>
          <xdr:colOff>640080</xdr:colOff>
          <xdr:row>17</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266700</xdr:colOff>
      <xdr:row>25</xdr:row>
      <xdr:rowOff>130549</xdr:rowOff>
    </xdr:from>
    <xdr:ext cx="2546872" cy="619125"/>
    <xdr:sp macro="" textlink="">
      <xdr:nvSpPr>
        <xdr:cNvPr id="18" name="四角形吹き出し 17"/>
        <xdr:cNvSpPr/>
      </xdr:nvSpPr>
      <xdr:spPr>
        <a:xfrm>
          <a:off x="6667500" y="5540749"/>
          <a:ext cx="2546872" cy="619125"/>
        </a:xfrm>
        <a:prstGeom prst="wedgeRectCallout">
          <a:avLst>
            <a:gd name="adj1" fmla="val -58109"/>
            <a:gd name="adj2" fmla="val 16666"/>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pPr algn="l">
            <a:lnSpc>
              <a:spcPts val="1100"/>
            </a:lnSpc>
          </a:pPr>
          <a:r>
            <a:rPr kumimoji="1" lang="ja-JP" altLang="en-US" sz="1000" b="1">
              <a:solidFill>
                <a:schemeClr val="tx1"/>
              </a:solidFill>
              <a:latin typeface="+mn-ea"/>
              <a:ea typeface="+mn-ea"/>
            </a:rPr>
            <a:t>中分類</a:t>
          </a:r>
          <a:r>
            <a:rPr kumimoji="1" lang="ja-JP" altLang="en-US" sz="1000">
              <a:solidFill>
                <a:schemeClr val="tx1"/>
              </a:solidFill>
              <a:latin typeface="+mn-ea"/>
              <a:ea typeface="+mn-ea"/>
            </a:rPr>
            <a:t>も忘れずにﾌﾟﾙﾀﾞｳﾝﾘｽﾄから選択してください。</a:t>
          </a:r>
        </a:p>
      </xdr:txBody>
    </xdr:sp>
    <xdr:clientData/>
  </xdr:oneCellAnchor>
  <xdr:oneCellAnchor>
    <xdr:from>
      <xdr:col>25</xdr:col>
      <xdr:colOff>259080</xdr:colOff>
      <xdr:row>28</xdr:row>
      <xdr:rowOff>183597</xdr:rowOff>
    </xdr:from>
    <xdr:ext cx="2552700" cy="566822"/>
    <xdr:sp macro="" textlink="">
      <xdr:nvSpPr>
        <xdr:cNvPr id="20" name="四角形吹き出し 19"/>
        <xdr:cNvSpPr/>
      </xdr:nvSpPr>
      <xdr:spPr>
        <a:xfrm>
          <a:off x="6659880" y="6302457"/>
          <a:ext cx="2552700" cy="566822"/>
        </a:xfrm>
        <a:prstGeom prst="wedgeRectCallout">
          <a:avLst>
            <a:gd name="adj1" fmla="val -58126"/>
            <a:gd name="adj2" fmla="val -31277"/>
          </a:avLst>
        </a:prstGeom>
        <a:solidFill>
          <a:schemeClr val="accent6">
            <a:lumMod val="20000"/>
            <a:lumOff val="80000"/>
          </a:schemeClr>
        </a:solidFill>
        <a:ln w="127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pPr algn="l">
            <a:lnSpc>
              <a:spcPts val="1100"/>
            </a:lnSpc>
          </a:pPr>
          <a:r>
            <a:rPr kumimoji="1" lang="ja-JP" altLang="en-US" sz="1000">
              <a:solidFill>
                <a:schemeClr val="tx1"/>
              </a:solidFill>
              <a:latin typeface="+mn-ea"/>
              <a:ea typeface="+mn-ea"/>
            </a:rPr>
            <a:t>担当者が明確になっている場合は、</a:t>
          </a:r>
          <a:r>
            <a:rPr kumimoji="1" lang="ja-JP" altLang="en-US" sz="1000" b="1">
              <a:solidFill>
                <a:schemeClr val="tx1"/>
              </a:solidFill>
              <a:latin typeface="+mn-ea"/>
              <a:ea typeface="+mn-ea"/>
            </a:rPr>
            <a:t>部署名欄</a:t>
          </a:r>
          <a:r>
            <a:rPr kumimoji="1" lang="ja-JP" altLang="en-US" sz="1000">
              <a:solidFill>
                <a:schemeClr val="tx1"/>
              </a:solidFill>
              <a:latin typeface="+mn-ea"/>
              <a:ea typeface="+mn-ea"/>
            </a:rPr>
            <a:t>に担当者名も記載してください。</a:t>
          </a:r>
        </a:p>
      </xdr:txBody>
    </xdr:sp>
    <xdr:clientData/>
  </xdr:oneCellAnchor>
  <mc:AlternateContent xmlns:mc="http://schemas.openxmlformats.org/markup-compatibility/2006">
    <mc:Choice xmlns:a14="http://schemas.microsoft.com/office/drawing/2010/main" Requires="a14">
      <xdr:twoCellAnchor editAs="oneCell">
        <xdr:from>
          <xdr:col>25</xdr:col>
          <xdr:colOff>335280</xdr:colOff>
          <xdr:row>25</xdr:row>
          <xdr:rowOff>114300</xdr:rowOff>
        </xdr:from>
        <xdr:to>
          <xdr:col>25</xdr:col>
          <xdr:colOff>609600</xdr:colOff>
          <xdr:row>27</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342900</xdr:colOff>
          <xdr:row>28</xdr:row>
          <xdr:rowOff>167640</xdr:rowOff>
        </xdr:from>
        <xdr:to>
          <xdr:col>25</xdr:col>
          <xdr:colOff>617220</xdr:colOff>
          <xdr:row>29</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247650</xdr:colOff>
      <xdr:row>1</xdr:row>
      <xdr:rowOff>47625</xdr:rowOff>
    </xdr:from>
    <xdr:ext cx="2600325" cy="276225"/>
    <xdr:sp macro="" textlink="">
      <xdr:nvSpPr>
        <xdr:cNvPr id="26" name="正方形/長方形 25"/>
        <xdr:cNvSpPr/>
      </xdr:nvSpPr>
      <xdr:spPr>
        <a:xfrm>
          <a:off x="7324725" y="200025"/>
          <a:ext cx="2600325"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twoCellAnchor>
    <xdr:from>
      <xdr:col>28</xdr:col>
      <xdr:colOff>64023</xdr:colOff>
      <xdr:row>14</xdr:row>
      <xdr:rowOff>246374</xdr:rowOff>
    </xdr:from>
    <xdr:to>
      <xdr:col>28</xdr:col>
      <xdr:colOff>180974</xdr:colOff>
      <xdr:row>27</xdr:row>
      <xdr:rowOff>295275</xdr:rowOff>
    </xdr:to>
    <xdr:sp macro="" textlink="">
      <xdr:nvSpPr>
        <xdr:cNvPr id="28" name="左右矢印 3"/>
        <xdr:cNvSpPr/>
      </xdr:nvSpPr>
      <xdr:spPr>
        <a:xfrm rot="5400000">
          <a:off x="16042898" y="4460499"/>
          <a:ext cx="3173101" cy="116951"/>
        </a:xfrm>
        <a:prstGeom prst="leftRightArrow">
          <a:avLst>
            <a:gd name="adj1" fmla="val 50000"/>
            <a:gd name="adj2" fmla="val 65931"/>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0</xdr:colOff>
      <xdr:row>1</xdr:row>
      <xdr:rowOff>38100</xdr:rowOff>
    </xdr:from>
    <xdr:ext cx="3615116" cy="295275"/>
    <xdr:sp macro="" textlink="">
      <xdr:nvSpPr>
        <xdr:cNvPr id="29" name="正方形/長方形 28"/>
        <xdr:cNvSpPr/>
      </xdr:nvSpPr>
      <xdr:spPr>
        <a:xfrm>
          <a:off x="10610850" y="190500"/>
          <a:ext cx="3615116" cy="29527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oneCellAnchor>
    <xdr:from>
      <xdr:col>31</xdr:col>
      <xdr:colOff>78581</xdr:colOff>
      <xdr:row>7</xdr:row>
      <xdr:rowOff>180975</xdr:rowOff>
    </xdr:from>
    <xdr:ext cx="1114425" cy="425758"/>
    <xdr:sp macro="" textlink="">
      <xdr:nvSpPr>
        <xdr:cNvPr id="30" name="正方形/長方形 29"/>
        <xdr:cNvSpPr/>
      </xdr:nvSpPr>
      <xdr:spPr>
        <a:xfrm>
          <a:off x="9908381" y="1529715"/>
          <a:ext cx="1114425" cy="425758"/>
        </a:xfrm>
        <a:prstGeom prst="rect">
          <a:avLst/>
        </a:prstGeom>
        <a:solidFill>
          <a:schemeClr val="tx2">
            <a:lumMod val="40000"/>
            <a:lumOff val="60000"/>
          </a:schemeClr>
        </a:solidFill>
        <a:ln w="6350" cmpd="sng"/>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wrap="square" rtlCol="0" anchor="ctr">
          <a:spAutoFit/>
        </a:bodyPr>
        <a:lstStyle/>
        <a:p>
          <a:pPr algn="ctr"/>
          <a:r>
            <a:rPr kumimoji="1" lang="ja-JP" altLang="en-US" sz="1000" b="1" baseline="0">
              <a:solidFill>
                <a:schemeClr val="tx1"/>
              </a:solidFill>
            </a:rPr>
            <a:t>県ホームページで公表します。</a:t>
          </a:r>
        </a:p>
      </xdr:txBody>
    </xdr:sp>
    <xdr:clientData/>
  </xdr:oneCellAnchor>
  <xdr:twoCellAnchor>
    <xdr:from>
      <xdr:col>28</xdr:col>
      <xdr:colOff>167640</xdr:colOff>
      <xdr:row>10</xdr:row>
      <xdr:rowOff>35233</xdr:rowOff>
    </xdr:from>
    <xdr:to>
      <xdr:col>32</xdr:col>
      <xdr:colOff>207169</xdr:colOff>
      <xdr:row>15</xdr:row>
      <xdr:rowOff>381233</xdr:rowOff>
    </xdr:to>
    <xdr:cxnSp macro="">
      <xdr:nvCxnSpPr>
        <xdr:cNvPr id="31" name="直線コネクタ 30"/>
        <xdr:cNvCxnSpPr>
          <a:stCxn id="30" idx="2"/>
        </xdr:cNvCxnSpPr>
      </xdr:nvCxnSpPr>
      <xdr:spPr>
        <a:xfrm flipH="1">
          <a:off x="9403080" y="1955473"/>
          <a:ext cx="1022509" cy="136708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10347</xdr:colOff>
      <xdr:row>12</xdr:row>
      <xdr:rowOff>106565</xdr:rowOff>
    </xdr:from>
    <xdr:ext cx="1254236" cy="438453"/>
    <xdr:sp macro="" textlink="">
      <xdr:nvSpPr>
        <xdr:cNvPr id="34" name="正方形/長方形 33"/>
        <xdr:cNvSpPr/>
      </xdr:nvSpPr>
      <xdr:spPr>
        <a:xfrm>
          <a:off x="15272759" y="2414977"/>
          <a:ext cx="1254236" cy="438453"/>
        </a:xfrm>
        <a:prstGeom prst="rect">
          <a:avLst/>
        </a:prstGeom>
        <a:solidFill>
          <a:srgbClr val="00B0F0"/>
        </a:solidFill>
        <a:ln w="6350" cmpd="sng"/>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wrap="square" rtlCol="0" anchor="ctr">
          <a:spAutoFit/>
        </a:bodyPr>
        <a:lstStyle/>
        <a:p>
          <a:pPr algn="l"/>
          <a:r>
            <a:rPr kumimoji="1" lang="ja-JP" altLang="en-US" sz="1000" b="0" baseline="0">
              <a:solidFill>
                <a:sysClr val="windowText" lastClr="000000"/>
              </a:solidFill>
            </a:rPr>
            <a:t>␣　は全角ブランク一文字　を示す</a:t>
          </a:r>
        </a:p>
      </xdr:txBody>
    </xdr:sp>
    <xdr:clientData/>
  </xdr:oneCellAnchor>
  <xdr:twoCellAnchor>
    <xdr:from>
      <xdr:col>44</xdr:col>
      <xdr:colOff>398319</xdr:colOff>
      <xdr:row>12</xdr:row>
      <xdr:rowOff>6570</xdr:rowOff>
    </xdr:from>
    <xdr:to>
      <xdr:col>47</xdr:col>
      <xdr:colOff>10347</xdr:colOff>
      <xdr:row>13</xdr:row>
      <xdr:rowOff>182917</xdr:rowOff>
    </xdr:to>
    <xdr:cxnSp macro="">
      <xdr:nvCxnSpPr>
        <xdr:cNvPr id="35" name="直線矢印コネクタ 34"/>
        <xdr:cNvCxnSpPr>
          <a:stCxn id="34" idx="1"/>
        </xdr:cNvCxnSpPr>
      </xdr:nvCxnSpPr>
      <xdr:spPr bwMode="auto">
        <a:xfrm flipH="1" flipV="1">
          <a:off x="14786672" y="2314982"/>
          <a:ext cx="486087" cy="322023"/>
        </a:xfrm>
        <a:prstGeom prst="straightConnector1">
          <a:avLst/>
        </a:prstGeom>
        <a:ln w="1270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121586</xdr:colOff>
      <xdr:row>13</xdr:row>
      <xdr:rowOff>182917</xdr:rowOff>
    </xdr:from>
    <xdr:to>
      <xdr:col>47</xdr:col>
      <xdr:colOff>10347</xdr:colOff>
      <xdr:row>15</xdr:row>
      <xdr:rowOff>91465</xdr:rowOff>
    </xdr:to>
    <xdr:cxnSp macro="">
      <xdr:nvCxnSpPr>
        <xdr:cNvPr id="36" name="直線矢印コネクタ 35"/>
        <xdr:cNvCxnSpPr>
          <a:stCxn id="34" idx="1"/>
        </xdr:cNvCxnSpPr>
      </xdr:nvCxnSpPr>
      <xdr:spPr bwMode="auto">
        <a:xfrm flipH="1">
          <a:off x="13523821" y="2637005"/>
          <a:ext cx="1748938" cy="401607"/>
        </a:xfrm>
        <a:prstGeom prst="straightConnector1">
          <a:avLst/>
        </a:prstGeom>
        <a:ln w="1270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302560</xdr:colOff>
      <xdr:row>13</xdr:row>
      <xdr:rowOff>182917</xdr:rowOff>
    </xdr:from>
    <xdr:to>
      <xdr:col>47</xdr:col>
      <xdr:colOff>10347</xdr:colOff>
      <xdr:row>16</xdr:row>
      <xdr:rowOff>197068</xdr:rowOff>
    </xdr:to>
    <xdr:cxnSp macro="">
      <xdr:nvCxnSpPr>
        <xdr:cNvPr id="37" name="直線矢印コネクタ 36"/>
        <xdr:cNvCxnSpPr>
          <a:stCxn id="34" idx="1"/>
        </xdr:cNvCxnSpPr>
      </xdr:nvCxnSpPr>
      <xdr:spPr bwMode="auto">
        <a:xfrm flipH="1">
          <a:off x="13323795" y="2637005"/>
          <a:ext cx="1948964" cy="944239"/>
        </a:xfrm>
        <a:prstGeom prst="straightConnector1">
          <a:avLst/>
        </a:prstGeom>
        <a:ln w="1270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67889</xdr:colOff>
      <xdr:row>12</xdr:row>
      <xdr:rowOff>0</xdr:rowOff>
    </xdr:from>
    <xdr:to>
      <xdr:col>47</xdr:col>
      <xdr:colOff>10347</xdr:colOff>
      <xdr:row>13</xdr:row>
      <xdr:rowOff>182917</xdr:rowOff>
    </xdr:to>
    <xdr:cxnSp macro="">
      <xdr:nvCxnSpPr>
        <xdr:cNvPr id="38" name="直線矢印コネクタ 37"/>
        <xdr:cNvCxnSpPr>
          <a:stCxn id="34" idx="1"/>
        </xdr:cNvCxnSpPr>
      </xdr:nvCxnSpPr>
      <xdr:spPr bwMode="auto">
        <a:xfrm flipH="1" flipV="1">
          <a:off x="14456242" y="2308412"/>
          <a:ext cx="816517" cy="328593"/>
        </a:xfrm>
        <a:prstGeom prst="straightConnector1">
          <a:avLst/>
        </a:prstGeom>
        <a:ln w="1270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25</xdr:col>
          <xdr:colOff>342900</xdr:colOff>
          <xdr:row>18</xdr:row>
          <xdr:rowOff>106680</xdr:rowOff>
        </xdr:from>
        <xdr:to>
          <xdr:col>25</xdr:col>
          <xdr:colOff>640080</xdr:colOff>
          <xdr:row>20</xdr:row>
          <xdr:rowOff>53340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335280</xdr:colOff>
          <xdr:row>13</xdr:row>
          <xdr:rowOff>167640</xdr:rowOff>
        </xdr:from>
        <xdr:to>
          <xdr:col>25</xdr:col>
          <xdr:colOff>632460</xdr:colOff>
          <xdr:row>15</xdr:row>
          <xdr:rowOff>7620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6722" name="Line 1"/>
        <xdr:cNvSpPr>
          <a:spLocks noChangeShapeType="1"/>
        </xdr:cNvSpPr>
      </xdr:nvSpPr>
      <xdr:spPr bwMode="auto">
        <a:xfrm flipV="1">
          <a:off x="0" y="40862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26723" name="Line 2"/>
        <xdr:cNvSpPr>
          <a:spLocks noChangeShapeType="1"/>
        </xdr:cNvSpPr>
      </xdr:nvSpPr>
      <xdr:spPr bwMode="auto">
        <a:xfrm flipV="1">
          <a:off x="0" y="40862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26724" name="Line 3"/>
        <xdr:cNvSpPr>
          <a:spLocks noChangeShapeType="1"/>
        </xdr:cNvSpPr>
      </xdr:nvSpPr>
      <xdr:spPr bwMode="auto">
        <a:xfrm flipV="1">
          <a:off x="0" y="40862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49529</xdr:colOff>
      <xdr:row>2</xdr:row>
      <xdr:rowOff>20957</xdr:rowOff>
    </xdr:from>
    <xdr:to>
      <xdr:col>20</xdr:col>
      <xdr:colOff>209549</xdr:colOff>
      <xdr:row>5</xdr:row>
      <xdr:rowOff>3680610</xdr:rowOff>
    </xdr:to>
    <xdr:sp macro="" textlink="">
      <xdr:nvSpPr>
        <xdr:cNvPr id="5" name="左右矢印 29"/>
        <xdr:cNvSpPr/>
      </xdr:nvSpPr>
      <xdr:spPr>
        <a:xfrm rot="5400000">
          <a:off x="10648875" y="2747086"/>
          <a:ext cx="4469278" cy="160020"/>
        </a:xfrm>
        <a:prstGeom prst="leftRightArrow">
          <a:avLst>
            <a:gd name="adj1" fmla="val 50000"/>
            <a:gd name="adj2" fmla="val 103333"/>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236219</xdr:colOff>
      <xdr:row>2</xdr:row>
      <xdr:rowOff>92448</xdr:rowOff>
    </xdr:from>
    <xdr:ext cx="2072641" cy="796372"/>
    <xdr:sp macro="" textlink="">
      <xdr:nvSpPr>
        <xdr:cNvPr id="6" name="四角形吹き出し 14"/>
        <xdr:cNvSpPr/>
      </xdr:nvSpPr>
      <xdr:spPr>
        <a:xfrm>
          <a:off x="6233159" y="625848"/>
          <a:ext cx="2072641" cy="796372"/>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r>
            <a:rPr lang="ja-JP" altLang="ja-JP" sz="1100" b="1">
              <a:solidFill>
                <a:sysClr val="windowText" lastClr="000000"/>
              </a:solidFill>
              <a:effectLst/>
              <a:latin typeface="+mn-lt"/>
              <a:ea typeface="+mn-ea"/>
              <a:cs typeface="+mn-cs"/>
            </a:rPr>
            <a:t>「計画期間」</a:t>
          </a:r>
          <a:r>
            <a:rPr lang="ja-JP" altLang="ja-JP" sz="1100">
              <a:solidFill>
                <a:sysClr val="windowText" lastClr="000000"/>
              </a:solidFill>
              <a:effectLst/>
              <a:latin typeface="+mn-lt"/>
              <a:ea typeface="+mn-ea"/>
              <a:cs typeface="+mn-cs"/>
            </a:rPr>
            <a:t>は、</a:t>
          </a:r>
          <a:endParaRPr lang="ja-JP" altLang="ja-JP" sz="1000">
            <a:solidFill>
              <a:sysClr val="windowText" lastClr="000000"/>
            </a:solidFill>
            <a:effectLst/>
          </a:endParaRPr>
        </a:p>
        <a:p>
          <a:r>
            <a:rPr lang="ja-JP" altLang="ja-JP" sz="1100">
              <a:solidFill>
                <a:sysClr val="windowText" lastClr="000000"/>
              </a:solidFill>
              <a:effectLst/>
              <a:latin typeface="+mn-lt"/>
              <a:ea typeface="+mn-ea"/>
              <a:cs typeface="+mn-cs"/>
            </a:rPr>
            <a:t>原則として</a:t>
          </a:r>
          <a:r>
            <a:rPr lang="ja-JP" altLang="ja-JP" sz="1100" b="1" u="sng">
              <a:solidFill>
                <a:sysClr val="windowText" lastClr="000000"/>
              </a:solidFill>
              <a:effectLst/>
              <a:latin typeface="+mn-lt"/>
              <a:ea typeface="+mn-ea"/>
              <a:cs typeface="+mn-cs"/>
            </a:rPr>
            <a:t>１年間又は４年間</a:t>
          </a:r>
          <a:r>
            <a:rPr lang="ja-JP" altLang="ja-JP" sz="1100">
              <a:solidFill>
                <a:sysClr val="windowText" lastClr="000000"/>
              </a:solidFill>
              <a:effectLst/>
              <a:latin typeface="+mn-lt"/>
              <a:ea typeface="+mn-ea"/>
              <a:cs typeface="+mn-cs"/>
            </a:rPr>
            <a:t>のいずれかを設定してください。</a:t>
          </a:r>
          <a:endParaRPr lang="ja-JP" altLang="ja-JP" sz="1000">
            <a:solidFill>
              <a:sysClr val="windowText" lastClr="000000"/>
            </a:solidFill>
            <a:effectLst/>
          </a:endParaRPr>
        </a:p>
      </xdr:txBody>
    </xdr:sp>
    <xdr:clientData/>
  </xdr:oneCellAnchor>
  <xdr:oneCellAnchor>
    <xdr:from>
      <xdr:col>17</xdr:col>
      <xdr:colOff>251459</xdr:colOff>
      <xdr:row>5</xdr:row>
      <xdr:rowOff>504823</xdr:rowOff>
    </xdr:from>
    <xdr:ext cx="2072641" cy="1956437"/>
    <xdr:sp macro="" textlink="">
      <xdr:nvSpPr>
        <xdr:cNvPr id="7" name="四角形吹き出し 14"/>
        <xdr:cNvSpPr/>
      </xdr:nvSpPr>
      <xdr:spPr>
        <a:xfrm>
          <a:off x="6248399" y="1807843"/>
          <a:ext cx="2072641" cy="1956437"/>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lang="ja-JP" altLang="en-US" sz="1200" b="1" baseline="0">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1">
            <a:solidFill>
              <a:schemeClr val="tx1"/>
            </a:solidFill>
            <a:effectLst/>
            <a:latin typeface="+mn-ea"/>
            <a:ea typeface="+mn-ea"/>
          </a:endParaRPr>
        </a:p>
        <a:p>
          <a:pPr algn="l">
            <a:lnSpc>
              <a:spcPts val="1200"/>
            </a:lnSpc>
          </a:pPr>
          <a:r>
            <a:rPr kumimoji="0" lang="ja-JP" altLang="en-US" sz="1000" b="1">
              <a:solidFill>
                <a:schemeClr val="tx1"/>
              </a:solidFill>
              <a:effectLst/>
              <a:latin typeface="+mn-ea"/>
              <a:ea typeface="+mn-ea"/>
              <a:cs typeface="+mn-cs"/>
            </a:rPr>
            <a:t>「基本方針」</a:t>
          </a:r>
          <a:r>
            <a:rPr kumimoji="0" lang="ja-JP" altLang="en-US" sz="1000">
              <a:solidFill>
                <a:schemeClr val="tx1"/>
              </a:solidFill>
              <a:effectLst/>
              <a:latin typeface="+mn-ea"/>
              <a:ea typeface="+mn-ea"/>
              <a:cs typeface="+mn-cs"/>
            </a:rPr>
            <a:t>は、</a:t>
          </a:r>
          <a:endParaRPr kumimoji="0" lang="en-US" altLang="ja-JP" sz="1000">
            <a:solidFill>
              <a:schemeClr val="tx1"/>
            </a:solidFill>
            <a:effectLst/>
            <a:latin typeface="+mn-ea"/>
            <a:ea typeface="+mn-ea"/>
            <a:cs typeface="+mn-cs"/>
          </a:endParaRPr>
        </a:p>
        <a:p>
          <a:pPr algn="l">
            <a:lnSpc>
              <a:spcPts val="1200"/>
            </a:lnSpc>
          </a:pPr>
          <a:r>
            <a:rPr kumimoji="0" lang="ja-JP" altLang="en-US" sz="1000">
              <a:solidFill>
                <a:schemeClr val="tx1"/>
              </a:solidFill>
              <a:effectLst/>
              <a:latin typeface="+mn-ea"/>
              <a:ea typeface="+mn-ea"/>
              <a:cs typeface="+mn-cs"/>
            </a:rPr>
            <a:t>次の事項について検討の上、記載してください。</a:t>
          </a:r>
          <a:endParaRPr kumimoji="0" lang="en-US" altLang="ja-JP" sz="1000">
            <a:solidFill>
              <a:schemeClr val="tx1"/>
            </a:solidFill>
            <a:effectLst/>
            <a:latin typeface="+mn-ea"/>
            <a:ea typeface="+mn-ea"/>
            <a:cs typeface="+mn-cs"/>
          </a:endParaRPr>
        </a:p>
        <a:p>
          <a:pPr algn="l">
            <a:lnSpc>
              <a:spcPts val="1200"/>
            </a:lnSpc>
          </a:pPr>
          <a:endParaRPr kumimoji="0" lang="en-US" altLang="ja-JP" sz="1000">
            <a:solidFill>
              <a:schemeClr val="tx1"/>
            </a:solidFill>
            <a:effectLst/>
            <a:latin typeface="+mn-ea"/>
            <a:ea typeface="+mn-ea"/>
            <a:cs typeface="+mn-cs"/>
          </a:endParaRPr>
        </a:p>
        <a:p>
          <a:pPr algn="l">
            <a:lnSpc>
              <a:spcPts val="1200"/>
            </a:lnSpc>
          </a:pPr>
          <a:r>
            <a:rPr kumimoji="0" lang="ja-JP" altLang="en-US" sz="1000" b="1">
              <a:solidFill>
                <a:schemeClr val="tx1"/>
              </a:solidFill>
              <a:effectLst/>
              <a:latin typeface="+mn-ea"/>
              <a:ea typeface="+mn-ea"/>
              <a:cs typeface="+mn-cs"/>
            </a:rPr>
            <a:t>①県内における事業活動に伴う温室効果ガスの排出削減に。向けた基本的な考え方（総論）</a:t>
          </a:r>
          <a:endParaRPr kumimoji="0" lang="en-US" altLang="ja-JP" sz="1000" b="1">
            <a:solidFill>
              <a:schemeClr val="tx1"/>
            </a:solidFill>
            <a:effectLst/>
            <a:latin typeface="+mn-ea"/>
            <a:ea typeface="+mn-ea"/>
            <a:cs typeface="+mn-cs"/>
          </a:endParaRPr>
        </a:p>
        <a:p>
          <a:pPr algn="l">
            <a:lnSpc>
              <a:spcPts val="1200"/>
            </a:lnSpc>
          </a:pPr>
          <a:endParaRPr kumimoji="0" lang="en-US" altLang="ja-JP" sz="1000" b="1">
            <a:solidFill>
              <a:schemeClr val="tx1"/>
            </a:solidFill>
            <a:effectLst/>
            <a:latin typeface="+mn-ea"/>
            <a:ea typeface="+mn-ea"/>
            <a:cs typeface="+mn-cs"/>
          </a:endParaRPr>
        </a:p>
        <a:p>
          <a:pPr algn="l">
            <a:lnSpc>
              <a:spcPts val="1200"/>
            </a:lnSpc>
          </a:pPr>
          <a:r>
            <a:rPr kumimoji="0" lang="ja-JP" altLang="en-US" sz="1000" b="1">
              <a:solidFill>
                <a:schemeClr val="tx1"/>
              </a:solidFill>
              <a:effectLst/>
              <a:latin typeface="+mn-ea"/>
              <a:ea typeface="+mn-ea"/>
              <a:cs typeface="+mn-cs"/>
            </a:rPr>
            <a:t>②温室効果ガスを効果的に削減していくための取組について</a:t>
          </a:r>
          <a:endParaRPr lang="en-US" altLang="ja-JP" sz="1100">
            <a:solidFill>
              <a:schemeClr val="lt1"/>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266700</xdr:colOff>
          <xdr:row>2</xdr:row>
          <xdr:rowOff>30480</xdr:rowOff>
        </xdr:from>
        <xdr:to>
          <xdr:col>17</xdr:col>
          <xdr:colOff>571500</xdr:colOff>
          <xdr:row>2</xdr:row>
          <xdr:rowOff>342900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28574</xdr:colOff>
      <xdr:row>0</xdr:row>
      <xdr:rowOff>0</xdr:rowOff>
    </xdr:from>
    <xdr:ext cx="2305051" cy="276225"/>
    <xdr:sp macro="" textlink="">
      <xdr:nvSpPr>
        <xdr:cNvPr id="10" name="正方形/長方形 9"/>
        <xdr:cNvSpPr/>
      </xdr:nvSpPr>
      <xdr:spPr>
        <a:xfrm>
          <a:off x="6591299" y="0"/>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oneCellAnchor>
    <xdr:from>
      <xdr:col>21</xdr:col>
      <xdr:colOff>1</xdr:colOff>
      <xdr:row>0</xdr:row>
      <xdr:rowOff>0</xdr:rowOff>
    </xdr:from>
    <xdr:ext cx="3421380" cy="276225"/>
    <xdr:sp macro="" textlink="">
      <xdr:nvSpPr>
        <xdr:cNvPr id="11" name="正方形/長方形 10"/>
        <xdr:cNvSpPr/>
      </xdr:nvSpPr>
      <xdr:spPr>
        <a:xfrm>
          <a:off x="8542021" y="0"/>
          <a:ext cx="3421380"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twoCellAnchor>
    <xdr:from>
      <xdr:col>31</xdr:col>
      <xdr:colOff>99060</xdr:colOff>
      <xdr:row>0</xdr:row>
      <xdr:rowOff>0</xdr:rowOff>
    </xdr:from>
    <xdr:to>
      <xdr:col>38</xdr:col>
      <xdr:colOff>259080</xdr:colOff>
      <xdr:row>1</xdr:row>
      <xdr:rowOff>0</xdr:rowOff>
    </xdr:to>
    <xdr:sp macro="" textlink="">
      <xdr:nvSpPr>
        <xdr:cNvPr id="12" name="正方形/長方形 11"/>
        <xdr:cNvSpPr/>
      </xdr:nvSpPr>
      <xdr:spPr>
        <a:xfrm>
          <a:off x="12009120" y="0"/>
          <a:ext cx="2667000" cy="281940"/>
        </a:xfrm>
        <a:prstGeom prst="rect">
          <a:avLst/>
        </a:prstGeom>
        <a:solidFill>
          <a:schemeClr val="tx2">
            <a:lumMod val="40000"/>
            <a:lumOff val="6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l"/>
          <a:r>
            <a:rPr kumimoji="1" lang="ja-JP" altLang="en-US" sz="1000" b="1" baseline="0">
              <a:solidFill>
                <a:schemeClr val="tx1"/>
              </a:solidFill>
            </a:rPr>
            <a:t>本面はすべて、県ホームページで公表します。</a:t>
          </a:r>
        </a:p>
      </xdr:txBody>
    </xdr:sp>
    <xdr:clientData/>
  </xdr:twoCellAnchor>
  <xdr:twoCellAnchor>
    <xdr:from>
      <xdr:col>23</xdr:col>
      <xdr:colOff>304799</xdr:colOff>
      <xdr:row>1</xdr:row>
      <xdr:rowOff>276225</xdr:rowOff>
    </xdr:from>
    <xdr:to>
      <xdr:col>29</xdr:col>
      <xdr:colOff>9524</xdr:colOff>
      <xdr:row>3</xdr:row>
      <xdr:rowOff>9525</xdr:rowOff>
    </xdr:to>
    <xdr:sp macro="" textlink="">
      <xdr:nvSpPr>
        <xdr:cNvPr id="13" name="角丸四角形 12"/>
        <xdr:cNvSpPr/>
      </xdr:nvSpPr>
      <xdr:spPr>
        <a:xfrm>
          <a:off x="13858874" y="561975"/>
          <a:ext cx="2105025" cy="400050"/>
        </a:xfrm>
        <a:prstGeom prst="roundRect">
          <a:avLst>
            <a:gd name="adj" fmla="val 340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209549</xdr:colOff>
      <xdr:row>1</xdr:row>
      <xdr:rowOff>0</xdr:rowOff>
    </xdr:from>
    <xdr:to>
      <xdr:col>35</xdr:col>
      <xdr:colOff>0</xdr:colOff>
      <xdr:row>2</xdr:row>
      <xdr:rowOff>186311</xdr:rowOff>
    </xdr:to>
    <xdr:cxnSp macro="">
      <xdr:nvCxnSpPr>
        <xdr:cNvPr id="14" name="直線コネクタ 13"/>
        <xdr:cNvCxnSpPr>
          <a:stCxn id="12" idx="2"/>
          <a:endCxn id="5" idx="2"/>
        </xdr:cNvCxnSpPr>
      </xdr:nvCxnSpPr>
      <xdr:spPr>
        <a:xfrm flipH="1">
          <a:off x="8538209" y="281940"/>
          <a:ext cx="4804411" cy="437771"/>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2771775</xdr:colOff>
      <xdr:row>2</xdr:row>
      <xdr:rowOff>247650</xdr:rowOff>
    </xdr:from>
    <xdr:to>
      <xdr:col>23</xdr:col>
      <xdr:colOff>304800</xdr:colOff>
      <xdr:row>4</xdr:row>
      <xdr:rowOff>9525</xdr:rowOff>
    </xdr:to>
    <xdr:sp macro="" textlink="">
      <xdr:nvSpPr>
        <xdr:cNvPr id="15" name="フリーフォーム 14"/>
        <xdr:cNvSpPr/>
      </xdr:nvSpPr>
      <xdr:spPr bwMode="auto">
        <a:xfrm>
          <a:off x="9334500" y="819150"/>
          <a:ext cx="4524375" cy="285750"/>
        </a:xfrm>
        <a:custGeom>
          <a:avLst/>
          <a:gdLst>
            <a:gd name="connsiteX0" fmla="*/ 1228725 w 1228725"/>
            <a:gd name="connsiteY0" fmla="*/ 0 h 361950"/>
            <a:gd name="connsiteX1" fmla="*/ 400050 w 1228725"/>
            <a:gd name="connsiteY1" fmla="*/ 0 h 361950"/>
            <a:gd name="connsiteX2" fmla="*/ 400050 w 1228725"/>
            <a:gd name="connsiteY2" fmla="*/ 361950 h 361950"/>
            <a:gd name="connsiteX3" fmla="*/ 0 w 1228725"/>
            <a:gd name="connsiteY3" fmla="*/ 361950 h 361950"/>
          </a:gdLst>
          <a:ahLst/>
          <a:cxnLst>
            <a:cxn ang="0">
              <a:pos x="connsiteX0" y="connsiteY0"/>
            </a:cxn>
            <a:cxn ang="0">
              <a:pos x="connsiteX1" y="connsiteY1"/>
            </a:cxn>
            <a:cxn ang="0">
              <a:pos x="connsiteX2" y="connsiteY2"/>
            </a:cxn>
            <a:cxn ang="0">
              <a:pos x="connsiteX3" y="connsiteY3"/>
            </a:cxn>
          </a:cxnLst>
          <a:rect l="l" t="t" r="r" b="b"/>
          <a:pathLst>
            <a:path w="1228725" h="361950">
              <a:moveTo>
                <a:pt x="1228725" y="0"/>
              </a:moveTo>
              <a:lnTo>
                <a:pt x="400050" y="0"/>
              </a:lnTo>
              <a:lnTo>
                <a:pt x="400050" y="361950"/>
              </a:lnTo>
              <a:lnTo>
                <a:pt x="0" y="361950"/>
              </a:lnTo>
            </a:path>
          </a:pathLst>
        </a:custGeom>
        <a:noFill/>
        <a:ln w="28575" cap="flat" cmpd="sng" algn="ctr">
          <a:solidFill>
            <a:srgbClr val="FF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xdr:from>
      <xdr:col>17</xdr:col>
      <xdr:colOff>19051</xdr:colOff>
      <xdr:row>5</xdr:row>
      <xdr:rowOff>28574</xdr:rowOff>
    </xdr:from>
    <xdr:to>
      <xdr:col>17</xdr:col>
      <xdr:colOff>190501</xdr:colOff>
      <xdr:row>5</xdr:row>
      <xdr:rowOff>3695699</xdr:rowOff>
    </xdr:to>
    <xdr:sp macro="" textlink="">
      <xdr:nvSpPr>
        <xdr:cNvPr id="16" name="右中かっこ 15"/>
        <xdr:cNvSpPr/>
      </xdr:nvSpPr>
      <xdr:spPr>
        <a:xfrm>
          <a:off x="6581776" y="1409699"/>
          <a:ext cx="171450" cy="3667125"/>
        </a:xfrm>
        <a:prstGeom prst="rightBrace">
          <a:avLst>
            <a:gd name="adj1" fmla="val 33333"/>
            <a:gd name="adj2" fmla="val 47197"/>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289560</xdr:colOff>
          <xdr:row>5</xdr:row>
          <xdr:rowOff>502920</xdr:rowOff>
        </xdr:from>
        <xdr:to>
          <xdr:col>17</xdr:col>
          <xdr:colOff>594360</xdr:colOff>
          <xdr:row>5</xdr:row>
          <xdr:rowOff>708660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51546</xdr:colOff>
      <xdr:row>3</xdr:row>
      <xdr:rowOff>281942</xdr:rowOff>
    </xdr:from>
    <xdr:to>
      <xdr:col>29</xdr:col>
      <xdr:colOff>160020</xdr:colOff>
      <xdr:row>16</xdr:row>
      <xdr:rowOff>175264</xdr:rowOff>
    </xdr:to>
    <xdr:sp macro="" textlink="">
      <xdr:nvSpPr>
        <xdr:cNvPr id="72" name="左右矢印 29"/>
        <xdr:cNvSpPr/>
      </xdr:nvSpPr>
      <xdr:spPr>
        <a:xfrm rot="5400000">
          <a:off x="12164432" y="5306436"/>
          <a:ext cx="8267702" cy="108474"/>
        </a:xfrm>
        <a:prstGeom prst="leftRightArrow">
          <a:avLst>
            <a:gd name="adj1" fmla="val 50000"/>
            <a:gd name="adj2" fmla="val 103333"/>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2</xdr:row>
      <xdr:rowOff>0</xdr:rowOff>
    </xdr:from>
    <xdr:to>
      <xdr:col>0</xdr:col>
      <xdr:colOff>0</xdr:colOff>
      <xdr:row>2</xdr:row>
      <xdr:rowOff>0</xdr:rowOff>
    </xdr:to>
    <xdr:sp macro="" textlink="">
      <xdr:nvSpPr>
        <xdr:cNvPr id="29175" name="Line 1"/>
        <xdr:cNvSpPr>
          <a:spLocks noChangeShapeType="1"/>
        </xdr:cNvSpPr>
      </xdr:nvSpPr>
      <xdr:spPr bwMode="auto">
        <a:xfrm flipV="1">
          <a:off x="0" y="4000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29176" name="Line 2"/>
        <xdr:cNvSpPr>
          <a:spLocks noChangeShapeType="1"/>
        </xdr:cNvSpPr>
      </xdr:nvSpPr>
      <xdr:spPr bwMode="auto">
        <a:xfrm flipV="1">
          <a:off x="0" y="4000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0</xdr:col>
      <xdr:colOff>0</xdr:colOff>
      <xdr:row>12</xdr:row>
      <xdr:rowOff>0</xdr:rowOff>
    </xdr:to>
    <xdr:sp macro="" textlink="">
      <xdr:nvSpPr>
        <xdr:cNvPr id="29177" name="Line 3"/>
        <xdr:cNvSpPr>
          <a:spLocks noChangeShapeType="1"/>
        </xdr:cNvSpPr>
      </xdr:nvSpPr>
      <xdr:spPr bwMode="auto">
        <a:xfrm flipV="1">
          <a:off x="0" y="30384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30480</xdr:colOff>
      <xdr:row>4</xdr:row>
      <xdr:rowOff>60960</xdr:rowOff>
    </xdr:from>
    <xdr:to>
      <xdr:col>5</xdr:col>
      <xdr:colOff>233744</xdr:colOff>
      <xdr:row>4</xdr:row>
      <xdr:rowOff>194905</xdr:rowOff>
    </xdr:to>
    <xdr:sp macro="" textlink="">
      <xdr:nvSpPr>
        <xdr:cNvPr id="28712" name="Text Box 40"/>
        <xdr:cNvSpPr txBox="1">
          <a:spLocks noChangeArrowheads="1"/>
        </xdr:cNvSpPr>
      </xdr:nvSpPr>
      <xdr:spPr bwMode="auto">
        <a:xfrm>
          <a:off x="1628775" y="967740"/>
          <a:ext cx="184785" cy="14287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5</xdr:row>
      <xdr:rowOff>76200</xdr:rowOff>
    </xdr:from>
    <xdr:to>
      <xdr:col>5</xdr:col>
      <xdr:colOff>264464</xdr:colOff>
      <xdr:row>5</xdr:row>
      <xdr:rowOff>211873</xdr:rowOff>
    </xdr:to>
    <xdr:sp macro="" textlink="">
      <xdr:nvSpPr>
        <xdr:cNvPr id="28713" name="Text Box 41"/>
        <xdr:cNvSpPr txBox="1">
          <a:spLocks noChangeArrowheads="1"/>
        </xdr:cNvSpPr>
      </xdr:nvSpPr>
      <xdr:spPr bwMode="auto">
        <a:xfrm>
          <a:off x="1623014" y="1224776"/>
          <a:ext cx="215265" cy="13567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12</xdr:col>
      <xdr:colOff>30480</xdr:colOff>
      <xdr:row>4</xdr:row>
      <xdr:rowOff>60960</xdr:rowOff>
    </xdr:from>
    <xdr:to>
      <xdr:col>12</xdr:col>
      <xdr:colOff>271939</xdr:colOff>
      <xdr:row>4</xdr:row>
      <xdr:rowOff>180975</xdr:rowOff>
    </xdr:to>
    <xdr:sp macro="" textlink="">
      <xdr:nvSpPr>
        <xdr:cNvPr id="28714" name="Text Box 42"/>
        <xdr:cNvSpPr txBox="1">
          <a:spLocks noChangeArrowheads="1"/>
        </xdr:cNvSpPr>
      </xdr:nvSpPr>
      <xdr:spPr bwMode="auto">
        <a:xfrm>
          <a:off x="4196715" y="967740"/>
          <a:ext cx="222885" cy="12001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12</xdr:col>
      <xdr:colOff>30480</xdr:colOff>
      <xdr:row>5</xdr:row>
      <xdr:rowOff>60960</xdr:rowOff>
    </xdr:from>
    <xdr:to>
      <xdr:col>12</xdr:col>
      <xdr:colOff>297180</xdr:colOff>
      <xdr:row>5</xdr:row>
      <xdr:rowOff>180975</xdr:rowOff>
    </xdr:to>
    <xdr:sp macro="" textlink="">
      <xdr:nvSpPr>
        <xdr:cNvPr id="28715" name="Text Box 43"/>
        <xdr:cNvSpPr txBox="1">
          <a:spLocks noChangeArrowheads="1"/>
        </xdr:cNvSpPr>
      </xdr:nvSpPr>
      <xdr:spPr bwMode="auto">
        <a:xfrm>
          <a:off x="4196715" y="1203960"/>
          <a:ext cx="238125" cy="12001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6</xdr:row>
      <xdr:rowOff>53340</xdr:rowOff>
    </xdr:from>
    <xdr:to>
      <xdr:col>5</xdr:col>
      <xdr:colOff>249555</xdr:colOff>
      <xdr:row>6</xdr:row>
      <xdr:rowOff>190793</xdr:rowOff>
    </xdr:to>
    <xdr:sp macro="" textlink="">
      <xdr:nvSpPr>
        <xdr:cNvPr id="28716" name="Text Box 44"/>
        <xdr:cNvSpPr txBox="1">
          <a:spLocks noChangeArrowheads="1"/>
        </xdr:cNvSpPr>
      </xdr:nvSpPr>
      <xdr:spPr bwMode="auto">
        <a:xfrm>
          <a:off x="1628775" y="1432560"/>
          <a:ext cx="200025" cy="12763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7</xdr:row>
      <xdr:rowOff>76200</xdr:rowOff>
    </xdr:from>
    <xdr:to>
      <xdr:col>5</xdr:col>
      <xdr:colOff>264464</xdr:colOff>
      <xdr:row>7</xdr:row>
      <xdr:rowOff>215590</xdr:rowOff>
    </xdr:to>
    <xdr:sp macro="" textlink="">
      <xdr:nvSpPr>
        <xdr:cNvPr id="28717" name="Text Box 45"/>
        <xdr:cNvSpPr txBox="1">
          <a:spLocks noChangeArrowheads="1"/>
        </xdr:cNvSpPr>
      </xdr:nvSpPr>
      <xdr:spPr bwMode="auto">
        <a:xfrm>
          <a:off x="1623014" y="1700561"/>
          <a:ext cx="215265" cy="13939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9</xdr:row>
      <xdr:rowOff>45720</xdr:rowOff>
    </xdr:from>
    <xdr:to>
      <xdr:col>5</xdr:col>
      <xdr:colOff>257002</xdr:colOff>
      <xdr:row>9</xdr:row>
      <xdr:rowOff>180975</xdr:rowOff>
    </xdr:to>
    <xdr:sp macro="" textlink="">
      <xdr:nvSpPr>
        <xdr:cNvPr id="28718" name="Text Box 46"/>
        <xdr:cNvSpPr txBox="1">
          <a:spLocks noChangeArrowheads="1"/>
        </xdr:cNvSpPr>
      </xdr:nvSpPr>
      <xdr:spPr bwMode="auto">
        <a:xfrm>
          <a:off x="1628775" y="2377440"/>
          <a:ext cx="207645" cy="13525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10</xdr:row>
      <xdr:rowOff>45720</xdr:rowOff>
    </xdr:from>
    <xdr:to>
      <xdr:col>5</xdr:col>
      <xdr:colOff>249555</xdr:colOff>
      <xdr:row>10</xdr:row>
      <xdr:rowOff>180975</xdr:rowOff>
    </xdr:to>
    <xdr:sp macro="" textlink="">
      <xdr:nvSpPr>
        <xdr:cNvPr id="28719" name="Text Box 47"/>
        <xdr:cNvSpPr txBox="1">
          <a:spLocks noChangeArrowheads="1"/>
        </xdr:cNvSpPr>
      </xdr:nvSpPr>
      <xdr:spPr bwMode="auto">
        <a:xfrm>
          <a:off x="1628775" y="2613660"/>
          <a:ext cx="200025" cy="13525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12</xdr:col>
      <xdr:colOff>30480</xdr:colOff>
      <xdr:row>9</xdr:row>
      <xdr:rowOff>53340</xdr:rowOff>
    </xdr:from>
    <xdr:to>
      <xdr:col>12</xdr:col>
      <xdr:colOff>249555</xdr:colOff>
      <xdr:row>9</xdr:row>
      <xdr:rowOff>190793</xdr:rowOff>
    </xdr:to>
    <xdr:sp macro="" textlink="">
      <xdr:nvSpPr>
        <xdr:cNvPr id="28720" name="Text Box 48"/>
        <xdr:cNvSpPr txBox="1">
          <a:spLocks noChangeArrowheads="1"/>
        </xdr:cNvSpPr>
      </xdr:nvSpPr>
      <xdr:spPr bwMode="auto">
        <a:xfrm>
          <a:off x="4196715" y="2385060"/>
          <a:ext cx="200025" cy="12763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12</xdr:col>
      <xdr:colOff>30480</xdr:colOff>
      <xdr:row>10</xdr:row>
      <xdr:rowOff>53340</xdr:rowOff>
    </xdr:from>
    <xdr:to>
      <xdr:col>12</xdr:col>
      <xdr:colOff>264464</xdr:colOff>
      <xdr:row>10</xdr:row>
      <xdr:rowOff>196215</xdr:rowOff>
    </xdr:to>
    <xdr:sp macro="" textlink="">
      <xdr:nvSpPr>
        <xdr:cNvPr id="28721" name="Text Box 49"/>
        <xdr:cNvSpPr txBox="1">
          <a:spLocks noChangeArrowheads="1"/>
        </xdr:cNvSpPr>
      </xdr:nvSpPr>
      <xdr:spPr bwMode="auto">
        <a:xfrm>
          <a:off x="4196715" y="2621280"/>
          <a:ext cx="215265" cy="14287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11</xdr:row>
      <xdr:rowOff>53340</xdr:rowOff>
    </xdr:from>
    <xdr:to>
      <xdr:col>5</xdr:col>
      <xdr:colOff>264464</xdr:colOff>
      <xdr:row>11</xdr:row>
      <xdr:rowOff>190793</xdr:rowOff>
    </xdr:to>
    <xdr:sp macro="" textlink="">
      <xdr:nvSpPr>
        <xdr:cNvPr id="28722" name="Text Box 50"/>
        <xdr:cNvSpPr txBox="1">
          <a:spLocks noChangeArrowheads="1"/>
        </xdr:cNvSpPr>
      </xdr:nvSpPr>
      <xdr:spPr bwMode="auto">
        <a:xfrm>
          <a:off x="1628775" y="2857500"/>
          <a:ext cx="215265" cy="12763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5</xdr:col>
      <xdr:colOff>30480</xdr:colOff>
      <xdr:row>12</xdr:row>
      <xdr:rowOff>53340</xdr:rowOff>
    </xdr:from>
    <xdr:to>
      <xdr:col>5</xdr:col>
      <xdr:colOff>257002</xdr:colOff>
      <xdr:row>12</xdr:row>
      <xdr:rowOff>190793</xdr:rowOff>
    </xdr:to>
    <xdr:sp macro="" textlink="">
      <xdr:nvSpPr>
        <xdr:cNvPr id="28723" name="Text Box 51"/>
        <xdr:cNvSpPr txBox="1">
          <a:spLocks noChangeArrowheads="1"/>
        </xdr:cNvSpPr>
      </xdr:nvSpPr>
      <xdr:spPr bwMode="auto">
        <a:xfrm>
          <a:off x="1628775" y="3093720"/>
          <a:ext cx="207645" cy="12763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53340</xdr:colOff>
      <xdr:row>4</xdr:row>
      <xdr:rowOff>76200</xdr:rowOff>
    </xdr:from>
    <xdr:to>
      <xdr:col>35</xdr:col>
      <xdr:colOff>256604</xdr:colOff>
      <xdr:row>4</xdr:row>
      <xdr:rowOff>210145</xdr:rowOff>
    </xdr:to>
    <xdr:sp macro="" textlink="">
      <xdr:nvSpPr>
        <xdr:cNvPr id="18" name="Text Box 40"/>
        <xdr:cNvSpPr txBox="1">
          <a:spLocks noChangeArrowheads="1"/>
        </xdr:cNvSpPr>
      </xdr:nvSpPr>
      <xdr:spPr bwMode="auto">
        <a:xfrm>
          <a:off x="12931140" y="1310640"/>
          <a:ext cx="203264" cy="13394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53340</xdr:colOff>
      <xdr:row>5</xdr:row>
      <xdr:rowOff>53340</xdr:rowOff>
    </xdr:from>
    <xdr:to>
      <xdr:col>35</xdr:col>
      <xdr:colOff>287324</xdr:colOff>
      <xdr:row>5</xdr:row>
      <xdr:rowOff>189013</xdr:rowOff>
    </xdr:to>
    <xdr:sp macro="" textlink="">
      <xdr:nvSpPr>
        <xdr:cNvPr id="19" name="Text Box 41"/>
        <xdr:cNvSpPr txBox="1">
          <a:spLocks noChangeArrowheads="1"/>
        </xdr:cNvSpPr>
      </xdr:nvSpPr>
      <xdr:spPr bwMode="auto">
        <a:xfrm>
          <a:off x="12931140" y="1569720"/>
          <a:ext cx="233984" cy="13567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42</xdr:col>
      <xdr:colOff>45720</xdr:colOff>
      <xdr:row>4</xdr:row>
      <xdr:rowOff>91440</xdr:rowOff>
    </xdr:from>
    <xdr:to>
      <xdr:col>42</xdr:col>
      <xdr:colOff>287179</xdr:colOff>
      <xdr:row>4</xdr:row>
      <xdr:rowOff>211455</xdr:rowOff>
    </xdr:to>
    <xdr:sp macro="" textlink="">
      <xdr:nvSpPr>
        <xdr:cNvPr id="20" name="Text Box 42"/>
        <xdr:cNvSpPr txBox="1">
          <a:spLocks noChangeArrowheads="1"/>
        </xdr:cNvSpPr>
      </xdr:nvSpPr>
      <xdr:spPr bwMode="auto">
        <a:xfrm>
          <a:off x="15491460" y="1325880"/>
          <a:ext cx="241459" cy="12001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42</xdr:col>
      <xdr:colOff>53340</xdr:colOff>
      <xdr:row>5</xdr:row>
      <xdr:rowOff>91440</xdr:rowOff>
    </xdr:from>
    <xdr:to>
      <xdr:col>42</xdr:col>
      <xdr:colOff>320040</xdr:colOff>
      <xdr:row>5</xdr:row>
      <xdr:rowOff>211455</xdr:rowOff>
    </xdr:to>
    <xdr:sp macro="" textlink="">
      <xdr:nvSpPr>
        <xdr:cNvPr id="21" name="Text Box 43"/>
        <xdr:cNvSpPr txBox="1">
          <a:spLocks noChangeArrowheads="1"/>
        </xdr:cNvSpPr>
      </xdr:nvSpPr>
      <xdr:spPr bwMode="auto">
        <a:xfrm>
          <a:off x="15499080" y="1607820"/>
          <a:ext cx="266700" cy="12001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53340</xdr:colOff>
      <xdr:row>6</xdr:row>
      <xdr:rowOff>68580</xdr:rowOff>
    </xdr:from>
    <xdr:to>
      <xdr:col>35</xdr:col>
      <xdr:colOff>272415</xdr:colOff>
      <xdr:row>6</xdr:row>
      <xdr:rowOff>206033</xdr:rowOff>
    </xdr:to>
    <xdr:sp macro="" textlink="">
      <xdr:nvSpPr>
        <xdr:cNvPr id="22" name="Text Box 44"/>
        <xdr:cNvSpPr txBox="1">
          <a:spLocks noChangeArrowheads="1"/>
        </xdr:cNvSpPr>
      </xdr:nvSpPr>
      <xdr:spPr bwMode="auto">
        <a:xfrm>
          <a:off x="12931140" y="1866900"/>
          <a:ext cx="219075" cy="13745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60960</xdr:colOff>
      <xdr:row>7</xdr:row>
      <xdr:rowOff>68580</xdr:rowOff>
    </xdr:from>
    <xdr:to>
      <xdr:col>35</xdr:col>
      <xdr:colOff>294944</xdr:colOff>
      <xdr:row>7</xdr:row>
      <xdr:rowOff>207970</xdr:rowOff>
    </xdr:to>
    <xdr:sp macro="" textlink="">
      <xdr:nvSpPr>
        <xdr:cNvPr id="23" name="Text Box 45"/>
        <xdr:cNvSpPr txBox="1">
          <a:spLocks noChangeArrowheads="1"/>
        </xdr:cNvSpPr>
      </xdr:nvSpPr>
      <xdr:spPr bwMode="auto">
        <a:xfrm>
          <a:off x="12938760" y="2148840"/>
          <a:ext cx="233984" cy="13939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60960</xdr:colOff>
      <xdr:row>9</xdr:row>
      <xdr:rowOff>76200</xdr:rowOff>
    </xdr:from>
    <xdr:to>
      <xdr:col>35</xdr:col>
      <xdr:colOff>287482</xdr:colOff>
      <xdr:row>9</xdr:row>
      <xdr:rowOff>211455</xdr:rowOff>
    </xdr:to>
    <xdr:sp macro="" textlink="">
      <xdr:nvSpPr>
        <xdr:cNvPr id="24" name="Text Box 46"/>
        <xdr:cNvSpPr txBox="1">
          <a:spLocks noChangeArrowheads="1"/>
        </xdr:cNvSpPr>
      </xdr:nvSpPr>
      <xdr:spPr bwMode="auto">
        <a:xfrm>
          <a:off x="12938760" y="2865120"/>
          <a:ext cx="226522" cy="13525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60960</xdr:colOff>
      <xdr:row>10</xdr:row>
      <xdr:rowOff>76200</xdr:rowOff>
    </xdr:from>
    <xdr:to>
      <xdr:col>35</xdr:col>
      <xdr:colOff>280035</xdr:colOff>
      <xdr:row>10</xdr:row>
      <xdr:rowOff>211455</xdr:rowOff>
    </xdr:to>
    <xdr:sp macro="" textlink="">
      <xdr:nvSpPr>
        <xdr:cNvPr id="25" name="Text Box 47"/>
        <xdr:cNvSpPr txBox="1">
          <a:spLocks noChangeArrowheads="1"/>
        </xdr:cNvSpPr>
      </xdr:nvSpPr>
      <xdr:spPr bwMode="auto">
        <a:xfrm>
          <a:off x="12938760" y="3147060"/>
          <a:ext cx="219075" cy="13525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42</xdr:col>
      <xdr:colOff>60960</xdr:colOff>
      <xdr:row>9</xdr:row>
      <xdr:rowOff>76200</xdr:rowOff>
    </xdr:from>
    <xdr:to>
      <xdr:col>42</xdr:col>
      <xdr:colOff>280035</xdr:colOff>
      <xdr:row>9</xdr:row>
      <xdr:rowOff>213653</xdr:rowOff>
    </xdr:to>
    <xdr:sp macro="" textlink="">
      <xdr:nvSpPr>
        <xdr:cNvPr id="26" name="Text Box 48"/>
        <xdr:cNvSpPr txBox="1">
          <a:spLocks noChangeArrowheads="1"/>
        </xdr:cNvSpPr>
      </xdr:nvSpPr>
      <xdr:spPr bwMode="auto">
        <a:xfrm>
          <a:off x="15506700" y="2865120"/>
          <a:ext cx="219075" cy="13745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42</xdr:col>
      <xdr:colOff>68580</xdr:colOff>
      <xdr:row>10</xdr:row>
      <xdr:rowOff>83820</xdr:rowOff>
    </xdr:from>
    <xdr:to>
      <xdr:col>42</xdr:col>
      <xdr:colOff>302564</xdr:colOff>
      <xdr:row>10</xdr:row>
      <xdr:rowOff>226695</xdr:rowOff>
    </xdr:to>
    <xdr:sp macro="" textlink="">
      <xdr:nvSpPr>
        <xdr:cNvPr id="27" name="Text Box 49"/>
        <xdr:cNvSpPr txBox="1">
          <a:spLocks noChangeArrowheads="1"/>
        </xdr:cNvSpPr>
      </xdr:nvSpPr>
      <xdr:spPr bwMode="auto">
        <a:xfrm>
          <a:off x="15514320" y="3154680"/>
          <a:ext cx="233984" cy="14287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60960</xdr:colOff>
      <xdr:row>11</xdr:row>
      <xdr:rowOff>68580</xdr:rowOff>
    </xdr:from>
    <xdr:to>
      <xdr:col>35</xdr:col>
      <xdr:colOff>294944</xdr:colOff>
      <xdr:row>11</xdr:row>
      <xdr:rowOff>206033</xdr:rowOff>
    </xdr:to>
    <xdr:sp macro="" textlink="">
      <xdr:nvSpPr>
        <xdr:cNvPr id="28" name="Text Box 50"/>
        <xdr:cNvSpPr txBox="1">
          <a:spLocks noChangeArrowheads="1"/>
        </xdr:cNvSpPr>
      </xdr:nvSpPr>
      <xdr:spPr bwMode="auto">
        <a:xfrm>
          <a:off x="12938760" y="3421380"/>
          <a:ext cx="233984" cy="13745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基</a:t>
          </a:r>
          <a:r>
            <a:rPr lang="en-US" altLang="ja-JP" sz="800" b="0" i="0" u="none" strike="noStrike" baseline="0">
              <a:solidFill>
                <a:srgbClr val="000000"/>
              </a:solidFill>
              <a:latin typeface="ＭＳ Ｐ明朝"/>
              <a:ea typeface="ＭＳ Ｐ明朝"/>
            </a:rPr>
            <a:t>)</a:t>
          </a:r>
        </a:p>
      </xdr:txBody>
    </xdr:sp>
    <xdr:clientData/>
  </xdr:twoCellAnchor>
  <xdr:twoCellAnchor>
    <xdr:from>
      <xdr:col>35</xdr:col>
      <xdr:colOff>60960</xdr:colOff>
      <xdr:row>12</xdr:row>
      <xdr:rowOff>91440</xdr:rowOff>
    </xdr:from>
    <xdr:to>
      <xdr:col>35</xdr:col>
      <xdr:colOff>287482</xdr:colOff>
      <xdr:row>12</xdr:row>
      <xdr:rowOff>228893</xdr:rowOff>
    </xdr:to>
    <xdr:sp macro="" textlink="">
      <xdr:nvSpPr>
        <xdr:cNvPr id="29" name="Text Box 51"/>
        <xdr:cNvSpPr txBox="1">
          <a:spLocks noChangeArrowheads="1"/>
        </xdr:cNvSpPr>
      </xdr:nvSpPr>
      <xdr:spPr bwMode="auto">
        <a:xfrm>
          <a:off x="12938760" y="3726180"/>
          <a:ext cx="226522" cy="137453"/>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調</a:t>
          </a:r>
          <a:r>
            <a:rPr lang="en-US" altLang="ja-JP" sz="800" b="0" i="0" u="none" strike="noStrike" baseline="0">
              <a:solidFill>
                <a:srgbClr val="000000"/>
              </a:solidFill>
              <a:latin typeface="ＭＳ Ｐ明朝"/>
              <a:ea typeface="ＭＳ Ｐ明朝"/>
            </a:rPr>
            <a:t>)</a:t>
          </a:r>
        </a:p>
      </xdr:txBody>
    </xdr:sp>
    <xdr:clientData/>
  </xdr:twoCellAnchor>
  <xdr:oneCellAnchor>
    <xdr:from>
      <xdr:col>30</xdr:col>
      <xdr:colOff>0</xdr:colOff>
      <xdr:row>0</xdr:row>
      <xdr:rowOff>0</xdr:rowOff>
    </xdr:from>
    <xdr:ext cx="3641161" cy="276225"/>
    <xdr:sp macro="" textlink="">
      <xdr:nvSpPr>
        <xdr:cNvPr id="30" name="正方形/長方形 29"/>
        <xdr:cNvSpPr/>
      </xdr:nvSpPr>
      <xdr:spPr>
        <a:xfrm>
          <a:off x="13963650" y="0"/>
          <a:ext cx="364116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twoCellAnchor>
    <xdr:from>
      <xdr:col>40</xdr:col>
      <xdr:colOff>38100</xdr:colOff>
      <xdr:row>0</xdr:row>
      <xdr:rowOff>1</xdr:rowOff>
    </xdr:from>
    <xdr:to>
      <xdr:col>47</xdr:col>
      <xdr:colOff>160020</xdr:colOff>
      <xdr:row>0</xdr:row>
      <xdr:rowOff>285751</xdr:rowOff>
    </xdr:to>
    <xdr:sp macro="" textlink="">
      <xdr:nvSpPr>
        <xdr:cNvPr id="31" name="正方形/長方形 30"/>
        <xdr:cNvSpPr/>
      </xdr:nvSpPr>
      <xdr:spPr>
        <a:xfrm>
          <a:off x="14752320" y="1"/>
          <a:ext cx="2682240" cy="285750"/>
        </a:xfrm>
        <a:prstGeom prst="rect">
          <a:avLst/>
        </a:prstGeom>
        <a:solidFill>
          <a:schemeClr val="tx2">
            <a:lumMod val="40000"/>
            <a:lumOff val="6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l"/>
          <a:r>
            <a:rPr kumimoji="1" lang="ja-JP" altLang="en-US" sz="1000" b="1" baseline="0">
              <a:solidFill>
                <a:schemeClr val="tx1"/>
              </a:solidFill>
            </a:rPr>
            <a:t>本面はすべて、県ホームページで公表します。</a:t>
          </a:r>
        </a:p>
      </xdr:txBody>
    </xdr:sp>
    <xdr:clientData/>
  </xdr:twoCellAnchor>
  <xdr:oneCellAnchor>
    <xdr:from>
      <xdr:col>18</xdr:col>
      <xdr:colOff>87630</xdr:colOff>
      <xdr:row>14</xdr:row>
      <xdr:rowOff>1891665</xdr:rowOff>
    </xdr:from>
    <xdr:ext cx="3669030" cy="1626086"/>
    <xdr:sp macro="" textlink="">
      <xdr:nvSpPr>
        <xdr:cNvPr id="36" name="四角形吹き出し 26"/>
        <xdr:cNvSpPr/>
      </xdr:nvSpPr>
      <xdr:spPr>
        <a:xfrm>
          <a:off x="7090410" y="7103745"/>
          <a:ext cx="3669030" cy="1626086"/>
        </a:xfrm>
        <a:prstGeom prst="wedgeRectCallout">
          <a:avLst>
            <a:gd name="adj1" fmla="val -54807"/>
            <a:gd name="adj2" fmla="val -32443"/>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0" i="0" u="none" strike="noStrike" baseline="0">
              <a:solidFill>
                <a:schemeClr val="tx1"/>
              </a:solidFill>
              <a:latin typeface="+mn-lt"/>
              <a:ea typeface="+mn-ea"/>
              <a:cs typeface="+mn-cs"/>
            </a:rPr>
            <a:t>「排出量の削減の目標の設定に関する説明」欄には、</a:t>
          </a:r>
          <a:endParaRPr lang="en-US" altLang="ja-JP" sz="1000" b="0" i="0" u="none" strike="noStrike" baseline="0">
            <a:solidFill>
              <a:schemeClr val="tx1"/>
            </a:solidFill>
            <a:latin typeface="+mn-lt"/>
            <a:ea typeface="+mn-ea"/>
            <a:cs typeface="+mn-cs"/>
          </a:endParaRPr>
        </a:p>
        <a:p>
          <a:r>
            <a:rPr lang="ja-JP" altLang="en-US" sz="1100" b="1" i="0" u="none" strike="noStrike" baseline="0">
              <a:solidFill>
                <a:schemeClr val="tx1"/>
              </a:solidFill>
              <a:latin typeface="+mn-ea"/>
              <a:ea typeface="+mn-ea"/>
              <a:cs typeface="+mn-cs"/>
            </a:rPr>
            <a:t>・</a:t>
          </a:r>
          <a:r>
            <a:rPr lang="ja-JP" altLang="ja-JP" sz="1100" b="1" i="0" baseline="0">
              <a:solidFill>
                <a:schemeClr val="tx1"/>
              </a:solidFill>
              <a:effectLst/>
              <a:latin typeface="+mn-ea"/>
              <a:ea typeface="+mn-ea"/>
              <a:cs typeface="+mn-cs"/>
            </a:rPr>
            <a:t>これまでの取組状況</a:t>
          </a:r>
          <a:endParaRPr lang="en-US" altLang="ja-JP" sz="1100" b="1" i="0"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・今期の事業活動の見込み</a:t>
          </a:r>
          <a:endParaRPr lang="en-US" altLang="ja-JP" sz="1100" b="1" i="0" u="none" strike="noStrike"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・今期の削減目標の設定に関する考え方</a:t>
          </a:r>
          <a:endParaRPr lang="en-US" altLang="ja-JP" sz="1100" b="1" i="0" u="none" strike="noStrike"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・削減目標達成に向けた今期の主な取組</a:t>
          </a:r>
          <a:endParaRPr lang="en-US" altLang="ja-JP" sz="1100" b="1" i="0" u="none" strike="noStrike" baseline="0">
            <a:solidFill>
              <a:schemeClr val="tx1"/>
            </a:solidFill>
            <a:effectLst/>
            <a:latin typeface="+mn-ea"/>
            <a:ea typeface="+mn-ea"/>
            <a:cs typeface="+mn-cs"/>
          </a:endParaRPr>
        </a:p>
        <a:p>
          <a:r>
            <a:rPr lang="ja-JP" altLang="en-US" sz="1000" b="0" i="0" u="none" strike="noStrike" baseline="0">
              <a:solidFill>
                <a:schemeClr val="tx1"/>
              </a:solidFill>
              <a:latin typeface="+mn-lt"/>
              <a:ea typeface="+mn-ea"/>
              <a:cs typeface="+mn-cs"/>
            </a:rPr>
            <a:t>などについて記載してください。</a:t>
          </a:r>
          <a:endParaRPr lang="en-US" altLang="ja-JP" sz="1000" b="0"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a:t>
          </a:r>
          <a:r>
            <a:rPr lang="ja-JP" altLang="ja-JP" sz="900">
              <a:solidFill>
                <a:srgbClr val="FF0000"/>
              </a:solidFill>
              <a:effectLst/>
              <a:latin typeface="+mn-lt"/>
              <a:ea typeface="+mn-ea"/>
              <a:cs typeface="+mn-cs"/>
            </a:rPr>
            <a:t>今期の主な取組は、「計画５面」の概要を記載してください。</a:t>
          </a:r>
          <a:endParaRPr lang="en-US" altLang="ja-JP" sz="900">
            <a:solidFill>
              <a:srgbClr val="FF0000"/>
            </a:solidFill>
            <a:effectLst/>
            <a:latin typeface="+mn-ea"/>
            <a:ea typeface="+mn-ea"/>
            <a:cs typeface="+mn-cs"/>
          </a:endParaRPr>
        </a:p>
        <a:p>
          <a:pPr eaLnBrk="1" fontAlgn="auto" latinLnBrk="0" hangingPunct="1"/>
          <a:r>
            <a:rPr lang="en-US" altLang="ja-JP" sz="900">
              <a:solidFill>
                <a:schemeClr val="tx1"/>
              </a:solidFill>
              <a:effectLst/>
              <a:latin typeface="+mn-ea"/>
              <a:ea typeface="+mn-ea"/>
              <a:cs typeface="+mn-cs"/>
            </a:rPr>
            <a:t>※</a:t>
          </a:r>
          <a:r>
            <a:rPr lang="ja-JP" altLang="ja-JP" sz="900">
              <a:solidFill>
                <a:schemeClr val="tx1"/>
              </a:solidFill>
              <a:effectLst/>
              <a:latin typeface="+mn-lt"/>
              <a:ea typeface="+mn-ea"/>
              <a:cs typeface="+mn-cs"/>
            </a:rPr>
            <a:t>あらかじめ記載されている</a:t>
          </a:r>
          <a:r>
            <a:rPr lang="ja-JP" altLang="en-US" sz="900">
              <a:solidFill>
                <a:schemeClr val="tx1"/>
              </a:solidFill>
              <a:effectLst/>
              <a:latin typeface="+mn-lt"/>
              <a:ea typeface="+mn-ea"/>
              <a:cs typeface="+mn-cs"/>
            </a:rPr>
            <a:t>内容を、</a:t>
          </a:r>
          <a:r>
            <a:rPr lang="ja-JP" altLang="ja-JP" sz="900">
              <a:solidFill>
                <a:schemeClr val="tx1"/>
              </a:solidFill>
              <a:effectLst/>
              <a:latin typeface="+mn-lt"/>
              <a:ea typeface="+mn-ea"/>
              <a:cs typeface="+mn-cs"/>
            </a:rPr>
            <a:t>適宜修正して構</a:t>
          </a:r>
          <a:r>
            <a:rPr lang="ja-JP" altLang="en-US" sz="900">
              <a:solidFill>
                <a:schemeClr val="tx1"/>
              </a:solidFill>
              <a:effectLst/>
              <a:latin typeface="+mn-lt"/>
              <a:ea typeface="+mn-ea"/>
              <a:cs typeface="+mn-cs"/>
            </a:rPr>
            <a:t>ください。</a:t>
          </a:r>
          <a:endParaRPr lang="ja-JP" altLang="ja-JP" sz="900">
            <a:solidFill>
              <a:schemeClr val="tx1"/>
            </a:solidFill>
            <a:effectLst/>
          </a:endParaRPr>
        </a:p>
      </xdr:txBody>
    </xdr:sp>
    <xdr:clientData/>
  </xdr:oneCellAnchor>
  <xdr:oneCellAnchor>
    <xdr:from>
      <xdr:col>18</xdr:col>
      <xdr:colOff>76199</xdr:colOff>
      <xdr:row>3</xdr:row>
      <xdr:rowOff>20620</xdr:rowOff>
    </xdr:from>
    <xdr:ext cx="3636646" cy="707886"/>
    <xdr:sp macro="" textlink="">
      <xdr:nvSpPr>
        <xdr:cNvPr id="37" name="正方形/長方形 36"/>
        <xdr:cNvSpPr/>
      </xdr:nvSpPr>
      <xdr:spPr>
        <a:xfrm>
          <a:off x="7078979" y="973120"/>
          <a:ext cx="3636646" cy="707886"/>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gn="l">
            <a:lnSpc>
              <a:spcPts val="1100"/>
            </a:lnSpc>
          </a:pPr>
          <a:r>
            <a:rPr kumimoji="0" lang="ja-JP" altLang="en-US" sz="1000" b="1" u="none">
              <a:solidFill>
                <a:schemeClr val="tx1"/>
              </a:solidFill>
              <a:effectLst/>
              <a:latin typeface="+mn-ea"/>
              <a:ea typeface="+mn-ea"/>
              <a:cs typeface="+mn-cs"/>
            </a:rPr>
            <a:t>最終年度の排出量</a:t>
          </a:r>
          <a:r>
            <a:rPr kumimoji="0" lang="en-US" altLang="ja-JP" sz="1000" b="1" u="none">
              <a:solidFill>
                <a:schemeClr val="tx1"/>
              </a:solidFill>
              <a:effectLst/>
              <a:latin typeface="+mn-ea"/>
              <a:ea typeface="+mn-ea"/>
              <a:cs typeface="+mn-cs"/>
            </a:rPr>
            <a:t>/</a:t>
          </a:r>
          <a:r>
            <a:rPr kumimoji="0" lang="ja-JP" altLang="en-US" sz="1000" b="1" u="none">
              <a:solidFill>
                <a:schemeClr val="tx1"/>
              </a:solidFill>
              <a:effectLst/>
              <a:latin typeface="+mn-ea"/>
              <a:ea typeface="+mn-ea"/>
              <a:cs typeface="+mn-cs"/>
            </a:rPr>
            <a:t>原単位</a:t>
          </a:r>
          <a:r>
            <a:rPr kumimoji="0" lang="ja-JP" altLang="en-US" sz="1000" b="0" u="none">
              <a:solidFill>
                <a:schemeClr val="tx1"/>
              </a:solidFill>
              <a:effectLst/>
              <a:latin typeface="+mn-ea"/>
              <a:ea typeface="+mn-ea"/>
              <a:cs typeface="+mn-cs"/>
            </a:rPr>
            <a:t>は、</a:t>
          </a:r>
          <a:r>
            <a:rPr kumimoji="0" lang="ja-JP" altLang="en-US" sz="1000" b="1" u="sng">
              <a:solidFill>
                <a:schemeClr val="tx1"/>
              </a:solidFill>
              <a:effectLst/>
              <a:latin typeface="+mn-ea"/>
              <a:ea typeface="+mn-ea"/>
              <a:cs typeface="+mn-cs"/>
            </a:rPr>
            <a:t>今期の事業の動向や削減対策効果を考慮</a:t>
          </a:r>
          <a:r>
            <a:rPr kumimoji="0" lang="ja-JP" altLang="en-US" sz="1000">
              <a:solidFill>
                <a:schemeClr val="tx1"/>
              </a:solidFill>
              <a:effectLst/>
              <a:latin typeface="+mn-ea"/>
              <a:ea typeface="+mn-ea"/>
              <a:cs typeface="+mn-cs"/>
            </a:rPr>
            <a:t>して設定（</a:t>
          </a:r>
          <a:r>
            <a:rPr kumimoji="0" lang="ja-JP" altLang="en-US" sz="1050" b="1">
              <a:solidFill>
                <a:srgbClr val="FF0000"/>
              </a:solidFill>
              <a:effectLst/>
              <a:latin typeface="+mn-ea"/>
              <a:ea typeface="+mn-ea"/>
              <a:cs typeface="+mn-cs"/>
            </a:rPr>
            <a:t>有効数字３桁</a:t>
          </a:r>
          <a:r>
            <a:rPr kumimoji="0" lang="ja-JP" altLang="en-US" sz="1000">
              <a:solidFill>
                <a:schemeClr val="tx1"/>
              </a:solidFill>
              <a:effectLst/>
              <a:latin typeface="+mn-ea"/>
              <a:ea typeface="+mn-ea"/>
              <a:cs typeface="+mn-cs"/>
            </a:rPr>
            <a:t>で記載）してください。</a:t>
          </a:r>
          <a:endParaRPr kumimoji="0" lang="en-US" altLang="ja-JP" sz="1000">
            <a:solidFill>
              <a:schemeClr val="tx1"/>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900" u="none">
              <a:solidFill>
                <a:srgbClr val="FF0000"/>
              </a:solidFill>
              <a:effectLst/>
              <a:latin typeface="+mn-lt"/>
              <a:ea typeface="+mn-ea"/>
              <a:cs typeface="+mn-cs"/>
            </a:rPr>
            <a:t>※</a:t>
          </a:r>
          <a:r>
            <a:rPr kumimoji="1" lang="ja-JP" altLang="ja-JP" sz="900" u="none">
              <a:solidFill>
                <a:srgbClr val="FF0000"/>
              </a:solidFill>
              <a:effectLst/>
              <a:latin typeface="+mn-lt"/>
              <a:ea typeface="+mn-ea"/>
              <a:cs typeface="+mn-cs"/>
            </a:rPr>
            <a:t>目標設定における考え方の整理として、</a:t>
          </a:r>
          <a:r>
            <a:rPr kumimoji="1" lang="ja-JP" altLang="en-US" sz="900" u="none">
              <a:solidFill>
                <a:srgbClr val="FF0000"/>
              </a:solidFill>
              <a:effectLst/>
              <a:latin typeface="+mn-lt"/>
              <a:ea typeface="+mn-ea"/>
              <a:cs typeface="+mn-cs"/>
            </a:rPr>
            <a:t>下</a:t>
          </a:r>
          <a:r>
            <a:rPr kumimoji="1" lang="ja-JP" altLang="ja-JP" sz="900" u="none">
              <a:solidFill>
                <a:srgbClr val="FF0000"/>
              </a:solidFill>
              <a:effectLst/>
              <a:latin typeface="+mn-lt"/>
              <a:ea typeface="+mn-ea"/>
              <a:cs typeface="+mn-cs"/>
            </a:rPr>
            <a:t>の計算表をご活用ください。</a:t>
          </a:r>
          <a:endParaRPr lang="ja-JP" altLang="ja-JP" sz="500" u="none">
            <a:solidFill>
              <a:srgbClr val="FF0000"/>
            </a:solidFill>
            <a:effectLst/>
          </a:endParaRPr>
        </a:p>
      </xdr:txBody>
    </xdr:sp>
    <xdr:clientData/>
  </xdr:oneCellAnchor>
  <xdr:oneCellAnchor>
    <xdr:from>
      <xdr:col>18</xdr:col>
      <xdr:colOff>71718</xdr:colOff>
      <xdr:row>1</xdr:row>
      <xdr:rowOff>23421</xdr:rowOff>
    </xdr:from>
    <xdr:ext cx="3633507" cy="566822"/>
    <xdr:sp macro="" textlink="">
      <xdr:nvSpPr>
        <xdr:cNvPr id="38" name="四角形吹き出し 67"/>
        <xdr:cNvSpPr/>
      </xdr:nvSpPr>
      <xdr:spPr>
        <a:xfrm>
          <a:off x="6963336" y="359597"/>
          <a:ext cx="3633507" cy="566822"/>
        </a:xfrm>
        <a:prstGeom prst="rect">
          <a:avLst/>
        </a:prstGeom>
        <a:solidFill>
          <a:schemeClr val="accent5">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　チ</a:t>
          </a:r>
          <a:r>
            <a:rPr lang="ja-JP" altLang="ja-JP" sz="800" b="1">
              <a:solidFill>
                <a:schemeClr val="tx1"/>
              </a:solidFill>
              <a:effectLst/>
              <a:latin typeface="+mn-ea"/>
              <a:ea typeface="+mn-ea"/>
              <a:cs typeface="+mn-cs"/>
            </a:rPr>
            <a:t>ェック</a:t>
          </a:r>
        </a:p>
        <a:p>
          <a:pPr algn="l">
            <a:lnSpc>
              <a:spcPts val="1100"/>
            </a:lnSpc>
          </a:pPr>
          <a:r>
            <a:rPr kumimoji="0" lang="ja-JP" altLang="en-US" sz="1050" b="1">
              <a:solidFill>
                <a:schemeClr val="tx1"/>
              </a:solidFill>
              <a:effectLst/>
              <a:latin typeface="+mn-ea"/>
              <a:ea typeface="+mn-ea"/>
              <a:cs typeface="+mn-cs"/>
            </a:rPr>
            <a:t>基準 </a:t>
          </a:r>
          <a:r>
            <a:rPr kumimoji="0" lang="ja-JP" altLang="en-US" sz="1000" b="1">
              <a:solidFill>
                <a:schemeClr val="tx1"/>
              </a:solidFill>
              <a:effectLst/>
              <a:latin typeface="+mn-ea"/>
              <a:ea typeface="+mn-ea"/>
              <a:cs typeface="+mn-cs"/>
            </a:rPr>
            <a:t>排出量</a:t>
          </a:r>
          <a:r>
            <a:rPr kumimoji="0" lang="en-US" altLang="ja-JP" sz="1000" b="1">
              <a:solidFill>
                <a:schemeClr val="tx1"/>
              </a:solidFill>
              <a:effectLst/>
              <a:latin typeface="+mn-ea"/>
              <a:ea typeface="+mn-ea"/>
              <a:cs typeface="+mn-cs"/>
            </a:rPr>
            <a:t>/</a:t>
          </a:r>
          <a:r>
            <a:rPr kumimoji="0" lang="ja-JP" altLang="en-US" sz="1000" b="1">
              <a:solidFill>
                <a:schemeClr val="tx1"/>
              </a:solidFill>
              <a:effectLst/>
              <a:latin typeface="+mn-ea"/>
              <a:ea typeface="+mn-ea"/>
              <a:cs typeface="+mn-cs"/>
            </a:rPr>
            <a:t>排出量原単位</a:t>
          </a:r>
          <a:r>
            <a:rPr kumimoji="0" lang="ja-JP" altLang="en-US" sz="1000" b="0">
              <a:solidFill>
                <a:schemeClr val="tx1"/>
              </a:solidFill>
              <a:effectLst/>
              <a:latin typeface="+mn-ea"/>
              <a:ea typeface="+mn-ea"/>
              <a:cs typeface="+mn-cs"/>
            </a:rPr>
            <a:t>は、</a:t>
          </a:r>
          <a:r>
            <a:rPr kumimoji="0" lang="ja-JP" altLang="en-US" sz="1000" b="1">
              <a:solidFill>
                <a:schemeClr val="tx1"/>
              </a:solidFill>
              <a:effectLst/>
              <a:latin typeface="+mn-ea"/>
              <a:ea typeface="+mn-ea"/>
              <a:cs typeface="+mn-cs"/>
            </a:rPr>
            <a:t>別紙１（</a:t>
          </a:r>
          <a:r>
            <a:rPr kumimoji="0" lang="ja-JP" altLang="en-US" sz="1000" b="1" u="sng">
              <a:solidFill>
                <a:schemeClr val="tx1"/>
              </a:solidFill>
              <a:effectLst/>
              <a:latin typeface="+mn-ea"/>
              <a:ea typeface="+mn-ea"/>
              <a:cs typeface="+mn-cs"/>
            </a:rPr>
            <a:t>総括</a:t>
          </a:r>
          <a:r>
            <a:rPr kumimoji="0" lang="ja-JP" altLang="en-US" sz="1000" b="1">
              <a:solidFill>
                <a:schemeClr val="tx1"/>
              </a:solidFill>
              <a:effectLst/>
              <a:latin typeface="+mn-ea"/>
              <a:ea typeface="+mn-ea"/>
              <a:cs typeface="+mn-cs"/>
            </a:rPr>
            <a:t>）の値を転記してください。</a:t>
          </a:r>
          <a:endParaRPr kumimoji="0" lang="en-US" altLang="ja-JP" sz="1000" b="1">
            <a:solidFill>
              <a:schemeClr val="tx1"/>
            </a:solidFill>
            <a:effectLst/>
            <a:latin typeface="+mn-ea"/>
            <a:ea typeface="+mn-ea"/>
            <a:cs typeface="+mn-cs"/>
          </a:endParaRPr>
        </a:p>
      </xdr:txBody>
    </xdr:sp>
    <xdr:clientData/>
  </xdr:oneCellAnchor>
  <xdr:oneCellAnchor>
    <xdr:from>
      <xdr:col>18</xdr:col>
      <xdr:colOff>80010</xdr:colOff>
      <xdr:row>14</xdr:row>
      <xdr:rowOff>394335</xdr:rowOff>
    </xdr:from>
    <xdr:ext cx="3669030" cy="1413207"/>
    <xdr:sp macro="" textlink="">
      <xdr:nvSpPr>
        <xdr:cNvPr id="39" name="四角形吹き出し 67"/>
        <xdr:cNvSpPr/>
      </xdr:nvSpPr>
      <xdr:spPr>
        <a:xfrm>
          <a:off x="7082790" y="5606415"/>
          <a:ext cx="3669030" cy="1413207"/>
        </a:xfrm>
        <a:prstGeom prst="rect">
          <a:avLst/>
        </a:prstGeom>
        <a:solidFill>
          <a:schemeClr val="accent4">
            <a:lumMod val="20000"/>
            <a:lumOff val="80000"/>
          </a:schemeClr>
        </a:solid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gn="l">
            <a:lnSpc>
              <a:spcPts val="1100"/>
            </a:lnSpc>
          </a:pPr>
          <a:r>
            <a:rPr kumimoji="0" lang="ja-JP" altLang="en-US" sz="1000" b="1" u="sng">
              <a:solidFill>
                <a:schemeClr val="tx1"/>
              </a:solidFill>
              <a:effectLst/>
              <a:latin typeface="+mn-ea"/>
              <a:ea typeface="+mn-ea"/>
              <a:cs typeface="+mn-cs"/>
            </a:rPr>
            <a:t>排出量原単位は任意で設定可能</a:t>
          </a:r>
          <a:r>
            <a:rPr kumimoji="0" lang="ja-JP" altLang="en-US" sz="1000">
              <a:solidFill>
                <a:schemeClr val="tx1"/>
              </a:solidFill>
              <a:effectLst/>
              <a:latin typeface="+mn-ea"/>
              <a:ea typeface="+mn-ea"/>
              <a:cs typeface="+mn-cs"/>
            </a:rPr>
            <a:t>ですが、</a:t>
          </a:r>
          <a:endParaRPr kumimoji="0" lang="en-US" altLang="ja-JP" sz="1000">
            <a:solidFill>
              <a:schemeClr val="tx1"/>
            </a:solidFill>
            <a:effectLst/>
            <a:latin typeface="+mn-ea"/>
            <a:ea typeface="+mn-ea"/>
            <a:cs typeface="+mn-cs"/>
          </a:endParaRPr>
        </a:p>
        <a:p>
          <a:pPr algn="l">
            <a:lnSpc>
              <a:spcPts val="1100"/>
            </a:lnSpc>
          </a:pPr>
          <a:r>
            <a:rPr kumimoji="0" lang="en-US" altLang="ja-JP" sz="1000" b="1">
              <a:solidFill>
                <a:srgbClr val="FF0000"/>
              </a:solidFill>
              <a:effectLst/>
              <a:latin typeface="+mn-ea"/>
              <a:ea typeface="+mn-ea"/>
              <a:cs typeface="+mn-cs"/>
            </a:rPr>
            <a:t>CO2</a:t>
          </a:r>
          <a:r>
            <a:rPr kumimoji="0" lang="ja-JP" altLang="en-US" sz="1000" b="1">
              <a:solidFill>
                <a:srgbClr val="FF0000"/>
              </a:solidFill>
              <a:effectLst/>
              <a:latin typeface="+mn-ea"/>
              <a:ea typeface="+mn-ea"/>
              <a:cs typeface="+mn-cs"/>
            </a:rPr>
            <a:t>排出量の「削減」目標の設定が困難な場合は、</a:t>
          </a:r>
          <a:endParaRPr kumimoji="0" lang="en-US" altLang="ja-JP" sz="1000" b="1">
            <a:solidFill>
              <a:srgbClr val="FF0000"/>
            </a:solidFill>
            <a:effectLst/>
            <a:latin typeface="+mn-ea"/>
            <a:ea typeface="+mn-ea"/>
            <a:cs typeface="+mn-cs"/>
          </a:endParaRPr>
        </a:p>
        <a:p>
          <a:pPr algn="l">
            <a:lnSpc>
              <a:spcPts val="1100"/>
            </a:lnSpc>
          </a:pPr>
          <a:r>
            <a:rPr kumimoji="0" lang="ja-JP" altLang="en-US" sz="1000" b="1">
              <a:solidFill>
                <a:srgbClr val="FF0000"/>
              </a:solidFill>
              <a:effectLst/>
              <a:latin typeface="+mn-ea"/>
              <a:ea typeface="+mn-ea"/>
              <a:cs typeface="+mn-cs"/>
            </a:rPr>
            <a:t>必ず、原単位で「削減」目標を設定</a:t>
          </a:r>
          <a:r>
            <a:rPr kumimoji="0" lang="ja-JP" altLang="en-US" sz="1000">
              <a:solidFill>
                <a:schemeClr val="tx1"/>
              </a:solidFill>
              <a:effectLst/>
              <a:latin typeface="+mn-ea"/>
              <a:ea typeface="+mn-ea"/>
              <a:cs typeface="+mn-cs"/>
            </a:rPr>
            <a:t>してください</a:t>
          </a:r>
          <a:endParaRPr kumimoji="0" lang="en-US" altLang="ja-JP" sz="1000">
            <a:solidFill>
              <a:schemeClr val="tx1"/>
            </a:solidFill>
            <a:effectLst/>
            <a:latin typeface="+mn-ea"/>
            <a:ea typeface="+mn-ea"/>
            <a:cs typeface="+mn-cs"/>
          </a:endParaRPr>
        </a:p>
        <a:p>
          <a:pPr algn="l">
            <a:lnSpc>
              <a:spcPts val="1100"/>
            </a:lnSpc>
          </a:pPr>
          <a:r>
            <a:rPr kumimoji="0" lang="en-US" altLang="ja-JP" sz="900">
              <a:solidFill>
                <a:schemeClr val="tx1"/>
              </a:solidFill>
              <a:effectLst/>
              <a:latin typeface="+mn-ea"/>
              <a:ea typeface="+mn-ea"/>
              <a:cs typeface="+mn-cs"/>
            </a:rPr>
            <a:t>※</a:t>
          </a:r>
          <a:r>
            <a:rPr kumimoji="0" lang="ja-JP" altLang="en-US" sz="900">
              <a:solidFill>
                <a:schemeClr val="tx1"/>
              </a:solidFill>
              <a:effectLst/>
              <a:latin typeface="+mn-ea"/>
              <a:ea typeface="+mn-ea"/>
              <a:cs typeface="+mn-cs"/>
            </a:rPr>
            <a:t>設定する場合は、今期の事業活動の動向や削減対策効果を</a:t>
          </a:r>
          <a:endParaRPr kumimoji="0" lang="en-US" altLang="ja-JP" sz="900">
            <a:solidFill>
              <a:schemeClr val="tx1"/>
            </a:solidFill>
            <a:effectLst/>
            <a:latin typeface="+mn-ea"/>
            <a:ea typeface="+mn-ea"/>
            <a:cs typeface="+mn-cs"/>
          </a:endParaRPr>
        </a:p>
        <a:p>
          <a:pPr algn="l">
            <a:lnSpc>
              <a:spcPts val="1100"/>
            </a:lnSpc>
          </a:pPr>
          <a:r>
            <a:rPr kumimoji="0" lang="ja-JP" altLang="en-US" sz="900">
              <a:solidFill>
                <a:schemeClr val="tx1"/>
              </a:solidFill>
              <a:effectLst/>
              <a:latin typeface="+mn-ea"/>
              <a:ea typeface="+mn-ea"/>
              <a:cs typeface="+mn-cs"/>
            </a:rPr>
            <a:t>考慮しつつ、</a:t>
          </a:r>
          <a:r>
            <a:rPr lang="ja-JP" altLang="ja-JP" sz="900" b="1" u="sng">
              <a:solidFill>
                <a:schemeClr val="tx1"/>
              </a:solidFill>
              <a:effectLst/>
              <a:latin typeface="+mn-ea"/>
              <a:ea typeface="+mn-ea"/>
              <a:cs typeface="+mn-cs"/>
            </a:rPr>
            <a:t>省エネ法</a:t>
          </a:r>
          <a:r>
            <a:rPr lang="ja-JP" altLang="en-US" sz="900" b="1" u="sng">
              <a:solidFill>
                <a:schemeClr val="tx1"/>
              </a:solidFill>
              <a:effectLst/>
              <a:latin typeface="+mn-ea"/>
              <a:ea typeface="+mn-ea"/>
              <a:cs typeface="+mn-cs"/>
            </a:rPr>
            <a:t>に準じて</a:t>
          </a:r>
          <a:r>
            <a:rPr lang="ja-JP" altLang="ja-JP" sz="900" b="1" u="sng">
              <a:solidFill>
                <a:schemeClr val="tx1"/>
              </a:solidFill>
              <a:effectLst/>
              <a:latin typeface="+mn-ea"/>
              <a:ea typeface="+mn-ea"/>
              <a:cs typeface="+mn-cs"/>
            </a:rPr>
            <a:t>１％</a:t>
          </a:r>
          <a:r>
            <a:rPr lang="en-US" altLang="ja-JP" sz="900" b="1" u="sng">
              <a:solidFill>
                <a:schemeClr val="tx1"/>
              </a:solidFill>
              <a:effectLst/>
              <a:latin typeface="+mn-ea"/>
              <a:ea typeface="+mn-ea"/>
              <a:cs typeface="+mn-cs"/>
            </a:rPr>
            <a:t>/</a:t>
          </a:r>
          <a:r>
            <a:rPr lang="ja-JP" altLang="en-US" sz="900" b="1" u="sng">
              <a:solidFill>
                <a:schemeClr val="tx1"/>
              </a:solidFill>
              <a:effectLst/>
              <a:latin typeface="+mn-ea"/>
              <a:ea typeface="+mn-ea"/>
              <a:cs typeface="+mn-cs"/>
            </a:rPr>
            <a:t>年</a:t>
          </a:r>
          <a:r>
            <a:rPr lang="ja-JP" altLang="ja-JP" sz="900" b="1" u="sng">
              <a:solidFill>
                <a:schemeClr val="tx1"/>
              </a:solidFill>
              <a:effectLst/>
              <a:latin typeface="+mn-ea"/>
              <a:ea typeface="+mn-ea"/>
              <a:cs typeface="+mn-cs"/>
            </a:rPr>
            <a:t>以上</a:t>
          </a:r>
          <a:r>
            <a:rPr lang="ja-JP" altLang="en-US" sz="900" b="1" u="sng">
              <a:solidFill>
                <a:schemeClr val="tx1"/>
              </a:solidFill>
              <a:effectLst/>
              <a:latin typeface="+mn-ea"/>
              <a:ea typeface="+mn-ea"/>
              <a:cs typeface="+mn-cs"/>
            </a:rPr>
            <a:t>の</a:t>
          </a:r>
          <a:r>
            <a:rPr lang="ja-JP" altLang="ja-JP" sz="900" b="1" u="sng">
              <a:solidFill>
                <a:schemeClr val="tx1"/>
              </a:solidFill>
              <a:effectLst/>
              <a:latin typeface="+mn-ea"/>
              <a:ea typeface="+mn-ea"/>
              <a:cs typeface="+mn-cs"/>
            </a:rPr>
            <a:t>削減</a:t>
          </a:r>
          <a:r>
            <a:rPr lang="ja-JP" altLang="en-US" sz="900" b="1" u="sng">
              <a:solidFill>
                <a:schemeClr val="tx1"/>
              </a:solidFill>
              <a:effectLst/>
              <a:latin typeface="+mn-ea"/>
              <a:ea typeface="+mn-ea"/>
              <a:cs typeface="+mn-cs"/>
            </a:rPr>
            <a:t>目標を設定</a:t>
          </a:r>
          <a:endParaRPr lang="en-US" altLang="ja-JP" sz="900" b="1" u="sng">
            <a:solidFill>
              <a:schemeClr val="tx1"/>
            </a:solidFill>
            <a:effectLst/>
            <a:latin typeface="+mn-ea"/>
            <a:ea typeface="+mn-ea"/>
            <a:cs typeface="+mn-cs"/>
          </a:endParaRPr>
        </a:p>
        <a:p>
          <a:pPr algn="l">
            <a:lnSpc>
              <a:spcPts val="1100"/>
            </a:lnSpc>
          </a:pPr>
          <a:r>
            <a:rPr lang="en-US" altLang="ja-JP" sz="900">
              <a:solidFill>
                <a:schemeClr val="tx1"/>
              </a:solidFill>
              <a:effectLst/>
              <a:latin typeface="+mn-ea"/>
              <a:ea typeface="+mn-ea"/>
              <a:cs typeface="+mn-cs"/>
            </a:rPr>
            <a:t>※</a:t>
          </a:r>
          <a:r>
            <a:rPr lang="ja-JP" altLang="en-US" sz="900">
              <a:solidFill>
                <a:schemeClr val="tx1"/>
              </a:solidFill>
              <a:effectLst/>
              <a:latin typeface="+mn-ea"/>
              <a:ea typeface="+mn-ea"/>
              <a:cs typeface="+mn-cs"/>
            </a:rPr>
            <a:t>目標削減率が「１％</a:t>
          </a:r>
          <a:r>
            <a:rPr lang="en-US" altLang="ja-JP" sz="900">
              <a:solidFill>
                <a:schemeClr val="tx1"/>
              </a:solidFill>
              <a:effectLst/>
              <a:latin typeface="+mn-ea"/>
              <a:ea typeface="+mn-ea"/>
              <a:cs typeface="+mn-cs"/>
            </a:rPr>
            <a:t>/</a:t>
          </a:r>
          <a:r>
            <a:rPr lang="ja-JP" altLang="en-US" sz="900">
              <a:solidFill>
                <a:schemeClr val="tx1"/>
              </a:solidFill>
              <a:effectLst/>
              <a:latin typeface="+mn-ea"/>
              <a:ea typeface="+mn-ea"/>
              <a:cs typeface="+mn-cs"/>
            </a:rPr>
            <a:t>年」を</a:t>
          </a:r>
          <a:r>
            <a:rPr lang="ja-JP" altLang="ja-JP" sz="900">
              <a:solidFill>
                <a:schemeClr val="tx1"/>
              </a:solidFill>
              <a:effectLst/>
              <a:latin typeface="+mn-ea"/>
              <a:ea typeface="+mn-ea"/>
              <a:cs typeface="+mn-cs"/>
            </a:rPr>
            <a:t>下回る場合は、その理由を</a:t>
          </a:r>
          <a:r>
            <a:rPr lang="ja-JP" altLang="en-US" sz="900">
              <a:solidFill>
                <a:schemeClr val="tx1"/>
              </a:solidFill>
              <a:effectLst/>
              <a:latin typeface="+mn-ea"/>
              <a:ea typeface="+mn-ea"/>
              <a:cs typeface="+mn-cs"/>
            </a:rPr>
            <a:t>下</a:t>
          </a:r>
          <a:r>
            <a:rPr lang="ja-JP" altLang="ja-JP" sz="900">
              <a:solidFill>
                <a:schemeClr val="tx1"/>
              </a:solidFill>
              <a:effectLst/>
              <a:latin typeface="+mn-ea"/>
              <a:ea typeface="+mn-ea"/>
              <a:cs typeface="+mn-cs"/>
            </a:rPr>
            <a:t>の「エネルギー起源二酸化炭素の排出の削減の目標の設定に関する説明」欄に記載</a:t>
          </a:r>
          <a:r>
            <a:rPr lang="ja-JP" altLang="en-US" sz="900">
              <a:solidFill>
                <a:schemeClr val="tx1"/>
              </a:solidFill>
              <a:effectLst/>
              <a:latin typeface="+mn-ea"/>
              <a:ea typeface="+mn-ea"/>
              <a:cs typeface="+mn-cs"/>
            </a:rPr>
            <a:t>してください。</a:t>
          </a:r>
          <a:endParaRPr lang="en-US" altLang="ja-JP" sz="900">
            <a:solidFill>
              <a:schemeClr val="tx1"/>
            </a:solidFill>
            <a:effectLst/>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18</xdr:col>
          <xdr:colOff>137160</xdr:colOff>
          <xdr:row>1</xdr:row>
          <xdr:rowOff>0</xdr:rowOff>
        </xdr:from>
        <xdr:to>
          <xdr:col>19</xdr:col>
          <xdr:colOff>91440</xdr:colOff>
          <xdr:row>1</xdr:row>
          <xdr:rowOff>335280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3</xdr:row>
          <xdr:rowOff>0</xdr:rowOff>
        </xdr:from>
        <xdr:to>
          <xdr:col>19</xdr:col>
          <xdr:colOff>83820</xdr:colOff>
          <xdr:row>4</xdr:row>
          <xdr:rowOff>53340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14</xdr:row>
          <xdr:rowOff>1836420</xdr:rowOff>
        </xdr:from>
        <xdr:to>
          <xdr:col>19</xdr:col>
          <xdr:colOff>91440</xdr:colOff>
          <xdr:row>14</xdr:row>
          <xdr:rowOff>2179320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14</xdr:row>
          <xdr:rowOff>365760</xdr:rowOff>
        </xdr:from>
        <xdr:to>
          <xdr:col>19</xdr:col>
          <xdr:colOff>99060</xdr:colOff>
          <xdr:row>14</xdr:row>
          <xdr:rowOff>708660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129540</xdr:colOff>
      <xdr:row>9</xdr:row>
      <xdr:rowOff>22861</xdr:rowOff>
    </xdr:from>
    <xdr:to>
      <xdr:col>21</xdr:col>
      <xdr:colOff>361950</xdr:colOff>
      <xdr:row>11</xdr:row>
      <xdr:rowOff>1</xdr:rowOff>
    </xdr:to>
    <xdr:sp macro="" textlink="">
      <xdr:nvSpPr>
        <xdr:cNvPr id="44" name="上矢印 43"/>
        <xdr:cNvSpPr/>
      </xdr:nvSpPr>
      <xdr:spPr bwMode="auto">
        <a:xfrm>
          <a:off x="8244840" y="2811781"/>
          <a:ext cx="232410" cy="541020"/>
        </a:xfrm>
        <a:prstGeom prst="upArrow">
          <a:avLst/>
        </a:prstGeom>
        <a:solidFill>
          <a:schemeClr val="accent6">
            <a:lumMod val="7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142875</xdr:colOff>
      <xdr:row>9</xdr:row>
      <xdr:rowOff>7621</xdr:rowOff>
    </xdr:from>
    <xdr:to>
      <xdr:col>23</xdr:col>
      <xdr:colOff>381000</xdr:colOff>
      <xdr:row>11</xdr:row>
      <xdr:rowOff>1</xdr:rowOff>
    </xdr:to>
    <xdr:sp macro="" textlink="">
      <xdr:nvSpPr>
        <xdr:cNvPr id="45" name="上矢印 44"/>
        <xdr:cNvSpPr/>
      </xdr:nvSpPr>
      <xdr:spPr bwMode="auto">
        <a:xfrm>
          <a:off x="8943975" y="2796541"/>
          <a:ext cx="238125" cy="556260"/>
        </a:xfrm>
        <a:prstGeom prst="upArrow">
          <a:avLst/>
        </a:prstGeom>
        <a:solidFill>
          <a:srgbClr val="00B050"/>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23</xdr:col>
      <xdr:colOff>281939</xdr:colOff>
      <xdr:row>9</xdr:row>
      <xdr:rowOff>188595</xdr:rowOff>
    </xdr:from>
    <xdr:ext cx="1341121" cy="409575"/>
    <xdr:sp macro="" textlink="">
      <xdr:nvSpPr>
        <xdr:cNvPr id="46" name="正方形/長方形 45"/>
        <xdr:cNvSpPr/>
      </xdr:nvSpPr>
      <xdr:spPr>
        <a:xfrm>
          <a:off x="9083039" y="2977515"/>
          <a:ext cx="1341121" cy="40957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800" u="none">
              <a:solidFill>
                <a:srgbClr val="00B050"/>
              </a:solidFill>
              <a:effectLst/>
              <a:latin typeface="+mn-ea"/>
              <a:ea typeface="+mn-ea"/>
              <a:cs typeface="+mn-cs"/>
            </a:rPr>
            <a:t>※</a:t>
          </a:r>
          <a:r>
            <a:rPr kumimoji="1" lang="ja-JP" altLang="en-US" sz="800" u="none">
              <a:solidFill>
                <a:srgbClr val="00B050"/>
              </a:solidFill>
              <a:effectLst/>
              <a:latin typeface="+mn-ea"/>
              <a:ea typeface="+mn-ea"/>
              <a:cs typeface="+mn-cs"/>
            </a:rPr>
            <a:t>削減見込みの排出量</a:t>
          </a:r>
          <a:endParaRPr kumimoji="1" lang="en-US" altLang="ja-JP" sz="800" u="none">
            <a:solidFill>
              <a:srgbClr val="00B050"/>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u="none">
              <a:solidFill>
                <a:srgbClr val="00B050"/>
              </a:solidFill>
              <a:effectLst/>
              <a:latin typeface="+mn-ea"/>
              <a:ea typeface="+mn-ea"/>
              <a:cs typeface="+mn-cs"/>
            </a:rPr>
            <a:t>　を</a:t>
          </a:r>
          <a:r>
            <a:rPr kumimoji="1" lang="ja-JP" altLang="en-US" sz="800" b="1" u="none">
              <a:solidFill>
                <a:srgbClr val="00B050"/>
              </a:solidFill>
              <a:effectLst/>
              <a:latin typeface="+mn-ea"/>
              <a:ea typeface="+mn-ea"/>
              <a:cs typeface="+mn-cs"/>
            </a:rPr>
            <a:t>「正の値」</a:t>
          </a:r>
          <a:r>
            <a:rPr kumimoji="1" lang="ja-JP" altLang="en-US" sz="800" u="none">
              <a:solidFill>
                <a:srgbClr val="00B050"/>
              </a:solidFill>
              <a:effectLst/>
              <a:latin typeface="+mn-ea"/>
              <a:ea typeface="+mn-ea"/>
              <a:cs typeface="+mn-cs"/>
            </a:rPr>
            <a:t>で入力</a:t>
          </a:r>
          <a:endParaRPr lang="ja-JP" altLang="ja-JP" sz="400" u="none">
            <a:solidFill>
              <a:srgbClr val="00B050"/>
            </a:solidFill>
            <a:effectLst/>
            <a:latin typeface="+mn-ea"/>
            <a:ea typeface="+mn-ea"/>
          </a:endParaRPr>
        </a:p>
      </xdr:txBody>
    </xdr:sp>
    <xdr:clientData/>
  </xdr:oneCellAnchor>
  <xdr:oneCellAnchor>
    <xdr:from>
      <xdr:col>17</xdr:col>
      <xdr:colOff>979171</xdr:colOff>
      <xdr:row>9</xdr:row>
      <xdr:rowOff>201930</xdr:rowOff>
    </xdr:from>
    <xdr:ext cx="1524000" cy="409575"/>
    <xdr:sp macro="" textlink="">
      <xdr:nvSpPr>
        <xdr:cNvPr id="47" name="正方形/長方形 46"/>
        <xdr:cNvSpPr/>
      </xdr:nvSpPr>
      <xdr:spPr>
        <a:xfrm>
          <a:off x="6983731" y="2990850"/>
          <a:ext cx="1524000" cy="40957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800" u="none">
              <a:solidFill>
                <a:schemeClr val="accent6">
                  <a:lumMod val="75000"/>
                </a:schemeClr>
              </a:solidFill>
              <a:effectLst/>
              <a:latin typeface="+mn-ea"/>
              <a:ea typeface="+mn-ea"/>
              <a:cs typeface="+mn-cs"/>
            </a:rPr>
            <a:t>※</a:t>
          </a:r>
          <a:r>
            <a:rPr kumimoji="1" lang="ja-JP" altLang="en-US" sz="800" u="none">
              <a:solidFill>
                <a:schemeClr val="accent6">
                  <a:lumMod val="75000"/>
                </a:schemeClr>
              </a:solidFill>
              <a:effectLst/>
              <a:latin typeface="+mn-ea"/>
              <a:ea typeface="+mn-ea"/>
              <a:cs typeface="+mn-cs"/>
            </a:rPr>
            <a:t>増加量は</a:t>
          </a:r>
          <a:r>
            <a:rPr kumimoji="1" lang="ja-JP" altLang="en-US" sz="800" b="1" u="none">
              <a:solidFill>
                <a:schemeClr val="accent6">
                  <a:lumMod val="75000"/>
                </a:schemeClr>
              </a:solidFill>
              <a:effectLst/>
              <a:latin typeface="+mn-ea"/>
              <a:ea typeface="+mn-ea"/>
              <a:cs typeface="+mn-cs"/>
            </a:rPr>
            <a:t>「正の値」</a:t>
          </a:r>
          <a:r>
            <a:rPr kumimoji="1" lang="ja-JP" altLang="en-US" sz="800" u="none">
              <a:solidFill>
                <a:schemeClr val="accent6">
                  <a:lumMod val="75000"/>
                </a:schemeClr>
              </a:solidFill>
              <a:effectLst/>
              <a:latin typeface="+mn-ea"/>
              <a:ea typeface="+mn-ea"/>
              <a:cs typeface="+mn-cs"/>
            </a:rPr>
            <a:t>、</a:t>
          </a:r>
          <a:endParaRPr kumimoji="1" lang="en-US" altLang="ja-JP" sz="800" u="none">
            <a:solidFill>
              <a:schemeClr val="accent6">
                <a:lumMod val="75000"/>
              </a:schemeClr>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u="none">
              <a:solidFill>
                <a:schemeClr val="accent6">
                  <a:lumMod val="75000"/>
                </a:schemeClr>
              </a:solidFill>
              <a:effectLst/>
              <a:latin typeface="+mn-ea"/>
              <a:ea typeface="+mn-ea"/>
              <a:cs typeface="+mn-cs"/>
            </a:rPr>
            <a:t>　削減量は</a:t>
          </a:r>
          <a:r>
            <a:rPr kumimoji="1" lang="ja-JP" altLang="en-US" sz="800" b="1" u="none">
              <a:solidFill>
                <a:schemeClr val="accent6">
                  <a:lumMod val="75000"/>
                </a:schemeClr>
              </a:solidFill>
              <a:effectLst/>
              <a:latin typeface="+mn-ea"/>
              <a:ea typeface="+mn-ea"/>
              <a:cs typeface="+mn-cs"/>
            </a:rPr>
            <a:t>「負の値」</a:t>
          </a:r>
          <a:r>
            <a:rPr kumimoji="1" lang="ja-JP" altLang="en-US" sz="800" u="none">
              <a:solidFill>
                <a:schemeClr val="accent6">
                  <a:lumMod val="75000"/>
                </a:schemeClr>
              </a:solidFill>
              <a:effectLst/>
              <a:latin typeface="+mn-ea"/>
              <a:ea typeface="+mn-ea"/>
              <a:cs typeface="+mn-cs"/>
            </a:rPr>
            <a:t>で入力</a:t>
          </a:r>
          <a:endParaRPr lang="ja-JP" altLang="ja-JP" sz="400" u="none">
            <a:solidFill>
              <a:schemeClr val="accent6">
                <a:lumMod val="75000"/>
              </a:schemeClr>
            </a:solidFill>
            <a:effectLst/>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11</xdr:row>
          <xdr:rowOff>228600</xdr:rowOff>
        </xdr:from>
        <xdr:to>
          <xdr:col>19</xdr:col>
          <xdr:colOff>60960</xdr:colOff>
          <xdr:row>12</xdr:row>
          <xdr:rowOff>190500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12</xdr:row>
          <xdr:rowOff>91440</xdr:rowOff>
        </xdr:from>
        <xdr:to>
          <xdr:col>19</xdr:col>
          <xdr:colOff>60960</xdr:colOff>
          <xdr:row>13</xdr:row>
          <xdr:rowOff>53340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12</xdr:row>
          <xdr:rowOff>228600</xdr:rowOff>
        </xdr:from>
        <xdr:to>
          <xdr:col>19</xdr:col>
          <xdr:colOff>60960</xdr:colOff>
          <xdr:row>13</xdr:row>
          <xdr:rowOff>190500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83820</xdr:rowOff>
        </xdr:from>
        <xdr:to>
          <xdr:col>19</xdr:col>
          <xdr:colOff>60960</xdr:colOff>
          <xdr:row>13</xdr:row>
          <xdr:rowOff>327660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220980</xdr:rowOff>
        </xdr:from>
        <xdr:to>
          <xdr:col>19</xdr:col>
          <xdr:colOff>60960</xdr:colOff>
          <xdr:row>13</xdr:row>
          <xdr:rowOff>464820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495300</xdr:rowOff>
        </xdr:from>
        <xdr:to>
          <xdr:col>19</xdr:col>
          <xdr:colOff>60960</xdr:colOff>
          <xdr:row>13</xdr:row>
          <xdr:rowOff>739140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xdr:row>
          <xdr:rowOff>144780</xdr:rowOff>
        </xdr:from>
        <xdr:to>
          <xdr:col>19</xdr:col>
          <xdr:colOff>68580</xdr:colOff>
          <xdr:row>14</xdr:row>
          <xdr:rowOff>388620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xdr:row>
          <xdr:rowOff>0</xdr:rowOff>
        </xdr:from>
        <xdr:to>
          <xdr:col>19</xdr:col>
          <xdr:colOff>99060</xdr:colOff>
          <xdr:row>14</xdr:row>
          <xdr:rowOff>243840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13</xdr:row>
          <xdr:rowOff>1028700</xdr:rowOff>
        </xdr:from>
        <xdr:to>
          <xdr:col>19</xdr:col>
          <xdr:colOff>68580</xdr:colOff>
          <xdr:row>13</xdr:row>
          <xdr:rowOff>1280160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899160</xdr:rowOff>
        </xdr:from>
        <xdr:to>
          <xdr:col>19</xdr:col>
          <xdr:colOff>60960</xdr:colOff>
          <xdr:row>13</xdr:row>
          <xdr:rowOff>1143000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762000</xdr:rowOff>
        </xdr:from>
        <xdr:to>
          <xdr:col>19</xdr:col>
          <xdr:colOff>60960</xdr:colOff>
          <xdr:row>13</xdr:row>
          <xdr:rowOff>1005840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13</xdr:row>
          <xdr:rowOff>624840</xdr:rowOff>
        </xdr:from>
        <xdr:to>
          <xdr:col>19</xdr:col>
          <xdr:colOff>60960</xdr:colOff>
          <xdr:row>13</xdr:row>
          <xdr:rowOff>868680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76200</xdr:colOff>
      <xdr:row>0</xdr:row>
      <xdr:rowOff>28575</xdr:rowOff>
    </xdr:from>
    <xdr:ext cx="3219450" cy="276225"/>
    <xdr:sp macro="" textlink="">
      <xdr:nvSpPr>
        <xdr:cNvPr id="60" name="正方形/長方形 59"/>
        <xdr:cNvSpPr/>
      </xdr:nvSpPr>
      <xdr:spPr>
        <a:xfrm>
          <a:off x="6896100" y="28575"/>
          <a:ext cx="3219450"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twoCellAnchor>
    <xdr:from>
      <xdr:col>17</xdr:col>
      <xdr:colOff>9525</xdr:colOff>
      <xdr:row>14</xdr:row>
      <xdr:rowOff>9525</xdr:rowOff>
    </xdr:from>
    <xdr:to>
      <xdr:col>17</xdr:col>
      <xdr:colOff>838200</xdr:colOff>
      <xdr:row>15</xdr:row>
      <xdr:rowOff>9525</xdr:rowOff>
    </xdr:to>
    <xdr:sp macro="" textlink="">
      <xdr:nvSpPr>
        <xdr:cNvPr id="61" name="右中かっこ 60"/>
        <xdr:cNvSpPr/>
      </xdr:nvSpPr>
      <xdr:spPr>
        <a:xfrm>
          <a:off x="6014085" y="5221605"/>
          <a:ext cx="828675" cy="3429000"/>
        </a:xfrm>
        <a:prstGeom prst="rightBrace">
          <a:avLst>
            <a:gd name="adj1" fmla="val 33333"/>
            <a:gd name="adj2" fmla="val 63088"/>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22861</xdr:colOff>
      <xdr:row>4</xdr:row>
      <xdr:rowOff>28574</xdr:rowOff>
    </xdr:from>
    <xdr:to>
      <xdr:col>39</xdr:col>
      <xdr:colOff>51436</xdr:colOff>
      <xdr:row>5</xdr:row>
      <xdr:rowOff>259079</xdr:rowOff>
    </xdr:to>
    <xdr:sp macro="" textlink="">
      <xdr:nvSpPr>
        <xdr:cNvPr id="62" name="角丸四角形 74"/>
        <xdr:cNvSpPr/>
      </xdr:nvSpPr>
      <xdr:spPr>
        <a:xfrm>
          <a:off x="11750041" y="1263014"/>
          <a:ext cx="2230755" cy="512445"/>
        </a:xfrm>
        <a:prstGeom prst="roundRect">
          <a:avLst>
            <a:gd name="adj" fmla="val 3407"/>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30480</xdr:colOff>
      <xdr:row>8</xdr:row>
      <xdr:rowOff>419100</xdr:rowOff>
    </xdr:from>
    <xdr:to>
      <xdr:col>39</xdr:col>
      <xdr:colOff>350520</xdr:colOff>
      <xdr:row>11</xdr:row>
      <xdr:rowOff>7620</xdr:rowOff>
    </xdr:to>
    <xdr:sp macro="" textlink="">
      <xdr:nvSpPr>
        <xdr:cNvPr id="63" name="角丸四角形 74"/>
        <xdr:cNvSpPr/>
      </xdr:nvSpPr>
      <xdr:spPr>
        <a:xfrm>
          <a:off x="12176760" y="2781300"/>
          <a:ext cx="2522220" cy="579120"/>
        </a:xfrm>
        <a:prstGeom prst="roundRect">
          <a:avLst>
            <a:gd name="adj" fmla="val 10488"/>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19804</xdr:colOff>
      <xdr:row>4</xdr:row>
      <xdr:rowOff>30062</xdr:rowOff>
    </xdr:from>
    <xdr:to>
      <xdr:col>45</xdr:col>
      <xdr:colOff>327660</xdr:colOff>
      <xdr:row>5</xdr:row>
      <xdr:rowOff>243840</xdr:rowOff>
    </xdr:to>
    <xdr:sp macro="" textlink="">
      <xdr:nvSpPr>
        <xdr:cNvPr id="64" name="角丸四角形 63"/>
        <xdr:cNvSpPr/>
      </xdr:nvSpPr>
      <xdr:spPr>
        <a:xfrm>
          <a:off x="14314924" y="1264502"/>
          <a:ext cx="2136656" cy="495718"/>
        </a:xfrm>
        <a:prstGeom prst="roundRect">
          <a:avLst>
            <a:gd name="adj" fmla="val 1094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45720</xdr:colOff>
      <xdr:row>2</xdr:row>
      <xdr:rowOff>121921</xdr:rowOff>
    </xdr:from>
    <xdr:to>
      <xdr:col>35</xdr:col>
      <xdr:colOff>72390</xdr:colOff>
      <xdr:row>4</xdr:row>
      <xdr:rowOff>28575</xdr:rowOff>
    </xdr:to>
    <xdr:sp macro="" textlink="">
      <xdr:nvSpPr>
        <xdr:cNvPr id="66" name="フリーフォーム 65"/>
        <xdr:cNvSpPr/>
      </xdr:nvSpPr>
      <xdr:spPr bwMode="auto">
        <a:xfrm>
          <a:off x="11460480" y="792481"/>
          <a:ext cx="1489710" cy="470534"/>
        </a:xfrm>
        <a:custGeom>
          <a:avLst/>
          <a:gdLst>
            <a:gd name="connsiteX0" fmla="*/ 1152525 w 1152525"/>
            <a:gd name="connsiteY0" fmla="*/ 190500 h 190500"/>
            <a:gd name="connsiteX1" fmla="*/ 1152525 w 1152525"/>
            <a:gd name="connsiteY1" fmla="*/ 0 h 190500"/>
            <a:gd name="connsiteX2" fmla="*/ 0 w 1152525"/>
            <a:gd name="connsiteY2" fmla="*/ 0 h 190500"/>
          </a:gdLst>
          <a:ahLst/>
          <a:cxnLst>
            <a:cxn ang="0">
              <a:pos x="connsiteX0" y="connsiteY0"/>
            </a:cxn>
            <a:cxn ang="0">
              <a:pos x="connsiteX1" y="connsiteY1"/>
            </a:cxn>
            <a:cxn ang="0">
              <a:pos x="connsiteX2" y="connsiteY2"/>
            </a:cxn>
          </a:cxnLst>
          <a:rect l="l" t="t" r="r" b="b"/>
          <a:pathLst>
            <a:path w="1152525" h="190500">
              <a:moveTo>
                <a:pt x="1152525" y="190500"/>
              </a:moveTo>
              <a:lnTo>
                <a:pt x="1152525" y="0"/>
              </a:lnTo>
              <a:lnTo>
                <a:pt x="0" y="0"/>
              </a:lnTo>
            </a:path>
          </a:pathLst>
        </a:cu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40</xdr:col>
      <xdr:colOff>38853</xdr:colOff>
      <xdr:row>9</xdr:row>
      <xdr:rowOff>33872</xdr:rowOff>
    </xdr:from>
    <xdr:to>
      <xdr:col>46</xdr:col>
      <xdr:colOff>133349</xdr:colOff>
      <xdr:row>10</xdr:row>
      <xdr:rowOff>247650</xdr:rowOff>
    </xdr:to>
    <xdr:sp macro="" textlink="">
      <xdr:nvSpPr>
        <xdr:cNvPr id="67" name="角丸四角形 66"/>
        <xdr:cNvSpPr/>
      </xdr:nvSpPr>
      <xdr:spPr>
        <a:xfrm>
          <a:off x="14333973" y="2822792"/>
          <a:ext cx="2289056" cy="495718"/>
        </a:xfrm>
        <a:prstGeom prst="roundRect">
          <a:avLst>
            <a:gd name="adj" fmla="val 1094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30226</xdr:colOff>
      <xdr:row>8</xdr:row>
      <xdr:rowOff>38100</xdr:rowOff>
    </xdr:from>
    <xdr:to>
      <xdr:col>46</xdr:col>
      <xdr:colOff>363855</xdr:colOff>
      <xdr:row>8</xdr:row>
      <xdr:rowOff>396241</xdr:rowOff>
    </xdr:to>
    <xdr:sp macro="" textlink="">
      <xdr:nvSpPr>
        <xdr:cNvPr id="68" name="角丸四角形 74"/>
        <xdr:cNvSpPr/>
      </xdr:nvSpPr>
      <xdr:spPr>
        <a:xfrm>
          <a:off x="11757406" y="2400300"/>
          <a:ext cx="5096129" cy="358141"/>
        </a:xfrm>
        <a:prstGeom prst="roundRect">
          <a:avLst>
            <a:gd name="adj" fmla="val 3407"/>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617220</xdr:colOff>
      <xdr:row>4</xdr:row>
      <xdr:rowOff>68580</xdr:rowOff>
    </xdr:from>
    <xdr:to>
      <xdr:col>42</xdr:col>
      <xdr:colOff>243840</xdr:colOff>
      <xdr:row>11</xdr:row>
      <xdr:rowOff>217170</xdr:rowOff>
    </xdr:to>
    <xdr:sp macro="" textlink="">
      <xdr:nvSpPr>
        <xdr:cNvPr id="69" name="フリーフォーム 68"/>
        <xdr:cNvSpPr/>
      </xdr:nvSpPr>
      <xdr:spPr bwMode="auto">
        <a:xfrm>
          <a:off x="10706100" y="1303020"/>
          <a:ext cx="4564380" cy="2266950"/>
        </a:xfrm>
        <a:custGeom>
          <a:avLst/>
          <a:gdLst>
            <a:gd name="connsiteX0" fmla="*/ 4943475 w 4943475"/>
            <a:gd name="connsiteY0" fmla="*/ 2105025 h 2324100"/>
            <a:gd name="connsiteX1" fmla="*/ 4943475 w 4943475"/>
            <a:gd name="connsiteY1" fmla="*/ 2324100 h 2324100"/>
            <a:gd name="connsiteX2" fmla="*/ 428625 w 4943475"/>
            <a:gd name="connsiteY2" fmla="*/ 2324100 h 2324100"/>
            <a:gd name="connsiteX3" fmla="*/ 428625 w 4943475"/>
            <a:gd name="connsiteY3" fmla="*/ 0 h 2324100"/>
            <a:gd name="connsiteX4" fmla="*/ 0 w 4943475"/>
            <a:gd name="connsiteY4" fmla="*/ 0 h 2324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943475" h="2324100">
              <a:moveTo>
                <a:pt x="4943475" y="2105025"/>
              </a:moveTo>
              <a:lnTo>
                <a:pt x="4943475" y="2324100"/>
              </a:lnTo>
              <a:lnTo>
                <a:pt x="428625" y="2324100"/>
              </a:lnTo>
              <a:lnTo>
                <a:pt x="428625" y="0"/>
              </a:lnTo>
              <a:lnTo>
                <a:pt x="0" y="0"/>
              </a:ln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68580</xdr:colOff>
      <xdr:row>5</xdr:row>
      <xdr:rowOff>249555</xdr:rowOff>
    </xdr:from>
    <xdr:to>
      <xdr:col>42</xdr:col>
      <xdr:colOff>289560</xdr:colOff>
      <xdr:row>6</xdr:row>
      <xdr:rowOff>236220</xdr:rowOff>
    </xdr:to>
    <xdr:sp macro="" textlink="">
      <xdr:nvSpPr>
        <xdr:cNvPr id="70" name="フリーフォーム 69"/>
        <xdr:cNvSpPr/>
      </xdr:nvSpPr>
      <xdr:spPr bwMode="auto">
        <a:xfrm>
          <a:off x="11125200" y="1765935"/>
          <a:ext cx="4610100" cy="268605"/>
        </a:xfrm>
        <a:custGeom>
          <a:avLst/>
          <a:gdLst>
            <a:gd name="connsiteX0" fmla="*/ 4191000 w 4191000"/>
            <a:gd name="connsiteY0" fmla="*/ 0 h 133350"/>
            <a:gd name="connsiteX1" fmla="*/ 4191000 w 4191000"/>
            <a:gd name="connsiteY1" fmla="*/ 133350 h 133350"/>
            <a:gd name="connsiteX2" fmla="*/ 0 w 4191000"/>
            <a:gd name="connsiteY2" fmla="*/ 133350 h 133350"/>
          </a:gdLst>
          <a:ahLst/>
          <a:cxnLst>
            <a:cxn ang="0">
              <a:pos x="connsiteX0" y="connsiteY0"/>
            </a:cxn>
            <a:cxn ang="0">
              <a:pos x="connsiteX1" y="connsiteY1"/>
            </a:cxn>
            <a:cxn ang="0">
              <a:pos x="connsiteX2" y="connsiteY2"/>
            </a:cxn>
          </a:cxnLst>
          <a:rect l="l" t="t" r="r" b="b"/>
          <a:pathLst>
            <a:path w="4191000" h="133350">
              <a:moveTo>
                <a:pt x="4191000" y="0"/>
              </a:moveTo>
              <a:lnTo>
                <a:pt x="4191000" y="133350"/>
              </a:lnTo>
              <a:lnTo>
                <a:pt x="0" y="133350"/>
              </a:ln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670560</xdr:colOff>
      <xdr:row>8</xdr:row>
      <xdr:rowOff>396241</xdr:rowOff>
    </xdr:from>
    <xdr:to>
      <xdr:col>46</xdr:col>
      <xdr:colOff>255271</xdr:colOff>
      <xdr:row>14</xdr:row>
      <xdr:rowOff>1272540</xdr:rowOff>
    </xdr:to>
    <xdr:sp macro="" textlink="">
      <xdr:nvSpPr>
        <xdr:cNvPr id="71" name="フリーフォーム 70"/>
        <xdr:cNvSpPr/>
      </xdr:nvSpPr>
      <xdr:spPr bwMode="auto">
        <a:xfrm>
          <a:off x="10759440" y="2758441"/>
          <a:ext cx="6404611" cy="3726179"/>
        </a:xfrm>
        <a:custGeom>
          <a:avLst/>
          <a:gdLst>
            <a:gd name="connsiteX0" fmla="*/ 6677025 w 6677025"/>
            <a:gd name="connsiteY0" fmla="*/ 0 h 2733675"/>
            <a:gd name="connsiteX1" fmla="*/ 6677025 w 6677025"/>
            <a:gd name="connsiteY1" fmla="*/ 2247900 h 2733675"/>
            <a:gd name="connsiteX2" fmla="*/ 352425 w 6677025"/>
            <a:gd name="connsiteY2" fmla="*/ 2247900 h 2733675"/>
            <a:gd name="connsiteX3" fmla="*/ 352425 w 6677025"/>
            <a:gd name="connsiteY3" fmla="*/ 2733675 h 2733675"/>
            <a:gd name="connsiteX4" fmla="*/ 0 w 6677025"/>
            <a:gd name="connsiteY4" fmla="*/ 2733675 h 27336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677025" h="2733675">
              <a:moveTo>
                <a:pt x="6677025" y="0"/>
              </a:moveTo>
              <a:lnTo>
                <a:pt x="6677025" y="2247900"/>
              </a:lnTo>
              <a:lnTo>
                <a:pt x="352425" y="2247900"/>
              </a:lnTo>
              <a:lnTo>
                <a:pt x="352425" y="2733675"/>
              </a:lnTo>
              <a:lnTo>
                <a:pt x="0" y="2733675"/>
              </a:lnTo>
            </a:path>
          </a:pathLst>
        </a:custGeom>
        <a:noFill/>
        <a:ln w="28575" cap="flat" cmpd="sng" algn="ctr">
          <a:solidFill>
            <a:srgbClr val="7030A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586740</xdr:colOff>
      <xdr:row>1</xdr:row>
      <xdr:rowOff>285750</xdr:rowOff>
    </xdr:from>
    <xdr:to>
      <xdr:col>33</xdr:col>
      <xdr:colOff>0</xdr:colOff>
      <xdr:row>9</xdr:row>
      <xdr:rowOff>259080</xdr:rowOff>
    </xdr:to>
    <xdr:sp macro="" textlink="">
      <xdr:nvSpPr>
        <xdr:cNvPr id="2" name="フリーフォーム 1"/>
        <xdr:cNvSpPr/>
      </xdr:nvSpPr>
      <xdr:spPr>
        <a:xfrm>
          <a:off x="10675620" y="613410"/>
          <a:ext cx="1470660" cy="2434590"/>
        </a:xfrm>
        <a:custGeom>
          <a:avLst/>
          <a:gdLst>
            <a:gd name="connsiteX0" fmla="*/ 1085850 w 1085850"/>
            <a:gd name="connsiteY0" fmla="*/ 2505075 h 2505075"/>
            <a:gd name="connsiteX1" fmla="*/ 1085850 w 1085850"/>
            <a:gd name="connsiteY1" fmla="*/ 2505075 h 2505075"/>
            <a:gd name="connsiteX2" fmla="*/ 581025 w 1085850"/>
            <a:gd name="connsiteY2" fmla="*/ 2505075 h 2505075"/>
            <a:gd name="connsiteX3" fmla="*/ 581025 w 1085850"/>
            <a:gd name="connsiteY3" fmla="*/ 0 h 2505075"/>
            <a:gd name="connsiteX4" fmla="*/ 0 w 1085850"/>
            <a:gd name="connsiteY4" fmla="*/ 0 h 25050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85850" h="2505075">
              <a:moveTo>
                <a:pt x="1085850" y="2505075"/>
              </a:moveTo>
              <a:lnTo>
                <a:pt x="1085850" y="2505075"/>
              </a:lnTo>
              <a:lnTo>
                <a:pt x="581025" y="2505075"/>
              </a:lnTo>
              <a:lnTo>
                <a:pt x="581025" y="0"/>
              </a:lnTo>
              <a:lnTo>
                <a:pt x="0" y="0"/>
              </a:lnTo>
            </a:path>
          </a:pathLst>
        </a:cu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137160</xdr:colOff>
      <xdr:row>0</xdr:row>
      <xdr:rowOff>297180</xdr:rowOff>
    </xdr:from>
    <xdr:to>
      <xdr:col>42</xdr:col>
      <xdr:colOff>363948</xdr:colOff>
      <xdr:row>6</xdr:row>
      <xdr:rowOff>452</xdr:rowOff>
    </xdr:to>
    <xdr:cxnSp macro="">
      <xdr:nvCxnSpPr>
        <xdr:cNvPr id="73" name="直線コネクタ 72"/>
        <xdr:cNvCxnSpPr/>
      </xdr:nvCxnSpPr>
      <xdr:spPr>
        <a:xfrm flipH="1">
          <a:off x="10988040" y="297180"/>
          <a:ext cx="4821648" cy="1501592"/>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17</xdr:row>
      <xdr:rowOff>0</xdr:rowOff>
    </xdr:from>
    <xdr:to>
      <xdr:col>5</xdr:col>
      <xdr:colOff>0</xdr:colOff>
      <xdr:row>17</xdr:row>
      <xdr:rowOff>0</xdr:rowOff>
    </xdr:to>
    <xdr:sp macro="" textlink="">
      <xdr:nvSpPr>
        <xdr:cNvPr id="34041" name="Line 34"/>
        <xdr:cNvSpPr>
          <a:spLocks noChangeShapeType="1"/>
        </xdr:cNvSpPr>
      </xdr:nvSpPr>
      <xdr:spPr bwMode="auto">
        <a:xfrm flipH="1">
          <a:off x="1800225" y="10220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34042" name="Line 35"/>
        <xdr:cNvSpPr>
          <a:spLocks noChangeShapeType="1"/>
        </xdr:cNvSpPr>
      </xdr:nvSpPr>
      <xdr:spPr bwMode="auto">
        <a:xfrm flipH="1">
          <a:off x="1800225" y="10220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34043" name="Line 36"/>
        <xdr:cNvSpPr>
          <a:spLocks noChangeShapeType="1"/>
        </xdr:cNvSpPr>
      </xdr:nvSpPr>
      <xdr:spPr bwMode="auto">
        <a:xfrm flipH="1">
          <a:off x="1800225" y="10220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51546</xdr:colOff>
      <xdr:row>3</xdr:row>
      <xdr:rowOff>281942</xdr:rowOff>
    </xdr:from>
    <xdr:to>
      <xdr:col>29</xdr:col>
      <xdr:colOff>160020</xdr:colOff>
      <xdr:row>16</xdr:row>
      <xdr:rowOff>175264</xdr:rowOff>
    </xdr:to>
    <xdr:sp macro="" textlink="">
      <xdr:nvSpPr>
        <xdr:cNvPr id="5" name="左右矢印 29"/>
        <xdr:cNvSpPr/>
      </xdr:nvSpPr>
      <xdr:spPr>
        <a:xfrm rot="5400000">
          <a:off x="6723752" y="5306436"/>
          <a:ext cx="8267702" cy="108474"/>
        </a:xfrm>
        <a:prstGeom prst="leftRightArrow">
          <a:avLst>
            <a:gd name="adj1" fmla="val 50000"/>
            <a:gd name="adj2" fmla="val 103333"/>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76200</xdr:colOff>
      <xdr:row>0</xdr:row>
      <xdr:rowOff>28575</xdr:rowOff>
    </xdr:from>
    <xdr:ext cx="2305051" cy="276225"/>
    <xdr:sp macro="" textlink="">
      <xdr:nvSpPr>
        <xdr:cNvPr id="6" name="正方形/長方形 5"/>
        <xdr:cNvSpPr/>
      </xdr:nvSpPr>
      <xdr:spPr>
        <a:xfrm>
          <a:off x="6829425" y="28575"/>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oneCellAnchor>
    <xdr:from>
      <xdr:col>18</xdr:col>
      <xdr:colOff>97492</xdr:colOff>
      <xdr:row>3</xdr:row>
      <xdr:rowOff>49083</xdr:rowOff>
    </xdr:from>
    <xdr:ext cx="3636646" cy="733423"/>
    <xdr:sp macro="" textlink="">
      <xdr:nvSpPr>
        <xdr:cNvPr id="7" name="正方形/長方形 6"/>
        <xdr:cNvSpPr/>
      </xdr:nvSpPr>
      <xdr:spPr>
        <a:xfrm>
          <a:off x="7077412" y="993963"/>
          <a:ext cx="3636646" cy="733423"/>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gn="l">
            <a:lnSpc>
              <a:spcPts val="1100"/>
            </a:lnSpc>
          </a:pPr>
          <a:r>
            <a:rPr kumimoji="0" lang="ja-JP" altLang="en-US" sz="1000" b="1" u="none">
              <a:solidFill>
                <a:schemeClr val="tx1"/>
              </a:solidFill>
              <a:effectLst/>
              <a:latin typeface="+mn-ea"/>
              <a:ea typeface="+mn-ea"/>
              <a:cs typeface="+mn-cs"/>
            </a:rPr>
            <a:t>最終年度の排出量</a:t>
          </a:r>
          <a:r>
            <a:rPr kumimoji="0" lang="en-US" altLang="ja-JP" sz="1000" b="1" u="none">
              <a:solidFill>
                <a:schemeClr val="tx1"/>
              </a:solidFill>
              <a:effectLst/>
              <a:latin typeface="+mn-ea"/>
              <a:ea typeface="+mn-ea"/>
              <a:cs typeface="+mn-cs"/>
            </a:rPr>
            <a:t>/</a:t>
          </a:r>
          <a:r>
            <a:rPr kumimoji="0" lang="ja-JP" altLang="en-US" sz="1000" b="1" u="none">
              <a:solidFill>
                <a:schemeClr val="tx1"/>
              </a:solidFill>
              <a:effectLst/>
              <a:latin typeface="+mn-ea"/>
              <a:ea typeface="+mn-ea"/>
              <a:cs typeface="+mn-cs"/>
            </a:rPr>
            <a:t>原単位</a:t>
          </a:r>
          <a:r>
            <a:rPr kumimoji="0" lang="ja-JP" altLang="en-US" sz="1000" b="0" u="none">
              <a:solidFill>
                <a:schemeClr val="tx1"/>
              </a:solidFill>
              <a:effectLst/>
              <a:latin typeface="+mn-ea"/>
              <a:ea typeface="+mn-ea"/>
              <a:cs typeface="+mn-cs"/>
            </a:rPr>
            <a:t>は、</a:t>
          </a:r>
          <a:r>
            <a:rPr kumimoji="0" lang="ja-JP" altLang="en-US" sz="1000" b="1" u="sng">
              <a:solidFill>
                <a:schemeClr val="tx1"/>
              </a:solidFill>
              <a:effectLst/>
              <a:latin typeface="+mn-ea"/>
              <a:ea typeface="+mn-ea"/>
              <a:cs typeface="+mn-cs"/>
            </a:rPr>
            <a:t>今期の事業の動向や削減対策効果を考慮</a:t>
          </a:r>
          <a:r>
            <a:rPr kumimoji="0" lang="ja-JP" altLang="en-US" sz="1000">
              <a:solidFill>
                <a:schemeClr val="tx1"/>
              </a:solidFill>
              <a:effectLst/>
              <a:latin typeface="+mn-ea"/>
              <a:ea typeface="+mn-ea"/>
              <a:cs typeface="+mn-cs"/>
            </a:rPr>
            <a:t>して設定（</a:t>
          </a:r>
          <a:r>
            <a:rPr kumimoji="0" lang="ja-JP" altLang="en-US" sz="1050" b="1">
              <a:solidFill>
                <a:srgbClr val="FF0000"/>
              </a:solidFill>
              <a:effectLst/>
              <a:latin typeface="+mn-ea"/>
              <a:ea typeface="+mn-ea"/>
              <a:cs typeface="+mn-cs"/>
            </a:rPr>
            <a:t>有効数字３桁</a:t>
          </a:r>
          <a:r>
            <a:rPr kumimoji="0" lang="ja-JP" altLang="en-US" sz="1000">
              <a:solidFill>
                <a:schemeClr val="tx1"/>
              </a:solidFill>
              <a:effectLst/>
              <a:latin typeface="+mn-ea"/>
              <a:ea typeface="+mn-ea"/>
              <a:cs typeface="+mn-cs"/>
            </a:rPr>
            <a:t>で記載）してください。</a:t>
          </a:r>
          <a:endParaRPr kumimoji="0" lang="en-US" altLang="ja-JP" sz="1000">
            <a:solidFill>
              <a:schemeClr val="tx1"/>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900" u="none">
              <a:solidFill>
                <a:srgbClr val="FF0000"/>
              </a:solidFill>
              <a:effectLst/>
              <a:latin typeface="+mn-lt"/>
              <a:ea typeface="+mn-ea"/>
              <a:cs typeface="+mn-cs"/>
            </a:rPr>
            <a:t>※</a:t>
          </a:r>
          <a:r>
            <a:rPr kumimoji="1" lang="ja-JP" altLang="ja-JP" sz="900" u="none">
              <a:solidFill>
                <a:srgbClr val="FF0000"/>
              </a:solidFill>
              <a:effectLst/>
              <a:latin typeface="+mn-lt"/>
              <a:ea typeface="+mn-ea"/>
              <a:cs typeface="+mn-cs"/>
            </a:rPr>
            <a:t>目標設定における考え方の整理として、</a:t>
          </a:r>
          <a:r>
            <a:rPr kumimoji="1" lang="ja-JP" altLang="en-US" sz="900" u="none">
              <a:solidFill>
                <a:srgbClr val="FF0000"/>
              </a:solidFill>
              <a:effectLst/>
              <a:latin typeface="+mn-lt"/>
              <a:ea typeface="+mn-ea"/>
              <a:cs typeface="+mn-cs"/>
            </a:rPr>
            <a:t>下</a:t>
          </a:r>
          <a:r>
            <a:rPr kumimoji="1" lang="ja-JP" altLang="ja-JP" sz="900" u="none">
              <a:solidFill>
                <a:srgbClr val="FF0000"/>
              </a:solidFill>
              <a:effectLst/>
              <a:latin typeface="+mn-lt"/>
              <a:ea typeface="+mn-ea"/>
              <a:cs typeface="+mn-cs"/>
            </a:rPr>
            <a:t>の計算表をご活用ください。</a:t>
          </a:r>
          <a:endParaRPr lang="ja-JP" altLang="ja-JP" sz="500" u="none">
            <a:solidFill>
              <a:srgbClr val="FF0000"/>
            </a:solidFill>
            <a:effectLst/>
          </a:endParaRPr>
        </a:p>
      </xdr:txBody>
    </xdr:sp>
    <xdr:clientData/>
  </xdr:oneCellAnchor>
  <xdr:oneCellAnchor>
    <xdr:from>
      <xdr:col>18</xdr:col>
      <xdr:colOff>99390</xdr:colOff>
      <xdr:row>1</xdr:row>
      <xdr:rowOff>24767</xdr:rowOff>
    </xdr:from>
    <xdr:ext cx="3631227" cy="566822"/>
    <xdr:sp macro="" textlink="">
      <xdr:nvSpPr>
        <xdr:cNvPr id="8" name="四角形吹き出し 67"/>
        <xdr:cNvSpPr/>
      </xdr:nvSpPr>
      <xdr:spPr>
        <a:xfrm>
          <a:off x="6857999" y="356071"/>
          <a:ext cx="3631227" cy="566822"/>
        </a:xfrm>
        <a:prstGeom prst="rect">
          <a:avLst/>
        </a:prstGeom>
        <a:solidFill>
          <a:schemeClr val="accent5">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　チ</a:t>
          </a:r>
          <a:r>
            <a:rPr lang="ja-JP" altLang="ja-JP" sz="800" b="1">
              <a:solidFill>
                <a:schemeClr val="tx1"/>
              </a:solidFill>
              <a:effectLst/>
              <a:latin typeface="+mn-ea"/>
              <a:ea typeface="+mn-ea"/>
              <a:cs typeface="+mn-cs"/>
            </a:rPr>
            <a:t>ェック</a:t>
          </a:r>
        </a:p>
        <a:p>
          <a:pPr algn="l">
            <a:lnSpc>
              <a:spcPts val="1100"/>
            </a:lnSpc>
          </a:pPr>
          <a:r>
            <a:rPr kumimoji="0" lang="ja-JP" altLang="en-US" sz="1050" b="1">
              <a:solidFill>
                <a:schemeClr val="tx1"/>
              </a:solidFill>
              <a:effectLst/>
              <a:latin typeface="+mn-ea"/>
              <a:ea typeface="+mn-ea"/>
              <a:cs typeface="+mn-cs"/>
            </a:rPr>
            <a:t>基準 </a:t>
          </a:r>
          <a:r>
            <a:rPr kumimoji="0" lang="ja-JP" altLang="en-US" sz="1000" b="1">
              <a:solidFill>
                <a:schemeClr val="tx1"/>
              </a:solidFill>
              <a:effectLst/>
              <a:latin typeface="+mn-ea"/>
              <a:ea typeface="+mn-ea"/>
              <a:cs typeface="+mn-cs"/>
            </a:rPr>
            <a:t>排出量</a:t>
          </a:r>
          <a:r>
            <a:rPr kumimoji="0" lang="en-US" altLang="ja-JP" sz="1000" b="1">
              <a:solidFill>
                <a:schemeClr val="tx1"/>
              </a:solidFill>
              <a:effectLst/>
              <a:latin typeface="+mn-ea"/>
              <a:ea typeface="+mn-ea"/>
              <a:cs typeface="+mn-cs"/>
            </a:rPr>
            <a:t>/</a:t>
          </a:r>
          <a:r>
            <a:rPr kumimoji="0" lang="ja-JP" altLang="en-US" sz="1000" b="1">
              <a:solidFill>
                <a:schemeClr val="tx1"/>
              </a:solidFill>
              <a:effectLst/>
              <a:latin typeface="+mn-ea"/>
              <a:ea typeface="+mn-ea"/>
              <a:cs typeface="+mn-cs"/>
            </a:rPr>
            <a:t>排出量原単位</a:t>
          </a:r>
          <a:r>
            <a:rPr kumimoji="0" lang="ja-JP" altLang="en-US" sz="1000" b="0">
              <a:solidFill>
                <a:schemeClr val="tx1"/>
              </a:solidFill>
              <a:effectLst/>
              <a:latin typeface="+mn-ea"/>
              <a:ea typeface="+mn-ea"/>
              <a:cs typeface="+mn-cs"/>
            </a:rPr>
            <a:t>は、</a:t>
          </a:r>
          <a:r>
            <a:rPr kumimoji="0" lang="ja-JP" altLang="en-US" sz="1000" b="1">
              <a:solidFill>
                <a:schemeClr val="tx1"/>
              </a:solidFill>
              <a:effectLst/>
              <a:latin typeface="+mn-ea"/>
              <a:ea typeface="+mn-ea"/>
              <a:cs typeface="+mn-cs"/>
            </a:rPr>
            <a:t>別紙２</a:t>
          </a:r>
          <a:r>
            <a:rPr kumimoji="0" lang="ja-JP" altLang="en-US" sz="800" b="0">
              <a:solidFill>
                <a:schemeClr val="tx1"/>
              </a:solidFill>
              <a:effectLst/>
              <a:latin typeface="+mn-ea"/>
              <a:ea typeface="+mn-ea"/>
              <a:cs typeface="+mn-cs"/>
            </a:rPr>
            <a:t>（自動車管理表）</a:t>
          </a:r>
          <a:r>
            <a:rPr kumimoji="0" lang="ja-JP" altLang="en-US" sz="1000" b="1">
              <a:solidFill>
                <a:schemeClr val="tx1"/>
              </a:solidFill>
              <a:effectLst/>
              <a:latin typeface="+mn-ea"/>
              <a:ea typeface="+mn-ea"/>
              <a:cs typeface="+mn-cs"/>
            </a:rPr>
            <a:t>の値を転記してください。</a:t>
          </a:r>
          <a:endParaRPr kumimoji="0" lang="en-US" altLang="ja-JP" sz="1000" b="1">
            <a:solidFill>
              <a:schemeClr val="tx1"/>
            </a:solidFill>
            <a:effectLst/>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18</xdr:col>
          <xdr:colOff>152400</xdr:colOff>
          <xdr:row>0</xdr:row>
          <xdr:rowOff>312420</xdr:rowOff>
        </xdr:from>
        <xdr:to>
          <xdr:col>19</xdr:col>
          <xdr:colOff>106680</xdr:colOff>
          <xdr:row>2</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xdr:row>
          <xdr:rowOff>7620</xdr:rowOff>
        </xdr:from>
        <xdr:to>
          <xdr:col>19</xdr:col>
          <xdr:colOff>106680</xdr:colOff>
          <xdr:row>4</xdr:row>
          <xdr:rowOff>68580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123825</xdr:colOff>
      <xdr:row>8</xdr:row>
      <xdr:rowOff>9525</xdr:rowOff>
    </xdr:from>
    <xdr:to>
      <xdr:col>21</xdr:col>
      <xdr:colOff>361950</xdr:colOff>
      <xdr:row>9</xdr:row>
      <xdr:rowOff>0</xdr:rowOff>
    </xdr:to>
    <xdr:sp macro="" textlink="">
      <xdr:nvSpPr>
        <xdr:cNvPr id="11" name="上矢印 10"/>
        <xdr:cNvSpPr/>
      </xdr:nvSpPr>
      <xdr:spPr bwMode="auto">
        <a:xfrm>
          <a:off x="8115300" y="2466975"/>
          <a:ext cx="238125" cy="419100"/>
        </a:xfrm>
        <a:prstGeom prst="upArrow">
          <a:avLst/>
        </a:prstGeom>
        <a:solidFill>
          <a:schemeClr val="accent6">
            <a:lumMod val="7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142875</xdr:colOff>
      <xdr:row>8</xdr:row>
      <xdr:rowOff>9525</xdr:rowOff>
    </xdr:from>
    <xdr:to>
      <xdr:col>23</xdr:col>
      <xdr:colOff>381000</xdr:colOff>
      <xdr:row>9</xdr:row>
      <xdr:rowOff>0</xdr:rowOff>
    </xdr:to>
    <xdr:sp macro="" textlink="">
      <xdr:nvSpPr>
        <xdr:cNvPr id="12" name="上矢印 11"/>
        <xdr:cNvSpPr/>
      </xdr:nvSpPr>
      <xdr:spPr bwMode="auto">
        <a:xfrm>
          <a:off x="8896350" y="2466975"/>
          <a:ext cx="238125" cy="419100"/>
        </a:xfrm>
        <a:prstGeom prst="upArrow">
          <a:avLst/>
        </a:prstGeom>
        <a:solidFill>
          <a:srgbClr val="00B050"/>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23</xdr:col>
      <xdr:colOff>260760</xdr:colOff>
      <xdr:row>8</xdr:row>
      <xdr:rowOff>98612</xdr:rowOff>
    </xdr:from>
    <xdr:ext cx="1341121" cy="409575"/>
    <xdr:sp macro="" textlink="">
      <xdr:nvSpPr>
        <xdr:cNvPr id="13" name="正方形/長方形 12"/>
        <xdr:cNvSpPr/>
      </xdr:nvSpPr>
      <xdr:spPr>
        <a:xfrm>
          <a:off x="9014235" y="2556062"/>
          <a:ext cx="1341121" cy="40957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800" u="none">
              <a:solidFill>
                <a:srgbClr val="00B050"/>
              </a:solidFill>
              <a:effectLst/>
              <a:latin typeface="+mn-ea"/>
              <a:ea typeface="+mn-ea"/>
              <a:cs typeface="+mn-cs"/>
            </a:rPr>
            <a:t>※</a:t>
          </a:r>
          <a:r>
            <a:rPr kumimoji="1" lang="ja-JP" altLang="en-US" sz="800" u="none">
              <a:solidFill>
                <a:srgbClr val="00B050"/>
              </a:solidFill>
              <a:effectLst/>
              <a:latin typeface="+mn-ea"/>
              <a:ea typeface="+mn-ea"/>
              <a:cs typeface="+mn-cs"/>
            </a:rPr>
            <a:t>削減見込みの排出量</a:t>
          </a:r>
          <a:endParaRPr kumimoji="1" lang="en-US" altLang="ja-JP" sz="800" u="none">
            <a:solidFill>
              <a:srgbClr val="00B050"/>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u="none">
              <a:solidFill>
                <a:srgbClr val="00B050"/>
              </a:solidFill>
              <a:effectLst/>
              <a:latin typeface="+mn-ea"/>
              <a:ea typeface="+mn-ea"/>
              <a:cs typeface="+mn-cs"/>
            </a:rPr>
            <a:t>　を</a:t>
          </a:r>
          <a:r>
            <a:rPr kumimoji="1" lang="ja-JP" altLang="en-US" sz="800" b="1" u="none">
              <a:solidFill>
                <a:srgbClr val="00B050"/>
              </a:solidFill>
              <a:effectLst/>
              <a:latin typeface="+mn-ea"/>
              <a:ea typeface="+mn-ea"/>
              <a:cs typeface="+mn-cs"/>
            </a:rPr>
            <a:t>「正の値」</a:t>
          </a:r>
          <a:r>
            <a:rPr kumimoji="1" lang="ja-JP" altLang="en-US" sz="800" u="none">
              <a:solidFill>
                <a:srgbClr val="00B050"/>
              </a:solidFill>
              <a:effectLst/>
              <a:latin typeface="+mn-ea"/>
              <a:ea typeface="+mn-ea"/>
              <a:cs typeface="+mn-cs"/>
            </a:rPr>
            <a:t>で入力</a:t>
          </a:r>
          <a:endParaRPr lang="ja-JP" altLang="ja-JP" sz="400" u="none">
            <a:solidFill>
              <a:srgbClr val="00B050"/>
            </a:solidFill>
            <a:effectLst/>
            <a:latin typeface="+mn-ea"/>
            <a:ea typeface="+mn-ea"/>
          </a:endParaRPr>
        </a:p>
      </xdr:txBody>
    </xdr:sp>
    <xdr:clientData/>
  </xdr:oneCellAnchor>
  <xdr:oneCellAnchor>
    <xdr:from>
      <xdr:col>18</xdr:col>
      <xdr:colOff>95251</xdr:colOff>
      <xdr:row>8</xdr:row>
      <xdr:rowOff>101413</xdr:rowOff>
    </xdr:from>
    <xdr:ext cx="1524000" cy="409575"/>
    <xdr:sp macro="" textlink="">
      <xdr:nvSpPr>
        <xdr:cNvPr id="14" name="正方形/長方形 13"/>
        <xdr:cNvSpPr/>
      </xdr:nvSpPr>
      <xdr:spPr>
        <a:xfrm>
          <a:off x="6550480" y="2616013"/>
          <a:ext cx="1524000" cy="40957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800" u="none">
              <a:solidFill>
                <a:schemeClr val="accent6">
                  <a:lumMod val="75000"/>
                </a:schemeClr>
              </a:solidFill>
              <a:effectLst/>
              <a:latin typeface="+mn-ea"/>
              <a:ea typeface="+mn-ea"/>
              <a:cs typeface="+mn-cs"/>
            </a:rPr>
            <a:t>※</a:t>
          </a:r>
          <a:r>
            <a:rPr kumimoji="1" lang="ja-JP" altLang="en-US" sz="800" u="none">
              <a:solidFill>
                <a:schemeClr val="accent6">
                  <a:lumMod val="75000"/>
                </a:schemeClr>
              </a:solidFill>
              <a:effectLst/>
              <a:latin typeface="+mn-ea"/>
              <a:ea typeface="+mn-ea"/>
              <a:cs typeface="+mn-cs"/>
            </a:rPr>
            <a:t>増加量は</a:t>
          </a:r>
          <a:r>
            <a:rPr kumimoji="1" lang="ja-JP" altLang="en-US" sz="800" b="1" u="none">
              <a:solidFill>
                <a:schemeClr val="accent6">
                  <a:lumMod val="75000"/>
                </a:schemeClr>
              </a:solidFill>
              <a:effectLst/>
              <a:latin typeface="+mn-ea"/>
              <a:ea typeface="+mn-ea"/>
              <a:cs typeface="+mn-cs"/>
            </a:rPr>
            <a:t>「正の値」</a:t>
          </a:r>
          <a:r>
            <a:rPr kumimoji="1" lang="ja-JP" altLang="en-US" sz="800" u="none">
              <a:solidFill>
                <a:schemeClr val="accent6">
                  <a:lumMod val="75000"/>
                </a:schemeClr>
              </a:solidFill>
              <a:effectLst/>
              <a:latin typeface="+mn-ea"/>
              <a:ea typeface="+mn-ea"/>
              <a:cs typeface="+mn-cs"/>
            </a:rPr>
            <a:t>、</a:t>
          </a:r>
          <a:endParaRPr kumimoji="1" lang="en-US" altLang="ja-JP" sz="800" u="none">
            <a:solidFill>
              <a:schemeClr val="accent6">
                <a:lumMod val="75000"/>
              </a:schemeClr>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u="none">
              <a:solidFill>
                <a:schemeClr val="accent6">
                  <a:lumMod val="75000"/>
                </a:schemeClr>
              </a:solidFill>
              <a:effectLst/>
              <a:latin typeface="+mn-ea"/>
              <a:ea typeface="+mn-ea"/>
              <a:cs typeface="+mn-cs"/>
            </a:rPr>
            <a:t>　削減量は</a:t>
          </a:r>
          <a:r>
            <a:rPr kumimoji="1" lang="ja-JP" altLang="en-US" sz="800" b="1" u="none">
              <a:solidFill>
                <a:schemeClr val="accent6">
                  <a:lumMod val="75000"/>
                </a:schemeClr>
              </a:solidFill>
              <a:effectLst/>
              <a:latin typeface="+mn-ea"/>
              <a:ea typeface="+mn-ea"/>
              <a:cs typeface="+mn-cs"/>
            </a:rPr>
            <a:t>「負の値」</a:t>
          </a:r>
          <a:r>
            <a:rPr kumimoji="1" lang="ja-JP" altLang="en-US" sz="800" u="none">
              <a:solidFill>
                <a:schemeClr val="accent6">
                  <a:lumMod val="75000"/>
                </a:schemeClr>
              </a:solidFill>
              <a:effectLst/>
              <a:latin typeface="+mn-ea"/>
              <a:ea typeface="+mn-ea"/>
              <a:cs typeface="+mn-cs"/>
            </a:rPr>
            <a:t>で入力</a:t>
          </a:r>
          <a:endParaRPr lang="ja-JP" altLang="ja-JP" sz="400" u="none">
            <a:solidFill>
              <a:schemeClr val="accent6">
                <a:lumMod val="75000"/>
              </a:schemeClr>
            </a:solidFill>
            <a:effectLst/>
            <a:latin typeface="+mn-ea"/>
            <a:ea typeface="+mn-ea"/>
          </a:endParaRPr>
        </a:p>
      </xdr:txBody>
    </xdr:sp>
    <xdr:clientData/>
  </xdr:oneCellAnchor>
  <xdr:oneCellAnchor>
    <xdr:from>
      <xdr:col>19</xdr:col>
      <xdr:colOff>74294</xdr:colOff>
      <xdr:row>10</xdr:row>
      <xdr:rowOff>1548765</xdr:rowOff>
    </xdr:from>
    <xdr:ext cx="3423285" cy="1626086"/>
    <xdr:sp macro="" textlink="">
      <xdr:nvSpPr>
        <xdr:cNvPr id="15" name="四角形吹き出し 26"/>
        <xdr:cNvSpPr/>
      </xdr:nvSpPr>
      <xdr:spPr>
        <a:xfrm>
          <a:off x="7442834" y="6486525"/>
          <a:ext cx="3423285" cy="1626086"/>
        </a:xfrm>
        <a:prstGeom prst="wedgeRectCallout">
          <a:avLst>
            <a:gd name="adj1" fmla="val -55853"/>
            <a:gd name="adj2" fmla="val -3440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0" i="0" u="none" strike="noStrike" baseline="0">
              <a:solidFill>
                <a:schemeClr val="tx1"/>
              </a:solidFill>
              <a:latin typeface="+mn-lt"/>
              <a:ea typeface="+mn-ea"/>
              <a:cs typeface="+mn-cs"/>
            </a:rPr>
            <a:t>「排出量の削減の目標の設定に関する説明」欄には、</a:t>
          </a:r>
          <a:endParaRPr lang="en-US" altLang="ja-JP" sz="1000" b="0" i="0" u="none" strike="noStrike" baseline="0">
            <a:solidFill>
              <a:schemeClr val="tx1"/>
            </a:solidFill>
            <a:latin typeface="+mn-lt"/>
            <a:ea typeface="+mn-ea"/>
            <a:cs typeface="+mn-cs"/>
          </a:endParaRPr>
        </a:p>
        <a:p>
          <a:r>
            <a:rPr lang="ja-JP" altLang="en-US" sz="1100" b="1" i="0" u="none" strike="noStrike" baseline="0">
              <a:solidFill>
                <a:schemeClr val="tx1"/>
              </a:solidFill>
              <a:latin typeface="+mn-ea"/>
              <a:ea typeface="+mn-ea"/>
              <a:cs typeface="+mn-cs"/>
            </a:rPr>
            <a:t>・</a:t>
          </a:r>
          <a:r>
            <a:rPr lang="ja-JP" altLang="ja-JP" sz="1100" b="1" i="0" baseline="0">
              <a:solidFill>
                <a:schemeClr val="tx1"/>
              </a:solidFill>
              <a:effectLst/>
              <a:latin typeface="+mn-ea"/>
              <a:ea typeface="+mn-ea"/>
              <a:cs typeface="+mn-cs"/>
            </a:rPr>
            <a:t>これまでの取組状況</a:t>
          </a:r>
          <a:endParaRPr lang="en-US" altLang="ja-JP" sz="1100" b="1" i="0"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・今期の事業活動の見込み</a:t>
          </a:r>
          <a:endParaRPr lang="en-US" altLang="ja-JP" sz="1100" b="1" i="0" u="none" strike="noStrike"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・今期の削減目標の設定に関する考え方</a:t>
          </a:r>
          <a:endParaRPr lang="en-US" altLang="ja-JP" sz="1100" b="1" i="0" u="none" strike="noStrike" baseline="0">
            <a:solidFill>
              <a:schemeClr val="tx1"/>
            </a:solidFill>
            <a:effectLst/>
            <a:latin typeface="+mn-ea"/>
            <a:ea typeface="+mn-ea"/>
            <a:cs typeface="+mn-cs"/>
          </a:endParaRPr>
        </a:p>
        <a:p>
          <a:r>
            <a:rPr lang="ja-JP" altLang="en-US" sz="1100" b="1" i="0" u="none" strike="noStrike" baseline="0">
              <a:solidFill>
                <a:schemeClr val="tx1"/>
              </a:solidFill>
              <a:effectLst/>
              <a:latin typeface="+mn-ea"/>
              <a:ea typeface="+mn-ea"/>
              <a:cs typeface="+mn-cs"/>
            </a:rPr>
            <a:t>・削減目標達成に向けた今期の主な取組</a:t>
          </a:r>
          <a:endParaRPr lang="en-US" altLang="ja-JP" sz="1100" b="1" i="0" u="none" strike="noStrike" baseline="0">
            <a:solidFill>
              <a:schemeClr val="tx1"/>
            </a:solidFill>
            <a:effectLst/>
            <a:latin typeface="+mn-ea"/>
            <a:ea typeface="+mn-ea"/>
            <a:cs typeface="+mn-cs"/>
          </a:endParaRPr>
        </a:p>
        <a:p>
          <a:r>
            <a:rPr lang="ja-JP" altLang="en-US" sz="1000" b="0" i="0" u="none" strike="noStrike" baseline="0">
              <a:solidFill>
                <a:schemeClr val="tx1"/>
              </a:solidFill>
              <a:latin typeface="+mn-lt"/>
              <a:ea typeface="+mn-ea"/>
              <a:cs typeface="+mn-cs"/>
            </a:rPr>
            <a:t>などについて記載してください。</a:t>
          </a:r>
          <a:endParaRPr lang="en-US" altLang="ja-JP" sz="1000" b="0" i="0" u="none" strike="noStrik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ea"/>
              <a:ea typeface="+mn-ea"/>
              <a:cs typeface="+mn-cs"/>
            </a:rPr>
            <a:t>※</a:t>
          </a:r>
          <a:r>
            <a:rPr lang="ja-JP" altLang="en-US" sz="900">
              <a:solidFill>
                <a:srgbClr val="FF0000"/>
              </a:solidFill>
              <a:effectLst/>
              <a:latin typeface="+mn-ea"/>
              <a:ea typeface="+mn-ea"/>
              <a:cs typeface="+mn-cs"/>
            </a:rPr>
            <a:t>今期の主な取組は、「計画５面」の概要を記載してください。</a:t>
          </a:r>
          <a:endParaRPr lang="en-US" altLang="ja-JP" sz="90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mn-ea"/>
              <a:ea typeface="+mn-ea"/>
              <a:cs typeface="+mn-cs"/>
            </a:rPr>
            <a:t>※</a:t>
          </a:r>
          <a:r>
            <a:rPr lang="ja-JP" altLang="ja-JP" sz="900">
              <a:solidFill>
                <a:schemeClr val="tx1"/>
              </a:solidFill>
              <a:effectLst/>
              <a:latin typeface="+mn-ea"/>
              <a:ea typeface="+mn-ea"/>
              <a:cs typeface="+mn-cs"/>
            </a:rPr>
            <a:t>あらかじめ記載されている内容を</a:t>
          </a:r>
          <a:r>
            <a:rPr lang="ja-JP" altLang="en-US" sz="900">
              <a:solidFill>
                <a:schemeClr val="tx1"/>
              </a:solidFill>
              <a:effectLst/>
              <a:latin typeface="+mn-ea"/>
              <a:ea typeface="+mn-ea"/>
              <a:cs typeface="+mn-cs"/>
            </a:rPr>
            <a:t>、</a:t>
          </a:r>
          <a:r>
            <a:rPr lang="ja-JP" altLang="ja-JP" sz="900">
              <a:solidFill>
                <a:schemeClr val="tx1"/>
              </a:solidFill>
              <a:effectLst/>
              <a:latin typeface="+mn-ea"/>
              <a:ea typeface="+mn-ea"/>
              <a:cs typeface="+mn-cs"/>
            </a:rPr>
            <a:t>適宜修正してください</a:t>
          </a:r>
          <a:r>
            <a:rPr lang="ja-JP" altLang="en-US" sz="900">
              <a:solidFill>
                <a:schemeClr val="tx1"/>
              </a:solidFill>
              <a:effectLst/>
              <a:latin typeface="+mn-ea"/>
              <a:ea typeface="+mn-ea"/>
              <a:cs typeface="+mn-cs"/>
            </a:rPr>
            <a:t>。</a:t>
          </a:r>
          <a:endParaRPr lang="ja-JP" altLang="ja-JP" sz="700">
            <a:solidFill>
              <a:schemeClr val="tx1"/>
            </a:solidFill>
            <a:effectLst/>
            <a:latin typeface="+mn-ea"/>
            <a:ea typeface="+mn-ea"/>
          </a:endParaRPr>
        </a:p>
      </xdr:txBody>
    </xdr:sp>
    <xdr:clientData/>
  </xdr:oneCellAnchor>
  <xdr:oneCellAnchor>
    <xdr:from>
      <xdr:col>19</xdr:col>
      <xdr:colOff>59055</xdr:colOff>
      <xdr:row>10</xdr:row>
      <xdr:rowOff>449580</xdr:rowOff>
    </xdr:from>
    <xdr:ext cx="3438525" cy="990015"/>
    <xdr:sp macro="" textlink="">
      <xdr:nvSpPr>
        <xdr:cNvPr id="16" name="四角形吹き出し 67"/>
        <xdr:cNvSpPr/>
      </xdr:nvSpPr>
      <xdr:spPr>
        <a:xfrm>
          <a:off x="7427595" y="5387340"/>
          <a:ext cx="3438525" cy="990015"/>
        </a:xfrm>
        <a:prstGeom prst="rect">
          <a:avLst/>
        </a:prstGeom>
        <a:solidFill>
          <a:schemeClr val="accent4">
            <a:lumMod val="20000"/>
            <a:lumOff val="80000"/>
          </a:schemeClr>
        </a:solid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gn="l">
            <a:lnSpc>
              <a:spcPts val="1100"/>
            </a:lnSpc>
          </a:pPr>
          <a:r>
            <a:rPr kumimoji="0" lang="ja-JP" altLang="en-US" sz="1000" b="1" u="sng">
              <a:solidFill>
                <a:schemeClr val="tx1"/>
              </a:solidFill>
              <a:effectLst/>
              <a:latin typeface="+mn-ea"/>
              <a:ea typeface="+mn-ea"/>
              <a:cs typeface="+mn-cs"/>
            </a:rPr>
            <a:t>排出量原単位は任意で設定可能</a:t>
          </a:r>
          <a:r>
            <a:rPr kumimoji="0" lang="ja-JP" altLang="en-US" sz="1000">
              <a:solidFill>
                <a:schemeClr val="tx1"/>
              </a:solidFill>
              <a:effectLst/>
              <a:latin typeface="+mn-ea"/>
              <a:ea typeface="+mn-ea"/>
              <a:cs typeface="+mn-cs"/>
            </a:rPr>
            <a:t>ですが、</a:t>
          </a:r>
          <a:endParaRPr kumimoji="0" lang="en-US" altLang="ja-JP" sz="1000">
            <a:solidFill>
              <a:schemeClr val="tx1"/>
            </a:solidFill>
            <a:effectLst/>
            <a:latin typeface="+mn-ea"/>
            <a:ea typeface="+mn-ea"/>
            <a:cs typeface="+mn-cs"/>
          </a:endParaRPr>
        </a:p>
        <a:p>
          <a:pPr algn="l">
            <a:lnSpc>
              <a:spcPts val="1100"/>
            </a:lnSpc>
          </a:pPr>
          <a:r>
            <a:rPr kumimoji="0" lang="en-US" altLang="ja-JP" sz="1000" b="1">
              <a:solidFill>
                <a:srgbClr val="FF0000"/>
              </a:solidFill>
              <a:effectLst/>
              <a:latin typeface="+mn-ea"/>
              <a:ea typeface="+mn-ea"/>
              <a:cs typeface="+mn-cs"/>
            </a:rPr>
            <a:t>CO2</a:t>
          </a:r>
          <a:r>
            <a:rPr kumimoji="0" lang="ja-JP" altLang="en-US" sz="1000" b="1">
              <a:solidFill>
                <a:srgbClr val="FF0000"/>
              </a:solidFill>
              <a:effectLst/>
              <a:latin typeface="+mn-ea"/>
              <a:ea typeface="+mn-ea"/>
              <a:cs typeface="+mn-cs"/>
            </a:rPr>
            <a:t>排出量の「削減」目標の設定が困難な場合は、</a:t>
          </a:r>
          <a:endParaRPr kumimoji="0" lang="en-US" altLang="ja-JP" sz="1000" b="1">
            <a:solidFill>
              <a:srgbClr val="FF0000"/>
            </a:solidFill>
            <a:effectLst/>
            <a:latin typeface="+mn-ea"/>
            <a:ea typeface="+mn-ea"/>
            <a:cs typeface="+mn-cs"/>
          </a:endParaRPr>
        </a:p>
        <a:p>
          <a:pPr algn="l">
            <a:lnSpc>
              <a:spcPts val="1100"/>
            </a:lnSpc>
          </a:pPr>
          <a:r>
            <a:rPr kumimoji="0" lang="ja-JP" altLang="en-US" sz="1000" b="1">
              <a:solidFill>
                <a:srgbClr val="FF0000"/>
              </a:solidFill>
              <a:effectLst/>
              <a:latin typeface="+mn-ea"/>
              <a:ea typeface="+mn-ea"/>
              <a:cs typeface="+mn-cs"/>
            </a:rPr>
            <a:t>必ず、原単位で「削減」目標を設定</a:t>
          </a:r>
          <a:r>
            <a:rPr kumimoji="0" lang="ja-JP" altLang="en-US" sz="1000">
              <a:solidFill>
                <a:schemeClr val="tx1"/>
              </a:solidFill>
              <a:effectLst/>
              <a:latin typeface="+mn-ea"/>
              <a:ea typeface="+mn-ea"/>
              <a:cs typeface="+mn-cs"/>
            </a:rPr>
            <a:t>してください</a:t>
          </a:r>
          <a:endParaRPr kumimoji="0" lang="en-US" altLang="ja-JP" sz="1000">
            <a:solidFill>
              <a:schemeClr val="tx1"/>
            </a:solidFill>
            <a:effectLst/>
            <a:latin typeface="+mn-ea"/>
            <a:ea typeface="+mn-ea"/>
            <a:cs typeface="+mn-cs"/>
          </a:endParaRPr>
        </a:p>
        <a:p>
          <a:pPr algn="l">
            <a:lnSpc>
              <a:spcPts val="1100"/>
            </a:lnSpc>
          </a:pPr>
          <a:r>
            <a:rPr kumimoji="0" lang="en-US" altLang="ja-JP" sz="900">
              <a:solidFill>
                <a:schemeClr val="tx1"/>
              </a:solidFill>
              <a:effectLst/>
              <a:latin typeface="+mn-ea"/>
              <a:ea typeface="+mn-ea"/>
              <a:cs typeface="+mn-cs"/>
            </a:rPr>
            <a:t>※</a:t>
          </a:r>
          <a:r>
            <a:rPr kumimoji="0" lang="ja-JP" altLang="en-US" sz="900">
              <a:solidFill>
                <a:schemeClr val="tx1"/>
              </a:solidFill>
              <a:effectLst/>
              <a:latin typeface="+mn-ea"/>
              <a:ea typeface="+mn-ea"/>
              <a:cs typeface="+mn-cs"/>
            </a:rPr>
            <a:t>設定する場合は、今期の事業活動の動向や削減対策効果を考慮してください。</a:t>
          </a:r>
          <a:endParaRPr lang="en-US" altLang="ja-JP" sz="900">
            <a:solidFill>
              <a:schemeClr val="tx1"/>
            </a:solidFill>
            <a:effectLst/>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19</xdr:col>
          <xdr:colOff>83820</xdr:colOff>
          <xdr:row>10</xdr:row>
          <xdr:rowOff>419100</xdr:rowOff>
        </xdr:from>
        <xdr:to>
          <xdr:col>19</xdr:col>
          <xdr:colOff>426720</xdr:colOff>
          <xdr:row>10</xdr:row>
          <xdr:rowOff>762000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28574</xdr:colOff>
      <xdr:row>10</xdr:row>
      <xdr:rowOff>28574</xdr:rowOff>
    </xdr:from>
    <xdr:to>
      <xdr:col>18</xdr:col>
      <xdr:colOff>182879</xdr:colOff>
      <xdr:row>10</xdr:row>
      <xdr:rowOff>3409949</xdr:rowOff>
    </xdr:to>
    <xdr:sp macro="" textlink="">
      <xdr:nvSpPr>
        <xdr:cNvPr id="19" name="右中かっこ 18"/>
        <xdr:cNvSpPr/>
      </xdr:nvSpPr>
      <xdr:spPr>
        <a:xfrm>
          <a:off x="6025514" y="4966334"/>
          <a:ext cx="1137285" cy="3381375"/>
        </a:xfrm>
        <a:prstGeom prst="rightBrace">
          <a:avLst>
            <a:gd name="adj1" fmla="val 33333"/>
            <a:gd name="adj2" fmla="val 5258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60960</xdr:colOff>
          <xdr:row>9</xdr:row>
          <xdr:rowOff>228600</xdr:rowOff>
        </xdr:from>
        <xdr:to>
          <xdr:col>19</xdr:col>
          <xdr:colOff>365760</xdr:colOff>
          <xdr:row>9</xdr:row>
          <xdr:rowOff>472440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365760</xdr:rowOff>
        </xdr:from>
        <xdr:to>
          <xdr:col>19</xdr:col>
          <xdr:colOff>365760</xdr:colOff>
          <xdr:row>9</xdr:row>
          <xdr:rowOff>609600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495300</xdr:rowOff>
        </xdr:from>
        <xdr:to>
          <xdr:col>19</xdr:col>
          <xdr:colOff>365760</xdr:colOff>
          <xdr:row>9</xdr:row>
          <xdr:rowOff>746760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624840</xdr:rowOff>
        </xdr:from>
        <xdr:to>
          <xdr:col>19</xdr:col>
          <xdr:colOff>365760</xdr:colOff>
          <xdr:row>9</xdr:row>
          <xdr:rowOff>868680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906780</xdr:rowOff>
        </xdr:from>
        <xdr:to>
          <xdr:col>19</xdr:col>
          <xdr:colOff>365760</xdr:colOff>
          <xdr:row>9</xdr:row>
          <xdr:rowOff>1150620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1181100</xdr:rowOff>
        </xdr:from>
        <xdr:to>
          <xdr:col>19</xdr:col>
          <xdr:colOff>365760</xdr:colOff>
          <xdr:row>9</xdr:row>
          <xdr:rowOff>1432560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1043940</xdr:rowOff>
        </xdr:from>
        <xdr:to>
          <xdr:col>19</xdr:col>
          <xdr:colOff>365760</xdr:colOff>
          <xdr:row>9</xdr:row>
          <xdr:rowOff>1295400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9</xdr:row>
          <xdr:rowOff>1318260</xdr:rowOff>
        </xdr:from>
        <xdr:to>
          <xdr:col>19</xdr:col>
          <xdr:colOff>365760</xdr:colOff>
          <xdr:row>9</xdr:row>
          <xdr:rowOff>1562100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10</xdr:row>
          <xdr:rowOff>15240</xdr:rowOff>
        </xdr:from>
        <xdr:to>
          <xdr:col>19</xdr:col>
          <xdr:colOff>373380</xdr:colOff>
          <xdr:row>10</xdr:row>
          <xdr:rowOff>266700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10</xdr:row>
          <xdr:rowOff>167640</xdr:rowOff>
        </xdr:from>
        <xdr:to>
          <xdr:col>19</xdr:col>
          <xdr:colOff>365760</xdr:colOff>
          <xdr:row>10</xdr:row>
          <xdr:rowOff>411480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68580</xdr:colOff>
      <xdr:row>10</xdr:row>
      <xdr:rowOff>4069079</xdr:rowOff>
    </xdr:from>
    <xdr:ext cx="3421380" cy="876301"/>
    <xdr:sp macro="" textlink="">
      <xdr:nvSpPr>
        <xdr:cNvPr id="36" name="四角形吹き出し 35"/>
        <xdr:cNvSpPr/>
      </xdr:nvSpPr>
      <xdr:spPr>
        <a:xfrm>
          <a:off x="7437120" y="9006839"/>
          <a:ext cx="3421380" cy="876301"/>
        </a:xfrm>
        <a:prstGeom prst="wedgeRectCallout">
          <a:avLst>
            <a:gd name="adj1" fmla="val -55780"/>
            <a:gd name="adj2" fmla="val 17873"/>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gn="l">
            <a:lnSpc>
              <a:spcPts val="1000"/>
            </a:lnSpc>
          </a:pPr>
          <a:r>
            <a:rPr kumimoji="0" lang="ja-JP" altLang="en-US" sz="1000">
              <a:solidFill>
                <a:schemeClr val="tx1"/>
              </a:solidFill>
              <a:effectLst/>
              <a:latin typeface="+mn-ea"/>
              <a:ea typeface="+mn-ea"/>
              <a:cs typeface="+mn-cs"/>
            </a:rPr>
            <a:t>計画の対象地域に使用の本拠を置く自動車のうち</a:t>
          </a:r>
          <a:r>
            <a:rPr kumimoji="0" lang="ja-JP" altLang="en-US" sz="1000" b="1">
              <a:solidFill>
                <a:schemeClr val="tx1"/>
              </a:solidFill>
              <a:effectLst/>
              <a:latin typeface="+mn-ea"/>
              <a:ea typeface="+mn-ea"/>
              <a:cs typeface="+mn-cs"/>
            </a:rPr>
            <a:t>電気自動車等の台数の内訳</a:t>
          </a:r>
          <a:r>
            <a:rPr kumimoji="0" lang="ja-JP" altLang="en-US" sz="900">
              <a:solidFill>
                <a:schemeClr val="tx1"/>
              </a:solidFill>
              <a:effectLst/>
              <a:latin typeface="+mn-ea"/>
              <a:ea typeface="+mn-ea"/>
              <a:cs typeface="+mn-cs"/>
            </a:rPr>
            <a:t>（</a:t>
          </a:r>
          <a:r>
            <a:rPr lang="ja-JP" altLang="ja-JP" sz="900">
              <a:solidFill>
                <a:schemeClr val="tx1"/>
              </a:solidFill>
              <a:effectLst/>
              <a:latin typeface="+mn-lt"/>
              <a:ea typeface="+mn-ea"/>
              <a:cs typeface="+mn-cs"/>
            </a:rPr>
            <a:t>前年度末現在</a:t>
          </a:r>
          <a:r>
            <a:rPr kumimoji="0" lang="ja-JP" altLang="en-US" sz="900">
              <a:solidFill>
                <a:schemeClr val="tx1"/>
              </a:solidFill>
              <a:effectLst/>
              <a:latin typeface="+mn-ea"/>
              <a:ea typeface="+mn-ea"/>
              <a:cs typeface="+mn-cs"/>
            </a:rPr>
            <a:t>）</a:t>
          </a:r>
          <a:r>
            <a:rPr kumimoji="0" lang="ja-JP" altLang="en-US" sz="1000">
              <a:solidFill>
                <a:schemeClr val="tx1"/>
              </a:solidFill>
              <a:effectLst/>
              <a:latin typeface="+mn-ea"/>
              <a:ea typeface="+mn-ea"/>
              <a:cs typeface="+mn-cs"/>
            </a:rPr>
            <a:t>を記入</a:t>
          </a:r>
          <a:endParaRPr kumimoji="0" lang="en-US" altLang="ja-JP" sz="1000">
            <a:solidFill>
              <a:schemeClr val="tx1"/>
            </a:solidFill>
            <a:effectLst/>
            <a:latin typeface="+mn-ea"/>
            <a:ea typeface="+mn-ea"/>
            <a:cs typeface="+mn-cs"/>
          </a:endParaRPr>
        </a:p>
        <a:p>
          <a:pPr algn="l">
            <a:lnSpc>
              <a:spcPts val="900"/>
            </a:lnSpc>
          </a:pPr>
          <a:r>
            <a:rPr kumimoji="0" lang="en-US" altLang="ja-JP" sz="800">
              <a:solidFill>
                <a:schemeClr val="tx1"/>
              </a:solidFill>
              <a:effectLst/>
              <a:latin typeface="+mn-ea"/>
              <a:ea typeface="+mn-ea"/>
              <a:cs typeface="+mn-cs"/>
            </a:rPr>
            <a:t>※</a:t>
          </a:r>
          <a:r>
            <a:rPr kumimoji="0" lang="ja-JP" altLang="en-US" sz="800">
              <a:solidFill>
                <a:schemeClr val="tx1"/>
              </a:solidFill>
              <a:effectLst/>
              <a:latin typeface="+mn-ea"/>
              <a:ea typeface="+mn-ea"/>
              <a:cs typeface="+mn-cs"/>
            </a:rPr>
            <a:t>総数は第１面の数値と同じになります。</a:t>
          </a:r>
          <a:endParaRPr kumimoji="0" lang="en-US" altLang="ja-JP" sz="800">
            <a:solidFill>
              <a:schemeClr val="tx1"/>
            </a:solidFill>
            <a:effectLst/>
            <a:latin typeface="+mn-ea"/>
            <a:ea typeface="+mn-ea"/>
            <a:cs typeface="+mn-cs"/>
          </a:endParaRPr>
        </a:p>
        <a:p>
          <a:pPr algn="l">
            <a:lnSpc>
              <a:spcPts val="900"/>
            </a:lnSpc>
          </a:pPr>
          <a:r>
            <a:rPr kumimoji="0" lang="en-US" altLang="ja-JP" sz="800">
              <a:solidFill>
                <a:schemeClr val="tx1"/>
              </a:solidFill>
              <a:effectLst/>
              <a:latin typeface="+mn-ea"/>
              <a:ea typeface="+mn-ea"/>
              <a:cs typeface="+mn-cs"/>
            </a:rPr>
            <a:t>※</a:t>
          </a:r>
          <a:r>
            <a:rPr kumimoji="0" lang="ja-JP" altLang="en-US" sz="800">
              <a:solidFill>
                <a:schemeClr val="tx1"/>
              </a:solidFill>
              <a:effectLst/>
              <a:latin typeface="+mn-ea"/>
              <a:ea typeface="+mn-ea"/>
              <a:cs typeface="+mn-cs"/>
            </a:rPr>
            <a:t>ディーゼル代替ＬＰガス自動車を１台以上使用していると記入された場合、当該車両の型式等を確認させていただく場合があります。</a:t>
          </a:r>
          <a:endParaRPr kumimoji="1" lang="ja-JP" altLang="en-US" sz="8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91440</xdr:colOff>
          <xdr:row>10</xdr:row>
          <xdr:rowOff>1524000</xdr:rowOff>
        </xdr:from>
        <xdr:to>
          <xdr:col>19</xdr:col>
          <xdr:colOff>373380</xdr:colOff>
          <xdr:row>10</xdr:row>
          <xdr:rowOff>1821180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47625</xdr:colOff>
      <xdr:row>12</xdr:row>
      <xdr:rowOff>19050</xdr:rowOff>
    </xdr:from>
    <xdr:to>
      <xdr:col>18</xdr:col>
      <xdr:colOff>213360</xdr:colOff>
      <xdr:row>16</xdr:row>
      <xdr:rowOff>180975</xdr:rowOff>
    </xdr:to>
    <xdr:sp macro="" textlink="">
      <xdr:nvSpPr>
        <xdr:cNvPr id="38" name="右中かっこ 37"/>
        <xdr:cNvSpPr/>
      </xdr:nvSpPr>
      <xdr:spPr>
        <a:xfrm>
          <a:off x="6044565" y="8576310"/>
          <a:ext cx="1148715" cy="923925"/>
        </a:xfrm>
        <a:prstGeom prst="rightBrace">
          <a:avLst>
            <a:gd name="adj1" fmla="val 33333"/>
            <a:gd name="adj2" fmla="val 2273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18</xdr:row>
      <xdr:rowOff>0</xdr:rowOff>
    </xdr:from>
    <xdr:to>
      <xdr:col>35</xdr:col>
      <xdr:colOff>0</xdr:colOff>
      <xdr:row>18</xdr:row>
      <xdr:rowOff>0</xdr:rowOff>
    </xdr:to>
    <xdr:sp macro="" textlink="">
      <xdr:nvSpPr>
        <xdr:cNvPr id="39" name="Line 34"/>
        <xdr:cNvSpPr>
          <a:spLocks noChangeShapeType="1"/>
        </xdr:cNvSpPr>
      </xdr:nvSpPr>
      <xdr:spPr bwMode="auto">
        <a:xfrm flipH="1">
          <a:off x="1800225" y="963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18</xdr:row>
      <xdr:rowOff>0</xdr:rowOff>
    </xdr:from>
    <xdr:to>
      <xdr:col>35</xdr:col>
      <xdr:colOff>0</xdr:colOff>
      <xdr:row>18</xdr:row>
      <xdr:rowOff>0</xdr:rowOff>
    </xdr:to>
    <xdr:sp macro="" textlink="">
      <xdr:nvSpPr>
        <xdr:cNvPr id="40" name="Line 35"/>
        <xdr:cNvSpPr>
          <a:spLocks noChangeShapeType="1"/>
        </xdr:cNvSpPr>
      </xdr:nvSpPr>
      <xdr:spPr bwMode="auto">
        <a:xfrm flipH="1">
          <a:off x="1800225" y="963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18</xdr:row>
      <xdr:rowOff>0</xdr:rowOff>
    </xdr:from>
    <xdr:to>
      <xdr:col>35</xdr:col>
      <xdr:colOff>0</xdr:colOff>
      <xdr:row>18</xdr:row>
      <xdr:rowOff>0</xdr:rowOff>
    </xdr:to>
    <xdr:sp macro="" textlink="">
      <xdr:nvSpPr>
        <xdr:cNvPr id="41" name="Line 36"/>
        <xdr:cNvSpPr>
          <a:spLocks noChangeShapeType="1"/>
        </xdr:cNvSpPr>
      </xdr:nvSpPr>
      <xdr:spPr bwMode="auto">
        <a:xfrm flipH="1">
          <a:off x="1800225" y="963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30480</xdr:colOff>
      <xdr:row>0</xdr:row>
      <xdr:rowOff>9525</xdr:rowOff>
    </xdr:from>
    <xdr:to>
      <xdr:col>47</xdr:col>
      <xdr:colOff>114300</xdr:colOff>
      <xdr:row>0</xdr:row>
      <xdr:rowOff>295274</xdr:rowOff>
    </xdr:to>
    <xdr:sp macro="" textlink="">
      <xdr:nvSpPr>
        <xdr:cNvPr id="42" name="正方形/長方形 41"/>
        <xdr:cNvSpPr/>
      </xdr:nvSpPr>
      <xdr:spPr>
        <a:xfrm>
          <a:off x="14607540" y="9525"/>
          <a:ext cx="2644140" cy="285749"/>
        </a:xfrm>
        <a:prstGeom prst="rect">
          <a:avLst/>
        </a:prstGeom>
        <a:solidFill>
          <a:schemeClr val="tx2">
            <a:lumMod val="40000"/>
            <a:lumOff val="6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l"/>
          <a:r>
            <a:rPr kumimoji="1" lang="ja-JP" altLang="en-US" sz="1000" b="1" baseline="0">
              <a:solidFill>
                <a:schemeClr val="tx1"/>
              </a:solidFill>
            </a:rPr>
            <a:t>本面はすべて、県ホームページで公表します。</a:t>
          </a:r>
        </a:p>
      </xdr:txBody>
    </xdr:sp>
    <xdr:clientData/>
  </xdr:twoCellAnchor>
  <xdr:twoCellAnchor>
    <xdr:from>
      <xdr:col>29</xdr:col>
      <xdr:colOff>114302</xdr:colOff>
      <xdr:row>0</xdr:row>
      <xdr:rowOff>295274</xdr:rowOff>
    </xdr:from>
    <xdr:to>
      <xdr:col>43</xdr:col>
      <xdr:colOff>255270</xdr:colOff>
      <xdr:row>4</xdr:row>
      <xdr:rowOff>266700</xdr:rowOff>
    </xdr:to>
    <xdr:cxnSp macro="">
      <xdr:nvCxnSpPr>
        <xdr:cNvPr id="43" name="直線コネクタ 42"/>
        <xdr:cNvCxnSpPr>
          <a:stCxn id="42" idx="2"/>
        </xdr:cNvCxnSpPr>
      </xdr:nvCxnSpPr>
      <xdr:spPr>
        <a:xfrm flipH="1">
          <a:off x="11049002" y="295274"/>
          <a:ext cx="4880608" cy="1205866"/>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xdr:colOff>
      <xdr:row>0</xdr:row>
      <xdr:rowOff>9525</xdr:rowOff>
    </xdr:from>
    <xdr:ext cx="3429000" cy="276225"/>
    <xdr:sp macro="" textlink="">
      <xdr:nvSpPr>
        <xdr:cNvPr id="44" name="正方形/長方形 43"/>
        <xdr:cNvSpPr/>
      </xdr:nvSpPr>
      <xdr:spPr>
        <a:xfrm>
          <a:off x="11140441" y="9525"/>
          <a:ext cx="3429000"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twoCellAnchor>
    <xdr:from>
      <xdr:col>40</xdr:col>
      <xdr:colOff>28575</xdr:colOff>
      <xdr:row>3</xdr:row>
      <xdr:rowOff>259080</xdr:rowOff>
    </xdr:from>
    <xdr:to>
      <xdr:col>46</xdr:col>
      <xdr:colOff>173355</xdr:colOff>
      <xdr:row>5</xdr:row>
      <xdr:rowOff>0</xdr:rowOff>
    </xdr:to>
    <xdr:sp macro="" textlink="">
      <xdr:nvSpPr>
        <xdr:cNvPr id="45" name="角丸四角形 44"/>
        <xdr:cNvSpPr/>
      </xdr:nvSpPr>
      <xdr:spPr>
        <a:xfrm>
          <a:off x="14605635" y="1203960"/>
          <a:ext cx="2339340" cy="457200"/>
        </a:xfrm>
        <a:prstGeom prst="roundRect">
          <a:avLst>
            <a:gd name="adj" fmla="val 1094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26670</xdr:colOff>
      <xdr:row>6</xdr:row>
      <xdr:rowOff>419100</xdr:rowOff>
    </xdr:from>
    <xdr:to>
      <xdr:col>46</xdr:col>
      <xdr:colOff>240030</xdr:colOff>
      <xdr:row>7</xdr:row>
      <xdr:rowOff>403860</xdr:rowOff>
    </xdr:to>
    <xdr:sp macro="" textlink="">
      <xdr:nvSpPr>
        <xdr:cNvPr id="46" name="角丸四角形 45"/>
        <xdr:cNvSpPr/>
      </xdr:nvSpPr>
      <xdr:spPr>
        <a:xfrm>
          <a:off x="14603730" y="2506980"/>
          <a:ext cx="2407920" cy="411480"/>
        </a:xfrm>
        <a:prstGeom prst="roundRect">
          <a:avLst>
            <a:gd name="adj" fmla="val 1094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17145</xdr:colOff>
      <xdr:row>6</xdr:row>
      <xdr:rowOff>30481</xdr:rowOff>
    </xdr:from>
    <xdr:to>
      <xdr:col>46</xdr:col>
      <xdr:colOff>240030</xdr:colOff>
      <xdr:row>6</xdr:row>
      <xdr:rowOff>403861</xdr:rowOff>
    </xdr:to>
    <xdr:sp macro="" textlink="">
      <xdr:nvSpPr>
        <xdr:cNvPr id="47" name="角丸四角形 46"/>
        <xdr:cNvSpPr/>
      </xdr:nvSpPr>
      <xdr:spPr>
        <a:xfrm>
          <a:off x="12033885" y="2118361"/>
          <a:ext cx="4977765" cy="373380"/>
        </a:xfrm>
        <a:prstGeom prst="roundRect">
          <a:avLst>
            <a:gd name="adj" fmla="val 10949"/>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335281</xdr:colOff>
      <xdr:row>3</xdr:row>
      <xdr:rowOff>266700</xdr:rowOff>
    </xdr:from>
    <xdr:to>
      <xdr:col>39</xdr:col>
      <xdr:colOff>11431</xdr:colOff>
      <xdr:row>5</xdr:row>
      <xdr:rowOff>30480</xdr:rowOff>
    </xdr:to>
    <xdr:sp macro="" textlink="">
      <xdr:nvSpPr>
        <xdr:cNvPr id="48" name="角丸四角形 47"/>
        <xdr:cNvSpPr/>
      </xdr:nvSpPr>
      <xdr:spPr>
        <a:xfrm>
          <a:off x="11986261" y="1211580"/>
          <a:ext cx="2236470" cy="480060"/>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17146</xdr:colOff>
      <xdr:row>6</xdr:row>
      <xdr:rowOff>396241</xdr:rowOff>
    </xdr:from>
    <xdr:to>
      <xdr:col>39</xdr:col>
      <xdr:colOff>234315</xdr:colOff>
      <xdr:row>7</xdr:row>
      <xdr:rowOff>403861</xdr:rowOff>
    </xdr:to>
    <xdr:sp macro="" textlink="">
      <xdr:nvSpPr>
        <xdr:cNvPr id="49" name="角丸四角形 48"/>
        <xdr:cNvSpPr/>
      </xdr:nvSpPr>
      <xdr:spPr>
        <a:xfrm>
          <a:off x="12033886" y="2484121"/>
          <a:ext cx="2411729" cy="434340"/>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716280</xdr:colOff>
      <xdr:row>6</xdr:row>
      <xdr:rowOff>220981</xdr:rowOff>
    </xdr:from>
    <xdr:to>
      <xdr:col>46</xdr:col>
      <xdr:colOff>350520</xdr:colOff>
      <xdr:row>10</xdr:row>
      <xdr:rowOff>746760</xdr:rowOff>
    </xdr:to>
    <xdr:sp macro="" textlink="">
      <xdr:nvSpPr>
        <xdr:cNvPr id="50" name="フリーフォーム 49"/>
        <xdr:cNvSpPr/>
      </xdr:nvSpPr>
      <xdr:spPr bwMode="auto">
        <a:xfrm>
          <a:off x="10873740" y="2308861"/>
          <a:ext cx="6248400" cy="3375659"/>
        </a:xfrm>
        <a:custGeom>
          <a:avLst/>
          <a:gdLst>
            <a:gd name="connsiteX0" fmla="*/ 6886575 w 7010400"/>
            <a:gd name="connsiteY0" fmla="*/ 0 h 3257550"/>
            <a:gd name="connsiteX1" fmla="*/ 7010400 w 7010400"/>
            <a:gd name="connsiteY1" fmla="*/ 0 h 3257550"/>
            <a:gd name="connsiteX2" fmla="*/ 7010400 w 7010400"/>
            <a:gd name="connsiteY2" fmla="*/ 2476500 h 3257550"/>
            <a:gd name="connsiteX3" fmla="*/ 390525 w 7010400"/>
            <a:gd name="connsiteY3" fmla="*/ 2476500 h 3257550"/>
            <a:gd name="connsiteX4" fmla="*/ 390525 w 7010400"/>
            <a:gd name="connsiteY4" fmla="*/ 3257550 h 3257550"/>
            <a:gd name="connsiteX5" fmla="*/ 0 w 7010400"/>
            <a:gd name="connsiteY5" fmla="*/ 3257550 h 3257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010400" h="3257550">
              <a:moveTo>
                <a:pt x="6886575" y="0"/>
              </a:moveTo>
              <a:lnTo>
                <a:pt x="7010400" y="0"/>
              </a:lnTo>
              <a:lnTo>
                <a:pt x="7010400" y="2476500"/>
              </a:lnTo>
              <a:lnTo>
                <a:pt x="390525" y="2476500"/>
              </a:lnTo>
              <a:lnTo>
                <a:pt x="390525" y="3257550"/>
              </a:lnTo>
              <a:lnTo>
                <a:pt x="0" y="3257550"/>
              </a:lnTo>
            </a:path>
          </a:pathLst>
        </a:custGeom>
        <a:noFill/>
        <a:ln w="28575" cap="flat" cmpd="sng" algn="ctr">
          <a:solidFill>
            <a:srgbClr val="7030A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563881</xdr:colOff>
      <xdr:row>1</xdr:row>
      <xdr:rowOff>167640</xdr:rowOff>
    </xdr:from>
    <xdr:to>
      <xdr:col>34</xdr:col>
      <xdr:colOff>7621</xdr:colOff>
      <xdr:row>3</xdr:row>
      <xdr:rowOff>266700</xdr:rowOff>
    </xdr:to>
    <xdr:sp macro="" textlink="">
      <xdr:nvSpPr>
        <xdr:cNvPr id="51" name="フリーフォーム 50"/>
        <xdr:cNvSpPr/>
      </xdr:nvSpPr>
      <xdr:spPr bwMode="auto">
        <a:xfrm>
          <a:off x="10721341" y="495300"/>
          <a:ext cx="1668780" cy="716280"/>
        </a:xfrm>
        <a:custGeom>
          <a:avLst/>
          <a:gdLst>
            <a:gd name="connsiteX0" fmla="*/ 1724025 w 1724025"/>
            <a:gd name="connsiteY0" fmla="*/ 685800 h 685800"/>
            <a:gd name="connsiteX1" fmla="*/ 1724025 w 1724025"/>
            <a:gd name="connsiteY1" fmla="*/ 161925 h 685800"/>
            <a:gd name="connsiteX2" fmla="*/ 552450 w 1724025"/>
            <a:gd name="connsiteY2" fmla="*/ 161925 h 685800"/>
            <a:gd name="connsiteX3" fmla="*/ 552450 w 1724025"/>
            <a:gd name="connsiteY3" fmla="*/ 0 h 685800"/>
            <a:gd name="connsiteX4" fmla="*/ 0 w 1724025"/>
            <a:gd name="connsiteY4" fmla="*/ 0 h 6858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24025" h="685800">
              <a:moveTo>
                <a:pt x="1724025" y="685800"/>
              </a:moveTo>
              <a:lnTo>
                <a:pt x="1724025" y="161925"/>
              </a:lnTo>
              <a:lnTo>
                <a:pt x="552450" y="161925"/>
              </a:lnTo>
              <a:lnTo>
                <a:pt x="552450" y="0"/>
              </a:lnTo>
              <a:lnTo>
                <a:pt x="0" y="0"/>
              </a:lnTo>
            </a:path>
          </a:pathLst>
        </a:cu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66675</xdr:colOff>
      <xdr:row>2</xdr:row>
      <xdr:rowOff>53340</xdr:rowOff>
    </xdr:from>
    <xdr:to>
      <xdr:col>33</xdr:col>
      <xdr:colOff>1905</xdr:colOff>
      <xdr:row>7</xdr:row>
      <xdr:rowOff>213360</xdr:rowOff>
    </xdr:to>
    <xdr:sp macro="" textlink="">
      <xdr:nvSpPr>
        <xdr:cNvPr id="52" name="フリーフォーム 51"/>
        <xdr:cNvSpPr/>
      </xdr:nvSpPr>
      <xdr:spPr bwMode="auto">
        <a:xfrm>
          <a:off x="11351895" y="708660"/>
          <a:ext cx="666750" cy="2019300"/>
        </a:xfrm>
        <a:custGeom>
          <a:avLst/>
          <a:gdLst>
            <a:gd name="connsiteX0" fmla="*/ 962025 w 962025"/>
            <a:gd name="connsiteY0" fmla="*/ 1924050 h 1924050"/>
            <a:gd name="connsiteX1" fmla="*/ 0 w 962025"/>
            <a:gd name="connsiteY1" fmla="*/ 1924050 h 1924050"/>
            <a:gd name="connsiteX2" fmla="*/ 0 w 962025"/>
            <a:gd name="connsiteY2" fmla="*/ 0 h 1924050"/>
          </a:gdLst>
          <a:ahLst/>
          <a:cxnLst>
            <a:cxn ang="0">
              <a:pos x="connsiteX0" y="connsiteY0"/>
            </a:cxn>
            <a:cxn ang="0">
              <a:pos x="connsiteX1" y="connsiteY1"/>
            </a:cxn>
            <a:cxn ang="0">
              <a:pos x="connsiteX2" y="connsiteY2"/>
            </a:cxn>
          </a:cxnLst>
          <a:rect l="l" t="t" r="r" b="b"/>
          <a:pathLst>
            <a:path w="962025" h="1924050">
              <a:moveTo>
                <a:pt x="962025" y="1924050"/>
              </a:moveTo>
              <a:lnTo>
                <a:pt x="0" y="1924050"/>
              </a:lnTo>
              <a:lnTo>
                <a:pt x="0" y="0"/>
              </a:lnTo>
            </a:path>
          </a:pathLst>
        </a:cu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548640</xdr:colOff>
      <xdr:row>4</xdr:row>
      <xdr:rowOff>137160</xdr:rowOff>
    </xdr:from>
    <xdr:to>
      <xdr:col>43</xdr:col>
      <xdr:colOff>91440</xdr:colOff>
      <xdr:row>8</xdr:row>
      <xdr:rowOff>91440</xdr:rowOff>
    </xdr:to>
    <xdr:sp macro="" textlink="">
      <xdr:nvSpPr>
        <xdr:cNvPr id="53" name="フリーフォーム 52"/>
        <xdr:cNvSpPr/>
      </xdr:nvSpPr>
      <xdr:spPr bwMode="auto">
        <a:xfrm>
          <a:off x="10706100" y="1371600"/>
          <a:ext cx="5059680" cy="1661160"/>
        </a:xfrm>
        <a:custGeom>
          <a:avLst/>
          <a:gdLst>
            <a:gd name="connsiteX0" fmla="*/ 4705350 w 4705350"/>
            <a:gd name="connsiteY0" fmla="*/ 1752600 h 1857375"/>
            <a:gd name="connsiteX1" fmla="*/ 4705350 w 4705350"/>
            <a:gd name="connsiteY1" fmla="*/ 1857375 h 1857375"/>
            <a:gd name="connsiteX2" fmla="*/ 390525 w 4705350"/>
            <a:gd name="connsiteY2" fmla="*/ 1857375 h 1857375"/>
            <a:gd name="connsiteX3" fmla="*/ 390525 w 4705350"/>
            <a:gd name="connsiteY3" fmla="*/ 0 h 1857375"/>
            <a:gd name="connsiteX4" fmla="*/ 0 w 4705350"/>
            <a:gd name="connsiteY4" fmla="*/ 0 h 1857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705350" h="1857375">
              <a:moveTo>
                <a:pt x="4705350" y="1752600"/>
              </a:moveTo>
              <a:lnTo>
                <a:pt x="4705350" y="1857375"/>
              </a:lnTo>
              <a:lnTo>
                <a:pt x="390525" y="1857375"/>
              </a:lnTo>
              <a:lnTo>
                <a:pt x="390525" y="0"/>
              </a:lnTo>
              <a:lnTo>
                <a:pt x="0" y="0"/>
              </a:ln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129540</xdr:colOff>
      <xdr:row>4</xdr:row>
      <xdr:rowOff>419100</xdr:rowOff>
    </xdr:from>
    <xdr:to>
      <xdr:col>43</xdr:col>
      <xdr:colOff>106679</xdr:colOff>
      <xdr:row>5</xdr:row>
      <xdr:rowOff>312420</xdr:rowOff>
    </xdr:to>
    <xdr:sp macro="" textlink="">
      <xdr:nvSpPr>
        <xdr:cNvPr id="54" name="フリーフォーム 53"/>
        <xdr:cNvSpPr/>
      </xdr:nvSpPr>
      <xdr:spPr bwMode="auto">
        <a:xfrm>
          <a:off x="11414760" y="1653540"/>
          <a:ext cx="4366259" cy="320040"/>
        </a:xfrm>
        <a:custGeom>
          <a:avLst/>
          <a:gdLst>
            <a:gd name="connsiteX0" fmla="*/ 4057650 w 4057650"/>
            <a:gd name="connsiteY0" fmla="*/ 0 h 304800"/>
            <a:gd name="connsiteX1" fmla="*/ 4057650 w 4057650"/>
            <a:gd name="connsiteY1" fmla="*/ 304800 h 304800"/>
            <a:gd name="connsiteX2" fmla="*/ 0 w 4057650"/>
            <a:gd name="connsiteY2" fmla="*/ 304800 h 304800"/>
          </a:gdLst>
          <a:ahLst/>
          <a:cxnLst>
            <a:cxn ang="0">
              <a:pos x="connsiteX0" y="connsiteY0"/>
            </a:cxn>
            <a:cxn ang="0">
              <a:pos x="connsiteX1" y="connsiteY1"/>
            </a:cxn>
            <a:cxn ang="0">
              <a:pos x="connsiteX2" y="connsiteY2"/>
            </a:cxn>
          </a:cxnLst>
          <a:rect l="l" t="t" r="r" b="b"/>
          <a:pathLst>
            <a:path w="4057650" h="304800">
              <a:moveTo>
                <a:pt x="4057650" y="0"/>
              </a:moveTo>
              <a:lnTo>
                <a:pt x="4057650" y="304800"/>
              </a:lnTo>
              <a:lnTo>
                <a:pt x="0" y="304800"/>
              </a:ln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133350</xdr:colOff>
      <xdr:row>5</xdr:row>
      <xdr:rowOff>243794</xdr:rowOff>
    </xdr:from>
    <xdr:to>
      <xdr:col>31</xdr:col>
      <xdr:colOff>150495</xdr:colOff>
      <xdr:row>5</xdr:row>
      <xdr:rowOff>329565</xdr:rowOff>
    </xdr:to>
    <xdr:sp macro="" textlink="">
      <xdr:nvSpPr>
        <xdr:cNvPr id="55" name="フリーフォーム 54"/>
        <xdr:cNvSpPr/>
      </xdr:nvSpPr>
      <xdr:spPr bwMode="auto">
        <a:xfrm>
          <a:off x="11273790" y="1904954"/>
          <a:ext cx="161925" cy="85771"/>
        </a:xfrm>
        <a:custGeom>
          <a:avLst/>
          <a:gdLst>
            <a:gd name="connsiteX0" fmla="*/ 161925 w 161925"/>
            <a:gd name="connsiteY0" fmla="*/ 76246 h 85771"/>
            <a:gd name="connsiteX1" fmla="*/ 66675 w 161925"/>
            <a:gd name="connsiteY1" fmla="*/ 46 h 85771"/>
            <a:gd name="connsiteX2" fmla="*/ 0 w 161925"/>
            <a:gd name="connsiteY2" fmla="*/ 85771 h 85771"/>
          </a:gdLst>
          <a:ahLst/>
          <a:cxnLst>
            <a:cxn ang="0">
              <a:pos x="connsiteX0" y="connsiteY0"/>
            </a:cxn>
            <a:cxn ang="0">
              <a:pos x="connsiteX1" y="connsiteY1"/>
            </a:cxn>
            <a:cxn ang="0">
              <a:pos x="connsiteX2" y="connsiteY2"/>
            </a:cxn>
          </a:cxnLst>
          <a:rect l="l" t="t" r="r" b="b"/>
          <a:pathLst>
            <a:path w="161925" h="85771">
              <a:moveTo>
                <a:pt x="161925" y="76246"/>
              </a:moveTo>
              <a:cubicBezTo>
                <a:pt x="127793" y="37352"/>
                <a:pt x="93662" y="-1541"/>
                <a:pt x="66675" y="46"/>
              </a:cubicBezTo>
              <a:cubicBezTo>
                <a:pt x="39688" y="1633"/>
                <a:pt x="19844" y="43702"/>
                <a:pt x="0" y="85771"/>
              </a:cubicBez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5</xdr:row>
      <xdr:rowOff>246697</xdr:rowOff>
    </xdr:from>
    <xdr:to>
      <xdr:col>30</xdr:col>
      <xdr:colOff>144543</xdr:colOff>
      <xdr:row>5</xdr:row>
      <xdr:rowOff>312419</xdr:rowOff>
    </xdr:to>
    <xdr:sp macro="" textlink="">
      <xdr:nvSpPr>
        <xdr:cNvPr id="56" name="フリーフォーム 55"/>
        <xdr:cNvSpPr/>
      </xdr:nvSpPr>
      <xdr:spPr bwMode="auto">
        <a:xfrm flipV="1">
          <a:off x="11140440" y="1907857"/>
          <a:ext cx="144543" cy="65722"/>
        </a:xfrm>
        <a:custGeom>
          <a:avLst/>
          <a:gdLst>
            <a:gd name="connsiteX0" fmla="*/ 57150 w 57150"/>
            <a:gd name="connsiteY0" fmla="*/ 0 h 0"/>
            <a:gd name="connsiteX1" fmla="*/ 0 w 57150"/>
            <a:gd name="connsiteY1" fmla="*/ 0 h 0"/>
          </a:gdLst>
          <a:ahLst/>
          <a:cxnLst>
            <a:cxn ang="0">
              <a:pos x="connsiteX0" y="connsiteY0"/>
            </a:cxn>
            <a:cxn ang="0">
              <a:pos x="connsiteX1" y="connsiteY1"/>
            </a:cxn>
          </a:cxnLst>
          <a:rect l="l" t="t" r="r" b="b"/>
          <a:pathLst>
            <a:path w="57150">
              <a:moveTo>
                <a:pt x="57150" y="0"/>
              </a:moveTo>
              <a:lnTo>
                <a:pt x="0" y="0"/>
              </a:lnTo>
            </a:path>
          </a:pathLst>
        </a:cu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83820</xdr:colOff>
          <xdr:row>10</xdr:row>
          <xdr:rowOff>4000500</xdr:rowOff>
        </xdr:from>
        <xdr:to>
          <xdr:col>19</xdr:col>
          <xdr:colOff>449580</xdr:colOff>
          <xdr:row>10</xdr:row>
          <xdr:rowOff>4343400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905" name="Line 1"/>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906" name="Line 2"/>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907" name="Line 3"/>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47625</xdr:colOff>
      <xdr:row>2</xdr:row>
      <xdr:rowOff>30925</xdr:rowOff>
    </xdr:from>
    <xdr:to>
      <xdr:col>20</xdr:col>
      <xdr:colOff>197135</xdr:colOff>
      <xdr:row>5</xdr:row>
      <xdr:rowOff>3269</xdr:rowOff>
    </xdr:to>
    <xdr:sp macro="" textlink="">
      <xdr:nvSpPr>
        <xdr:cNvPr id="33" name="左右矢印 29"/>
        <xdr:cNvSpPr/>
      </xdr:nvSpPr>
      <xdr:spPr>
        <a:xfrm rot="5400000">
          <a:off x="9508808" y="5009642"/>
          <a:ext cx="9021094" cy="149510"/>
        </a:xfrm>
        <a:prstGeom prst="leftRightArrow">
          <a:avLst>
            <a:gd name="adj1" fmla="val 50000"/>
            <a:gd name="adj2" fmla="val 103333"/>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295274</xdr:colOff>
      <xdr:row>2</xdr:row>
      <xdr:rowOff>30816</xdr:rowOff>
    </xdr:from>
    <xdr:ext cx="2971801" cy="1349087"/>
    <xdr:sp macro="" textlink="">
      <xdr:nvSpPr>
        <xdr:cNvPr id="34" name="四角形吹き出し 26"/>
        <xdr:cNvSpPr/>
      </xdr:nvSpPr>
      <xdr:spPr>
        <a:xfrm>
          <a:off x="6263087" y="564928"/>
          <a:ext cx="2971801" cy="1349087"/>
        </a:xfrm>
        <a:prstGeom prst="wedgeRectCallout">
          <a:avLst>
            <a:gd name="adj1" fmla="val -57352"/>
            <a:gd name="adj2" fmla="val -3176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1" i="0" u="none" strike="noStrike" baseline="0">
              <a:solidFill>
                <a:schemeClr val="tx1"/>
              </a:solidFill>
              <a:latin typeface="+mn-ea"/>
              <a:ea typeface="+mn-ea"/>
              <a:cs typeface="+mn-cs"/>
            </a:rPr>
            <a:t>目標を達成するための具体的な措置</a:t>
          </a:r>
          <a:r>
            <a:rPr lang="ja-JP" altLang="en-US" sz="800" b="0" i="0" u="none" strike="noStrike" baseline="0">
              <a:solidFill>
                <a:schemeClr val="tx1"/>
              </a:solidFill>
              <a:latin typeface="+mn-ea"/>
              <a:ea typeface="+mn-ea"/>
              <a:cs typeface="+mn-cs"/>
            </a:rPr>
            <a:t>（工場等の対策）</a:t>
          </a:r>
          <a:r>
            <a:rPr lang="ja-JP" altLang="en-US" sz="1000" b="0" i="0" u="none" strike="noStrike" baseline="0">
              <a:solidFill>
                <a:schemeClr val="tx1"/>
              </a:solidFill>
              <a:latin typeface="+mn-ea"/>
              <a:ea typeface="+mn-ea"/>
              <a:cs typeface="+mn-cs"/>
            </a:rPr>
            <a:t>は、これまでの対策の実施状況、課題等を踏まえ、</a:t>
          </a:r>
          <a:endParaRPr lang="en-US" altLang="ja-JP" sz="1000" b="0" i="0" u="none" strike="noStrike" baseline="0">
            <a:solidFill>
              <a:schemeClr val="tx1"/>
            </a:solidFill>
            <a:latin typeface="+mn-ea"/>
            <a:ea typeface="+mn-ea"/>
            <a:cs typeface="+mn-cs"/>
          </a:endParaRPr>
        </a:p>
        <a:p>
          <a:pPr>
            <a:lnSpc>
              <a:spcPts val="1200"/>
            </a:lnSpc>
          </a:pPr>
          <a:r>
            <a:rPr lang="ja-JP" altLang="en-US" sz="1000" b="1" i="0" u="sng" strike="noStrike" baseline="0">
              <a:solidFill>
                <a:schemeClr val="tx1"/>
              </a:solidFill>
              <a:latin typeface="+mn-ea"/>
              <a:ea typeface="+mn-ea"/>
              <a:cs typeface="+mn-cs"/>
            </a:rPr>
            <a:t>運用対策・設備導入等対策の両面</a:t>
          </a:r>
          <a:r>
            <a:rPr lang="ja-JP" altLang="en-US" sz="1000" b="0" i="0" u="sng" strike="noStrike" baseline="0">
              <a:solidFill>
                <a:schemeClr val="tx1"/>
              </a:solidFill>
              <a:latin typeface="+mn-ea"/>
              <a:ea typeface="+mn-ea"/>
              <a:cs typeface="+mn-cs"/>
            </a:rPr>
            <a:t>から</a:t>
          </a:r>
          <a:r>
            <a:rPr lang="ja-JP" altLang="en-US" sz="1000" b="1" i="0" u="sng" strike="noStrike" baseline="0">
              <a:solidFill>
                <a:schemeClr val="tx1"/>
              </a:solidFill>
              <a:latin typeface="+mn-ea"/>
              <a:ea typeface="+mn-ea"/>
              <a:cs typeface="+mn-cs"/>
            </a:rPr>
            <a:t>今期新たに取り組む対策や強化する対策を中心に記載</a:t>
          </a:r>
          <a:r>
            <a:rPr lang="ja-JP" altLang="en-US" sz="1000" b="0" i="0" u="none" strike="noStrike" baseline="0">
              <a:solidFill>
                <a:schemeClr val="tx1"/>
              </a:solidFill>
              <a:latin typeface="+mn-ea"/>
              <a:ea typeface="+mn-ea"/>
              <a:cs typeface="+mn-cs"/>
            </a:rPr>
            <a:t>してください。</a:t>
          </a:r>
          <a:endParaRPr lang="en-US" altLang="ja-JP" sz="1000" b="0" i="0" u="none" strike="noStrike" baseline="0">
            <a:solidFill>
              <a:schemeClr val="tx1"/>
            </a:solidFill>
            <a:latin typeface="+mn-ea"/>
            <a:ea typeface="+mn-ea"/>
            <a:cs typeface="+mn-cs"/>
          </a:endParaRPr>
        </a:p>
        <a:p>
          <a:pPr>
            <a:lnSpc>
              <a:spcPts val="1200"/>
            </a:lnSpc>
          </a:pPr>
          <a:r>
            <a:rPr lang="en-US" altLang="ja-JP" sz="900" b="0" i="0" u="none" strike="noStrike" baseline="0">
              <a:solidFill>
                <a:srgbClr val="FF0000"/>
              </a:solidFill>
              <a:latin typeface="+mn-ea"/>
              <a:ea typeface="+mn-ea"/>
              <a:cs typeface="+mn-cs"/>
            </a:rPr>
            <a:t>※</a:t>
          </a:r>
          <a:r>
            <a:rPr lang="ja-JP" altLang="en-US" sz="900" b="0" i="0" u="none" strike="noStrike" baseline="0">
              <a:solidFill>
                <a:srgbClr val="FF0000"/>
              </a:solidFill>
              <a:latin typeface="+mn-ea"/>
              <a:ea typeface="+mn-ea"/>
              <a:cs typeface="+mn-cs"/>
            </a:rPr>
            <a:t>前期の計画内容をそのまま記載するのではなく、どう変わったのかが分かるように記載してください。</a:t>
          </a:r>
          <a:endParaRPr lang="en-US" altLang="ja-JP" sz="900" b="0" i="0" u="none" strike="noStrike" baseline="0">
            <a:solidFill>
              <a:srgbClr val="FF0000"/>
            </a:solidFill>
            <a:latin typeface="+mn-ea"/>
            <a:ea typeface="+mn-ea"/>
            <a:cs typeface="+mn-cs"/>
          </a:endParaRPr>
        </a:p>
      </xdr:txBody>
    </xdr:sp>
    <xdr:clientData/>
  </xdr:oneCellAnchor>
  <xdr:oneCellAnchor>
    <xdr:from>
      <xdr:col>17</xdr:col>
      <xdr:colOff>91859</xdr:colOff>
      <xdr:row>2</xdr:row>
      <xdr:rowOff>1928522</xdr:rowOff>
    </xdr:from>
    <xdr:ext cx="3169501" cy="879728"/>
    <xdr:sp macro="" textlink="">
      <xdr:nvSpPr>
        <xdr:cNvPr id="35" name="四角形吹き出し 26"/>
        <xdr:cNvSpPr/>
      </xdr:nvSpPr>
      <xdr:spPr>
        <a:xfrm>
          <a:off x="6059672" y="2462634"/>
          <a:ext cx="3169501" cy="879728"/>
        </a:xfrm>
        <a:prstGeom prst="rect">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1" i="0" u="none" strike="noStrike" baseline="0">
              <a:solidFill>
                <a:schemeClr val="tx1"/>
              </a:solidFill>
              <a:latin typeface="+mn-ea"/>
              <a:ea typeface="+mn-ea"/>
              <a:cs typeface="+mn-cs"/>
            </a:rPr>
            <a:t>削減対策は、名称を記載</a:t>
          </a:r>
          <a:r>
            <a:rPr lang="ja-JP" altLang="en-US" sz="1000" b="0" i="0" u="none" strike="noStrike" baseline="0">
              <a:solidFill>
                <a:schemeClr val="tx1"/>
              </a:solidFill>
              <a:latin typeface="+mn-ea"/>
              <a:ea typeface="+mn-ea"/>
              <a:cs typeface="+mn-cs"/>
            </a:rPr>
            <a:t>し、その後に各対策についての説明を具体的に記載してください。</a:t>
          </a:r>
          <a:endParaRPr lang="en-US" altLang="ja-JP" sz="1000" b="0" i="0" u="none" strike="noStrike" baseline="0">
            <a:solidFill>
              <a:schemeClr val="tx1"/>
            </a:solidFill>
            <a:latin typeface="+mn-ea"/>
            <a:ea typeface="+mn-ea"/>
            <a:cs typeface="+mn-cs"/>
          </a:endParaRPr>
        </a:p>
        <a:p>
          <a:r>
            <a:rPr kumimoji="0" lang="en-US" altLang="ja-JP" sz="900" b="0" i="0" u="none" strike="noStrike" baseline="0">
              <a:solidFill>
                <a:schemeClr val="tx1"/>
              </a:solidFill>
              <a:effectLst/>
              <a:latin typeface="+mn-ea"/>
              <a:ea typeface="+mn-ea"/>
              <a:cs typeface="+mn-cs"/>
            </a:rPr>
            <a:t>※</a:t>
          </a:r>
          <a:r>
            <a:rPr kumimoji="0" lang="ja-JP" altLang="en-US" sz="900" b="0" i="0" u="none" strike="noStrike" baseline="0">
              <a:solidFill>
                <a:schemeClr val="tx1"/>
              </a:solidFill>
              <a:effectLst/>
              <a:latin typeface="+mn-ea"/>
              <a:ea typeface="+mn-ea"/>
              <a:cs typeface="+mn-cs"/>
            </a:rPr>
            <a:t>削減対策は、「参考</a:t>
          </a:r>
          <a:r>
            <a:rPr kumimoji="0" lang="en-US" altLang="ja-JP" sz="900" b="0" i="0" u="none" strike="noStrike" baseline="0">
              <a:solidFill>
                <a:schemeClr val="tx1"/>
              </a:solidFill>
              <a:effectLst/>
              <a:latin typeface="+mn-ea"/>
              <a:ea typeface="+mn-ea"/>
              <a:cs typeface="+mn-cs"/>
            </a:rPr>
            <a:t>_</a:t>
          </a:r>
          <a:r>
            <a:rPr kumimoji="0" lang="ja-JP" altLang="en-US" sz="900" b="0" i="0" u="none" strike="noStrike" baseline="0">
              <a:solidFill>
                <a:schemeClr val="tx1"/>
              </a:solidFill>
              <a:effectLst/>
              <a:latin typeface="+mn-ea"/>
              <a:ea typeface="+mn-ea"/>
              <a:cs typeface="+mn-cs"/>
            </a:rPr>
            <a:t>工場等対策例」シート</a:t>
          </a:r>
          <a:r>
            <a:rPr lang="ja-JP" altLang="en-US" sz="900" b="0" i="0" baseline="0">
              <a:solidFill>
                <a:schemeClr val="tx1"/>
              </a:solidFill>
              <a:effectLst/>
              <a:latin typeface="+mn-lt"/>
              <a:ea typeface="+mn-ea"/>
              <a:cs typeface="+mn-cs"/>
            </a:rPr>
            <a:t>を参照してください。</a:t>
          </a:r>
          <a:endParaRPr kumimoji="0" lang="en-US" altLang="ja-JP" sz="900">
            <a:solidFill>
              <a:schemeClr val="tx1"/>
            </a:solidFill>
            <a:effectLst/>
            <a:latin typeface="+mn-ea"/>
            <a:ea typeface="+mn-ea"/>
            <a:cs typeface="+mn-cs"/>
          </a:endParaRPr>
        </a:p>
      </xdr:txBody>
    </xdr:sp>
    <xdr:clientData/>
  </xdr:oneCellAnchor>
  <xdr:oneCellAnchor>
    <xdr:from>
      <xdr:col>17</xdr:col>
      <xdr:colOff>333375</xdr:colOff>
      <xdr:row>4</xdr:row>
      <xdr:rowOff>54718</xdr:rowOff>
    </xdr:from>
    <xdr:ext cx="2971800" cy="1810752"/>
    <xdr:sp macro="" textlink="">
      <xdr:nvSpPr>
        <xdr:cNvPr id="37" name="四角形吹き出し 26"/>
        <xdr:cNvSpPr/>
      </xdr:nvSpPr>
      <xdr:spPr>
        <a:xfrm>
          <a:off x="6301188" y="7446830"/>
          <a:ext cx="2971800" cy="1810752"/>
        </a:xfrm>
        <a:prstGeom prst="wedgeRectCallout">
          <a:avLst>
            <a:gd name="adj1" fmla="val -59652"/>
            <a:gd name="adj2" fmla="val -33110"/>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ja-JP" altLang="ja-JP" sz="800" b="0">
            <a:solidFill>
              <a:schemeClr val="tx1"/>
            </a:solidFill>
            <a:effectLst/>
            <a:latin typeface="+mn-ea"/>
            <a:ea typeface="+mn-ea"/>
            <a:cs typeface="+mn-cs"/>
          </a:endParaRPr>
        </a:p>
        <a:p>
          <a:pPr>
            <a:lnSpc>
              <a:spcPts val="1100"/>
            </a:lnSpc>
          </a:pPr>
          <a:r>
            <a:rPr lang="ja-JP" altLang="en-US" sz="1050" b="1" i="0" u="none" strike="noStrike" baseline="0">
              <a:solidFill>
                <a:schemeClr val="tx1"/>
              </a:solidFill>
              <a:latin typeface="+mn-ea"/>
              <a:ea typeface="+mn-ea"/>
              <a:cs typeface="+mn-cs"/>
            </a:rPr>
            <a:t>再生可能エネルギーに関する設備等の導入があれば記載（導入済み又は今期導入を予定している場合も記載）</a:t>
          </a:r>
          <a:r>
            <a:rPr lang="ja-JP" altLang="en-US" sz="1050" b="0" i="0" u="none" strike="noStrike" baseline="0">
              <a:solidFill>
                <a:schemeClr val="tx1"/>
              </a:solidFill>
              <a:latin typeface="+mn-ea"/>
              <a:ea typeface="+mn-ea"/>
              <a:cs typeface="+mn-cs"/>
            </a:rPr>
            <a:t>してください。</a:t>
          </a:r>
        </a:p>
        <a:p>
          <a:pPr>
            <a:lnSpc>
              <a:spcPts val="1000"/>
            </a:lnSpc>
          </a:pPr>
          <a:endParaRPr lang="en-US" altLang="ja-JP" sz="900" b="0" i="0" u="none" strike="noStrike" baseline="0">
            <a:solidFill>
              <a:schemeClr val="tx1"/>
            </a:solidFill>
            <a:latin typeface="+mn-ea"/>
            <a:ea typeface="+mn-ea"/>
            <a:cs typeface="+mn-cs"/>
          </a:endParaRPr>
        </a:p>
        <a:p>
          <a:pPr>
            <a:lnSpc>
              <a:spcPts val="1000"/>
            </a:lnSpc>
          </a:pPr>
          <a:r>
            <a:rPr lang="en-US" altLang="ja-JP" sz="900" b="0" i="0" u="none" strike="noStrike" baseline="0">
              <a:solidFill>
                <a:schemeClr val="tx1"/>
              </a:solidFill>
              <a:latin typeface="+mn-ea"/>
              <a:ea typeface="+mn-ea"/>
              <a:cs typeface="+mn-cs"/>
            </a:rPr>
            <a:t>※</a:t>
          </a:r>
          <a:r>
            <a:rPr lang="ja-JP" altLang="en-US" sz="900" b="0" i="0" u="none" strike="noStrike" baseline="0">
              <a:solidFill>
                <a:schemeClr val="tx1"/>
              </a:solidFill>
              <a:latin typeface="+mn-ea"/>
              <a:ea typeface="+mn-ea"/>
              <a:cs typeface="+mn-cs"/>
            </a:rPr>
            <a:t>再生可能エネルギーは次のものが該当します。</a:t>
          </a:r>
        </a:p>
        <a:p>
          <a:pPr>
            <a:lnSpc>
              <a:spcPts val="1000"/>
            </a:lnSpc>
          </a:pPr>
          <a:r>
            <a:rPr lang="en-US" altLang="ja-JP" sz="900" b="0" i="0" u="none" strike="noStrike" baseline="0">
              <a:solidFill>
                <a:schemeClr val="tx1"/>
              </a:solidFill>
              <a:latin typeface="+mn-ea"/>
              <a:ea typeface="+mn-ea"/>
              <a:cs typeface="+mn-cs"/>
            </a:rPr>
            <a:t>(1)</a:t>
          </a:r>
          <a:r>
            <a:rPr lang="ja-JP" altLang="en-US" sz="900" b="0" i="0" u="none" strike="noStrike" baseline="0">
              <a:solidFill>
                <a:schemeClr val="tx1"/>
              </a:solidFill>
              <a:latin typeface="+mn-ea"/>
              <a:ea typeface="+mn-ea"/>
              <a:cs typeface="+mn-cs"/>
            </a:rPr>
            <a:t>太陽光</a:t>
          </a:r>
        </a:p>
        <a:p>
          <a:pPr>
            <a:lnSpc>
              <a:spcPts val="1000"/>
            </a:lnSpc>
          </a:pPr>
          <a:r>
            <a:rPr lang="en-US" altLang="ja-JP" sz="900" b="0" i="0" u="none" strike="noStrike" baseline="0">
              <a:solidFill>
                <a:schemeClr val="tx1"/>
              </a:solidFill>
              <a:latin typeface="+mn-ea"/>
              <a:ea typeface="+mn-ea"/>
              <a:cs typeface="+mn-cs"/>
            </a:rPr>
            <a:t>(2)</a:t>
          </a:r>
          <a:r>
            <a:rPr lang="ja-JP" altLang="en-US" sz="900" b="0" i="0" u="none" strike="noStrike" baseline="0">
              <a:solidFill>
                <a:schemeClr val="tx1"/>
              </a:solidFill>
              <a:latin typeface="+mn-ea"/>
              <a:ea typeface="+mn-ea"/>
              <a:cs typeface="+mn-cs"/>
            </a:rPr>
            <a:t>風力</a:t>
          </a:r>
        </a:p>
        <a:p>
          <a:pPr>
            <a:lnSpc>
              <a:spcPts val="1000"/>
            </a:lnSpc>
          </a:pPr>
          <a:r>
            <a:rPr lang="en-US" altLang="ja-JP" sz="900" b="0" i="0" u="none" strike="noStrike" baseline="0">
              <a:solidFill>
                <a:schemeClr val="tx1"/>
              </a:solidFill>
              <a:latin typeface="+mn-ea"/>
              <a:ea typeface="+mn-ea"/>
              <a:cs typeface="+mn-cs"/>
            </a:rPr>
            <a:t>(3)</a:t>
          </a:r>
          <a:r>
            <a:rPr lang="ja-JP" altLang="en-US" sz="900" b="0" i="0" u="none" strike="noStrike" baseline="0">
              <a:solidFill>
                <a:schemeClr val="tx1"/>
              </a:solidFill>
              <a:latin typeface="+mn-ea"/>
              <a:ea typeface="+mn-ea"/>
              <a:cs typeface="+mn-cs"/>
            </a:rPr>
            <a:t>水力（出力が</a:t>
          </a:r>
          <a:r>
            <a:rPr lang="en-US" altLang="ja-JP" sz="900" b="0" i="0" u="none" strike="noStrike" baseline="0">
              <a:solidFill>
                <a:schemeClr val="tx1"/>
              </a:solidFill>
              <a:latin typeface="+mn-ea"/>
              <a:ea typeface="+mn-ea"/>
              <a:cs typeface="+mn-cs"/>
            </a:rPr>
            <a:t>1,000kW</a:t>
          </a:r>
          <a:r>
            <a:rPr lang="ja-JP" altLang="en-US" sz="900" b="0" i="0" u="none" strike="noStrike" baseline="0">
              <a:solidFill>
                <a:schemeClr val="tx1"/>
              </a:solidFill>
              <a:latin typeface="+mn-ea"/>
              <a:ea typeface="+mn-ea"/>
              <a:cs typeface="+mn-cs"/>
            </a:rPr>
            <a:t>以下）</a:t>
          </a:r>
        </a:p>
        <a:p>
          <a:pPr>
            <a:lnSpc>
              <a:spcPts val="1000"/>
            </a:lnSpc>
          </a:pPr>
          <a:r>
            <a:rPr lang="en-US" altLang="ja-JP" sz="900" b="0" i="0" u="none" strike="noStrike" baseline="0">
              <a:solidFill>
                <a:schemeClr val="tx1"/>
              </a:solidFill>
              <a:latin typeface="+mn-ea"/>
              <a:ea typeface="+mn-ea"/>
              <a:cs typeface="+mn-cs"/>
            </a:rPr>
            <a:t>(4)</a:t>
          </a:r>
          <a:r>
            <a:rPr lang="ja-JP" altLang="en-US" sz="900" b="0" i="0" u="none" strike="noStrike" baseline="0">
              <a:solidFill>
                <a:schemeClr val="tx1"/>
              </a:solidFill>
              <a:latin typeface="+mn-ea"/>
              <a:ea typeface="+mn-ea"/>
              <a:cs typeface="+mn-cs"/>
            </a:rPr>
            <a:t>地熱</a:t>
          </a:r>
        </a:p>
        <a:p>
          <a:pPr>
            <a:lnSpc>
              <a:spcPts val="1000"/>
            </a:lnSpc>
          </a:pPr>
          <a:r>
            <a:rPr lang="en-US" altLang="ja-JP" sz="900" b="0" i="0" u="none" strike="noStrike" baseline="0">
              <a:solidFill>
                <a:schemeClr val="tx1"/>
              </a:solidFill>
              <a:latin typeface="+mn-ea"/>
              <a:ea typeface="+mn-ea"/>
              <a:cs typeface="+mn-cs"/>
            </a:rPr>
            <a:t>(5)</a:t>
          </a:r>
          <a:r>
            <a:rPr lang="ja-JP" altLang="en-US" sz="900" b="0" i="0" u="none" strike="noStrike" baseline="0">
              <a:solidFill>
                <a:schemeClr val="tx1"/>
              </a:solidFill>
              <a:latin typeface="+mn-ea"/>
              <a:ea typeface="+mn-ea"/>
              <a:cs typeface="+mn-cs"/>
            </a:rPr>
            <a:t>バイオマス</a:t>
          </a:r>
        </a:p>
        <a:p>
          <a:pPr>
            <a:lnSpc>
              <a:spcPts val="1000"/>
            </a:lnSpc>
          </a:pPr>
          <a:r>
            <a:rPr lang="en-US" altLang="ja-JP" sz="900" b="0" i="0" u="none" strike="noStrike" baseline="0">
              <a:solidFill>
                <a:schemeClr val="tx1"/>
              </a:solidFill>
              <a:latin typeface="+mn-ea"/>
              <a:ea typeface="+mn-ea"/>
              <a:cs typeface="+mn-cs"/>
            </a:rPr>
            <a:t>(6)</a:t>
          </a:r>
          <a:r>
            <a:rPr lang="ja-JP" altLang="en-US" sz="900" b="0" i="0" u="none" strike="noStrike" baseline="0">
              <a:solidFill>
                <a:schemeClr val="tx1"/>
              </a:solidFill>
              <a:latin typeface="+mn-ea"/>
              <a:ea typeface="+mn-ea"/>
              <a:cs typeface="+mn-cs"/>
            </a:rPr>
            <a:t>太陽熱</a:t>
          </a:r>
        </a:p>
        <a:p>
          <a:pPr>
            <a:lnSpc>
              <a:spcPts val="1000"/>
            </a:lnSpc>
          </a:pPr>
          <a:r>
            <a:rPr lang="en-US" altLang="ja-JP" sz="900" b="0" i="0" u="none" strike="noStrike" baseline="0">
              <a:solidFill>
                <a:schemeClr val="tx1"/>
              </a:solidFill>
              <a:latin typeface="+mn-ea"/>
              <a:ea typeface="+mn-ea"/>
              <a:cs typeface="+mn-cs"/>
            </a:rPr>
            <a:t>(7)</a:t>
          </a:r>
          <a:r>
            <a:rPr lang="ja-JP" altLang="en-US" sz="900" b="0" i="0" u="none" strike="noStrike" baseline="0">
              <a:solidFill>
                <a:schemeClr val="tx1"/>
              </a:solidFill>
              <a:latin typeface="+mn-ea"/>
              <a:ea typeface="+mn-ea"/>
              <a:cs typeface="+mn-cs"/>
            </a:rPr>
            <a:t>雪、氷又は水を熱源とする熱</a:t>
          </a:r>
        </a:p>
      </xdr:txBody>
    </xdr:sp>
    <xdr:clientData/>
  </xdr:oneCellAnchor>
  <mc:AlternateContent xmlns:mc="http://schemas.openxmlformats.org/markup-compatibility/2006">
    <mc:Choice xmlns:a14="http://schemas.microsoft.com/office/drawing/2010/main" Requires="a14">
      <xdr:twoCellAnchor editAs="oneCell">
        <xdr:from>
          <xdr:col>17</xdr:col>
          <xdr:colOff>144780</xdr:colOff>
          <xdr:row>2</xdr:row>
          <xdr:rowOff>1859280</xdr:rowOff>
        </xdr:from>
        <xdr:to>
          <xdr:col>17</xdr:col>
          <xdr:colOff>525780</xdr:colOff>
          <xdr:row>2</xdr:row>
          <xdr:rowOff>2202180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350520</xdr:colOff>
          <xdr:row>1</xdr:row>
          <xdr:rowOff>213360</xdr:rowOff>
        </xdr:from>
        <xdr:to>
          <xdr:col>17</xdr:col>
          <xdr:colOff>731520</xdr:colOff>
          <xdr:row>2</xdr:row>
          <xdr:rowOff>304800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xdr:colOff>
          <xdr:row>3</xdr:row>
          <xdr:rowOff>3032760</xdr:rowOff>
        </xdr:from>
        <xdr:to>
          <xdr:col>17</xdr:col>
          <xdr:colOff>792480</xdr:colOff>
          <xdr:row>4</xdr:row>
          <xdr:rowOff>327660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19050</xdr:colOff>
      <xdr:row>0</xdr:row>
      <xdr:rowOff>28575</xdr:rowOff>
    </xdr:from>
    <xdr:ext cx="2305051" cy="276225"/>
    <xdr:sp macro="" textlink="">
      <xdr:nvSpPr>
        <xdr:cNvPr id="42" name="正方形/長方形 41"/>
        <xdr:cNvSpPr/>
      </xdr:nvSpPr>
      <xdr:spPr>
        <a:xfrm>
          <a:off x="6686550" y="28575"/>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oneCellAnchor>
    <xdr:from>
      <xdr:col>17</xdr:col>
      <xdr:colOff>312419</xdr:colOff>
      <xdr:row>3</xdr:row>
      <xdr:rowOff>68916</xdr:rowOff>
    </xdr:from>
    <xdr:ext cx="2943226" cy="1349087"/>
    <xdr:sp macro="" textlink="">
      <xdr:nvSpPr>
        <xdr:cNvPr id="43" name="四角形吹き出し 26"/>
        <xdr:cNvSpPr/>
      </xdr:nvSpPr>
      <xdr:spPr>
        <a:xfrm>
          <a:off x="6324599" y="4412316"/>
          <a:ext cx="2943226" cy="1349087"/>
        </a:xfrm>
        <a:prstGeom prst="wedgeRectCallout">
          <a:avLst>
            <a:gd name="adj1" fmla="val -59308"/>
            <a:gd name="adj2" fmla="val -27190"/>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1" i="0" u="none" strike="noStrike" baseline="0">
              <a:solidFill>
                <a:schemeClr val="tx1"/>
              </a:solidFill>
              <a:latin typeface="+mn-ea"/>
              <a:ea typeface="+mn-ea"/>
              <a:cs typeface="+mn-cs"/>
            </a:rPr>
            <a:t>目標を達成するための具体的な措置</a:t>
          </a:r>
          <a:r>
            <a:rPr lang="ja-JP" altLang="en-US" sz="800" b="0" i="0" u="none" strike="noStrike" baseline="0">
              <a:solidFill>
                <a:schemeClr val="tx1"/>
              </a:solidFill>
              <a:latin typeface="+mn-ea"/>
              <a:ea typeface="+mn-ea"/>
              <a:cs typeface="+mn-cs"/>
            </a:rPr>
            <a:t>（自動車の対策）</a:t>
          </a:r>
          <a:r>
            <a:rPr lang="ja-JP" altLang="en-US" sz="1000" b="0" i="0" u="none" strike="noStrike" baseline="0">
              <a:solidFill>
                <a:schemeClr val="tx1"/>
              </a:solidFill>
              <a:latin typeface="+mn-ea"/>
              <a:ea typeface="+mn-ea"/>
              <a:cs typeface="+mn-cs"/>
            </a:rPr>
            <a:t>は、これまでの対策の実施状況、課題等を踏まえ、</a:t>
          </a:r>
          <a:endParaRPr lang="en-US" altLang="ja-JP" sz="1000" b="0" i="0" u="none" strike="noStrike" baseline="0">
            <a:solidFill>
              <a:schemeClr val="tx1"/>
            </a:solidFill>
            <a:latin typeface="+mn-ea"/>
            <a:ea typeface="+mn-ea"/>
            <a:cs typeface="+mn-cs"/>
          </a:endParaRPr>
        </a:p>
        <a:p>
          <a:pPr>
            <a:lnSpc>
              <a:spcPts val="1200"/>
            </a:lnSpc>
          </a:pPr>
          <a:r>
            <a:rPr lang="ja-JP" altLang="en-US" sz="1000" b="1" i="0" u="sng" strike="noStrike" baseline="0">
              <a:solidFill>
                <a:schemeClr val="tx1"/>
              </a:solidFill>
              <a:latin typeface="+mn-ea"/>
              <a:ea typeface="+mn-ea"/>
              <a:cs typeface="+mn-cs"/>
            </a:rPr>
            <a:t>運用対策・設備導入等対策の両面</a:t>
          </a:r>
          <a:r>
            <a:rPr lang="ja-JP" altLang="en-US" sz="1000" b="0" i="0" u="sng" strike="noStrike" baseline="0">
              <a:solidFill>
                <a:schemeClr val="tx1"/>
              </a:solidFill>
              <a:latin typeface="+mn-ea"/>
              <a:ea typeface="+mn-ea"/>
              <a:cs typeface="+mn-cs"/>
            </a:rPr>
            <a:t>から</a:t>
          </a:r>
          <a:r>
            <a:rPr lang="ja-JP" altLang="en-US" sz="1000" b="1" i="0" u="sng" strike="noStrike" baseline="0">
              <a:solidFill>
                <a:schemeClr val="tx1"/>
              </a:solidFill>
              <a:latin typeface="+mn-ea"/>
              <a:ea typeface="+mn-ea"/>
              <a:cs typeface="+mn-cs"/>
            </a:rPr>
            <a:t>今期新たに取り組む対策や強化する対策を中心に記載</a:t>
          </a:r>
          <a:r>
            <a:rPr lang="ja-JP" altLang="en-US" sz="1000" b="0" i="0" u="none" strike="noStrike" baseline="0">
              <a:solidFill>
                <a:schemeClr val="tx1"/>
              </a:solidFill>
              <a:latin typeface="+mn-ea"/>
              <a:ea typeface="+mn-ea"/>
              <a:cs typeface="+mn-cs"/>
            </a:rPr>
            <a:t>してください。</a:t>
          </a:r>
          <a:endParaRPr lang="en-US" altLang="ja-JP" sz="1000" b="0" i="0" u="none" strike="noStrike" baseline="0">
            <a:solidFill>
              <a:schemeClr val="tx1"/>
            </a:solidFill>
            <a:latin typeface="+mn-ea"/>
            <a:ea typeface="+mn-ea"/>
            <a:cs typeface="+mn-cs"/>
          </a:endParaRPr>
        </a:p>
        <a:p>
          <a:pPr>
            <a:lnSpc>
              <a:spcPts val="1200"/>
            </a:lnSpc>
          </a:pPr>
          <a:r>
            <a:rPr lang="en-US" altLang="ja-JP" sz="1000" b="0" i="0" u="none" strike="noStrike" baseline="0">
              <a:solidFill>
                <a:srgbClr val="FF0000"/>
              </a:solidFill>
              <a:latin typeface="+mn-ea"/>
              <a:ea typeface="+mn-ea"/>
              <a:cs typeface="+mn-cs"/>
            </a:rPr>
            <a:t>※</a:t>
          </a:r>
          <a:r>
            <a:rPr lang="ja-JP" altLang="en-US" sz="1000" b="0" i="0" u="none" strike="noStrike" baseline="0">
              <a:solidFill>
                <a:srgbClr val="FF0000"/>
              </a:solidFill>
              <a:latin typeface="+mn-ea"/>
              <a:ea typeface="+mn-ea"/>
              <a:cs typeface="+mn-cs"/>
            </a:rPr>
            <a:t>前期の計画内容をそのまま記載するのではなく、どう変わったのかが分かるように記載してください。</a:t>
          </a:r>
          <a:endParaRPr lang="en-US" altLang="ja-JP" sz="1000" b="0" i="0" u="none" strike="noStrike" baseline="0">
            <a:solidFill>
              <a:srgbClr val="FF0000"/>
            </a:solidFill>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411480</xdr:colOff>
          <xdr:row>3</xdr:row>
          <xdr:rowOff>0</xdr:rowOff>
        </xdr:from>
        <xdr:to>
          <xdr:col>17</xdr:col>
          <xdr:colOff>792480</xdr:colOff>
          <xdr:row>3</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85725</xdr:colOff>
      <xdr:row>3</xdr:row>
      <xdr:rowOff>1576097</xdr:rowOff>
    </xdr:from>
    <xdr:ext cx="3200400" cy="729687"/>
    <xdr:sp macro="" textlink="">
      <xdr:nvSpPr>
        <xdr:cNvPr id="45" name="四角形吹き出し 26"/>
        <xdr:cNvSpPr/>
      </xdr:nvSpPr>
      <xdr:spPr>
        <a:xfrm>
          <a:off x="6053538" y="5920209"/>
          <a:ext cx="3200400" cy="729687"/>
        </a:xfrm>
        <a:prstGeom prst="rect">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r>
            <a:rPr lang="ja-JP" altLang="en-US" sz="1000" b="1" i="0" u="none" strike="noStrike" baseline="0">
              <a:solidFill>
                <a:schemeClr val="tx1"/>
              </a:solidFill>
              <a:latin typeface="+mn-ea"/>
              <a:ea typeface="+mn-ea"/>
              <a:cs typeface="+mn-cs"/>
            </a:rPr>
            <a:t>削減対策は、名称を記載</a:t>
          </a:r>
          <a:r>
            <a:rPr lang="ja-JP" altLang="en-US" sz="1000" b="0" i="0" u="none" strike="noStrike" baseline="0">
              <a:solidFill>
                <a:schemeClr val="tx1"/>
              </a:solidFill>
              <a:latin typeface="+mn-ea"/>
              <a:ea typeface="+mn-ea"/>
              <a:cs typeface="+mn-cs"/>
            </a:rPr>
            <a:t>し、その後に各対策についての説明を具体的に記載してください。</a:t>
          </a:r>
          <a:endParaRPr lang="en-US" altLang="ja-JP" sz="1000" b="0" i="0" u="none" strike="noStrike" baseline="0">
            <a:solidFill>
              <a:schemeClr val="tx1"/>
            </a:solidFill>
            <a:latin typeface="+mn-ea"/>
            <a:ea typeface="+mn-ea"/>
            <a:cs typeface="+mn-cs"/>
          </a:endParaRPr>
        </a:p>
        <a:p>
          <a:r>
            <a:rPr kumimoji="0" lang="en-US" altLang="ja-JP" sz="900" b="0" i="0" u="none" strike="noStrike" baseline="0">
              <a:solidFill>
                <a:schemeClr val="tx1"/>
              </a:solidFill>
              <a:effectLst/>
              <a:latin typeface="+mn-ea"/>
              <a:ea typeface="+mn-ea"/>
              <a:cs typeface="+mn-cs"/>
            </a:rPr>
            <a:t>※</a:t>
          </a:r>
          <a:r>
            <a:rPr kumimoji="0" lang="ja-JP" altLang="en-US" sz="900" b="0" i="0" u="none" strike="noStrike" baseline="0">
              <a:solidFill>
                <a:schemeClr val="tx1"/>
              </a:solidFill>
              <a:effectLst/>
              <a:latin typeface="+mn-ea"/>
              <a:ea typeface="+mn-ea"/>
              <a:cs typeface="+mn-cs"/>
            </a:rPr>
            <a:t>削減対策は、「参考</a:t>
          </a:r>
          <a:r>
            <a:rPr kumimoji="0" lang="en-US" altLang="ja-JP" sz="900" b="0" i="0" u="none" strike="noStrike" baseline="0">
              <a:solidFill>
                <a:schemeClr val="tx1"/>
              </a:solidFill>
              <a:effectLst/>
              <a:latin typeface="+mn-ea"/>
              <a:ea typeface="+mn-ea"/>
              <a:cs typeface="+mn-cs"/>
            </a:rPr>
            <a:t>_</a:t>
          </a:r>
          <a:r>
            <a:rPr kumimoji="0" lang="ja-JP" altLang="en-US" sz="900" b="0" i="0" u="none" strike="noStrike" baseline="0">
              <a:solidFill>
                <a:schemeClr val="tx1"/>
              </a:solidFill>
              <a:effectLst/>
              <a:latin typeface="+mn-ea"/>
              <a:ea typeface="+mn-ea"/>
              <a:cs typeface="+mn-cs"/>
            </a:rPr>
            <a:t>自動車対策例」</a:t>
          </a:r>
          <a:r>
            <a:rPr lang="ja-JP" altLang="en-US" sz="900" b="0" i="0" baseline="0">
              <a:solidFill>
                <a:schemeClr val="tx1"/>
              </a:solidFill>
              <a:effectLst/>
              <a:latin typeface="+mn-lt"/>
              <a:ea typeface="+mn-ea"/>
              <a:cs typeface="+mn-cs"/>
            </a:rPr>
            <a:t>を参照してください。</a:t>
          </a:r>
          <a:endParaRPr kumimoji="0" lang="en-US" altLang="ja-JP" sz="900">
            <a:solidFill>
              <a:schemeClr val="tx1"/>
            </a:solidFill>
            <a:effectLst/>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137160</xdr:colOff>
          <xdr:row>3</xdr:row>
          <xdr:rowOff>1508760</xdr:rowOff>
        </xdr:from>
        <xdr:to>
          <xdr:col>17</xdr:col>
          <xdr:colOff>518160</xdr:colOff>
          <xdr:row>3</xdr:row>
          <xdr:rowOff>1851660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72570</xdr:colOff>
      <xdr:row>0</xdr:row>
      <xdr:rowOff>0</xdr:rowOff>
    </xdr:from>
    <xdr:to>
      <xdr:col>38</xdr:col>
      <xdr:colOff>160020</xdr:colOff>
      <xdr:row>1</xdr:row>
      <xdr:rowOff>3809</xdr:rowOff>
    </xdr:to>
    <xdr:sp macro="" textlink="">
      <xdr:nvSpPr>
        <xdr:cNvPr id="47" name="正方形/長方形 46"/>
        <xdr:cNvSpPr/>
      </xdr:nvSpPr>
      <xdr:spPr>
        <a:xfrm>
          <a:off x="13026570" y="0"/>
          <a:ext cx="2647770" cy="285749"/>
        </a:xfrm>
        <a:prstGeom prst="rect">
          <a:avLst/>
        </a:prstGeom>
        <a:solidFill>
          <a:schemeClr val="tx2">
            <a:lumMod val="40000"/>
            <a:lumOff val="6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l"/>
          <a:r>
            <a:rPr kumimoji="1" lang="ja-JP" altLang="en-US" sz="1000" b="1" baseline="0">
              <a:solidFill>
                <a:schemeClr val="tx1"/>
              </a:solidFill>
            </a:rPr>
            <a:t>本面はすべて、県ホームページで公表します。</a:t>
          </a:r>
        </a:p>
      </xdr:txBody>
    </xdr:sp>
    <xdr:clientData/>
  </xdr:twoCellAnchor>
  <xdr:twoCellAnchor>
    <xdr:from>
      <xdr:col>20</xdr:col>
      <xdr:colOff>206661</xdr:colOff>
      <xdr:row>1</xdr:row>
      <xdr:rowOff>8659</xdr:rowOff>
    </xdr:from>
    <xdr:to>
      <xdr:col>30</xdr:col>
      <xdr:colOff>332510</xdr:colOff>
      <xdr:row>2</xdr:row>
      <xdr:rowOff>179357</xdr:rowOff>
    </xdr:to>
    <xdr:cxnSp macro="">
      <xdr:nvCxnSpPr>
        <xdr:cNvPr id="48" name="直線コネクタ 47"/>
        <xdr:cNvCxnSpPr/>
      </xdr:nvCxnSpPr>
      <xdr:spPr>
        <a:xfrm flipH="1">
          <a:off x="10274586" y="294409"/>
          <a:ext cx="3821549" cy="418348"/>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31313</xdr:colOff>
      <xdr:row>0</xdr:row>
      <xdr:rowOff>9525</xdr:rowOff>
    </xdr:from>
    <xdr:ext cx="3458647" cy="276225"/>
    <xdr:sp macro="" textlink="">
      <xdr:nvSpPr>
        <xdr:cNvPr id="49" name="正方形/長方形 48"/>
        <xdr:cNvSpPr/>
      </xdr:nvSpPr>
      <xdr:spPr>
        <a:xfrm>
          <a:off x="9533453" y="9525"/>
          <a:ext cx="3458647"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twoCellAnchor>
    <xdr:from>
      <xdr:col>23</xdr:col>
      <xdr:colOff>358140</xdr:colOff>
      <xdr:row>2</xdr:row>
      <xdr:rowOff>117764</xdr:rowOff>
    </xdr:from>
    <xdr:to>
      <xdr:col>28</xdr:col>
      <xdr:colOff>339437</xdr:colOff>
      <xdr:row>2</xdr:row>
      <xdr:rowOff>274319</xdr:rowOff>
    </xdr:to>
    <xdr:sp macro="" textlink="">
      <xdr:nvSpPr>
        <xdr:cNvPr id="50" name="角丸四角形 49"/>
        <xdr:cNvSpPr/>
      </xdr:nvSpPr>
      <xdr:spPr>
        <a:xfrm>
          <a:off x="10378440" y="651164"/>
          <a:ext cx="1817717" cy="156555"/>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350520</xdr:colOff>
      <xdr:row>2</xdr:row>
      <xdr:rowOff>623146</xdr:rowOff>
    </xdr:from>
    <xdr:to>
      <xdr:col>29</xdr:col>
      <xdr:colOff>221674</xdr:colOff>
      <xdr:row>2</xdr:row>
      <xdr:rowOff>783166</xdr:rowOff>
    </xdr:to>
    <xdr:sp macro="" textlink="">
      <xdr:nvSpPr>
        <xdr:cNvPr id="51" name="角丸四角形 50"/>
        <xdr:cNvSpPr/>
      </xdr:nvSpPr>
      <xdr:spPr>
        <a:xfrm>
          <a:off x="10341187" y="1156546"/>
          <a:ext cx="2064020" cy="160020"/>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1906</xdr:colOff>
      <xdr:row>2</xdr:row>
      <xdr:rowOff>203489</xdr:rowOff>
    </xdr:from>
    <xdr:to>
      <xdr:col>23</xdr:col>
      <xdr:colOff>358140</xdr:colOff>
      <xdr:row>2</xdr:row>
      <xdr:rowOff>2432339</xdr:rowOff>
    </xdr:to>
    <xdr:sp macro="" textlink="">
      <xdr:nvSpPr>
        <xdr:cNvPr id="54" name="フリーフォーム 53"/>
        <xdr:cNvSpPr/>
      </xdr:nvSpPr>
      <xdr:spPr bwMode="auto">
        <a:xfrm>
          <a:off x="9290686" y="736889"/>
          <a:ext cx="1087754" cy="2228850"/>
        </a:xfrm>
        <a:custGeom>
          <a:avLst/>
          <a:gdLst>
            <a:gd name="connsiteX0" fmla="*/ 1438275 w 1438275"/>
            <a:gd name="connsiteY0" fmla="*/ 0 h 2228850"/>
            <a:gd name="connsiteX1" fmla="*/ 419100 w 1438275"/>
            <a:gd name="connsiteY1" fmla="*/ 0 h 2228850"/>
            <a:gd name="connsiteX2" fmla="*/ 419100 w 1438275"/>
            <a:gd name="connsiteY2" fmla="*/ 2228850 h 2228850"/>
            <a:gd name="connsiteX3" fmla="*/ 0 w 1438275"/>
            <a:gd name="connsiteY3" fmla="*/ 2228850 h 2228850"/>
          </a:gdLst>
          <a:ahLst/>
          <a:cxnLst>
            <a:cxn ang="0">
              <a:pos x="connsiteX0" y="connsiteY0"/>
            </a:cxn>
            <a:cxn ang="0">
              <a:pos x="connsiteX1" y="connsiteY1"/>
            </a:cxn>
            <a:cxn ang="0">
              <a:pos x="connsiteX2" y="connsiteY2"/>
            </a:cxn>
            <a:cxn ang="0">
              <a:pos x="connsiteX3" y="connsiteY3"/>
            </a:cxn>
          </a:cxnLst>
          <a:rect l="l" t="t" r="r" b="b"/>
          <a:pathLst>
            <a:path w="1438275" h="2228850">
              <a:moveTo>
                <a:pt x="1438275" y="0"/>
              </a:moveTo>
              <a:lnTo>
                <a:pt x="419100" y="0"/>
              </a:lnTo>
              <a:lnTo>
                <a:pt x="419100" y="2228850"/>
              </a:lnTo>
              <a:lnTo>
                <a:pt x="0" y="2228850"/>
              </a:lnTo>
            </a:path>
          </a:pathLst>
        </a:custGeom>
        <a:noFill/>
        <a:ln w="28575" cap="flat" cmpd="sng" algn="ctr">
          <a:solidFill>
            <a:srgbClr val="0070C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xdr:from>
      <xdr:col>21</xdr:col>
      <xdr:colOff>99061</xdr:colOff>
      <xdr:row>2</xdr:row>
      <xdr:rowOff>716281</xdr:rowOff>
    </xdr:from>
    <xdr:to>
      <xdr:col>23</xdr:col>
      <xdr:colOff>350521</xdr:colOff>
      <xdr:row>2</xdr:row>
      <xdr:rowOff>773083</xdr:rowOff>
    </xdr:to>
    <xdr:sp macro="" textlink="">
      <xdr:nvSpPr>
        <xdr:cNvPr id="55" name="フリーフォーム 54"/>
        <xdr:cNvSpPr/>
      </xdr:nvSpPr>
      <xdr:spPr bwMode="auto">
        <a:xfrm>
          <a:off x="9601201" y="1249681"/>
          <a:ext cx="769620" cy="56802"/>
        </a:xfrm>
        <a:custGeom>
          <a:avLst/>
          <a:gdLst>
            <a:gd name="connsiteX0" fmla="*/ 1000125 w 1000125"/>
            <a:gd name="connsiteY0" fmla="*/ 0 h 0"/>
            <a:gd name="connsiteX1" fmla="*/ 0 w 1000125"/>
            <a:gd name="connsiteY1" fmla="*/ 0 h 0"/>
          </a:gdLst>
          <a:ahLst/>
          <a:cxnLst>
            <a:cxn ang="0">
              <a:pos x="connsiteX0" y="connsiteY0"/>
            </a:cxn>
            <a:cxn ang="0">
              <a:pos x="connsiteX1" y="connsiteY1"/>
            </a:cxn>
          </a:cxnLst>
          <a:rect l="l" t="t" r="r" b="b"/>
          <a:pathLst>
            <a:path w="1000125">
              <a:moveTo>
                <a:pt x="1000125" y="0"/>
              </a:moveTo>
              <a:lnTo>
                <a:pt x="0" y="0"/>
              </a:lnTo>
            </a:path>
          </a:pathLst>
        </a:custGeom>
        <a:noFill/>
        <a:ln w="28575" cap="flat" cmpd="sng" algn="ctr">
          <a:solidFill>
            <a:srgbClr val="0070C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xdr:from>
      <xdr:col>24</xdr:col>
      <xdr:colOff>36291</xdr:colOff>
      <xdr:row>2</xdr:row>
      <xdr:rowOff>3774440</xdr:rowOff>
    </xdr:from>
    <xdr:to>
      <xdr:col>27</xdr:col>
      <xdr:colOff>270933</xdr:colOff>
      <xdr:row>3</xdr:row>
      <xdr:rowOff>152400</xdr:rowOff>
    </xdr:to>
    <xdr:sp macro="" textlink="">
      <xdr:nvSpPr>
        <xdr:cNvPr id="56" name="角丸四角形 55"/>
        <xdr:cNvSpPr/>
      </xdr:nvSpPr>
      <xdr:spPr>
        <a:xfrm>
          <a:off x="10399491" y="4307840"/>
          <a:ext cx="1326842" cy="187960"/>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18301</xdr:colOff>
      <xdr:row>3</xdr:row>
      <xdr:rowOff>500882</xdr:rowOff>
    </xdr:from>
    <xdr:to>
      <xdr:col>28</xdr:col>
      <xdr:colOff>118533</xdr:colOff>
      <xdr:row>3</xdr:row>
      <xdr:rowOff>643468</xdr:rowOff>
    </xdr:to>
    <xdr:sp macro="" textlink="">
      <xdr:nvSpPr>
        <xdr:cNvPr id="57" name="角丸四角形 56"/>
        <xdr:cNvSpPr/>
      </xdr:nvSpPr>
      <xdr:spPr>
        <a:xfrm>
          <a:off x="10381501" y="4844282"/>
          <a:ext cx="1556499" cy="142586"/>
        </a:xfrm>
        <a:prstGeom prst="roundRect">
          <a:avLst>
            <a:gd name="adj" fmla="val 10949"/>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3272790</xdr:colOff>
      <xdr:row>3</xdr:row>
      <xdr:rowOff>84668</xdr:rowOff>
    </xdr:from>
    <xdr:to>
      <xdr:col>23</xdr:col>
      <xdr:colOff>369570</xdr:colOff>
      <xdr:row>3</xdr:row>
      <xdr:rowOff>1933576</xdr:rowOff>
    </xdr:to>
    <xdr:sp macro="" textlink="">
      <xdr:nvSpPr>
        <xdr:cNvPr id="58" name="フリーフォーム 57"/>
        <xdr:cNvSpPr/>
      </xdr:nvSpPr>
      <xdr:spPr bwMode="auto">
        <a:xfrm>
          <a:off x="9258723" y="4428068"/>
          <a:ext cx="1101514" cy="1848908"/>
        </a:xfrm>
        <a:custGeom>
          <a:avLst/>
          <a:gdLst>
            <a:gd name="connsiteX0" fmla="*/ 1400175 w 1400175"/>
            <a:gd name="connsiteY0" fmla="*/ 0 h 2190750"/>
            <a:gd name="connsiteX1" fmla="*/ 428625 w 1400175"/>
            <a:gd name="connsiteY1" fmla="*/ 0 h 2190750"/>
            <a:gd name="connsiteX2" fmla="*/ 428625 w 1400175"/>
            <a:gd name="connsiteY2" fmla="*/ 2190750 h 2190750"/>
            <a:gd name="connsiteX3" fmla="*/ 0 w 1400175"/>
            <a:gd name="connsiteY3" fmla="*/ 2190750 h 2190750"/>
          </a:gdLst>
          <a:ahLst/>
          <a:cxnLst>
            <a:cxn ang="0">
              <a:pos x="connsiteX0" y="connsiteY0"/>
            </a:cxn>
            <a:cxn ang="0">
              <a:pos x="connsiteX1" y="connsiteY1"/>
            </a:cxn>
            <a:cxn ang="0">
              <a:pos x="connsiteX2" y="connsiteY2"/>
            </a:cxn>
            <a:cxn ang="0">
              <a:pos x="connsiteX3" y="connsiteY3"/>
            </a:cxn>
          </a:cxnLst>
          <a:rect l="l" t="t" r="r" b="b"/>
          <a:pathLst>
            <a:path w="1400175" h="2190750">
              <a:moveTo>
                <a:pt x="1400175" y="0"/>
              </a:moveTo>
              <a:lnTo>
                <a:pt x="428625" y="0"/>
              </a:lnTo>
              <a:lnTo>
                <a:pt x="428625" y="2190750"/>
              </a:lnTo>
              <a:lnTo>
                <a:pt x="0" y="2190750"/>
              </a:lnTo>
            </a:path>
          </a:pathLst>
        </a:custGeom>
        <a:noFill/>
        <a:ln w="28575" cap="flat" cmpd="sng" algn="ctr">
          <a:solidFill>
            <a:srgbClr val="0070C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xdr:from>
      <xdr:col>21</xdr:col>
      <xdr:colOff>123824</xdr:colOff>
      <xdr:row>3</xdr:row>
      <xdr:rowOff>540037</xdr:rowOff>
    </xdr:from>
    <xdr:to>
      <xdr:col>23</xdr:col>
      <xdr:colOff>371994</xdr:colOff>
      <xdr:row>3</xdr:row>
      <xdr:rowOff>585756</xdr:rowOff>
    </xdr:to>
    <xdr:sp macro="" textlink="">
      <xdr:nvSpPr>
        <xdr:cNvPr id="59" name="フリーフォーム 58"/>
        <xdr:cNvSpPr/>
      </xdr:nvSpPr>
      <xdr:spPr bwMode="auto">
        <a:xfrm flipV="1">
          <a:off x="9598024" y="4883437"/>
          <a:ext cx="764637" cy="45719"/>
        </a:xfrm>
        <a:custGeom>
          <a:avLst/>
          <a:gdLst>
            <a:gd name="connsiteX0" fmla="*/ 962025 w 962025"/>
            <a:gd name="connsiteY0" fmla="*/ 0 h 0"/>
            <a:gd name="connsiteX1" fmla="*/ 0 w 962025"/>
            <a:gd name="connsiteY1" fmla="*/ 0 h 0"/>
          </a:gdLst>
          <a:ahLst/>
          <a:cxnLst>
            <a:cxn ang="0">
              <a:pos x="connsiteX0" y="connsiteY0"/>
            </a:cxn>
            <a:cxn ang="0">
              <a:pos x="connsiteX1" y="connsiteY1"/>
            </a:cxn>
          </a:cxnLst>
          <a:rect l="l" t="t" r="r" b="b"/>
          <a:pathLst>
            <a:path w="962025">
              <a:moveTo>
                <a:pt x="962025" y="0"/>
              </a:moveTo>
              <a:lnTo>
                <a:pt x="0" y="0"/>
              </a:lnTo>
            </a:path>
          </a:pathLst>
        </a:custGeom>
        <a:noFill/>
        <a:ln w="28575" cap="flat" cmpd="sng" algn="ctr">
          <a:solidFill>
            <a:srgbClr val="0070C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919" name="Line 1"/>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920" name="Line 2"/>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921" name="Line 3"/>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47625</xdr:colOff>
      <xdr:row>2</xdr:row>
      <xdr:rowOff>23305</xdr:rowOff>
    </xdr:from>
    <xdr:to>
      <xdr:col>20</xdr:col>
      <xdr:colOff>197385</xdr:colOff>
      <xdr:row>6</xdr:row>
      <xdr:rowOff>1377</xdr:rowOff>
    </xdr:to>
    <xdr:sp macro="" textlink="">
      <xdr:nvSpPr>
        <xdr:cNvPr id="5" name="左右矢印 29"/>
        <xdr:cNvSpPr/>
      </xdr:nvSpPr>
      <xdr:spPr>
        <a:xfrm rot="5400000">
          <a:off x="5398889" y="3968441"/>
          <a:ext cx="7095152" cy="149760"/>
        </a:xfrm>
        <a:prstGeom prst="leftRightArrow">
          <a:avLst>
            <a:gd name="adj1" fmla="val 50000"/>
            <a:gd name="adj2" fmla="val 103333"/>
          </a:avLst>
        </a:prstGeom>
        <a:solidFill>
          <a:schemeClr val="tx2">
            <a:lumMod val="40000"/>
            <a:lumOff val="60000"/>
          </a:schemeClr>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19050</xdr:colOff>
      <xdr:row>0</xdr:row>
      <xdr:rowOff>0</xdr:rowOff>
    </xdr:from>
    <xdr:ext cx="2305051" cy="276225"/>
    <xdr:sp macro="" textlink="">
      <xdr:nvSpPr>
        <xdr:cNvPr id="6" name="正方形/長方形 5"/>
        <xdr:cNvSpPr/>
      </xdr:nvSpPr>
      <xdr:spPr>
        <a:xfrm>
          <a:off x="6667500" y="0"/>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twoCellAnchor>
    <xdr:from>
      <xdr:col>17</xdr:col>
      <xdr:colOff>19050</xdr:colOff>
      <xdr:row>2</xdr:row>
      <xdr:rowOff>228600</xdr:rowOff>
    </xdr:from>
    <xdr:to>
      <xdr:col>17</xdr:col>
      <xdr:colOff>352425</xdr:colOff>
      <xdr:row>2</xdr:row>
      <xdr:rowOff>752475</xdr:rowOff>
    </xdr:to>
    <xdr:sp macro="" textlink="">
      <xdr:nvSpPr>
        <xdr:cNvPr id="7" name="左矢印 6"/>
        <xdr:cNvSpPr/>
      </xdr:nvSpPr>
      <xdr:spPr bwMode="auto">
        <a:xfrm>
          <a:off x="6667500" y="704850"/>
          <a:ext cx="333375" cy="523875"/>
        </a:xfrm>
        <a:prstGeom prst="leftArrow">
          <a:avLst/>
        </a:prstGeom>
        <a:solidFill>
          <a:srgbClr val="FF0000"/>
        </a:solidFill>
        <a:ln w="285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17</xdr:col>
      <xdr:colOff>268060</xdr:colOff>
      <xdr:row>2</xdr:row>
      <xdr:rowOff>41363</xdr:rowOff>
    </xdr:from>
    <xdr:ext cx="2551340" cy="4577153"/>
    <xdr:sp macro="" textlink="">
      <xdr:nvSpPr>
        <xdr:cNvPr id="8" name="四角形吹き出し 26"/>
        <xdr:cNvSpPr/>
      </xdr:nvSpPr>
      <xdr:spPr>
        <a:xfrm>
          <a:off x="6990938" y="528689"/>
          <a:ext cx="2551340" cy="4577153"/>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endParaRPr lang="en-US" altLang="ja-JP" sz="800" b="1">
            <a:solidFill>
              <a:schemeClr val="tx1"/>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lang="ja-JP" altLang="ja-JP" sz="800" b="1">
            <a:solidFill>
              <a:schemeClr val="tx1"/>
            </a:solidFill>
            <a:effectLst/>
            <a:latin typeface="+mn-ea"/>
            <a:ea typeface="+mn-ea"/>
            <a:cs typeface="+mn-cs"/>
          </a:endParaRPr>
        </a:p>
        <a:p>
          <a:pPr>
            <a:lnSpc>
              <a:spcPts val="1100"/>
            </a:lnSpc>
          </a:pPr>
          <a:r>
            <a:rPr lang="ja-JP" altLang="en-US" sz="1200" b="1" i="0" u="sng" strike="noStrike" baseline="0">
              <a:solidFill>
                <a:schemeClr val="tx1"/>
              </a:solidFill>
              <a:latin typeface="+mn-ea"/>
              <a:ea typeface="+mn-ea"/>
              <a:cs typeface="+mn-cs"/>
            </a:rPr>
            <a:t>県内</a:t>
          </a:r>
          <a:r>
            <a:rPr lang="ja-JP" altLang="en-US" sz="1200" b="1" i="0" u="none" strike="noStrike" baseline="0">
              <a:solidFill>
                <a:schemeClr val="tx1"/>
              </a:solidFill>
              <a:latin typeface="+mn-ea"/>
              <a:ea typeface="+mn-ea"/>
              <a:cs typeface="+mn-cs"/>
            </a:rPr>
            <a:t> </a:t>
          </a:r>
          <a:r>
            <a:rPr lang="ja-JP" altLang="en-US" sz="1000" b="1" i="0" u="none" strike="noStrike" baseline="0">
              <a:solidFill>
                <a:schemeClr val="tx1"/>
              </a:solidFill>
              <a:latin typeface="+mn-ea"/>
              <a:ea typeface="+mn-ea"/>
              <a:cs typeface="+mn-cs"/>
            </a:rPr>
            <a:t>において次の項目に該当する対策を</a:t>
          </a:r>
          <a:r>
            <a:rPr lang="ja-JP" altLang="en-US" sz="1000" b="1" i="0" u="sng" strike="noStrike" baseline="0">
              <a:solidFill>
                <a:schemeClr val="tx1"/>
              </a:solidFill>
              <a:latin typeface="+mn-ea"/>
              <a:ea typeface="+mn-ea"/>
              <a:cs typeface="+mn-cs"/>
            </a:rPr>
            <a:t>今期実施する予定があれば、実施時期も含めて具体的に記載</a:t>
          </a:r>
          <a:r>
            <a:rPr lang="ja-JP" altLang="en-US" sz="1000" b="0" i="0" u="none" strike="noStrike" baseline="0">
              <a:solidFill>
                <a:schemeClr val="tx1"/>
              </a:solidFill>
              <a:latin typeface="+mn-ea"/>
              <a:ea typeface="+mn-ea"/>
              <a:cs typeface="+mn-cs"/>
            </a:rPr>
            <a:t>してください。</a:t>
          </a:r>
          <a:endParaRPr lang="en-US" altLang="ja-JP" sz="1000" b="0" i="0" u="none" strike="noStrike" baseline="0">
            <a:solidFill>
              <a:schemeClr val="tx1"/>
            </a:solidFill>
            <a:latin typeface="+mn-ea"/>
            <a:ea typeface="+mn-ea"/>
            <a:cs typeface="+mn-cs"/>
          </a:endParaRPr>
        </a:p>
        <a:p>
          <a:pPr>
            <a:lnSpc>
              <a:spcPts val="1100"/>
            </a:lnSpc>
          </a:pPr>
          <a:r>
            <a:rPr lang="en-US" altLang="ja-JP" sz="900" b="0" i="0" u="none" strike="noStrike" baseline="0">
              <a:solidFill>
                <a:srgbClr val="FF0000"/>
              </a:solidFill>
              <a:latin typeface="+mn-ea"/>
              <a:ea typeface="+mn-ea"/>
              <a:cs typeface="+mn-cs"/>
            </a:rPr>
            <a:t>※</a:t>
          </a:r>
          <a:r>
            <a:rPr lang="ja-JP" altLang="en-US" sz="900" b="1" i="0" u="sng" strike="noStrike" baseline="0">
              <a:solidFill>
                <a:srgbClr val="FF0000"/>
              </a:solidFill>
              <a:latin typeface="+mn-ea"/>
              <a:ea typeface="+mn-ea"/>
              <a:cs typeface="+mn-cs"/>
            </a:rPr>
            <a:t>美化活動</a:t>
          </a:r>
          <a:r>
            <a:rPr lang="ja-JP" altLang="en-US" sz="900" b="0" i="0" u="none" strike="noStrike" baseline="0">
              <a:solidFill>
                <a:srgbClr val="FF0000"/>
              </a:solidFill>
              <a:latin typeface="+mn-ea"/>
              <a:ea typeface="+mn-ea"/>
              <a:cs typeface="+mn-cs"/>
            </a:rPr>
            <a:t>は温暖化対策とは言い難いため</a:t>
          </a:r>
          <a:endParaRPr lang="en-US" altLang="ja-JP" sz="900" b="0" i="0" u="none" strike="noStrike" baseline="0">
            <a:solidFill>
              <a:srgbClr val="FF0000"/>
            </a:solidFill>
            <a:latin typeface="+mn-ea"/>
            <a:ea typeface="+mn-ea"/>
            <a:cs typeface="+mn-cs"/>
          </a:endParaRPr>
        </a:p>
        <a:p>
          <a:pPr>
            <a:lnSpc>
              <a:spcPts val="1100"/>
            </a:lnSpc>
          </a:pPr>
          <a:r>
            <a:rPr lang="ja-JP" altLang="en-US" sz="900" b="0" i="0" u="none" strike="noStrike" baseline="0">
              <a:solidFill>
                <a:srgbClr val="FF0000"/>
              </a:solidFill>
              <a:latin typeface="+mn-ea"/>
              <a:ea typeface="+mn-ea"/>
              <a:cs typeface="+mn-cs"/>
            </a:rPr>
            <a:t>　原則記載しないでください</a:t>
          </a:r>
          <a:endParaRPr lang="en-US" altLang="ja-JP" sz="900" b="0" i="0" u="none" strike="noStrike" baseline="0">
            <a:solidFill>
              <a:srgbClr val="FF0000"/>
            </a:solidFill>
            <a:latin typeface="+mn-ea"/>
            <a:ea typeface="+mn-ea"/>
            <a:cs typeface="+mn-cs"/>
          </a:endParaRPr>
        </a:p>
        <a:p>
          <a:pPr>
            <a:lnSpc>
              <a:spcPts val="1100"/>
            </a:lnSpc>
          </a:pPr>
          <a:endParaRPr lang="en-US" altLang="ja-JP" sz="1000" b="1" i="0" u="sng" strike="noStrike" baseline="0">
            <a:solidFill>
              <a:schemeClr val="tx1"/>
            </a:solidFill>
            <a:latin typeface="+mn-ea"/>
            <a:ea typeface="+mn-ea"/>
            <a:cs typeface="+mn-cs"/>
          </a:endParaRPr>
        </a:p>
        <a:p>
          <a:r>
            <a:rPr lang="ja-JP" altLang="en-US" sz="1100" b="1" i="0" u="sng" baseline="0">
              <a:solidFill>
                <a:schemeClr val="tx1"/>
              </a:solidFill>
              <a:effectLst/>
              <a:latin typeface="+mn-lt"/>
              <a:ea typeface="+mn-ea"/>
              <a:cs typeface="+mn-cs"/>
            </a:rPr>
            <a:t>１</a:t>
          </a:r>
          <a:r>
            <a:rPr lang="ja-JP" altLang="ja-JP" sz="1100" b="1" i="0" u="sng" baseline="0">
              <a:solidFill>
                <a:schemeClr val="tx1"/>
              </a:solidFill>
              <a:effectLst/>
              <a:latin typeface="+mn-lt"/>
              <a:ea typeface="+mn-ea"/>
              <a:cs typeface="+mn-cs"/>
            </a:rPr>
            <a:t> </a:t>
          </a:r>
          <a:r>
            <a:rPr lang="ja-JP" altLang="en-US" sz="1100" b="1" i="0" u="sng" baseline="0">
              <a:solidFill>
                <a:schemeClr val="tx1"/>
              </a:solidFill>
              <a:effectLst/>
              <a:latin typeface="+mn-lt"/>
              <a:ea typeface="+mn-ea"/>
              <a:cs typeface="+mn-cs"/>
            </a:rPr>
            <a:t>社用車の電動車化等</a:t>
          </a:r>
          <a:endParaRPr lang="ja-JP" altLang="ja-JP" sz="1000">
            <a:solidFill>
              <a:schemeClr val="tx1"/>
            </a:solidFill>
            <a:effectLst/>
          </a:endParaRPr>
        </a:p>
        <a:p>
          <a:r>
            <a:rPr lang="ja-JP" altLang="ja-JP" sz="900" b="0" i="0" baseline="0">
              <a:solidFill>
                <a:schemeClr val="tx1"/>
              </a:solidFill>
              <a:effectLst/>
              <a:latin typeface="+mn-lt"/>
              <a:ea typeface="+mn-ea"/>
              <a:cs typeface="+mn-cs"/>
            </a:rPr>
            <a:t>（</a:t>
          </a:r>
          <a:r>
            <a:rPr lang="ja-JP" altLang="en-US" sz="900" b="0" i="0" baseline="0">
              <a:solidFill>
                <a:schemeClr val="tx1"/>
              </a:solidFill>
              <a:effectLst/>
              <a:latin typeface="+mn-lt"/>
              <a:ea typeface="+mn-ea"/>
              <a:cs typeface="+mn-cs"/>
            </a:rPr>
            <a:t>営業車両などとして電気</a:t>
          </a:r>
          <a:r>
            <a:rPr lang="ja-JP" altLang="ja-JP" sz="900" b="0" i="0" baseline="0">
              <a:solidFill>
                <a:schemeClr val="tx1"/>
              </a:solidFill>
              <a:effectLst/>
              <a:latin typeface="+mn-lt"/>
              <a:ea typeface="+mn-ea"/>
              <a:cs typeface="+mn-cs"/>
            </a:rPr>
            <a:t>自動車</a:t>
          </a:r>
          <a:r>
            <a:rPr lang="en-US" altLang="ja-JP" sz="900" b="0" i="0" baseline="0">
              <a:solidFill>
                <a:schemeClr val="tx1"/>
              </a:solidFill>
              <a:effectLst/>
              <a:latin typeface="+mn-lt"/>
              <a:ea typeface="+mn-ea"/>
              <a:cs typeface="+mn-cs"/>
            </a:rPr>
            <a:t>EV</a:t>
          </a:r>
          <a:r>
            <a:rPr lang="ja-JP" altLang="en-US" sz="900" b="0" i="0" baseline="0">
              <a:solidFill>
                <a:schemeClr val="tx1"/>
              </a:solidFill>
              <a:effectLst/>
              <a:latin typeface="+mn-lt"/>
              <a:ea typeface="+mn-ea"/>
              <a:cs typeface="+mn-cs"/>
            </a:rPr>
            <a:t>、燃料電池自動車</a:t>
          </a:r>
          <a:r>
            <a:rPr lang="en-US" altLang="ja-JP" sz="900" b="0" i="0" baseline="0">
              <a:solidFill>
                <a:schemeClr val="tx1"/>
              </a:solidFill>
              <a:effectLst/>
              <a:latin typeface="+mn-lt"/>
              <a:ea typeface="+mn-ea"/>
              <a:cs typeface="+mn-cs"/>
            </a:rPr>
            <a:t>FCV</a:t>
          </a:r>
          <a:r>
            <a:rPr lang="ja-JP" altLang="en-US" sz="900" b="0" i="0" baseline="0">
              <a:solidFill>
                <a:schemeClr val="tx1"/>
              </a:solidFill>
              <a:effectLst/>
              <a:latin typeface="+mn-lt"/>
              <a:ea typeface="+mn-ea"/>
              <a:cs typeface="+mn-cs"/>
            </a:rPr>
            <a:t>、ハイブリッド自動車</a:t>
          </a:r>
          <a:r>
            <a:rPr lang="en-US" altLang="ja-JP" sz="900" b="0" i="0" baseline="0">
              <a:solidFill>
                <a:schemeClr val="tx1"/>
              </a:solidFill>
              <a:effectLst/>
              <a:latin typeface="+mn-lt"/>
              <a:ea typeface="+mn-ea"/>
              <a:cs typeface="+mn-cs"/>
            </a:rPr>
            <a:t>HV/PHV</a:t>
          </a:r>
          <a:r>
            <a:rPr lang="ja-JP" altLang="en-US" sz="900" b="0" i="0" baseline="0">
              <a:solidFill>
                <a:schemeClr val="tx1"/>
              </a:solidFill>
              <a:effectLst/>
              <a:latin typeface="+mn-lt"/>
              <a:ea typeface="+mn-ea"/>
              <a:cs typeface="+mn-cs"/>
            </a:rPr>
            <a:t>を導入する</a:t>
          </a:r>
          <a:r>
            <a:rPr lang="ja-JP" altLang="ja-JP" sz="900" b="0" i="0" baseline="0">
              <a:solidFill>
                <a:schemeClr val="tx1"/>
              </a:solidFill>
              <a:effectLst/>
              <a:latin typeface="+mn-lt"/>
              <a:ea typeface="+mn-ea"/>
              <a:cs typeface="+mn-cs"/>
            </a:rPr>
            <a:t>取組など）</a:t>
          </a:r>
          <a:endParaRPr lang="en-US" altLang="ja-JP" sz="900" b="0" i="0" baseline="0">
            <a:solidFill>
              <a:schemeClr val="tx1"/>
            </a:solidFill>
            <a:effectLst/>
            <a:latin typeface="+mn-lt"/>
            <a:ea typeface="+mn-ea"/>
            <a:cs typeface="+mn-cs"/>
          </a:endParaRPr>
        </a:p>
        <a:p>
          <a:r>
            <a:rPr lang="en-US" altLang="ja-JP" sz="900" b="0" i="0" baseline="0">
              <a:solidFill>
                <a:schemeClr val="tx1"/>
              </a:solidFill>
              <a:effectLst/>
              <a:latin typeface="+mn-lt"/>
              <a:ea typeface="+mn-ea"/>
              <a:cs typeface="+mn-cs"/>
            </a:rPr>
            <a:t>※</a:t>
          </a:r>
          <a:r>
            <a:rPr lang="ja-JP" altLang="en-US" sz="900" b="0" i="0" baseline="0">
              <a:solidFill>
                <a:schemeClr val="tx1"/>
              </a:solidFill>
              <a:effectLst/>
              <a:latin typeface="+mn-lt"/>
              <a:ea typeface="+mn-ea"/>
              <a:cs typeface="+mn-cs"/>
            </a:rPr>
            <a:t>第３号該当事業者の方は第５面に記載してください。</a:t>
          </a:r>
          <a:endParaRPr lang="ja-JP" altLang="ja-JP" sz="900">
            <a:solidFill>
              <a:schemeClr val="tx1"/>
            </a:solidFill>
            <a:effectLst/>
          </a:endParaRPr>
        </a:p>
        <a:p>
          <a:pPr>
            <a:lnSpc>
              <a:spcPts val="1100"/>
            </a:lnSpc>
          </a:pPr>
          <a:endParaRPr lang="en-US" altLang="ja-JP" sz="1000" b="1" i="0" u="sng" strike="noStrike" baseline="0">
            <a:solidFill>
              <a:schemeClr val="tx1"/>
            </a:solidFill>
            <a:latin typeface="+mn-ea"/>
            <a:ea typeface="+mn-ea"/>
            <a:cs typeface="+mn-cs"/>
          </a:endParaRPr>
        </a:p>
        <a:p>
          <a:pPr>
            <a:lnSpc>
              <a:spcPts val="1100"/>
            </a:lnSpc>
          </a:pPr>
          <a:r>
            <a:rPr lang="ja-JP" altLang="en-US" sz="1000" b="1" i="0" u="sng" strike="noStrike" baseline="0">
              <a:solidFill>
                <a:schemeClr val="tx1"/>
              </a:solidFill>
              <a:latin typeface="+mn-ea"/>
              <a:ea typeface="+mn-ea"/>
              <a:cs typeface="+mn-cs"/>
            </a:rPr>
            <a:t>２ 環境教育の実施</a:t>
          </a:r>
          <a:endParaRPr lang="en-US" altLang="ja-JP" sz="1000" b="1" i="0" u="sng" strike="noStrike" baseline="0">
            <a:solidFill>
              <a:schemeClr val="tx1"/>
            </a:solidFill>
            <a:latin typeface="+mn-ea"/>
            <a:ea typeface="+mn-ea"/>
            <a:cs typeface="+mn-cs"/>
          </a:endParaRPr>
        </a:p>
        <a:p>
          <a:pPr>
            <a:lnSpc>
              <a:spcPts val="1100"/>
            </a:lnSpc>
          </a:pPr>
          <a:r>
            <a:rPr lang="ja-JP" altLang="en-US" sz="900" b="0" i="0" u="none" strike="noStrike" baseline="0">
              <a:solidFill>
                <a:schemeClr val="tx1"/>
              </a:solidFill>
              <a:latin typeface="+mn-ea"/>
              <a:ea typeface="+mn-ea"/>
              <a:cs typeface="+mn-cs"/>
            </a:rPr>
            <a:t>（地域の小中学校等への出前授業、従業員やその家族に対する環境教育の実施、工場見学会の開催、エコドライブ講習の実施、省エネ講座の実施など）</a:t>
          </a:r>
          <a:endParaRPr lang="en-US" altLang="ja-JP" sz="900" b="0" i="0" u="none" strike="noStrike" baseline="0">
            <a:solidFill>
              <a:schemeClr val="tx1"/>
            </a:solidFill>
            <a:latin typeface="+mn-ea"/>
            <a:ea typeface="+mn-ea"/>
            <a:cs typeface="+mn-cs"/>
          </a:endParaRPr>
        </a:p>
        <a:p>
          <a:pPr>
            <a:lnSpc>
              <a:spcPts val="1100"/>
            </a:lnSpc>
          </a:pPr>
          <a:endParaRPr lang="en-US" altLang="ja-JP" sz="1000" b="1" i="0" u="sng" strike="noStrike" baseline="0">
            <a:solidFill>
              <a:schemeClr val="tx1"/>
            </a:solidFill>
            <a:latin typeface="+mn-ea"/>
            <a:ea typeface="+mn-ea"/>
            <a:cs typeface="+mn-cs"/>
          </a:endParaRPr>
        </a:p>
        <a:p>
          <a:pPr>
            <a:lnSpc>
              <a:spcPts val="1100"/>
            </a:lnSpc>
          </a:pPr>
          <a:r>
            <a:rPr lang="ja-JP" altLang="en-US" sz="1000" b="1" i="0" u="sng" strike="noStrike" baseline="0">
              <a:solidFill>
                <a:schemeClr val="tx1"/>
              </a:solidFill>
              <a:latin typeface="+mn-ea"/>
              <a:ea typeface="+mn-ea"/>
              <a:cs typeface="+mn-cs"/>
            </a:rPr>
            <a:t>３ 森林保全・緑化推進</a:t>
          </a:r>
          <a:endParaRPr lang="en-US" altLang="ja-JP" sz="1000" b="1" i="0" u="sng" strike="noStrike" baseline="0">
            <a:solidFill>
              <a:schemeClr val="tx1"/>
            </a:solidFill>
            <a:latin typeface="+mn-ea"/>
            <a:ea typeface="+mn-ea"/>
            <a:cs typeface="+mn-cs"/>
          </a:endParaRPr>
        </a:p>
        <a:p>
          <a:pPr>
            <a:lnSpc>
              <a:spcPts val="1100"/>
            </a:lnSpc>
          </a:pPr>
          <a:r>
            <a:rPr lang="ja-JP" altLang="en-US" sz="900" b="0" i="0" u="none" strike="noStrike" baseline="0">
              <a:solidFill>
                <a:schemeClr val="tx1"/>
              </a:solidFill>
              <a:latin typeface="+mn-ea"/>
              <a:ea typeface="+mn-ea"/>
              <a:cs typeface="+mn-cs"/>
            </a:rPr>
            <a:t>（植林活動、森林や緑地・里山などの保全活動、地元産の間伐材や木材などの地域の森林資源の有効活用、森林や里山などのみどりを保全・育成する活動への支援、道路緑地への植栽、ネーミングライツを活用した森林再生パートナー制度への参画など）</a:t>
          </a:r>
          <a:endParaRPr lang="en-US" altLang="ja-JP" sz="900" b="0" i="0" u="none" strike="noStrike" baseline="0">
            <a:solidFill>
              <a:schemeClr val="tx1"/>
            </a:solidFill>
            <a:latin typeface="+mn-ea"/>
            <a:ea typeface="+mn-ea"/>
            <a:cs typeface="+mn-cs"/>
          </a:endParaRPr>
        </a:p>
        <a:p>
          <a:pPr>
            <a:lnSpc>
              <a:spcPts val="1100"/>
            </a:lnSpc>
          </a:pPr>
          <a:endParaRPr lang="en-US" altLang="ja-JP" sz="900" b="0" i="0" u="none" strike="noStrike" baseline="0">
            <a:solidFill>
              <a:schemeClr val="tx1"/>
            </a:solidFill>
            <a:latin typeface="+mn-ea"/>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n-US" altLang="ja-JP" sz="900">
              <a:solidFill>
                <a:schemeClr val="tx1"/>
              </a:solidFill>
              <a:effectLst/>
              <a:latin typeface="+mn-lt"/>
              <a:ea typeface="+mn-ea"/>
              <a:cs typeface="+mn-cs"/>
            </a:rPr>
            <a:t>※</a:t>
          </a:r>
          <a:r>
            <a:rPr lang="ja-JP" altLang="ja-JP" sz="900">
              <a:solidFill>
                <a:schemeClr val="tx1"/>
              </a:solidFill>
              <a:effectLst/>
              <a:latin typeface="+mn-lt"/>
              <a:ea typeface="+mn-ea"/>
              <a:cs typeface="+mn-cs"/>
            </a:rPr>
            <a:t>あらかじめ記載されている</a:t>
          </a:r>
          <a:r>
            <a:rPr lang="ja-JP" altLang="en-US" sz="900">
              <a:solidFill>
                <a:schemeClr val="tx1"/>
              </a:solidFill>
              <a:effectLst/>
              <a:latin typeface="+mn-lt"/>
              <a:ea typeface="+mn-ea"/>
              <a:cs typeface="+mn-cs"/>
            </a:rPr>
            <a:t>内容を、適宜修正してください。</a:t>
          </a:r>
          <a:endParaRPr lang="ja-JP" altLang="ja-JP" sz="900">
            <a:solidFill>
              <a:schemeClr val="tx1"/>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17</xdr:col>
          <xdr:colOff>312420</xdr:colOff>
          <xdr:row>1</xdr:row>
          <xdr:rowOff>213360</xdr:rowOff>
        </xdr:from>
        <xdr:to>
          <xdr:col>17</xdr:col>
          <xdr:colOff>693420</xdr:colOff>
          <xdr:row>2</xdr:row>
          <xdr:rowOff>312420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28575</xdr:colOff>
      <xdr:row>5</xdr:row>
      <xdr:rowOff>643778</xdr:rowOff>
    </xdr:from>
    <xdr:to>
      <xdr:col>17</xdr:col>
      <xdr:colOff>361950</xdr:colOff>
      <xdr:row>5</xdr:row>
      <xdr:rowOff>1167653</xdr:rowOff>
    </xdr:to>
    <xdr:sp macro="" textlink="">
      <xdr:nvSpPr>
        <xdr:cNvPr id="10" name="左矢印 9"/>
        <xdr:cNvSpPr/>
      </xdr:nvSpPr>
      <xdr:spPr bwMode="auto">
        <a:xfrm>
          <a:off x="6743700" y="5320553"/>
          <a:ext cx="333375" cy="523875"/>
        </a:xfrm>
        <a:prstGeom prst="leftArrow">
          <a:avLst/>
        </a:prstGeom>
        <a:solidFill>
          <a:srgbClr val="FF0000"/>
        </a:solidFill>
        <a:ln w="285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17</xdr:col>
      <xdr:colOff>274320</xdr:colOff>
      <xdr:row>5</xdr:row>
      <xdr:rowOff>566679</xdr:rowOff>
    </xdr:from>
    <xdr:ext cx="2535555" cy="2272417"/>
    <xdr:sp macro="" textlink="">
      <xdr:nvSpPr>
        <xdr:cNvPr id="11" name="四角形吹き出し 26"/>
        <xdr:cNvSpPr/>
      </xdr:nvSpPr>
      <xdr:spPr>
        <a:xfrm>
          <a:off x="6271260" y="5237739"/>
          <a:ext cx="2535555" cy="2272417"/>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nSpc>
              <a:spcPts val="1200"/>
            </a:lnSpc>
          </a:pPr>
          <a:r>
            <a:rPr lang="ja-JP" altLang="en-US" sz="1000" b="1" i="0" u="none" strike="noStrike" baseline="0">
              <a:solidFill>
                <a:schemeClr val="tx1"/>
              </a:solidFill>
              <a:latin typeface="+mn-ea"/>
              <a:ea typeface="+mn-ea"/>
              <a:cs typeface="+mn-cs"/>
            </a:rPr>
            <a:t>温室効果ガスの排出抑制に資する製品の開発・普及などにより、温室効果ガスの排出抑制につながる取組を</a:t>
          </a:r>
          <a:r>
            <a:rPr lang="ja-JP" altLang="en-US" sz="1000" b="1" i="0" u="sng" strike="noStrike" baseline="0">
              <a:solidFill>
                <a:schemeClr val="tx1"/>
              </a:solidFill>
              <a:latin typeface="+mn-ea"/>
              <a:ea typeface="+mn-ea"/>
              <a:cs typeface="+mn-cs"/>
            </a:rPr>
            <a:t>今期実施する予定がある場合は具体的に記載</a:t>
          </a:r>
          <a:endParaRPr lang="en-US" altLang="ja-JP" sz="1000" b="1" i="0" u="sng" strike="noStrike" baseline="0">
            <a:solidFill>
              <a:schemeClr val="tx1"/>
            </a:solidFill>
            <a:latin typeface="+mn-ea"/>
            <a:ea typeface="+mn-ea"/>
            <a:cs typeface="+mn-cs"/>
          </a:endParaRPr>
        </a:p>
        <a:p>
          <a:pPr>
            <a:lnSpc>
              <a:spcPts val="1200"/>
            </a:lnSpc>
          </a:pPr>
          <a:endParaRPr lang="en-US" altLang="ja-JP" sz="1000" b="1" i="0" u="none" strike="noStrike" baseline="0">
            <a:solidFill>
              <a:schemeClr val="tx1"/>
            </a:solidFill>
            <a:latin typeface="+mn-ea"/>
            <a:ea typeface="+mn-ea"/>
            <a:cs typeface="+mn-cs"/>
          </a:endParaRPr>
        </a:p>
        <a:p>
          <a:pPr>
            <a:lnSpc>
              <a:spcPts val="1200"/>
            </a:lnSpc>
          </a:pPr>
          <a:r>
            <a:rPr lang="ja-JP" altLang="en-US" sz="1000" b="1" i="0" u="none" strike="noStrike" baseline="0">
              <a:solidFill>
                <a:schemeClr val="tx1"/>
              </a:solidFill>
              <a:latin typeface="+mn-ea"/>
              <a:ea typeface="+mn-ea"/>
              <a:cs typeface="+mn-cs"/>
            </a:rPr>
            <a:t>＜取組内容の例＞</a:t>
          </a:r>
        </a:p>
        <a:p>
          <a:pPr>
            <a:lnSpc>
              <a:spcPts val="1200"/>
            </a:lnSpc>
          </a:pPr>
          <a:r>
            <a:rPr lang="en-US" altLang="ja-JP" sz="1000" b="0" i="0" u="none" strike="noStrike" baseline="0">
              <a:solidFill>
                <a:schemeClr val="tx1"/>
              </a:solidFill>
              <a:latin typeface="+mn-ea"/>
              <a:ea typeface="+mn-ea"/>
              <a:cs typeface="+mn-cs"/>
            </a:rPr>
            <a:t>(1) </a:t>
          </a:r>
          <a:r>
            <a:rPr lang="ja-JP" altLang="en-US" sz="1000" b="0" i="0" u="none" strike="noStrike" baseline="0">
              <a:solidFill>
                <a:schemeClr val="tx1"/>
              </a:solidFill>
              <a:latin typeface="+mn-ea"/>
              <a:ea typeface="+mn-ea"/>
              <a:cs typeface="+mn-cs"/>
            </a:rPr>
            <a:t>温室効果ガスの排出量が少ない</a:t>
          </a:r>
          <a:endParaRPr lang="en-US" altLang="ja-JP" sz="1000" b="0" i="0" u="none" strike="noStrike" baseline="0">
            <a:solidFill>
              <a:schemeClr val="tx1"/>
            </a:solidFill>
            <a:latin typeface="+mn-ea"/>
            <a:ea typeface="+mn-ea"/>
            <a:cs typeface="+mn-cs"/>
          </a:endParaRPr>
        </a:p>
        <a:p>
          <a:pPr>
            <a:lnSpc>
              <a:spcPts val="1200"/>
            </a:lnSpc>
          </a:pPr>
          <a:r>
            <a:rPr lang="ja-JP" altLang="en-US" sz="1000" b="0" i="0" u="none" strike="noStrike" baseline="0">
              <a:solidFill>
                <a:schemeClr val="tx1"/>
              </a:solidFill>
              <a:latin typeface="+mn-ea"/>
              <a:ea typeface="+mn-ea"/>
              <a:cs typeface="+mn-cs"/>
            </a:rPr>
            <a:t>　　製品の開発</a:t>
          </a:r>
        </a:p>
        <a:p>
          <a:pPr>
            <a:lnSpc>
              <a:spcPts val="1200"/>
            </a:lnSpc>
          </a:pPr>
          <a:r>
            <a:rPr lang="en-US" altLang="ja-JP" sz="1000" b="0" i="0" u="none" strike="noStrike" baseline="0">
              <a:solidFill>
                <a:schemeClr val="tx1"/>
              </a:solidFill>
              <a:latin typeface="+mn-ea"/>
              <a:ea typeface="+mn-ea"/>
              <a:cs typeface="+mn-cs"/>
            </a:rPr>
            <a:t>(2) </a:t>
          </a:r>
          <a:r>
            <a:rPr lang="ja-JP" altLang="en-US" sz="1000" b="0" i="0" u="none" strike="noStrike" baseline="0">
              <a:solidFill>
                <a:schemeClr val="tx1"/>
              </a:solidFill>
              <a:latin typeface="+mn-ea"/>
              <a:ea typeface="+mn-ea"/>
              <a:cs typeface="+mn-cs"/>
            </a:rPr>
            <a:t>グリーン電力の購入</a:t>
          </a:r>
        </a:p>
        <a:p>
          <a:r>
            <a:rPr lang="en-US" altLang="ja-JP" sz="1000" b="0" i="0" u="none" strike="noStrike" baseline="0">
              <a:solidFill>
                <a:schemeClr val="tx1"/>
              </a:solidFill>
              <a:latin typeface="+mn-ea"/>
              <a:ea typeface="+mn-ea"/>
              <a:cs typeface="+mn-cs"/>
            </a:rPr>
            <a:t>(3) </a:t>
          </a:r>
          <a:r>
            <a:rPr lang="ja-JP" altLang="en-US" sz="1000" b="0" i="0" u="none" strike="noStrike" baseline="0">
              <a:solidFill>
                <a:schemeClr val="tx1"/>
              </a:solidFill>
              <a:latin typeface="+mn-ea"/>
              <a:ea typeface="+mn-ea"/>
              <a:cs typeface="+mn-cs"/>
            </a:rPr>
            <a:t>県外での植林活動の実施等</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（国外での活動を含む）</a:t>
          </a:r>
        </a:p>
        <a:p>
          <a:pPr>
            <a:lnSpc>
              <a:spcPts val="1200"/>
            </a:lnSpc>
          </a:pPr>
          <a:r>
            <a:rPr lang="en-US" altLang="ja-JP" sz="1000" b="0" i="0" u="none" strike="noStrike" baseline="0">
              <a:solidFill>
                <a:schemeClr val="tx1"/>
              </a:solidFill>
              <a:latin typeface="+mn-ea"/>
              <a:ea typeface="+mn-ea"/>
              <a:cs typeface="+mn-cs"/>
            </a:rPr>
            <a:t>(4) </a:t>
          </a:r>
          <a:r>
            <a:rPr lang="ja-JP" altLang="en-US" sz="1000" b="0" i="0" u="none" strike="noStrike" baseline="0">
              <a:solidFill>
                <a:schemeClr val="tx1"/>
              </a:solidFill>
              <a:latin typeface="+mn-ea"/>
              <a:ea typeface="+mn-ea"/>
              <a:cs typeface="+mn-cs"/>
            </a:rPr>
            <a:t>排出量取引制度による排出量獲得</a:t>
          </a:r>
          <a:endParaRPr lang="en-US" altLang="ja-JP" sz="1000" b="0" i="0" u="none" strike="noStrike" baseline="0">
            <a:solidFill>
              <a:schemeClr val="tx1"/>
            </a:solidFill>
            <a:latin typeface="+mn-ea"/>
            <a:ea typeface="+mn-ea"/>
            <a:cs typeface="+mn-cs"/>
          </a:endParaRPr>
        </a:p>
        <a:p>
          <a:pPr>
            <a:lnSpc>
              <a:spcPts val="1200"/>
            </a:lnSpc>
          </a:pPr>
          <a:r>
            <a:rPr lang="ja-JP" altLang="en-US" sz="1000" b="0" i="0" u="none" strike="noStrike" baseline="0">
              <a:solidFill>
                <a:schemeClr val="tx1"/>
              </a:solidFill>
              <a:latin typeface="+mn-ea"/>
              <a:ea typeface="+mn-ea"/>
              <a:cs typeface="+mn-cs"/>
            </a:rPr>
            <a:t>など</a:t>
          </a:r>
          <a:endParaRPr lang="en-US" altLang="ja-JP" sz="1000" b="0" i="0" u="none" strike="noStrike" baseline="0">
            <a:solidFill>
              <a:schemeClr val="tx1"/>
            </a:solidFill>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312420</xdr:colOff>
          <xdr:row>5</xdr:row>
          <xdr:rowOff>502920</xdr:rowOff>
        </xdr:from>
        <xdr:to>
          <xdr:col>17</xdr:col>
          <xdr:colOff>693420</xdr:colOff>
          <xdr:row>5</xdr:row>
          <xdr:rowOff>845820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19050</xdr:colOff>
      <xdr:row>0</xdr:row>
      <xdr:rowOff>28575</xdr:rowOff>
    </xdr:from>
    <xdr:ext cx="2305051" cy="276225"/>
    <xdr:sp macro="" textlink="">
      <xdr:nvSpPr>
        <xdr:cNvPr id="13" name="正方形/長方形 12"/>
        <xdr:cNvSpPr/>
      </xdr:nvSpPr>
      <xdr:spPr>
        <a:xfrm>
          <a:off x="6753225" y="28575"/>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twoCellAnchor>
    <xdr:from>
      <xdr:col>31</xdr:col>
      <xdr:colOff>40192</xdr:colOff>
      <xdr:row>0</xdr:row>
      <xdr:rowOff>0</xdr:rowOff>
    </xdr:from>
    <xdr:to>
      <xdr:col>38</xdr:col>
      <xdr:colOff>182880</xdr:colOff>
      <xdr:row>1</xdr:row>
      <xdr:rowOff>50425</xdr:rowOff>
    </xdr:to>
    <xdr:sp macro="" textlink="">
      <xdr:nvSpPr>
        <xdr:cNvPr id="14" name="正方形/長方形 13"/>
        <xdr:cNvSpPr/>
      </xdr:nvSpPr>
      <xdr:spPr>
        <a:xfrm>
          <a:off x="12514132" y="0"/>
          <a:ext cx="2703008" cy="286645"/>
        </a:xfrm>
        <a:prstGeom prst="rect">
          <a:avLst/>
        </a:prstGeom>
        <a:solidFill>
          <a:schemeClr val="tx2">
            <a:lumMod val="40000"/>
            <a:lumOff val="6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l"/>
          <a:r>
            <a:rPr kumimoji="1" lang="ja-JP" altLang="en-US" sz="1000" b="1" baseline="0">
              <a:solidFill>
                <a:schemeClr val="tx1"/>
              </a:solidFill>
            </a:rPr>
            <a:t>本面はすべて、県ホームページで公表します。</a:t>
          </a:r>
        </a:p>
      </xdr:txBody>
    </xdr:sp>
    <xdr:clientData/>
  </xdr:twoCellAnchor>
  <xdr:twoCellAnchor>
    <xdr:from>
      <xdr:col>20</xdr:col>
      <xdr:colOff>144780</xdr:colOff>
      <xdr:row>1</xdr:row>
      <xdr:rowOff>50426</xdr:rowOff>
    </xdr:from>
    <xdr:to>
      <xdr:col>32</xdr:col>
      <xdr:colOff>152462</xdr:colOff>
      <xdr:row>2</xdr:row>
      <xdr:rowOff>594360</xdr:rowOff>
    </xdr:to>
    <xdr:cxnSp macro="">
      <xdr:nvCxnSpPr>
        <xdr:cNvPr id="15" name="直線コネクタ 14"/>
        <xdr:cNvCxnSpPr/>
      </xdr:nvCxnSpPr>
      <xdr:spPr>
        <a:xfrm flipH="1">
          <a:off x="8968740" y="286646"/>
          <a:ext cx="4023422" cy="780154"/>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212255</xdr:colOff>
      <xdr:row>0</xdr:row>
      <xdr:rowOff>9525</xdr:rowOff>
    </xdr:from>
    <xdr:ext cx="3452966" cy="276225"/>
    <xdr:sp macro="" textlink="">
      <xdr:nvSpPr>
        <xdr:cNvPr id="16" name="正方形/長方形 15"/>
        <xdr:cNvSpPr/>
      </xdr:nvSpPr>
      <xdr:spPr>
        <a:xfrm>
          <a:off x="9036215" y="9525"/>
          <a:ext cx="3452966"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17</xdr:col>
      <xdr:colOff>28576</xdr:colOff>
      <xdr:row>2</xdr:row>
      <xdr:rowOff>28576</xdr:rowOff>
    </xdr:from>
    <xdr:to>
      <xdr:col>17</xdr:col>
      <xdr:colOff>209550</xdr:colOff>
      <xdr:row>12</xdr:row>
      <xdr:rowOff>371478</xdr:rowOff>
    </xdr:to>
    <xdr:sp macro="" textlink="">
      <xdr:nvSpPr>
        <xdr:cNvPr id="2" name="左右矢印 1"/>
        <xdr:cNvSpPr/>
      </xdr:nvSpPr>
      <xdr:spPr>
        <a:xfrm rot="5400000">
          <a:off x="7558087" y="2671765"/>
          <a:ext cx="4400552" cy="180974"/>
        </a:xfrm>
        <a:prstGeom prst="leftRightArrow">
          <a:avLst>
            <a:gd name="adj1" fmla="val 50000"/>
            <a:gd name="adj2" fmla="val 103333"/>
          </a:avLst>
        </a:prstGeom>
        <a:solidFill>
          <a:schemeClr val="accent4">
            <a:lumMod val="20000"/>
            <a:lumOff val="80000"/>
          </a:schemeClr>
        </a:solidFill>
        <a:ln w="6350">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19050</xdr:colOff>
      <xdr:row>0</xdr:row>
      <xdr:rowOff>0</xdr:rowOff>
    </xdr:from>
    <xdr:ext cx="2305051" cy="276225"/>
    <xdr:sp macro="" textlink="">
      <xdr:nvSpPr>
        <xdr:cNvPr id="3" name="正方形/長方形 2"/>
        <xdr:cNvSpPr/>
      </xdr:nvSpPr>
      <xdr:spPr>
        <a:xfrm>
          <a:off x="6800850" y="0"/>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oneCellAnchor>
    <xdr:from>
      <xdr:col>14</xdr:col>
      <xdr:colOff>76200</xdr:colOff>
      <xdr:row>3</xdr:row>
      <xdr:rowOff>285750</xdr:rowOff>
    </xdr:from>
    <xdr:ext cx="2714625" cy="553998"/>
    <xdr:sp macro="" textlink="">
      <xdr:nvSpPr>
        <xdr:cNvPr id="4" name="四角形吹き出し 26"/>
        <xdr:cNvSpPr/>
      </xdr:nvSpPr>
      <xdr:spPr>
        <a:xfrm>
          <a:off x="6900582" y="1451162"/>
          <a:ext cx="2714625" cy="553998"/>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nSpc>
              <a:spcPts val="1200"/>
            </a:lnSpc>
          </a:pPr>
          <a:r>
            <a:rPr lang="ja-JP" altLang="en-US" sz="1000" b="1" i="0" u="none" strike="noStrike" baseline="0">
              <a:solidFill>
                <a:schemeClr val="tx1"/>
              </a:solidFill>
              <a:latin typeface="+mn-ea"/>
              <a:ea typeface="+mn-ea"/>
              <a:cs typeface="+mn-cs"/>
            </a:rPr>
            <a:t>「工場等の名称」</a:t>
          </a:r>
          <a:r>
            <a:rPr lang="ja-JP" altLang="en-US" sz="1000" b="0" i="0" u="none" strike="noStrike" baseline="0">
              <a:solidFill>
                <a:schemeClr val="tx1"/>
              </a:solidFill>
              <a:latin typeface="+mn-ea"/>
              <a:ea typeface="+mn-ea"/>
              <a:cs typeface="+mn-cs"/>
            </a:rPr>
            <a:t>には、</a:t>
          </a:r>
          <a:r>
            <a:rPr lang="ja-JP" altLang="en-US" sz="1000" b="1" i="0" u="sng" strike="noStrike" baseline="0">
              <a:solidFill>
                <a:schemeClr val="tx1"/>
              </a:solidFill>
              <a:latin typeface="+mn-ea"/>
              <a:ea typeface="+mn-ea"/>
              <a:cs typeface="+mn-cs"/>
            </a:rPr>
            <a:t>法人・団体名の記載は不要</a:t>
          </a:r>
          <a:r>
            <a:rPr lang="ja-JP" altLang="en-US" sz="1000" b="0" i="0" u="none" strike="noStrike" baseline="0">
              <a:solidFill>
                <a:schemeClr val="tx1"/>
              </a:solidFill>
              <a:latin typeface="+mn-ea"/>
              <a:ea typeface="+mn-ea"/>
              <a:cs typeface="+mn-cs"/>
            </a:rPr>
            <a:t>です。  （工場等の名称のみ記載のこと）</a:t>
          </a:r>
          <a:endParaRPr lang="en-US" altLang="ja-JP" sz="1000" b="0" i="0" u="none" strike="noStrike" baseline="0">
            <a:solidFill>
              <a:schemeClr val="tx1"/>
            </a:solidFill>
            <a:latin typeface="+mn-ea"/>
            <a:ea typeface="+mn-ea"/>
            <a:cs typeface="+mn-cs"/>
          </a:endParaRPr>
        </a:p>
      </xdr:txBody>
    </xdr:sp>
    <xdr:clientData/>
  </xdr:oneCellAnchor>
  <xdr:oneCellAnchor>
    <xdr:from>
      <xdr:col>14</xdr:col>
      <xdr:colOff>76200</xdr:colOff>
      <xdr:row>5</xdr:row>
      <xdr:rowOff>198119</xdr:rowOff>
    </xdr:from>
    <xdr:ext cx="2712720" cy="861774"/>
    <xdr:sp macro="" textlink="">
      <xdr:nvSpPr>
        <xdr:cNvPr id="5" name="四角形吹き出し 26"/>
        <xdr:cNvSpPr/>
      </xdr:nvSpPr>
      <xdr:spPr>
        <a:xfrm>
          <a:off x="6156960" y="2125979"/>
          <a:ext cx="2712720" cy="861774"/>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nSpc>
              <a:spcPts val="1200"/>
            </a:lnSpc>
          </a:pPr>
          <a:r>
            <a:rPr lang="ja-JP" altLang="en-US" sz="1000" b="1" i="0" u="none" strike="noStrike" baseline="0">
              <a:solidFill>
                <a:schemeClr val="tx1"/>
              </a:solidFill>
              <a:latin typeface="+mn-ea"/>
              <a:ea typeface="+mn-ea"/>
              <a:cs typeface="+mn-cs"/>
            </a:rPr>
            <a:t>「工場等の所在地」</a:t>
          </a:r>
          <a:r>
            <a:rPr lang="ja-JP" altLang="en-US" sz="1000" b="0" i="0" u="none" strike="noStrike" baseline="0">
              <a:solidFill>
                <a:schemeClr val="tx1"/>
              </a:solidFill>
              <a:latin typeface="+mn-ea"/>
              <a:ea typeface="+mn-ea"/>
              <a:cs typeface="+mn-cs"/>
            </a:rPr>
            <a:t>は、</a:t>
          </a:r>
          <a:r>
            <a:rPr lang="ja-JP" altLang="en-US" sz="1000" b="1" i="0" u="sng" strike="noStrike" baseline="0">
              <a:solidFill>
                <a:schemeClr val="tx1"/>
              </a:solidFill>
              <a:latin typeface="+mn-ea"/>
              <a:ea typeface="+mn-ea"/>
              <a:cs typeface="+mn-cs"/>
            </a:rPr>
            <a:t>「神奈川県」から記載</a:t>
          </a:r>
          <a:r>
            <a:rPr lang="ja-JP" altLang="en-US" sz="1000" b="0" i="0" u="none" strike="noStrike" baseline="0">
              <a:solidFill>
                <a:schemeClr val="tx1"/>
              </a:solidFill>
              <a:latin typeface="+mn-ea"/>
              <a:ea typeface="+mn-ea"/>
              <a:cs typeface="+mn-cs"/>
            </a:rPr>
            <a:t>してください。</a:t>
          </a:r>
          <a:endParaRPr lang="en-US" altLang="ja-JP" sz="1000" b="0" i="0" u="none" strike="noStrike" baseline="0">
            <a:solidFill>
              <a:schemeClr val="tx1"/>
            </a:solidFill>
            <a:latin typeface="+mn-ea"/>
            <a:ea typeface="+mn-ea"/>
            <a:cs typeface="+mn-cs"/>
          </a:endParaRPr>
        </a:p>
        <a:p>
          <a:pPr>
            <a:lnSpc>
              <a:spcPts val="1200"/>
            </a:lnSpc>
          </a:pPr>
          <a:r>
            <a:rPr lang="en-US" altLang="ja-JP" sz="900" b="0" i="0" u="none" strike="noStrike" baseline="0">
              <a:solidFill>
                <a:schemeClr val="tx1"/>
              </a:solidFill>
              <a:latin typeface="+mn-ea"/>
              <a:ea typeface="+mn-ea"/>
              <a:cs typeface="+mn-cs"/>
            </a:rPr>
            <a:t>※</a:t>
          </a:r>
          <a:r>
            <a:rPr lang="ja-JP" altLang="en-US" sz="900" b="0" i="0" u="none" strike="noStrike" baseline="0">
              <a:solidFill>
                <a:schemeClr val="tx1"/>
              </a:solidFill>
              <a:latin typeface="+mn-ea"/>
              <a:ea typeface="+mn-ea"/>
              <a:cs typeface="+mn-cs"/>
            </a:rPr>
            <a:t>神奈川県が記載されていない場合は、注意喚起のためセルがオレンジ色になります。</a:t>
          </a:r>
          <a:endParaRPr lang="en-US" altLang="ja-JP" sz="900" b="0" i="0" u="none" strike="noStrike" baseline="0">
            <a:solidFill>
              <a:schemeClr val="tx1"/>
            </a:solidFill>
            <a:latin typeface="+mn-ea"/>
            <a:ea typeface="+mn-ea"/>
            <a:cs typeface="+mn-cs"/>
          </a:endParaRPr>
        </a:p>
      </xdr:txBody>
    </xdr:sp>
    <xdr:clientData/>
  </xdr:oneCellAnchor>
  <xdr:oneCellAnchor>
    <xdr:from>
      <xdr:col>14</xdr:col>
      <xdr:colOff>74296</xdr:colOff>
      <xdr:row>8</xdr:row>
      <xdr:rowOff>9974</xdr:rowOff>
    </xdr:from>
    <xdr:ext cx="2722244" cy="1786386"/>
    <xdr:sp macro="" textlink="">
      <xdr:nvSpPr>
        <xdr:cNvPr id="6" name="四角形吹き出し 26"/>
        <xdr:cNvSpPr/>
      </xdr:nvSpPr>
      <xdr:spPr>
        <a:xfrm>
          <a:off x="6155056" y="3080834"/>
          <a:ext cx="2722244" cy="1786386"/>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200" b="1">
              <a:solidFill>
                <a:schemeClr val="tx1"/>
              </a:solidFill>
              <a:effectLst/>
              <a:latin typeface="+mn-ea"/>
              <a:ea typeface="+mn-ea"/>
              <a:cs typeface="+mn-cs"/>
            </a:rPr>
            <a:t>　</a:t>
          </a:r>
          <a:r>
            <a:rPr lang="en-US" altLang="ja-JP" sz="800" b="1">
              <a:solidFill>
                <a:schemeClr val="tx1"/>
              </a:solidFill>
              <a:effectLst/>
              <a:latin typeface="+mn-ea"/>
              <a:ea typeface="+mn-ea"/>
              <a:cs typeface="+mn-cs"/>
            </a:rPr>
            <a:t> </a:t>
          </a:r>
          <a:r>
            <a:rPr lang="ja-JP" altLang="en-US" sz="800" b="1">
              <a:solidFill>
                <a:schemeClr val="tx1"/>
              </a:solidFill>
              <a:effectLst/>
              <a:latin typeface="+mn-ea"/>
              <a:ea typeface="+mn-ea"/>
              <a:cs typeface="+mn-cs"/>
            </a:rPr>
            <a:t>チ</a:t>
          </a:r>
          <a:r>
            <a:rPr lang="ja-JP" altLang="ja-JP" sz="800" b="1">
              <a:solidFill>
                <a:schemeClr val="tx1"/>
              </a:solidFill>
              <a:effectLst/>
              <a:latin typeface="+mn-ea"/>
              <a:ea typeface="+mn-ea"/>
              <a:cs typeface="+mn-cs"/>
            </a:rPr>
            <a:t>ェック</a:t>
          </a:r>
        </a:p>
        <a:p>
          <a:pPr>
            <a:lnSpc>
              <a:spcPts val="1200"/>
            </a:lnSpc>
          </a:pPr>
          <a:r>
            <a:rPr lang="ja-JP" altLang="en-US" sz="1000" b="1" i="0" u="none" strike="noStrike" baseline="0">
              <a:solidFill>
                <a:schemeClr val="tx1"/>
              </a:solidFill>
              <a:latin typeface="+mn-ea"/>
              <a:ea typeface="+mn-ea"/>
              <a:cs typeface="+mn-cs"/>
            </a:rPr>
            <a:t>「日本標準産業分類における細分類番号」</a:t>
          </a:r>
          <a:r>
            <a:rPr lang="ja-JP" altLang="en-US" sz="1000" b="0" i="0" u="none" strike="noStrike" baseline="0">
              <a:solidFill>
                <a:schemeClr val="tx1"/>
              </a:solidFill>
              <a:latin typeface="+mn-ea"/>
              <a:ea typeface="+mn-ea"/>
              <a:cs typeface="+mn-cs"/>
            </a:rPr>
            <a:t>は、</a:t>
          </a:r>
          <a:r>
            <a:rPr lang="ja-JP" altLang="en-US" sz="1000" b="1" i="0" u="sng" strike="noStrike" baseline="0">
              <a:solidFill>
                <a:schemeClr val="tx1"/>
              </a:solidFill>
              <a:latin typeface="+mn-ea"/>
              <a:ea typeface="+mn-ea"/>
              <a:cs typeface="+mn-cs"/>
            </a:rPr>
            <a:t>該当する４桁の番号を</a:t>
          </a:r>
          <a:r>
            <a:rPr lang="ja-JP" altLang="ja-JP" sz="1000" b="1" i="0" u="sng" baseline="0">
              <a:solidFill>
                <a:schemeClr val="tx1"/>
              </a:solidFill>
              <a:effectLst/>
              <a:latin typeface="+mn-lt"/>
              <a:ea typeface="+mn-ea"/>
              <a:cs typeface="+mn-cs"/>
            </a:rPr>
            <a:t>プルダウンで</a:t>
          </a:r>
          <a:r>
            <a:rPr lang="ja-JP" altLang="en-US" sz="1000" b="1" i="0" u="sng" strike="noStrike" baseline="0">
              <a:solidFill>
                <a:schemeClr val="tx1"/>
              </a:solidFill>
              <a:latin typeface="+mn-ea"/>
              <a:ea typeface="+mn-ea"/>
              <a:cs typeface="+mn-cs"/>
            </a:rPr>
            <a:t>選択</a:t>
          </a:r>
          <a:r>
            <a:rPr lang="ja-JP" altLang="en-US" sz="1000" b="0" i="0" u="none" strike="noStrike" baseline="0">
              <a:solidFill>
                <a:schemeClr val="tx1"/>
              </a:solidFill>
              <a:latin typeface="+mn-ea"/>
              <a:ea typeface="+mn-ea"/>
              <a:cs typeface="+mn-cs"/>
            </a:rPr>
            <a:t>してください。</a:t>
          </a:r>
          <a:endParaRPr lang="en-US" altLang="ja-JP" sz="1000" b="0" i="0" u="none" strike="noStrike" baseline="0">
            <a:solidFill>
              <a:schemeClr val="tx1"/>
            </a:solidFill>
            <a:latin typeface="+mn-ea"/>
            <a:ea typeface="+mn-ea"/>
            <a:cs typeface="+mn-cs"/>
          </a:endParaRPr>
        </a:p>
        <a:p>
          <a:pPr>
            <a:lnSpc>
              <a:spcPts val="1200"/>
            </a:lnSpc>
          </a:pPr>
          <a:endParaRPr lang="en-US" altLang="ja-JP" sz="1000" b="0" i="0" u="none" strike="noStrike" baseline="0">
            <a:solidFill>
              <a:schemeClr val="tx1"/>
            </a:solidFill>
            <a:latin typeface="+mn-ea"/>
            <a:ea typeface="+mn-ea"/>
            <a:cs typeface="+mn-cs"/>
          </a:endParaRPr>
        </a:p>
        <a:p>
          <a:pPr>
            <a:lnSpc>
              <a:spcPts val="1200"/>
            </a:lnSpc>
          </a:pPr>
          <a:r>
            <a:rPr lang="en-US" altLang="ja-JP" sz="1000" b="0" i="0" u="none" strike="noStrike" baseline="0">
              <a:solidFill>
                <a:schemeClr val="tx1"/>
              </a:solidFill>
              <a:latin typeface="+mn-ea"/>
              <a:ea typeface="+mn-ea"/>
              <a:cs typeface="+mn-cs"/>
            </a:rPr>
            <a:t>【</a:t>
          </a:r>
          <a:r>
            <a:rPr lang="ja-JP" altLang="en-US" sz="1000" b="0" i="0" u="none" strike="noStrike" baseline="0">
              <a:solidFill>
                <a:schemeClr val="tx1"/>
              </a:solidFill>
              <a:latin typeface="+mn-ea"/>
              <a:ea typeface="+mn-ea"/>
              <a:cs typeface="+mn-cs"/>
            </a:rPr>
            <a:t>参考</a:t>
          </a:r>
          <a:r>
            <a:rPr lang="en-US" altLang="ja-JP" sz="1000" b="0" i="0" u="none" strike="noStrike" baseline="0">
              <a:solidFill>
                <a:schemeClr val="tx1"/>
              </a:solidFill>
              <a:latin typeface="+mn-ea"/>
              <a:ea typeface="+mn-ea"/>
              <a:cs typeface="+mn-cs"/>
            </a:rPr>
            <a:t>】</a:t>
          </a:r>
          <a:r>
            <a:rPr lang="ja-JP" altLang="en-US" sz="1000" b="0" i="0" u="none" strike="noStrike" baseline="0">
              <a:solidFill>
                <a:schemeClr val="tx1"/>
              </a:solidFill>
              <a:latin typeface="+mn-ea"/>
              <a:ea typeface="+mn-ea"/>
              <a:cs typeface="+mn-cs"/>
            </a:rPr>
            <a:t>日本標準産業分類</a:t>
          </a:r>
        </a:p>
        <a:p>
          <a:pPr>
            <a:lnSpc>
              <a:spcPts val="1200"/>
            </a:lnSpc>
          </a:pPr>
          <a:r>
            <a:rPr lang="en-US" altLang="ja-JP" sz="900" b="0" i="0" u="none" strike="noStrike" baseline="0">
              <a:solidFill>
                <a:schemeClr val="tx1"/>
              </a:solidFill>
              <a:latin typeface="+mn-ea"/>
              <a:ea typeface="+mn-ea"/>
              <a:cs typeface="+mn-cs"/>
            </a:rPr>
            <a:t>https://www.soumu.go.jp/toukei_toukatsu/index/</a:t>
          </a:r>
        </a:p>
        <a:p>
          <a:r>
            <a:rPr lang="en-US" altLang="ja-JP" sz="1000" b="0" i="0" u="none" strike="noStrike" baseline="0">
              <a:solidFill>
                <a:schemeClr val="tx1"/>
              </a:solidFill>
              <a:latin typeface="+mn-ea"/>
              <a:ea typeface="+mn-ea"/>
              <a:cs typeface="+mn-cs"/>
            </a:rPr>
            <a:t>seido/sangyo/index.htm</a:t>
          </a:r>
        </a:p>
        <a:p>
          <a:endParaRPr lang="en-US" altLang="ja-JP" sz="900" b="0" i="0" u="none" strike="noStrike" baseline="0">
            <a:solidFill>
              <a:schemeClr val="tx1"/>
            </a:solidFill>
            <a:latin typeface="+mn-ea"/>
            <a:ea typeface="+mn-ea"/>
            <a:cs typeface="+mn-cs"/>
          </a:endParaRPr>
        </a:p>
        <a:p>
          <a:r>
            <a:rPr lang="en-US" altLang="ja-JP" sz="900" b="0" i="0" u="none" strike="noStrike" baseline="0">
              <a:solidFill>
                <a:schemeClr val="tx1"/>
              </a:solidFill>
              <a:latin typeface="+mn-ea"/>
              <a:ea typeface="+mn-ea"/>
              <a:cs typeface="+mn-cs"/>
            </a:rPr>
            <a:t>※</a:t>
          </a:r>
          <a:r>
            <a:rPr lang="ja-JP" altLang="en-US" sz="900" b="0" i="0" u="sng" strike="noStrike" baseline="0">
              <a:solidFill>
                <a:schemeClr val="tx1"/>
              </a:solidFill>
              <a:latin typeface="+mn-ea"/>
              <a:ea typeface="+mn-ea"/>
              <a:cs typeface="+mn-cs"/>
            </a:rPr>
            <a:t>本シート</a:t>
          </a:r>
          <a:r>
            <a:rPr lang="en-US" altLang="ja-JP" sz="900" b="0" i="0" u="sng" strike="noStrike" baseline="0">
              <a:solidFill>
                <a:schemeClr val="tx1"/>
              </a:solidFill>
              <a:latin typeface="+mn-ea"/>
              <a:ea typeface="+mn-ea"/>
              <a:cs typeface="+mn-cs"/>
            </a:rPr>
            <a:t>30</a:t>
          </a:r>
          <a:r>
            <a:rPr lang="ja-JP" altLang="en-US" sz="900" b="0" i="0" u="sng" strike="noStrike" baseline="0">
              <a:solidFill>
                <a:schemeClr val="tx1"/>
              </a:solidFill>
              <a:latin typeface="+mn-ea"/>
              <a:ea typeface="+mn-ea"/>
              <a:cs typeface="+mn-cs"/>
            </a:rPr>
            <a:t>行目以降にも同様の一覧がありますので、参考にしてください。</a:t>
          </a:r>
          <a:endParaRPr lang="en-US" altLang="ja-JP" sz="900" b="0" i="0" u="sng" strike="noStrike" baseline="0">
            <a:solidFill>
              <a:schemeClr val="tx1"/>
            </a:solidFill>
            <a:latin typeface="+mn-ea"/>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14</xdr:col>
          <xdr:colOff>144780</xdr:colOff>
          <xdr:row>7</xdr:row>
          <xdr:rowOff>312420</xdr:rowOff>
        </xdr:from>
        <xdr:to>
          <xdr:col>14</xdr:col>
          <xdr:colOff>525780</xdr:colOff>
          <xdr:row>8</xdr:row>
          <xdr:rowOff>274320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5</xdr:row>
          <xdr:rowOff>121920</xdr:rowOff>
        </xdr:from>
        <xdr:to>
          <xdr:col>14</xdr:col>
          <xdr:colOff>518160</xdr:colOff>
          <xdr:row>6</xdr:row>
          <xdr:rowOff>83820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xdr:row>
          <xdr:rowOff>213360</xdr:rowOff>
        </xdr:from>
        <xdr:to>
          <xdr:col>14</xdr:col>
          <xdr:colOff>495300</xdr:colOff>
          <xdr:row>4</xdr:row>
          <xdr:rowOff>175260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19050</xdr:colOff>
      <xdr:row>0</xdr:row>
      <xdr:rowOff>0</xdr:rowOff>
    </xdr:from>
    <xdr:ext cx="2305051" cy="276225"/>
    <xdr:sp macro="" textlink="">
      <xdr:nvSpPr>
        <xdr:cNvPr id="10" name="正方形/長方形 9"/>
        <xdr:cNvSpPr/>
      </xdr:nvSpPr>
      <xdr:spPr>
        <a:xfrm>
          <a:off x="6800850" y="0"/>
          <a:ext cx="2305051"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t>チェック欄　　</a:t>
          </a:r>
          <a:r>
            <a:rPr kumimoji="1" lang="ja-JP" altLang="en-US" sz="1050"/>
            <a:t>記載例はこちら⇒</a:t>
          </a:r>
        </a:p>
      </xdr:txBody>
    </xdr:sp>
    <xdr:clientData/>
  </xdr:oneCellAnchor>
  <xdr:twoCellAnchor>
    <xdr:from>
      <xdr:col>17</xdr:col>
      <xdr:colOff>196215</xdr:colOff>
      <xdr:row>2</xdr:row>
      <xdr:rowOff>24764</xdr:rowOff>
    </xdr:from>
    <xdr:to>
      <xdr:col>29</xdr:col>
      <xdr:colOff>140448</xdr:colOff>
      <xdr:row>2</xdr:row>
      <xdr:rowOff>436692</xdr:rowOff>
    </xdr:to>
    <xdr:cxnSp macro="">
      <xdr:nvCxnSpPr>
        <xdr:cNvPr id="11" name="直線コネクタ 10"/>
        <xdr:cNvCxnSpPr/>
      </xdr:nvCxnSpPr>
      <xdr:spPr>
        <a:xfrm flipH="1">
          <a:off x="9065895" y="558164"/>
          <a:ext cx="4234293" cy="411928"/>
        </a:xfrm>
        <a:prstGeom prst="line">
          <a:avLst/>
        </a:prstGeom>
        <a:ln w="19050">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13463</xdr:colOff>
      <xdr:row>0</xdr:row>
      <xdr:rowOff>9525</xdr:rowOff>
    </xdr:from>
    <xdr:ext cx="3423157" cy="276225"/>
    <xdr:sp macro="" textlink="">
      <xdr:nvSpPr>
        <xdr:cNvPr id="12" name="正方形/長方形 11"/>
        <xdr:cNvSpPr/>
      </xdr:nvSpPr>
      <xdr:spPr>
        <a:xfrm>
          <a:off x="9096503" y="9525"/>
          <a:ext cx="3423157" cy="276225"/>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600"/>
            <a:t>記載例</a:t>
          </a:r>
          <a:r>
            <a:rPr kumimoji="1" lang="ja-JP" altLang="en-US" sz="1000"/>
            <a:t>　（詳しい説明は、記載の手引きをご覧ください。）</a:t>
          </a:r>
        </a:p>
      </xdr:txBody>
    </xdr:sp>
    <xdr:clientData/>
  </xdr:oneCellAnchor>
  <xdr:twoCellAnchor>
    <xdr:from>
      <xdr:col>19</xdr:col>
      <xdr:colOff>7620</xdr:colOff>
      <xdr:row>3</xdr:row>
      <xdr:rowOff>22860</xdr:rowOff>
    </xdr:from>
    <xdr:to>
      <xdr:col>20</xdr:col>
      <xdr:colOff>358140</xdr:colOff>
      <xdr:row>3</xdr:row>
      <xdr:rowOff>348504</xdr:rowOff>
    </xdr:to>
    <xdr:sp macro="" textlink="">
      <xdr:nvSpPr>
        <xdr:cNvPr id="13" name="角丸四角形 74"/>
        <xdr:cNvSpPr/>
      </xdr:nvSpPr>
      <xdr:spPr>
        <a:xfrm>
          <a:off x="9235440" y="1188720"/>
          <a:ext cx="678180" cy="325644"/>
        </a:xfrm>
        <a:prstGeom prst="roundRect">
          <a:avLst>
            <a:gd name="adj" fmla="val 340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xdr:colOff>
      <xdr:row>3</xdr:row>
      <xdr:rowOff>30480</xdr:rowOff>
    </xdr:from>
    <xdr:to>
      <xdr:col>28</xdr:col>
      <xdr:colOff>17146</xdr:colOff>
      <xdr:row>3</xdr:row>
      <xdr:rowOff>365760</xdr:rowOff>
    </xdr:to>
    <xdr:sp macro="" textlink="">
      <xdr:nvSpPr>
        <xdr:cNvPr id="14" name="角丸四角形 74"/>
        <xdr:cNvSpPr/>
      </xdr:nvSpPr>
      <xdr:spPr>
        <a:xfrm>
          <a:off x="12062461" y="1196340"/>
          <a:ext cx="748665" cy="335280"/>
        </a:xfrm>
        <a:prstGeom prst="roundRect">
          <a:avLst>
            <a:gd name="adj" fmla="val 340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2913</xdr:colOff>
      <xdr:row>3</xdr:row>
      <xdr:rowOff>15240</xdr:rowOff>
    </xdr:from>
    <xdr:to>
      <xdr:col>25</xdr:col>
      <xdr:colOff>491490</xdr:colOff>
      <xdr:row>3</xdr:row>
      <xdr:rowOff>363744</xdr:rowOff>
    </xdr:to>
    <xdr:sp macro="" textlink="">
      <xdr:nvSpPr>
        <xdr:cNvPr id="15" name="角丸四角形 74"/>
        <xdr:cNvSpPr/>
      </xdr:nvSpPr>
      <xdr:spPr>
        <a:xfrm>
          <a:off x="10289913" y="1181100"/>
          <a:ext cx="1585857" cy="348504"/>
        </a:xfrm>
        <a:prstGeom prst="roundRect">
          <a:avLst>
            <a:gd name="adj" fmla="val 340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1906</xdr:colOff>
      <xdr:row>3</xdr:row>
      <xdr:rowOff>348504</xdr:rowOff>
    </xdr:from>
    <xdr:to>
      <xdr:col>20</xdr:col>
      <xdr:colOff>19051</xdr:colOff>
      <xdr:row>4</xdr:row>
      <xdr:rowOff>181749</xdr:rowOff>
    </xdr:to>
    <xdr:cxnSp macro="">
      <xdr:nvCxnSpPr>
        <xdr:cNvPr id="16" name="カギ線コネクタ 15"/>
        <xdr:cNvCxnSpPr>
          <a:stCxn id="13" idx="2"/>
          <a:endCxn id="4" idx="3"/>
        </xdr:cNvCxnSpPr>
      </xdr:nvCxnSpPr>
      <xdr:spPr bwMode="auto">
        <a:xfrm rot="5400000">
          <a:off x="9115936" y="1270014"/>
          <a:ext cx="214245" cy="702945"/>
        </a:xfrm>
        <a:prstGeom prst="bentConnector2">
          <a:avLst/>
        </a:prstGeom>
        <a:solidFill>
          <a:srgbClr val="FFFFE1"/>
        </a:solidFill>
        <a:ln w="2857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3</xdr:row>
      <xdr:rowOff>363744</xdr:rowOff>
    </xdr:from>
    <xdr:to>
      <xdr:col>24</xdr:col>
      <xdr:colOff>64322</xdr:colOff>
      <xdr:row>6</xdr:row>
      <xdr:rowOff>248006</xdr:rowOff>
    </xdr:to>
    <xdr:cxnSp macro="">
      <xdr:nvCxnSpPr>
        <xdr:cNvPr id="17" name="カギ線コネクタ 16"/>
        <xdr:cNvCxnSpPr>
          <a:stCxn id="15" idx="2"/>
          <a:endCxn id="5" idx="3"/>
        </xdr:cNvCxnSpPr>
      </xdr:nvCxnSpPr>
      <xdr:spPr bwMode="auto">
        <a:xfrm rot="5400000">
          <a:off x="9462630" y="936654"/>
          <a:ext cx="1027262" cy="2213162"/>
        </a:xfrm>
        <a:prstGeom prst="bentConnector2">
          <a:avLst/>
        </a:prstGeom>
        <a:solidFill>
          <a:srgbClr val="FFFFE1"/>
        </a:solidFill>
        <a:ln w="28575" cap="flat" cmpd="sng" algn="ctr">
          <a:solidFill>
            <a:srgbClr val="FF0000"/>
          </a:solidFill>
          <a:prstDash val="solid"/>
          <a:round/>
          <a:headEnd type="none" w="med" len="med"/>
          <a:tailEnd type="none" w="med" len="med"/>
        </a:ln>
        <a:effectLst/>
      </xdr:spPr>
    </xdr:cxnSp>
    <xdr:clientData/>
  </xdr:twoCellAnchor>
  <xdr:twoCellAnchor>
    <xdr:from>
      <xdr:col>17</xdr:col>
      <xdr:colOff>7621</xdr:colOff>
      <xdr:row>3</xdr:row>
      <xdr:rowOff>365759</xdr:rowOff>
    </xdr:from>
    <xdr:to>
      <xdr:col>27</xdr:col>
      <xdr:colOff>8575</xdr:colOff>
      <xdr:row>10</xdr:row>
      <xdr:rowOff>141166</xdr:rowOff>
    </xdr:to>
    <xdr:cxnSp macro="">
      <xdr:nvCxnSpPr>
        <xdr:cNvPr id="18" name="カギ線コネクタ 17"/>
        <xdr:cNvCxnSpPr>
          <a:stCxn id="14" idx="2"/>
          <a:endCxn id="6" idx="3"/>
        </xdr:cNvCxnSpPr>
      </xdr:nvCxnSpPr>
      <xdr:spPr bwMode="auto">
        <a:xfrm rot="5400000">
          <a:off x="9435844" y="973076"/>
          <a:ext cx="2442407" cy="3559494"/>
        </a:xfrm>
        <a:prstGeom prst="bentConnector2">
          <a:avLst/>
        </a:prstGeom>
        <a:solidFill>
          <a:srgbClr val="FFFFE1"/>
        </a:solidFill>
        <a:ln w="28575" cap="flat" cmpd="sng" algn="ctr">
          <a:solidFill>
            <a:srgbClr val="FF0000"/>
          </a:solidFill>
          <a:prstDash val="solid"/>
          <a:round/>
          <a:headEnd type="none" w="med" len="med"/>
          <a:tailEnd type="none" w="med" len="med"/>
        </a:ln>
        <a:effectLst/>
      </xdr:spPr>
    </xdr:cxnSp>
    <xdr:clientData/>
  </xdr:twoCellAnchor>
  <xdr:twoCellAnchor>
    <xdr:from>
      <xdr:col>27</xdr:col>
      <xdr:colOff>188595</xdr:colOff>
      <xdr:row>0</xdr:row>
      <xdr:rowOff>0</xdr:rowOff>
    </xdr:from>
    <xdr:to>
      <xdr:col>31</xdr:col>
      <xdr:colOff>283845</xdr:colOff>
      <xdr:row>1</xdr:row>
      <xdr:rowOff>9525</xdr:rowOff>
    </xdr:to>
    <xdr:sp macro="" textlink="">
      <xdr:nvSpPr>
        <xdr:cNvPr id="19" name="正方形/長方形 18"/>
        <xdr:cNvSpPr/>
      </xdr:nvSpPr>
      <xdr:spPr>
        <a:xfrm>
          <a:off x="12616815" y="0"/>
          <a:ext cx="1954530" cy="291465"/>
        </a:xfrm>
        <a:prstGeom prst="rect">
          <a:avLst/>
        </a:prstGeom>
        <a:solidFill>
          <a:schemeClr val="accent4">
            <a:lumMod val="20000"/>
            <a:lumOff val="80000"/>
          </a:schemeClr>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000" b="0" baseline="0">
              <a:solidFill>
                <a:schemeClr val="tx1"/>
              </a:solidFill>
            </a:rPr>
            <a:t>県ホームページで</a:t>
          </a:r>
          <a:r>
            <a:rPr kumimoji="1" lang="ja-JP" altLang="en-US" sz="1000" b="1" u="sng" baseline="0">
              <a:solidFill>
                <a:schemeClr val="tx1"/>
              </a:solidFill>
            </a:rPr>
            <a:t>公表しません</a:t>
          </a:r>
          <a:r>
            <a:rPr kumimoji="1" lang="ja-JP" altLang="en-US" sz="1000" b="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hyperlink" Target="mailto:abc@&#12295;&#12295;&#12295;&#12295;.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9.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omments" Target="../comments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5.vml"/><Relationship Id="rId7" Type="http://schemas.openxmlformats.org/officeDocument/2006/relationships/ctrlProp" Target="../ctrlProps/ctrlProp45.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55"/>
  <sheetViews>
    <sheetView tabSelected="1" view="pageBreakPreview" zoomScale="80" zoomScaleNormal="70" zoomScaleSheetLayoutView="80" workbookViewId="0">
      <selection activeCell="B1" sqref="B1"/>
    </sheetView>
  </sheetViews>
  <sheetFormatPr defaultRowHeight="18" customHeight="1" outlineLevelRow="1" outlineLevelCol="1"/>
  <cols>
    <col min="1" max="1" width="1.77734375" style="126" customWidth="1"/>
    <col min="2" max="2" width="10.77734375" style="126" customWidth="1"/>
    <col min="3" max="3" width="1.77734375" style="126" customWidth="1"/>
    <col min="4" max="46" width="3.77734375" style="126" customWidth="1"/>
    <col min="47" max="47" width="1.77734375" style="126" customWidth="1"/>
    <col min="48" max="48" width="8.88671875" style="126" hidden="1" customWidth="1" outlineLevel="1"/>
    <col min="49" max="49" width="9.6640625" style="126" hidden="1" customWidth="1" outlineLevel="1"/>
    <col min="50" max="51" width="8.88671875" style="126" hidden="1" customWidth="1" outlineLevel="1"/>
    <col min="52" max="52" width="9.6640625" style="126" hidden="1" customWidth="1" outlineLevel="1"/>
    <col min="53" max="80" width="8.88671875" style="126" hidden="1" customWidth="1" outlineLevel="1"/>
    <col min="81" max="81" width="8.88671875" style="126" collapsed="1"/>
    <col min="82" max="16384" width="8.88671875" style="126"/>
  </cols>
  <sheetData>
    <row r="1" spans="2:61" ht="12" customHeight="1"/>
    <row r="2" spans="2:61" ht="18" customHeight="1">
      <c r="B2" s="127" t="s">
        <v>3528</v>
      </c>
      <c r="C2" s="127"/>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9"/>
      <c r="AS2" s="129"/>
      <c r="AT2" s="129"/>
      <c r="AV2" s="130"/>
    </row>
    <row r="3" spans="2:61" ht="18" customHeight="1">
      <c r="C3" s="126" t="s">
        <v>3529</v>
      </c>
    </row>
    <row r="4" spans="2:61" ht="18" customHeight="1">
      <c r="C4" s="126" t="s">
        <v>3530</v>
      </c>
      <c r="D4" s="131"/>
      <c r="AR4" s="128"/>
      <c r="AS4" s="128"/>
      <c r="AT4" s="128"/>
    </row>
    <row r="5" spans="2:61" ht="18" customHeight="1">
      <c r="D5" s="132"/>
      <c r="E5" s="126" t="s">
        <v>3531</v>
      </c>
    </row>
    <row r="6" spans="2:61" ht="18" customHeight="1">
      <c r="D6" s="133"/>
      <c r="E6" s="126" t="s">
        <v>3532</v>
      </c>
    </row>
    <row r="7" spans="2:61" ht="18" customHeight="1">
      <c r="D7" s="134"/>
      <c r="E7" s="126" t="s">
        <v>3533</v>
      </c>
      <c r="W7" s="131"/>
      <c r="X7" s="131"/>
      <c r="Y7" s="129"/>
      <c r="Z7" s="129"/>
      <c r="AA7" s="129"/>
      <c r="AB7" s="129"/>
      <c r="AC7" s="129"/>
      <c r="AD7" s="129"/>
      <c r="AE7" s="129"/>
      <c r="AF7" s="129"/>
    </row>
    <row r="8" spans="2:61" ht="18" customHeight="1">
      <c r="D8" s="135"/>
      <c r="E8" s="126" t="s">
        <v>3534</v>
      </c>
      <c r="W8" s="384" t="s">
        <v>3535</v>
      </c>
      <c r="X8" s="385"/>
      <c r="Y8" s="386"/>
      <c r="Z8" s="385" t="str">
        <f>IF(COUNTIF(B:B, "ERROR") &gt; 0, "入力されていない項目があります", "全て入力されています")</f>
        <v>入力されていない項目があります</v>
      </c>
      <c r="AA8" s="385"/>
      <c r="AB8" s="385"/>
      <c r="AC8" s="385"/>
      <c r="AD8" s="385"/>
      <c r="AE8" s="385"/>
      <c r="AF8" s="386"/>
    </row>
    <row r="9" spans="2:61" ht="4.8" customHeight="1">
      <c r="W9" s="128"/>
      <c r="X9" s="128"/>
      <c r="Y9" s="128"/>
    </row>
    <row r="10" spans="2:61" ht="18" customHeight="1">
      <c r="B10" s="136" t="s">
        <v>3536</v>
      </c>
      <c r="D10" s="136" t="s">
        <v>3537</v>
      </c>
    </row>
    <row r="11" spans="2:61" ht="9.6" customHeight="1"/>
    <row r="12" spans="2:61" ht="18" customHeight="1">
      <c r="D12" s="137" t="s">
        <v>3538</v>
      </c>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row>
    <row r="13" spans="2:61" ht="18" customHeight="1">
      <c r="B13" s="126" t="str">
        <f>IF(AND(U14="□", Y14="□"), "ERROR", "OK")</f>
        <v>ERROR</v>
      </c>
      <c r="E13" s="126" t="s">
        <v>3539</v>
      </c>
      <c r="U13" s="131"/>
      <c r="Y13" s="131"/>
      <c r="AV13" s="126" t="s">
        <v>3540</v>
      </c>
      <c r="AW13" s="126" t="s">
        <v>76</v>
      </c>
      <c r="AX13" s="126" t="s">
        <v>3541</v>
      </c>
    </row>
    <row r="14" spans="2:61" ht="18" customHeight="1">
      <c r="F14" s="138" t="s">
        <v>3542</v>
      </c>
      <c r="U14" s="195" t="s">
        <v>81</v>
      </c>
      <c r="V14" s="126" t="s">
        <v>3544</v>
      </c>
      <c r="Y14" s="195" t="s">
        <v>81</v>
      </c>
      <c r="Z14" s="126" t="s">
        <v>3545</v>
      </c>
      <c r="AV14" s="126" t="s">
        <v>3540</v>
      </c>
      <c r="AW14" s="126" t="s">
        <v>76</v>
      </c>
      <c r="AX14" s="126" t="s">
        <v>3541</v>
      </c>
    </row>
    <row r="15" spans="2:61" ht="18" customHeight="1">
      <c r="U15" s="128"/>
      <c r="Y15" s="128"/>
      <c r="AV15" s="126" t="s">
        <v>3540</v>
      </c>
      <c r="AW15" s="126" t="s">
        <v>3546</v>
      </c>
      <c r="AX15" s="126">
        <v>2023</v>
      </c>
      <c r="AY15" s="126">
        <v>2024</v>
      </c>
      <c r="AZ15" s="126">
        <v>2025</v>
      </c>
      <c r="BA15" s="126">
        <v>2026</v>
      </c>
      <c r="BB15" s="126">
        <v>2027</v>
      </c>
      <c r="BC15" s="126">
        <v>2028</v>
      </c>
      <c r="BD15" s="126">
        <v>2029</v>
      </c>
      <c r="BE15" s="126">
        <v>2030</v>
      </c>
    </row>
    <row r="16" spans="2:61" ht="18" customHeight="1">
      <c r="D16" s="137" t="s">
        <v>3547</v>
      </c>
      <c r="E16" s="139"/>
      <c r="F16" s="139"/>
      <c r="G16" s="139"/>
      <c r="H16" s="139"/>
      <c r="I16" s="139"/>
      <c r="J16" s="139"/>
      <c r="K16" s="139"/>
      <c r="L16" s="139"/>
      <c r="M16" s="140"/>
      <c r="N16" s="140"/>
      <c r="O16" s="139"/>
      <c r="P16" s="140"/>
      <c r="Q16" s="140"/>
      <c r="R16" s="139"/>
      <c r="S16" s="140"/>
      <c r="T16" s="140"/>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V16" s="126" t="s">
        <v>3540</v>
      </c>
      <c r="AW16" s="126" t="s">
        <v>3548</v>
      </c>
      <c r="AX16" s="126">
        <v>1</v>
      </c>
      <c r="AY16" s="126">
        <v>2</v>
      </c>
      <c r="AZ16" s="126">
        <v>3</v>
      </c>
      <c r="BA16" s="126">
        <v>4</v>
      </c>
      <c r="BB16" s="126">
        <v>5</v>
      </c>
      <c r="BC16" s="126">
        <v>6</v>
      </c>
      <c r="BD16" s="126">
        <v>7</v>
      </c>
      <c r="BE16" s="126">
        <v>8</v>
      </c>
      <c r="BF16" s="126">
        <v>9</v>
      </c>
      <c r="BG16" s="126">
        <v>10</v>
      </c>
      <c r="BH16" s="126">
        <v>11</v>
      </c>
      <c r="BI16" s="126">
        <v>12</v>
      </c>
    </row>
    <row r="17" spans="1:80" ht="18" customHeight="1">
      <c r="B17" s="126" t="str">
        <f>IF(OR(ISBLANK(M17), ISBLANK(P17),ISBLANK(S17)), "ERROR", "OK")</f>
        <v>ERROR</v>
      </c>
      <c r="E17" s="126" t="s">
        <v>3549</v>
      </c>
      <c r="M17" s="387">
        <v>2024</v>
      </c>
      <c r="N17" s="388"/>
      <c r="O17" s="141" t="s">
        <v>69</v>
      </c>
      <c r="P17" s="387"/>
      <c r="Q17" s="388"/>
      <c r="R17" s="142" t="s">
        <v>3550</v>
      </c>
      <c r="S17" s="387"/>
      <c r="T17" s="388"/>
      <c r="U17" s="126" t="s">
        <v>70</v>
      </c>
      <c r="AV17" s="126" t="s">
        <v>3540</v>
      </c>
      <c r="AW17" s="126" t="s">
        <v>3551</v>
      </c>
      <c r="AX17" s="126">
        <v>1</v>
      </c>
      <c r="AY17" s="126">
        <v>2</v>
      </c>
      <c r="AZ17" s="126">
        <v>3</v>
      </c>
      <c r="BA17" s="126">
        <v>4</v>
      </c>
      <c r="BB17" s="126">
        <v>5</v>
      </c>
      <c r="BC17" s="126">
        <v>6</v>
      </c>
      <c r="BD17" s="126">
        <v>7</v>
      </c>
      <c r="BE17" s="126">
        <v>8</v>
      </c>
      <c r="BF17" s="126">
        <v>9</v>
      </c>
      <c r="BG17" s="126">
        <v>10</v>
      </c>
      <c r="BH17" s="126">
        <v>11</v>
      </c>
      <c r="BI17" s="126">
        <v>12</v>
      </c>
      <c r="BJ17" s="126">
        <v>13</v>
      </c>
      <c r="BK17" s="126">
        <v>14</v>
      </c>
      <c r="BL17" s="126">
        <v>15</v>
      </c>
      <c r="BM17" s="126">
        <v>16</v>
      </c>
      <c r="BN17" s="126">
        <v>17</v>
      </c>
      <c r="BO17" s="126">
        <v>18</v>
      </c>
      <c r="BP17" s="126">
        <v>19</v>
      </c>
      <c r="BQ17" s="126">
        <v>20</v>
      </c>
      <c r="BR17" s="126">
        <v>21</v>
      </c>
      <c r="BS17" s="126">
        <v>22</v>
      </c>
      <c r="BT17" s="126">
        <v>23</v>
      </c>
      <c r="BU17" s="126">
        <v>24</v>
      </c>
      <c r="BV17" s="126">
        <v>25</v>
      </c>
      <c r="BW17" s="126">
        <v>26</v>
      </c>
      <c r="BX17" s="126">
        <v>27</v>
      </c>
      <c r="BY17" s="126">
        <v>28</v>
      </c>
      <c r="BZ17" s="126">
        <v>29</v>
      </c>
      <c r="CA17" s="126">
        <v>30</v>
      </c>
      <c r="CB17" s="126">
        <v>31</v>
      </c>
    </row>
    <row r="18" spans="1:80" ht="18" customHeight="1">
      <c r="B18" s="126" t="str">
        <f>IF(OR(ISBLANK(M18), ISBLANK(P18)), "ERROR", "OK")</f>
        <v>ERROR</v>
      </c>
      <c r="E18" s="126" t="s">
        <v>3552</v>
      </c>
      <c r="M18" s="389"/>
      <c r="N18" s="390"/>
      <c r="O18" s="143" t="s">
        <v>3436</v>
      </c>
      <c r="P18" s="389"/>
      <c r="Q18" s="390"/>
      <c r="R18" s="131"/>
      <c r="S18" s="129"/>
      <c r="T18" s="129"/>
      <c r="U18" s="131"/>
      <c r="V18" s="131"/>
      <c r="W18" s="131"/>
      <c r="X18" s="131"/>
      <c r="Y18" s="131"/>
      <c r="AD18" s="131"/>
      <c r="AE18" s="131"/>
      <c r="AF18" s="131"/>
      <c r="AG18" s="131"/>
      <c r="AH18" s="131"/>
      <c r="AI18" s="131"/>
      <c r="AJ18" s="131"/>
      <c r="AK18" s="131"/>
      <c r="AL18" s="131"/>
      <c r="AM18" s="131"/>
      <c r="AN18" s="131"/>
      <c r="AO18" s="131"/>
      <c r="AP18" s="131"/>
      <c r="AV18" s="126" t="s">
        <v>3540</v>
      </c>
      <c r="AW18" s="126" t="s">
        <v>3553</v>
      </c>
      <c r="AX18" s="126" t="s">
        <v>3554</v>
      </c>
      <c r="AY18" s="126" t="s">
        <v>3555</v>
      </c>
      <c r="AZ18" s="126" t="s">
        <v>3556</v>
      </c>
      <c r="BA18" s="126" t="s">
        <v>3557</v>
      </c>
      <c r="BB18" s="126" t="s">
        <v>3558</v>
      </c>
      <c r="BC18" s="126" t="s">
        <v>3559</v>
      </c>
      <c r="BD18" s="126" t="s">
        <v>3560</v>
      </c>
      <c r="BE18" s="126" t="s">
        <v>3561</v>
      </c>
      <c r="BF18" s="126" t="s">
        <v>3562</v>
      </c>
      <c r="BG18" s="126" t="s">
        <v>3563</v>
      </c>
      <c r="BH18" s="126" t="s">
        <v>3564</v>
      </c>
      <c r="BI18" s="126" t="s">
        <v>3565</v>
      </c>
      <c r="BJ18" s="126" t="s">
        <v>3566</v>
      </c>
      <c r="BK18" s="126" t="s">
        <v>3567</v>
      </c>
      <c r="BL18" s="126" t="s">
        <v>3568</v>
      </c>
      <c r="BM18" s="126" t="s">
        <v>3569</v>
      </c>
      <c r="BN18" s="126" t="s">
        <v>3570</v>
      </c>
      <c r="BO18" s="126" t="s">
        <v>3571</v>
      </c>
      <c r="BP18" s="126" t="s">
        <v>3572</v>
      </c>
      <c r="BQ18" s="126" t="s">
        <v>3573</v>
      </c>
    </row>
    <row r="19" spans="1:80" ht="18" customHeight="1">
      <c r="B19" s="126" t="str">
        <f>IF(OR(ISBLANK(M19)), "ERROR", "OK")</f>
        <v>ERROR</v>
      </c>
      <c r="E19" s="126" t="s">
        <v>3574</v>
      </c>
      <c r="I19" s="126" t="s">
        <v>3575</v>
      </c>
      <c r="M19" s="377"/>
      <c r="N19" s="378"/>
      <c r="O19" s="378"/>
      <c r="P19" s="378"/>
      <c r="Q19" s="378"/>
      <c r="R19" s="378"/>
      <c r="S19" s="378"/>
      <c r="T19" s="378"/>
      <c r="U19" s="378"/>
      <c r="V19" s="378"/>
      <c r="W19" s="378"/>
      <c r="X19" s="378"/>
      <c r="Y19" s="379"/>
      <c r="AC19" s="142" t="s">
        <v>3576</v>
      </c>
      <c r="AD19" s="377"/>
      <c r="AE19" s="378"/>
      <c r="AF19" s="378"/>
      <c r="AG19" s="378"/>
      <c r="AH19" s="378"/>
      <c r="AI19" s="378"/>
      <c r="AJ19" s="378"/>
      <c r="AK19" s="378"/>
      <c r="AL19" s="378"/>
      <c r="AM19" s="378"/>
      <c r="AN19" s="378"/>
      <c r="AO19" s="378"/>
      <c r="AP19" s="379"/>
      <c r="AV19" s="126" t="e">
        <f>MATCH($M$22, $AX$18:$BQ$18, 0)</f>
        <v>#N/A</v>
      </c>
      <c r="AW19" s="126" t="str">
        <f>IFERROR(INDEX($AX$19:$BQ$19, 1, MATCH($M$22, $AX$18:$BQ$18, 0)), "")</f>
        <v/>
      </c>
      <c r="AX19" s="126" t="s">
        <v>3577</v>
      </c>
      <c r="AY19" s="126" t="s">
        <v>3578</v>
      </c>
      <c r="AZ19" s="126" t="s">
        <v>3579</v>
      </c>
      <c r="BA19" s="126" t="s">
        <v>3580</v>
      </c>
      <c r="BB19" s="126" t="s">
        <v>3581</v>
      </c>
      <c r="BC19" s="126" t="s">
        <v>3582</v>
      </c>
      <c r="BD19" s="126" t="s">
        <v>3583</v>
      </c>
      <c r="BE19" s="126" t="s">
        <v>3584</v>
      </c>
      <c r="BF19" s="126" t="s">
        <v>3585</v>
      </c>
      <c r="BG19" s="126" t="s">
        <v>3586</v>
      </c>
      <c r="BH19" s="126" t="s">
        <v>3587</v>
      </c>
      <c r="BI19" s="126" t="s">
        <v>3588</v>
      </c>
      <c r="BJ19" s="126" t="s">
        <v>3589</v>
      </c>
      <c r="BK19" s="126" t="s">
        <v>3590</v>
      </c>
      <c r="BL19" s="126" t="s">
        <v>3591</v>
      </c>
      <c r="BM19" s="126" t="s">
        <v>3592</v>
      </c>
      <c r="BN19" s="126" t="s">
        <v>3593</v>
      </c>
      <c r="BO19" s="126" t="s">
        <v>3594</v>
      </c>
      <c r="BP19" s="126" t="s">
        <v>3595</v>
      </c>
      <c r="BQ19" s="126" t="s">
        <v>3596</v>
      </c>
    </row>
    <row r="20" spans="1:80" ht="18" customHeight="1">
      <c r="B20" s="126" t="str">
        <f>IF(OR(ISBLANK(M20)), "ERROR", "OK")</f>
        <v>ERROR</v>
      </c>
      <c r="E20" s="126" t="s">
        <v>3597</v>
      </c>
      <c r="M20" s="377"/>
      <c r="N20" s="378"/>
      <c r="O20" s="378"/>
      <c r="P20" s="378"/>
      <c r="Q20" s="378"/>
      <c r="R20" s="378"/>
      <c r="S20" s="378"/>
      <c r="T20" s="378"/>
      <c r="U20" s="378"/>
      <c r="V20" s="378"/>
      <c r="W20" s="378"/>
      <c r="X20" s="378"/>
      <c r="Y20" s="379"/>
      <c r="AD20" s="128"/>
      <c r="AE20" s="129"/>
      <c r="AF20" s="129"/>
      <c r="AG20" s="129"/>
      <c r="AH20" s="128"/>
      <c r="AI20" s="128"/>
      <c r="AJ20" s="129"/>
      <c r="AK20" s="129"/>
      <c r="AL20" s="129"/>
      <c r="AM20" s="128"/>
      <c r="AN20" s="128"/>
      <c r="AO20" s="128"/>
      <c r="AP20" s="128"/>
      <c r="AV20" s="126" t="s">
        <v>3540</v>
      </c>
      <c r="AW20" s="126" t="s">
        <v>3598</v>
      </c>
      <c r="AX20" s="126" t="s">
        <v>96</v>
      </c>
      <c r="AY20" s="126" t="s">
        <v>98</v>
      </c>
      <c r="AZ20" s="126" t="s">
        <v>3599</v>
      </c>
      <c r="BA20" s="126" t="s">
        <v>101</v>
      </c>
      <c r="BB20" s="126" t="s">
        <v>104</v>
      </c>
      <c r="BC20" s="126" t="s">
        <v>128</v>
      </c>
      <c r="BD20" s="126" t="s">
        <v>132</v>
      </c>
      <c r="BE20" s="126" t="s">
        <v>137</v>
      </c>
      <c r="BF20" s="126" t="s">
        <v>145</v>
      </c>
      <c r="BG20" s="126" t="s">
        <v>157</v>
      </c>
      <c r="BH20" s="126" t="s">
        <v>163</v>
      </c>
      <c r="BI20" s="126" t="s">
        <v>166</v>
      </c>
      <c r="BJ20" s="126" t="s">
        <v>170</v>
      </c>
      <c r="BK20" s="126" t="s">
        <v>173</v>
      </c>
      <c r="BL20" s="126" t="s">
        <v>176</v>
      </c>
      <c r="BM20" s="126" t="s">
        <v>178</v>
      </c>
      <c r="BN20" s="126" t="s">
        <v>181</v>
      </c>
      <c r="BO20" s="126" t="s">
        <v>183</v>
      </c>
      <c r="BP20" s="126" t="s">
        <v>192</v>
      </c>
      <c r="BQ20" s="126" t="s">
        <v>194</v>
      </c>
    </row>
    <row r="21" spans="1:80" ht="18" customHeight="1">
      <c r="B21" s="126" t="str">
        <f>IF(OR(ISBLANK(M21),(ISBLANK(AE21))), "ERROR", "OK")</f>
        <v>ERROR</v>
      </c>
      <c r="I21" s="126" t="s">
        <v>3600</v>
      </c>
      <c r="M21" s="368"/>
      <c r="N21" s="369"/>
      <c r="O21" s="369"/>
      <c r="P21" s="369"/>
      <c r="Q21" s="369"/>
      <c r="R21" s="369"/>
      <c r="S21" s="369"/>
      <c r="T21" s="369"/>
      <c r="U21" s="369"/>
      <c r="V21" s="369"/>
      <c r="W21" s="369"/>
      <c r="X21" s="369"/>
      <c r="Y21" s="370"/>
      <c r="AA21" s="126" t="s">
        <v>3601</v>
      </c>
      <c r="AD21" s="131" t="s">
        <v>3602</v>
      </c>
      <c r="AE21" s="368"/>
      <c r="AF21" s="369"/>
      <c r="AG21" s="370"/>
      <c r="AH21" s="131"/>
      <c r="AI21" s="131" t="s">
        <v>3603</v>
      </c>
      <c r="AJ21" s="368"/>
      <c r="AK21" s="369"/>
      <c r="AL21" s="370"/>
      <c r="AM21" s="131"/>
      <c r="AN21" s="131"/>
      <c r="AO21" s="131"/>
      <c r="AP21" s="131"/>
      <c r="AV21" s="126" t="s">
        <v>3540</v>
      </c>
      <c r="AX21" s="126" t="s">
        <v>97</v>
      </c>
      <c r="AY21" s="126" t="s">
        <v>99</v>
      </c>
      <c r="BA21" s="126" t="s">
        <v>102</v>
      </c>
      <c r="BB21" s="126" t="s">
        <v>105</v>
      </c>
      <c r="BC21" s="126" t="s">
        <v>129</v>
      </c>
      <c r="BD21" s="126" t="s">
        <v>133</v>
      </c>
      <c r="BE21" s="126" t="s">
        <v>138</v>
      </c>
      <c r="BF21" s="126" t="s">
        <v>146</v>
      </c>
      <c r="BG21" s="126" t="s">
        <v>158</v>
      </c>
      <c r="BH21" s="126" t="s">
        <v>164</v>
      </c>
      <c r="BI21" s="126" t="s">
        <v>167</v>
      </c>
      <c r="BJ21" s="126" t="s">
        <v>171</v>
      </c>
      <c r="BK21" s="126" t="s">
        <v>174</v>
      </c>
      <c r="BL21" s="126" t="s">
        <v>177</v>
      </c>
      <c r="BM21" s="126" t="s">
        <v>179</v>
      </c>
      <c r="BN21" s="126" t="s">
        <v>182</v>
      </c>
      <c r="BO21" s="126" t="s">
        <v>184</v>
      </c>
      <c r="BP21" s="126" t="s">
        <v>193</v>
      </c>
    </row>
    <row r="22" spans="1:80" ht="18" customHeight="1">
      <c r="B22" s="126" t="str">
        <f>IF(OR(ISBLANK(M22),ISBLANK(AD22)), "ERROR", "OK")</f>
        <v>ERROR</v>
      </c>
      <c r="E22" s="126" t="s">
        <v>10</v>
      </c>
      <c r="I22" s="126" t="s">
        <v>3553</v>
      </c>
      <c r="M22" s="297"/>
      <c r="N22" s="298"/>
      <c r="O22" s="298"/>
      <c r="P22" s="298"/>
      <c r="Q22" s="298"/>
      <c r="R22" s="298"/>
      <c r="S22" s="298"/>
      <c r="T22" s="298"/>
      <c r="U22" s="298"/>
      <c r="V22" s="298"/>
      <c r="W22" s="298"/>
      <c r="X22" s="298"/>
      <c r="Y22" s="299"/>
      <c r="AA22" s="126" t="s">
        <v>3598</v>
      </c>
      <c r="AD22" s="297"/>
      <c r="AE22" s="298"/>
      <c r="AF22" s="298"/>
      <c r="AG22" s="298"/>
      <c r="AH22" s="298"/>
      <c r="AI22" s="298"/>
      <c r="AJ22" s="298"/>
      <c r="AK22" s="298"/>
      <c r="AL22" s="298"/>
      <c r="AM22" s="298"/>
      <c r="AN22" s="298"/>
      <c r="AO22" s="298"/>
      <c r="AP22" s="299"/>
      <c r="AV22" s="126" t="s">
        <v>3540</v>
      </c>
      <c r="BA22" s="126" t="s">
        <v>103</v>
      </c>
      <c r="BB22" s="126" t="s">
        <v>106</v>
      </c>
      <c r="BC22" s="126" t="s">
        <v>130</v>
      </c>
      <c r="BD22" s="126" t="s">
        <v>134</v>
      </c>
      <c r="BE22" s="126" t="s">
        <v>139</v>
      </c>
      <c r="BF22" s="126" t="s">
        <v>147</v>
      </c>
      <c r="BG22" s="126" t="s">
        <v>159</v>
      </c>
      <c r="BH22" s="126" t="s">
        <v>165</v>
      </c>
      <c r="BI22" s="126" t="s">
        <v>168</v>
      </c>
      <c r="BJ22" s="126" t="s">
        <v>172</v>
      </c>
      <c r="BK22" s="126" t="s">
        <v>175</v>
      </c>
      <c r="BM22" s="126" t="s">
        <v>180</v>
      </c>
      <c r="BO22" s="126" t="s">
        <v>185</v>
      </c>
    </row>
    <row r="23" spans="1:80" ht="18" customHeight="1">
      <c r="B23" s="126" t="str">
        <f>IF(OR(ISBLANK(M23)), "ERROR", "OK")</f>
        <v>ERROR</v>
      </c>
      <c r="E23" s="126" t="s">
        <v>3604</v>
      </c>
      <c r="I23" s="126" t="s">
        <v>3605</v>
      </c>
      <c r="M23" s="306"/>
      <c r="N23" s="371"/>
      <c r="O23" s="371"/>
      <c r="P23" s="371"/>
      <c r="Q23" s="371"/>
      <c r="R23" s="371"/>
      <c r="S23" s="371"/>
      <c r="T23" s="371"/>
      <c r="U23" s="371"/>
      <c r="V23" s="371"/>
      <c r="W23" s="371"/>
      <c r="X23" s="371"/>
      <c r="Y23" s="307"/>
      <c r="AD23" s="128"/>
      <c r="AE23" s="128"/>
      <c r="AF23" s="128"/>
      <c r="AG23" s="128"/>
      <c r="AH23" s="128"/>
      <c r="AI23" s="128"/>
      <c r="AJ23" s="128"/>
      <c r="AK23" s="128"/>
      <c r="AL23" s="128"/>
      <c r="AM23" s="128"/>
      <c r="AN23" s="128"/>
      <c r="AO23" s="128"/>
      <c r="AP23" s="128"/>
      <c r="AR23" s="144"/>
      <c r="AS23" s="144"/>
      <c r="AT23" s="144"/>
      <c r="AV23" s="126" t="s">
        <v>3540</v>
      </c>
      <c r="BB23" s="126" t="s">
        <v>107</v>
      </c>
      <c r="BC23" s="126" t="s">
        <v>131</v>
      </c>
      <c r="BD23" s="126" t="s">
        <v>135</v>
      </c>
      <c r="BE23" s="126" t="s">
        <v>140</v>
      </c>
      <c r="BF23" s="126" t="s">
        <v>148</v>
      </c>
      <c r="BG23" s="126" t="s">
        <v>160</v>
      </c>
      <c r="BI23" s="126" t="s">
        <v>169</v>
      </c>
      <c r="BO23" s="126" t="s">
        <v>186</v>
      </c>
    </row>
    <row r="24" spans="1:80" ht="18" customHeight="1">
      <c r="B24" s="126" t="str">
        <f>IF(OR(ISBLANK(M24),ISBLANK(P24),ISBLANK(S24)), "ERROR", "OK")</f>
        <v>ERROR</v>
      </c>
      <c r="I24" s="126" t="s">
        <v>3606</v>
      </c>
      <c r="M24" s="372"/>
      <c r="N24" s="373"/>
      <c r="O24" s="145" t="s">
        <v>3436</v>
      </c>
      <c r="P24" s="372"/>
      <c r="Q24" s="373"/>
      <c r="R24" s="146" t="s">
        <v>3436</v>
      </c>
      <c r="S24" s="372"/>
      <c r="T24" s="373"/>
      <c r="U24" s="128"/>
      <c r="V24" s="128"/>
      <c r="W24" s="128"/>
      <c r="X24" s="128"/>
      <c r="Y24" s="128"/>
      <c r="AV24" s="126" t="s">
        <v>3540</v>
      </c>
      <c r="BB24" s="126" t="s">
        <v>108</v>
      </c>
      <c r="BD24" s="126" t="s">
        <v>136</v>
      </c>
      <c r="BE24" s="126" t="s">
        <v>141</v>
      </c>
      <c r="BF24" s="126" t="s">
        <v>149</v>
      </c>
      <c r="BG24" s="126" t="s">
        <v>161</v>
      </c>
      <c r="BO24" s="126" t="s">
        <v>187</v>
      </c>
    </row>
    <row r="25" spans="1:80" ht="18" customHeight="1">
      <c r="I25" s="126" t="s">
        <v>3607</v>
      </c>
      <c r="M25" s="372"/>
      <c r="N25" s="373"/>
      <c r="O25" s="143" t="s">
        <v>3436</v>
      </c>
      <c r="P25" s="372"/>
      <c r="Q25" s="373"/>
      <c r="R25" s="143" t="s">
        <v>3436</v>
      </c>
      <c r="S25" s="372"/>
      <c r="T25" s="373"/>
      <c r="AV25" s="126" t="s">
        <v>3540</v>
      </c>
      <c r="BB25" s="126" t="s">
        <v>109</v>
      </c>
      <c r="BE25" s="126" t="s">
        <v>142</v>
      </c>
      <c r="BF25" s="126" t="s">
        <v>150</v>
      </c>
      <c r="BG25" s="126" t="s">
        <v>162</v>
      </c>
      <c r="BO25" s="126" t="s">
        <v>188</v>
      </c>
    </row>
    <row r="26" spans="1:80" ht="18" customHeight="1">
      <c r="B26" s="126" t="str">
        <f>IF(OR(ISBLANK(M26)), "ERROR", "OK")</f>
        <v>ERROR</v>
      </c>
      <c r="I26" s="126" t="s">
        <v>31</v>
      </c>
      <c r="M26" s="374"/>
      <c r="N26" s="375"/>
      <c r="O26" s="375"/>
      <c r="P26" s="375"/>
      <c r="Q26" s="375"/>
      <c r="R26" s="375"/>
      <c r="S26" s="375"/>
      <c r="T26" s="376"/>
      <c r="AV26" s="126" t="s">
        <v>3540</v>
      </c>
      <c r="BB26" s="126" t="s">
        <v>110</v>
      </c>
      <c r="BE26" s="126" t="s">
        <v>143</v>
      </c>
      <c r="BF26" s="126" t="s">
        <v>151</v>
      </c>
      <c r="BO26" s="126" t="s">
        <v>189</v>
      </c>
    </row>
    <row r="27" spans="1:80" ht="18" customHeight="1">
      <c r="I27" s="126" t="s">
        <v>3608</v>
      </c>
      <c r="M27" s="377"/>
      <c r="N27" s="378"/>
      <c r="O27" s="378"/>
      <c r="P27" s="378"/>
      <c r="Q27" s="378"/>
      <c r="R27" s="378"/>
      <c r="S27" s="378"/>
      <c r="T27" s="379"/>
      <c r="AV27" s="126" t="s">
        <v>3540</v>
      </c>
      <c r="BB27" s="126" t="s">
        <v>111</v>
      </c>
      <c r="BE27" s="126" t="s">
        <v>144</v>
      </c>
      <c r="BF27" s="126" t="s">
        <v>152</v>
      </c>
      <c r="BO27" s="126" t="s">
        <v>190</v>
      </c>
    </row>
    <row r="28" spans="1:80" ht="18" hidden="1" customHeight="1" outlineLevel="1">
      <c r="M28" s="128"/>
      <c r="N28" s="128"/>
      <c r="O28" s="128"/>
      <c r="P28" s="128"/>
      <c r="Q28" s="128"/>
      <c r="R28" s="128"/>
      <c r="S28" s="128"/>
      <c r="T28" s="128"/>
      <c r="AV28" s="126" t="s">
        <v>3540</v>
      </c>
      <c r="BB28" s="126" t="s">
        <v>112</v>
      </c>
      <c r="BF28" s="126" t="s">
        <v>153</v>
      </c>
      <c r="BO28" s="126" t="s">
        <v>191</v>
      </c>
    </row>
    <row r="29" spans="1:80" ht="18" hidden="1" customHeight="1" outlineLevel="1">
      <c r="AV29" s="126" t="s">
        <v>3540</v>
      </c>
      <c r="BB29" s="126" t="s">
        <v>113</v>
      </c>
      <c r="BF29" s="126" t="s">
        <v>154</v>
      </c>
    </row>
    <row r="30" spans="1:80" ht="18" hidden="1" customHeight="1" outlineLevel="1">
      <c r="AV30" s="126" t="s">
        <v>3540</v>
      </c>
      <c r="BB30" s="126" t="s">
        <v>114</v>
      </c>
      <c r="BF30" s="126" t="s">
        <v>155</v>
      </c>
    </row>
    <row r="31" spans="1:80" ht="18" customHeight="1" collapsed="1">
      <c r="A31" s="147"/>
      <c r="AV31" s="126" t="s">
        <v>3540</v>
      </c>
      <c r="BB31" s="126" t="s">
        <v>115</v>
      </c>
      <c r="BF31" s="126" t="s">
        <v>156</v>
      </c>
    </row>
    <row r="32" spans="1:80" ht="18" hidden="1" customHeight="1">
      <c r="A32" s="147"/>
      <c r="AV32" s="126" t="s">
        <v>3540</v>
      </c>
      <c r="BB32" s="126" t="s">
        <v>116</v>
      </c>
    </row>
    <row r="33" spans="1:59" ht="18" hidden="1" customHeight="1">
      <c r="A33" s="147"/>
      <c r="AV33" s="126" t="s">
        <v>3540</v>
      </c>
      <c r="BB33" s="126" t="s">
        <v>117</v>
      </c>
    </row>
    <row r="34" spans="1:59" ht="18" hidden="1" customHeight="1">
      <c r="A34" s="147"/>
      <c r="AQ34" s="148"/>
      <c r="AV34" s="126" t="s">
        <v>3540</v>
      </c>
      <c r="BB34" s="126" t="s">
        <v>118</v>
      </c>
    </row>
    <row r="35" spans="1:59" ht="18" hidden="1" customHeight="1">
      <c r="A35" s="147"/>
      <c r="AQ35" s="148"/>
      <c r="AV35" s="126" t="s">
        <v>3540</v>
      </c>
      <c r="BB35" s="126" t="s">
        <v>119</v>
      </c>
    </row>
    <row r="36" spans="1:59" ht="18" hidden="1" customHeight="1">
      <c r="A36" s="147"/>
      <c r="AQ36" s="148"/>
      <c r="AV36" s="126" t="s">
        <v>3540</v>
      </c>
      <c r="BB36" s="126" t="s">
        <v>120</v>
      </c>
    </row>
    <row r="37" spans="1:59" ht="18" hidden="1" customHeight="1">
      <c r="A37" s="147"/>
      <c r="AQ37" s="148"/>
      <c r="AV37" s="126" t="s">
        <v>3540</v>
      </c>
      <c r="BB37" s="126" t="s">
        <v>121</v>
      </c>
    </row>
    <row r="38" spans="1:59" ht="18" hidden="1" customHeight="1">
      <c r="A38" s="147"/>
      <c r="AQ38" s="148"/>
      <c r="AV38" s="126" t="s">
        <v>3540</v>
      </c>
      <c r="BB38" s="126" t="s">
        <v>122</v>
      </c>
    </row>
    <row r="39" spans="1:59" ht="18" hidden="1" customHeight="1">
      <c r="A39" s="147"/>
      <c r="AV39" s="126" t="s">
        <v>3540</v>
      </c>
      <c r="BB39" s="126" t="s">
        <v>123</v>
      </c>
    </row>
    <row r="40" spans="1:59" ht="18" hidden="1" customHeight="1">
      <c r="A40" s="147"/>
      <c r="AV40" s="126" t="s">
        <v>3540</v>
      </c>
      <c r="BB40" s="126" t="s">
        <v>124</v>
      </c>
    </row>
    <row r="41" spans="1:59" ht="18" customHeight="1">
      <c r="D41" s="137" t="s">
        <v>3609</v>
      </c>
      <c r="E41" s="137"/>
      <c r="F41" s="137"/>
      <c r="G41" s="137"/>
      <c r="H41" s="149"/>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V41" s="126" t="s">
        <v>3540</v>
      </c>
      <c r="BB41" s="126" t="s">
        <v>125</v>
      </c>
    </row>
    <row r="42" spans="1:59" ht="18" customHeight="1">
      <c r="B42" s="126" t="str">
        <f>IF(OR(ISBLANK(H42)), "ERROR", "OK")</f>
        <v>OK</v>
      </c>
      <c r="E42" s="126" t="s">
        <v>3610</v>
      </c>
      <c r="H42" s="196">
        <v>4</v>
      </c>
      <c r="I42" s="126" t="s">
        <v>69</v>
      </c>
      <c r="K42" s="138" t="s">
        <v>3611</v>
      </c>
      <c r="AV42" s="126" t="s">
        <v>3540</v>
      </c>
      <c r="BB42" s="126" t="s">
        <v>126</v>
      </c>
    </row>
    <row r="43" spans="1:59" ht="18" customHeight="1">
      <c r="F43" s="126" t="s">
        <v>3612</v>
      </c>
      <c r="H43" s="128"/>
      <c r="J43" s="380">
        <v>2024</v>
      </c>
      <c r="K43" s="380"/>
      <c r="L43" s="126" t="s">
        <v>69</v>
      </c>
      <c r="O43" s="126" t="s">
        <v>3613</v>
      </c>
      <c r="S43" s="380">
        <f>J43+H42-1</f>
        <v>2027</v>
      </c>
      <c r="T43" s="380"/>
      <c r="U43" s="126" t="s">
        <v>69</v>
      </c>
      <c r="AV43" s="126" t="s">
        <v>3540</v>
      </c>
      <c r="AW43" s="126">
        <v>1</v>
      </c>
      <c r="AX43" s="126">
        <v>2</v>
      </c>
      <c r="AY43" s="126">
        <v>3</v>
      </c>
      <c r="AZ43" s="126">
        <v>4</v>
      </c>
      <c r="BB43" s="126" t="s">
        <v>127</v>
      </c>
    </row>
    <row r="44" spans="1:59" ht="18" customHeight="1">
      <c r="F44" s="126" t="s">
        <v>3614</v>
      </c>
      <c r="G44" s="131"/>
      <c r="K44" s="380">
        <f>J43-1</f>
        <v>2023</v>
      </c>
      <c r="L44" s="380"/>
      <c r="M44" s="380"/>
      <c r="N44" s="126" t="s">
        <v>1</v>
      </c>
      <c r="AV44" s="126" t="s">
        <v>3540</v>
      </c>
      <c r="AW44" s="126">
        <v>2025</v>
      </c>
      <c r="AX44" s="126">
        <v>2026</v>
      </c>
      <c r="AY44" s="126">
        <v>2027</v>
      </c>
      <c r="AZ44" s="126">
        <v>2028</v>
      </c>
      <c r="BA44" s="126">
        <v>2029</v>
      </c>
    </row>
    <row r="45" spans="1:59" ht="18" customHeight="1">
      <c r="B45" s="126" t="str">
        <f>IF(AND(G45="☑", OR(ISBLANK(K46),ISBLANK(R46))), "ERROR", "OK")</f>
        <v>OK</v>
      </c>
      <c r="G45" s="197" t="s">
        <v>81</v>
      </c>
      <c r="H45" s="126" t="s">
        <v>3615</v>
      </c>
      <c r="K45" s="131"/>
      <c r="L45" s="131"/>
      <c r="M45" s="131"/>
      <c r="AV45" s="126" t="s">
        <v>3540</v>
      </c>
      <c r="AW45" s="126" t="s">
        <v>76</v>
      </c>
      <c r="AX45" s="126" t="s">
        <v>3541</v>
      </c>
    </row>
    <row r="46" spans="1:59" ht="18" customHeight="1">
      <c r="G46" s="128"/>
      <c r="J46" s="142" t="s">
        <v>3616</v>
      </c>
      <c r="K46" s="381"/>
      <c r="L46" s="382"/>
      <c r="M46" s="383"/>
      <c r="N46" s="126" t="s">
        <v>1</v>
      </c>
      <c r="Q46" s="142" t="s">
        <v>3617</v>
      </c>
      <c r="R46" s="380">
        <f>K46+2</f>
        <v>2</v>
      </c>
      <c r="S46" s="380"/>
      <c r="T46" s="380"/>
      <c r="U46" s="126" t="s">
        <v>1</v>
      </c>
      <c r="AC46" s="142"/>
      <c r="AD46" s="142"/>
      <c r="AE46" s="142"/>
      <c r="AF46" s="142"/>
      <c r="AG46" s="142"/>
      <c r="AH46" s="142"/>
      <c r="AI46" s="142"/>
      <c r="AJ46" s="142"/>
      <c r="AK46" s="142"/>
      <c r="AL46" s="142"/>
      <c r="AM46" s="142"/>
      <c r="AV46" s="126" t="s">
        <v>3540</v>
      </c>
      <c r="AW46" s="126">
        <v>2013</v>
      </c>
      <c r="AX46" s="126">
        <v>2014</v>
      </c>
      <c r="AY46" s="126">
        <v>2015</v>
      </c>
      <c r="AZ46" s="126">
        <v>2016</v>
      </c>
      <c r="BA46" s="126">
        <v>2017</v>
      </c>
      <c r="BB46" s="126">
        <v>2018</v>
      </c>
      <c r="BC46" s="126">
        <v>2019</v>
      </c>
      <c r="BD46" s="126">
        <v>2020</v>
      </c>
      <c r="BE46" s="126">
        <v>2021</v>
      </c>
      <c r="BF46" s="126">
        <v>2022</v>
      </c>
      <c r="BG46" s="126">
        <v>2023</v>
      </c>
    </row>
    <row r="47" spans="1:59" ht="18" customHeight="1">
      <c r="D47" s="137" t="s">
        <v>3618</v>
      </c>
      <c r="E47" s="139"/>
      <c r="F47" s="139"/>
      <c r="G47" s="139"/>
      <c r="H47" s="139"/>
      <c r="I47" s="139"/>
      <c r="J47" s="139"/>
      <c r="K47" s="150"/>
      <c r="L47" s="150"/>
      <c r="M47" s="150"/>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V47" s="126" t="s">
        <v>3619</v>
      </c>
      <c r="AW47" s="126" t="str">
        <f>IF(G45="☑",K46,"")</f>
        <v/>
      </c>
      <c r="AX47" s="126" t="str">
        <f>IF(G45="☑",R46,"")</f>
        <v/>
      </c>
    </row>
    <row r="48" spans="1:59" ht="18" customHeight="1">
      <c r="E48" s="138" t="s">
        <v>3620</v>
      </c>
      <c r="F48" s="131"/>
      <c r="AV48" s="126" t="s">
        <v>3540</v>
      </c>
      <c r="AW48" s="126" t="s">
        <v>3621</v>
      </c>
      <c r="AX48" s="126" t="s">
        <v>3622</v>
      </c>
      <c r="AY48" s="126" t="s">
        <v>3623</v>
      </c>
      <c r="AZ48" s="126" t="s">
        <v>3624</v>
      </c>
      <c r="BA48" s="126" t="s">
        <v>3625</v>
      </c>
    </row>
    <row r="49" spans="2:53" ht="18" customHeight="1">
      <c r="B49" s="126" t="str">
        <f>IF(AND(F49="☑", ISBLANK(H50)), "ERROR", "OK")</f>
        <v>OK</v>
      </c>
      <c r="F49" s="197" t="s">
        <v>81</v>
      </c>
      <c r="G49" s="126" t="s">
        <v>3626</v>
      </c>
      <c r="H49" s="131"/>
      <c r="I49" s="131"/>
      <c r="J49" s="151" t="s">
        <v>4328</v>
      </c>
      <c r="K49" s="131"/>
      <c r="L49" s="131"/>
      <c r="M49" s="131"/>
      <c r="N49" s="131"/>
      <c r="O49" s="131"/>
      <c r="P49" s="131"/>
      <c r="Q49" s="131"/>
      <c r="R49" s="131"/>
      <c r="S49" s="131"/>
      <c r="T49" s="131"/>
      <c r="U49" s="131"/>
      <c r="V49" s="131"/>
      <c r="W49" s="131"/>
      <c r="X49" s="131"/>
      <c r="Y49" s="131"/>
      <c r="Z49" s="131"/>
      <c r="AA49" s="131"/>
      <c r="AB49" s="131"/>
      <c r="AV49" s="126" t="s">
        <v>3540</v>
      </c>
      <c r="AW49" s="126" t="s">
        <v>76</v>
      </c>
      <c r="AX49" s="126" t="s">
        <v>3541</v>
      </c>
    </row>
    <row r="50" spans="2:53" ht="18" customHeight="1">
      <c r="F50" s="146"/>
      <c r="H50" s="362"/>
      <c r="I50" s="363"/>
      <c r="J50" s="363"/>
      <c r="K50" s="363"/>
      <c r="L50" s="363"/>
      <c r="M50" s="363"/>
      <c r="N50" s="363"/>
      <c r="O50" s="363"/>
      <c r="P50" s="363"/>
      <c r="Q50" s="363"/>
      <c r="R50" s="363"/>
      <c r="S50" s="363"/>
      <c r="T50" s="363"/>
      <c r="U50" s="363"/>
      <c r="V50" s="363"/>
      <c r="W50" s="363"/>
      <c r="X50" s="363"/>
      <c r="Y50" s="363"/>
      <c r="Z50" s="363"/>
      <c r="AA50" s="363"/>
      <c r="AB50" s="364"/>
      <c r="AC50" s="144"/>
      <c r="AD50" s="144"/>
      <c r="AE50" s="144"/>
      <c r="AF50" s="144"/>
      <c r="AG50" s="144"/>
      <c r="AH50" s="144"/>
      <c r="AI50" s="144"/>
      <c r="AJ50" s="144"/>
      <c r="AK50" s="144"/>
      <c r="AL50" s="144"/>
      <c r="AM50" s="144"/>
      <c r="AN50" s="144"/>
      <c r="AO50" s="144"/>
      <c r="AP50" s="144"/>
      <c r="AV50" s="126" t="s">
        <v>3619</v>
      </c>
      <c r="AW50" s="126" t="str">
        <f>AW51&amp;CHAR(10)&amp;E53&amp;"としては、"&amp;""&amp;AW58&amp;CHAR(10)&amp;AW52&amp;AW53&amp;AW54&amp;AW55&amp;AW56&amp;AW57</f>
        <v xml:space="preserve"> 
具体的な取組としては、下記事項である。
 </v>
      </c>
    </row>
    <row r="51" spans="2:53" ht="18" customHeight="1">
      <c r="F51" s="144"/>
      <c r="H51" s="365"/>
      <c r="I51" s="366"/>
      <c r="J51" s="366"/>
      <c r="K51" s="366"/>
      <c r="L51" s="366"/>
      <c r="M51" s="366"/>
      <c r="N51" s="366"/>
      <c r="O51" s="366"/>
      <c r="P51" s="366"/>
      <c r="Q51" s="366"/>
      <c r="R51" s="366"/>
      <c r="S51" s="366"/>
      <c r="T51" s="366"/>
      <c r="U51" s="366"/>
      <c r="V51" s="366"/>
      <c r="W51" s="366"/>
      <c r="X51" s="366"/>
      <c r="Y51" s="366"/>
      <c r="Z51" s="366"/>
      <c r="AA51" s="366"/>
      <c r="AB51" s="367"/>
      <c r="AC51" s="144"/>
      <c r="AD51" s="144"/>
      <c r="AE51" s="144"/>
      <c r="AF51" s="144"/>
      <c r="AG51" s="144"/>
      <c r="AH51" s="144"/>
      <c r="AI51" s="144"/>
      <c r="AJ51" s="144"/>
      <c r="AK51" s="144"/>
      <c r="AL51" s="144"/>
      <c r="AM51" s="144"/>
      <c r="AN51" s="144"/>
      <c r="AO51" s="144"/>
      <c r="AP51" s="144"/>
      <c r="AV51" s="126" t="s">
        <v>3627</v>
      </c>
      <c r="AW51" s="126" t="str">
        <f>IF(F49="☑", "私たちは、"&amp;H50&amp;"に基づき各取組を行っている。"&amp;CHAR(10)," ")</f>
        <v xml:space="preserve"> </v>
      </c>
    </row>
    <row r="52" spans="2:53" ht="18" customHeight="1">
      <c r="H52" s="128"/>
      <c r="I52" s="146"/>
      <c r="J52" s="128"/>
      <c r="K52" s="146"/>
      <c r="L52" s="146"/>
      <c r="M52" s="146"/>
      <c r="N52" s="146"/>
      <c r="O52" s="146"/>
      <c r="P52" s="146"/>
      <c r="Q52" s="146"/>
      <c r="R52" s="146"/>
      <c r="S52" s="146"/>
      <c r="T52" s="146"/>
      <c r="U52" s="146"/>
      <c r="V52" s="146"/>
      <c r="W52" s="128" t="s">
        <v>4347</v>
      </c>
      <c r="X52" s="128"/>
      <c r="Y52" s="128"/>
      <c r="Z52" s="128"/>
      <c r="AA52" s="128"/>
      <c r="AB52" s="128"/>
      <c r="AC52" s="144"/>
      <c r="AD52" s="144"/>
      <c r="AE52" s="144"/>
      <c r="AF52" s="144"/>
      <c r="AG52" s="144"/>
      <c r="AH52" s="144"/>
      <c r="AI52" s="144"/>
      <c r="AJ52" s="144"/>
      <c r="AK52" s="144"/>
      <c r="AL52" s="144"/>
      <c r="AM52" s="144"/>
      <c r="AN52" s="144"/>
      <c r="AO52" s="144"/>
      <c r="AP52" s="144"/>
      <c r="AV52" s="126" t="s">
        <v>3627</v>
      </c>
      <c r="AW52" s="126" t="str">
        <f>IF(F54="☑","・"&amp;G54&amp;CHAR(10),"")</f>
        <v/>
      </c>
    </row>
    <row r="53" spans="2:53" ht="18" customHeight="1">
      <c r="E53" s="126" t="s">
        <v>3628</v>
      </c>
      <c r="F53" s="131"/>
      <c r="I53" s="144"/>
      <c r="K53" s="144"/>
      <c r="L53" s="144"/>
      <c r="M53" s="144"/>
      <c r="N53" s="144"/>
      <c r="O53" s="144"/>
      <c r="P53" s="144"/>
      <c r="Q53" s="144"/>
      <c r="R53" s="144"/>
      <c r="S53" s="144"/>
      <c r="T53" s="144"/>
      <c r="U53" s="144"/>
      <c r="V53" s="144"/>
      <c r="AC53" s="144"/>
      <c r="AD53" s="144"/>
      <c r="AE53" s="144"/>
      <c r="AF53" s="144"/>
      <c r="AG53" s="144"/>
      <c r="AH53" s="144"/>
      <c r="AI53" s="144"/>
      <c r="AJ53" s="144"/>
      <c r="AK53" s="144"/>
      <c r="AL53" s="144"/>
      <c r="AM53" s="144"/>
      <c r="AN53" s="144"/>
      <c r="AO53" s="144"/>
      <c r="AP53" s="144"/>
      <c r="AV53" s="126" t="s">
        <v>3627</v>
      </c>
      <c r="AW53" s="126" t="str">
        <f>IF(F55="☑","・"&amp;G55&amp;CHAR(10),"")</f>
        <v/>
      </c>
    </row>
    <row r="54" spans="2:53" ht="18" customHeight="1">
      <c r="F54" s="197" t="s">
        <v>81</v>
      </c>
      <c r="G54" s="126" t="str">
        <f>AW48</f>
        <v>運用改善による省エネの推進</v>
      </c>
      <c r="AV54" s="126" t="s">
        <v>3627</v>
      </c>
      <c r="AW54" s="126" t="str">
        <f>IF(F56="☑","・"&amp;G56&amp;CHAR(10),"")</f>
        <v/>
      </c>
    </row>
    <row r="55" spans="2:53" ht="18" customHeight="1">
      <c r="F55" s="197" t="s">
        <v>81</v>
      </c>
      <c r="G55" s="126" t="str">
        <f>AX48</f>
        <v>設備更新による省エネの推進</v>
      </c>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V55" s="126" t="s">
        <v>3627</v>
      </c>
      <c r="AW55" s="126" t="str">
        <f>IF(F57="☑","・"&amp;G57&amp;CHAR(10),"")</f>
        <v/>
      </c>
    </row>
    <row r="56" spans="2:53" ht="18" customHeight="1">
      <c r="F56" s="197" t="s">
        <v>81</v>
      </c>
      <c r="G56" s="126" t="str">
        <f>AY48</f>
        <v>外部からの再生可能エネルギーの購入</v>
      </c>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T56" s="152"/>
      <c r="AV56" s="126" t="s">
        <v>3627</v>
      </c>
      <c r="AW56" s="126" t="str">
        <f>IF(F58="☑","・"&amp;G58&amp;CHAR(10),"")</f>
        <v/>
      </c>
    </row>
    <row r="57" spans="2:53" ht="18" customHeight="1">
      <c r="F57" s="197" t="s">
        <v>81</v>
      </c>
      <c r="G57" s="126" t="str">
        <f>AZ48</f>
        <v>再生可能エネルギー発電・熱設備等の導入</v>
      </c>
      <c r="K57" s="152"/>
      <c r="L57" s="152"/>
      <c r="AV57" s="126" t="s">
        <v>3627</v>
      </c>
      <c r="AW57" s="126" t="str">
        <f>IF(F59="☑","・"&amp;G59&amp;"："&amp;H60&amp;CHAR(10)," ")</f>
        <v xml:space="preserve"> </v>
      </c>
    </row>
    <row r="58" spans="2:53" ht="18" customHeight="1">
      <c r="F58" s="197" t="s">
        <v>81</v>
      </c>
      <c r="G58" s="126" t="str">
        <f>BA48</f>
        <v>J-クレジットの利用によるカーボン・オフセット</v>
      </c>
      <c r="Y58" s="152"/>
      <c r="Z58" s="152"/>
      <c r="AA58" s="152"/>
      <c r="AB58" s="152"/>
      <c r="AC58" s="152"/>
      <c r="AD58" s="152"/>
      <c r="AE58" s="152"/>
      <c r="AF58" s="152"/>
      <c r="AG58" s="152"/>
      <c r="AH58" s="152"/>
      <c r="AI58" s="152"/>
      <c r="AJ58" s="152"/>
      <c r="AK58" s="152"/>
      <c r="AL58" s="152"/>
      <c r="AM58" s="152"/>
      <c r="AN58" s="152"/>
      <c r="AO58" s="152"/>
      <c r="AP58" s="152"/>
      <c r="AT58" s="152"/>
      <c r="AW58" s="153" t="s">
        <v>4348</v>
      </c>
    </row>
    <row r="59" spans="2:53" ht="18" customHeight="1">
      <c r="B59" s="126" t="str">
        <f>IF(AND(F59="☑", ISBLANK(H60)), "ERROR", "OK")</f>
        <v>OK</v>
      </c>
      <c r="F59" s="197" t="s">
        <v>81</v>
      </c>
      <c r="G59" s="126" t="s">
        <v>4336</v>
      </c>
      <c r="H59" s="131"/>
      <c r="I59" s="131"/>
      <c r="J59" s="131"/>
      <c r="K59" s="154"/>
      <c r="L59" s="154"/>
      <c r="M59" s="154"/>
      <c r="N59" s="154"/>
      <c r="O59" s="154"/>
      <c r="P59" s="154"/>
      <c r="Q59" s="154"/>
      <c r="R59" s="154"/>
      <c r="S59" s="154"/>
      <c r="T59" s="154"/>
      <c r="U59" s="131"/>
      <c r="V59" s="131"/>
      <c r="W59" s="154"/>
      <c r="X59" s="154"/>
      <c r="Y59" s="154"/>
      <c r="Z59" s="154"/>
      <c r="AA59" s="154"/>
      <c r="AB59" s="154"/>
      <c r="AC59" s="152"/>
      <c r="AD59" s="152"/>
      <c r="AE59" s="152"/>
      <c r="AF59" s="152"/>
      <c r="AG59" s="152"/>
      <c r="AH59" s="152"/>
      <c r="AI59" s="152"/>
      <c r="AJ59" s="152"/>
      <c r="AK59" s="152"/>
      <c r="AL59" s="152"/>
      <c r="AM59" s="152"/>
      <c r="AN59" s="152"/>
      <c r="AO59" s="152"/>
      <c r="AP59" s="152"/>
      <c r="AT59" s="152"/>
    </row>
    <row r="60" spans="2:53" ht="18" customHeight="1">
      <c r="F60" s="128"/>
      <c r="H60" s="368"/>
      <c r="I60" s="369"/>
      <c r="J60" s="369"/>
      <c r="K60" s="369"/>
      <c r="L60" s="369"/>
      <c r="M60" s="369"/>
      <c r="N60" s="369"/>
      <c r="O60" s="369"/>
      <c r="P60" s="369"/>
      <c r="Q60" s="369"/>
      <c r="R60" s="369"/>
      <c r="S60" s="369"/>
      <c r="T60" s="369"/>
      <c r="U60" s="369"/>
      <c r="V60" s="369"/>
      <c r="W60" s="369"/>
      <c r="X60" s="369"/>
      <c r="Y60" s="369"/>
      <c r="Z60" s="369"/>
      <c r="AA60" s="369"/>
      <c r="AB60" s="370"/>
      <c r="AC60" s="152"/>
      <c r="AD60" s="152"/>
      <c r="AE60" s="152"/>
      <c r="AF60" s="152"/>
      <c r="AG60" s="152"/>
      <c r="AH60" s="152"/>
      <c r="AI60" s="152"/>
      <c r="AJ60" s="152"/>
      <c r="AK60" s="152"/>
      <c r="AL60" s="152"/>
      <c r="AM60" s="152"/>
      <c r="AN60" s="152"/>
      <c r="AO60" s="152"/>
      <c r="AP60" s="152"/>
      <c r="AT60" s="152"/>
    </row>
    <row r="61" spans="2:53" ht="18" customHeight="1">
      <c r="H61" s="306"/>
      <c r="I61" s="371"/>
      <c r="J61" s="371"/>
      <c r="K61" s="371"/>
      <c r="L61" s="371"/>
      <c r="M61" s="371"/>
      <c r="N61" s="371"/>
      <c r="O61" s="371"/>
      <c r="P61" s="371"/>
      <c r="Q61" s="371"/>
      <c r="R61" s="371"/>
      <c r="S61" s="371"/>
      <c r="T61" s="371"/>
      <c r="U61" s="371"/>
      <c r="V61" s="371"/>
      <c r="W61" s="371"/>
      <c r="X61" s="371"/>
      <c r="Y61" s="371"/>
      <c r="Z61" s="371"/>
      <c r="AA61" s="371"/>
      <c r="AB61" s="307"/>
      <c r="AC61" s="152"/>
    </row>
    <row r="62" spans="2:53" ht="18" customHeight="1">
      <c r="H62" s="128"/>
      <c r="I62" s="128"/>
      <c r="J62" s="128"/>
      <c r="K62" s="153"/>
      <c r="L62" s="153"/>
      <c r="M62" s="153"/>
      <c r="N62" s="153"/>
      <c r="O62" s="153"/>
      <c r="P62" s="153"/>
      <c r="Q62" s="153"/>
      <c r="R62" s="153"/>
      <c r="S62" s="153"/>
      <c r="T62" s="153"/>
      <c r="U62" s="153"/>
      <c r="V62" s="153"/>
      <c r="W62" s="153"/>
      <c r="X62" s="153"/>
      <c r="Y62" s="153"/>
      <c r="Z62" s="153"/>
      <c r="AA62" s="153"/>
      <c r="AB62" s="153"/>
      <c r="AC62" s="152"/>
      <c r="AD62" s="152"/>
      <c r="AE62" s="152"/>
      <c r="AF62" s="152"/>
      <c r="AG62" s="152"/>
      <c r="AH62" s="152"/>
      <c r="AI62" s="152"/>
      <c r="AJ62" s="152"/>
      <c r="AK62" s="152"/>
      <c r="AL62" s="152"/>
      <c r="AM62" s="152"/>
      <c r="AN62" s="152"/>
      <c r="AO62" s="152"/>
      <c r="AP62" s="152"/>
      <c r="AT62" s="152"/>
    </row>
    <row r="63" spans="2:53" ht="18" customHeight="1">
      <c r="D63" s="137" t="s">
        <v>3629</v>
      </c>
      <c r="E63" s="139"/>
      <c r="F63" s="139"/>
      <c r="G63" s="139"/>
      <c r="H63" s="155"/>
      <c r="I63" s="155"/>
      <c r="J63" s="155"/>
      <c r="K63" s="156"/>
      <c r="L63" s="156"/>
      <c r="M63" s="156"/>
      <c r="N63" s="156"/>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7"/>
      <c r="AM63" s="157"/>
      <c r="AN63" s="157"/>
      <c r="AO63" s="157"/>
      <c r="AP63" s="157"/>
      <c r="AQ63" s="139"/>
      <c r="AR63" s="139"/>
      <c r="AS63" s="139"/>
      <c r="AT63" s="157"/>
    </row>
    <row r="64" spans="2:53" ht="18" customHeight="1">
      <c r="E64" s="126" t="s">
        <v>3630</v>
      </c>
      <c r="H64" s="153"/>
      <c r="I64" s="153"/>
      <c r="J64" s="153"/>
      <c r="K64" s="297"/>
      <c r="L64" s="298"/>
      <c r="M64" s="298"/>
      <c r="N64" s="299"/>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2"/>
      <c r="AM64" s="152"/>
      <c r="AN64" s="152"/>
      <c r="AO64" s="152"/>
      <c r="AP64" s="152"/>
      <c r="AT64" s="152"/>
      <c r="AV64" s="126" t="s">
        <v>3632</v>
      </c>
      <c r="AW64" s="126" t="s">
        <v>3633</v>
      </c>
      <c r="AX64" s="126" t="s">
        <v>3634</v>
      </c>
      <c r="AY64" s="126" t="s">
        <v>3635</v>
      </c>
      <c r="AZ64" s="126" t="s">
        <v>3636</v>
      </c>
      <c r="BA64" s="126" t="s">
        <v>3631</v>
      </c>
    </row>
    <row r="65" spans="2:68" ht="18" customHeight="1">
      <c r="F65" s="126" t="s">
        <v>3637</v>
      </c>
      <c r="H65" s="153"/>
      <c r="I65" s="153"/>
      <c r="J65" s="153"/>
      <c r="K65" s="282"/>
      <c r="L65" s="280"/>
      <c r="M65" s="280"/>
      <c r="N65" s="281"/>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2"/>
      <c r="AM65" s="152"/>
      <c r="AN65" s="152"/>
      <c r="AO65" s="152"/>
      <c r="AP65" s="152"/>
      <c r="AT65" s="152"/>
      <c r="AV65" s="126" t="s">
        <v>3540</v>
      </c>
      <c r="AW65" s="126" t="s">
        <v>76</v>
      </c>
      <c r="AX65" s="126" t="s">
        <v>3541</v>
      </c>
    </row>
    <row r="66" spans="2:68" ht="18" customHeight="1">
      <c r="E66" s="126" t="s">
        <v>3638</v>
      </c>
      <c r="F66" s="131"/>
      <c r="H66" s="153"/>
      <c r="I66" s="153"/>
      <c r="J66" s="153"/>
      <c r="K66" s="158"/>
      <c r="L66" s="158"/>
      <c r="M66" s="158"/>
      <c r="N66" s="158"/>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2"/>
      <c r="AM66" s="152"/>
      <c r="AN66" s="152"/>
      <c r="AO66" s="152"/>
      <c r="AP66" s="152"/>
      <c r="AT66" s="152"/>
      <c r="AV66" s="126" t="s">
        <v>3627</v>
      </c>
      <c r="AW66" s="126">
        <f>IF(K64=BA64,K65,K64)</f>
        <v>0</v>
      </c>
    </row>
    <row r="67" spans="2:68" ht="18" customHeight="1">
      <c r="F67" s="197" t="s">
        <v>81</v>
      </c>
      <c r="G67" s="126" t="s">
        <v>3639</v>
      </c>
      <c r="H67" s="153"/>
      <c r="I67" s="153"/>
      <c r="J67" s="153"/>
      <c r="K67" s="282"/>
      <c r="L67" s="280"/>
      <c r="M67" s="280"/>
      <c r="N67" s="281"/>
      <c r="O67" s="153" t="s">
        <v>3640</v>
      </c>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2"/>
      <c r="AM67" s="152"/>
      <c r="AN67" s="152"/>
      <c r="AO67" s="152"/>
      <c r="AP67" s="152"/>
      <c r="AT67" s="152"/>
      <c r="AV67" s="126" t="s">
        <v>3627</v>
      </c>
      <c r="AW67" s="126">
        <f>IF(F67=AX65,"基準年度比で約"&amp;K67&amp;O67&amp;G67&amp;"する",(IF(F68=AX65,"基準年度比で約"&amp;K68&amp;O68&amp;G68&amp;"する",(IF(F69=AX65,G69&amp;"となる",0)))))</f>
        <v>0</v>
      </c>
    </row>
    <row r="68" spans="2:68" ht="18" customHeight="1">
      <c r="F68" s="197" t="s">
        <v>81</v>
      </c>
      <c r="G68" s="131" t="s">
        <v>3641</v>
      </c>
      <c r="H68" s="220"/>
      <c r="I68" s="220"/>
      <c r="J68" s="220"/>
      <c r="K68" s="282"/>
      <c r="L68" s="280"/>
      <c r="M68" s="280"/>
      <c r="N68" s="281"/>
      <c r="O68" s="153" t="s">
        <v>3640</v>
      </c>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2"/>
      <c r="AM68" s="152"/>
      <c r="AN68" s="152"/>
      <c r="AO68" s="152"/>
      <c r="AP68" s="152"/>
      <c r="AT68" s="152"/>
      <c r="AV68" s="126" t="s">
        <v>3619</v>
      </c>
      <c r="AW68" s="126" t="str">
        <f>"今後"&amp;H42&amp;"年間で、県内の事業活動において"&amp;AW66&amp;"が"&amp;AW67&amp;"見込み"</f>
        <v>今後4年間で、県内の事業活動において0が0見込み</v>
      </c>
    </row>
    <row r="69" spans="2:68" ht="18" customHeight="1">
      <c r="F69" s="206" t="s">
        <v>81</v>
      </c>
      <c r="G69" s="251" t="s">
        <v>3642</v>
      </c>
      <c r="H69" s="252"/>
      <c r="I69" s="252"/>
      <c r="J69" s="252"/>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2"/>
      <c r="AM69" s="152"/>
      <c r="AN69" s="152"/>
      <c r="AO69" s="152"/>
      <c r="AP69" s="152"/>
      <c r="AT69" s="152"/>
    </row>
    <row r="70" spans="2:68" ht="18" customHeight="1">
      <c r="F70" s="128"/>
      <c r="G70" s="128"/>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2"/>
      <c r="AM70" s="152"/>
      <c r="AN70" s="152"/>
      <c r="AO70" s="152"/>
      <c r="AP70" s="152"/>
      <c r="AT70" s="152"/>
    </row>
    <row r="71" spans="2:68" ht="18" customHeight="1">
      <c r="D71" s="137" t="s">
        <v>3643</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57"/>
    </row>
    <row r="72" spans="2:68" ht="18" customHeight="1">
      <c r="D72" s="136"/>
      <c r="E72" s="159" t="s">
        <v>3644</v>
      </c>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60"/>
    </row>
    <row r="73" spans="2:68" ht="18" customHeight="1">
      <c r="D73" s="136"/>
      <c r="F73" s="126" t="s">
        <v>3645</v>
      </c>
      <c r="AC73" s="161" t="s">
        <v>3646</v>
      </c>
      <c r="AD73" s="162"/>
      <c r="AE73" s="162"/>
      <c r="AF73" s="136"/>
      <c r="AG73" s="136"/>
      <c r="AL73" s="163"/>
      <c r="AM73" s="161" t="s">
        <v>3647</v>
      </c>
      <c r="AN73" s="131"/>
      <c r="AO73" s="131"/>
    </row>
    <row r="74" spans="2:68" ht="18" customHeight="1">
      <c r="B74" s="126" t="str">
        <f>IF(AND($U$14="☑",(OR(ISBLANK(AC74),ISBLANK(AM74)))), "ERROR", "OK")</f>
        <v>OK</v>
      </c>
      <c r="D74" s="136"/>
      <c r="G74" s="126" t="s">
        <v>3648</v>
      </c>
      <c r="AC74" s="359"/>
      <c r="AD74" s="360"/>
      <c r="AE74" s="361"/>
      <c r="AF74" s="126" t="s">
        <v>3649</v>
      </c>
      <c r="AM74" s="359"/>
      <c r="AN74" s="360"/>
      <c r="AO74" s="361"/>
      <c r="AP74" s="126" t="s">
        <v>3649</v>
      </c>
    </row>
    <row r="75" spans="2:68" ht="18" customHeight="1">
      <c r="D75" s="136"/>
      <c r="H75" s="138" t="s">
        <v>3650</v>
      </c>
      <c r="AC75" s="129"/>
      <c r="AD75" s="129"/>
      <c r="AE75" s="129"/>
      <c r="AF75" s="131"/>
      <c r="AG75" s="131"/>
      <c r="AH75" s="131"/>
      <c r="AI75" s="131"/>
      <c r="AJ75" s="131"/>
      <c r="AK75" s="131"/>
      <c r="AL75" s="164"/>
      <c r="AM75" s="129"/>
      <c r="AN75" s="129"/>
      <c r="AO75" s="129"/>
      <c r="AP75" s="131"/>
      <c r="AQ75" s="131"/>
      <c r="AR75" s="131"/>
      <c r="AS75" s="131"/>
      <c r="AT75" s="131"/>
    </row>
    <row r="76" spans="2:68" ht="18" customHeight="1">
      <c r="B76" s="126" t="str">
        <f>IF(AND($U$14="☑",ISBLANK(AC76)), "ERROR", "OK")</f>
        <v>OK</v>
      </c>
      <c r="D76" s="136"/>
      <c r="J76" s="126" t="s">
        <v>3651</v>
      </c>
      <c r="AC76" s="322"/>
      <c r="AD76" s="323"/>
      <c r="AE76" s="323"/>
      <c r="AF76" s="323"/>
      <c r="AG76" s="323"/>
      <c r="AH76" s="323"/>
      <c r="AI76" s="323"/>
      <c r="AJ76" s="323"/>
      <c r="AK76" s="323"/>
      <c r="AL76" s="323"/>
      <c r="AM76" s="323"/>
      <c r="AN76" s="323"/>
      <c r="AO76" s="323"/>
      <c r="AP76" s="323"/>
      <c r="AQ76" s="323"/>
      <c r="AR76" s="323"/>
      <c r="AS76" s="323"/>
      <c r="AT76" s="324"/>
      <c r="AV76" s="126" t="s">
        <v>3540</v>
      </c>
      <c r="AW76" s="126" t="str">
        <f>I78</f>
        <v>①事業活動における目標削減率から計算する場合</v>
      </c>
      <c r="AX76" s="126" t="str">
        <f>I81</f>
        <v>②事業活動における増減見込みから計算する場合</v>
      </c>
      <c r="AY76" s="126" t="str">
        <f>I87</f>
        <v>③事業活動における最終年度の目標値から計算する場合</v>
      </c>
      <c r="BJ76" s="126" t="s">
        <v>3646</v>
      </c>
      <c r="BN76" s="126" t="s">
        <v>3647</v>
      </c>
    </row>
    <row r="77" spans="2:68" ht="18" customHeight="1">
      <c r="D77" s="136"/>
      <c r="H77" s="126" t="s">
        <v>3653</v>
      </c>
      <c r="AC77" s="128"/>
      <c r="AD77" s="128"/>
      <c r="AE77" s="128"/>
      <c r="AF77" s="153"/>
      <c r="AG77" s="128"/>
      <c r="AH77" s="128"/>
      <c r="AI77" s="128"/>
      <c r="AJ77" s="128"/>
      <c r="AK77" s="128"/>
      <c r="AL77" s="165"/>
      <c r="AM77" s="128"/>
      <c r="AN77" s="128"/>
      <c r="AO77" s="128"/>
      <c r="AP77" s="153"/>
      <c r="AQ77" s="128"/>
      <c r="AR77" s="128"/>
      <c r="AS77" s="128"/>
      <c r="AT77" s="128"/>
      <c r="AV77" s="126" t="s">
        <v>3619</v>
      </c>
      <c r="AW77" s="126" t="s">
        <v>3654</v>
      </c>
      <c r="AY77" s="126" t="s">
        <v>3646</v>
      </c>
      <c r="AZ77" s="210" t="str">
        <f>IF(AC76=AW76,AC80,IF(AC76=AX76,AC85,IF(AC76=AY76, AC88, "")))</f>
        <v/>
      </c>
      <c r="BE77" s="126" t="s">
        <v>4329</v>
      </c>
      <c r="BJ77" s="245" t="e">
        <f>BJ78/BJ79</f>
        <v>#DIV/0!</v>
      </c>
      <c r="BK77" s="207" t="s">
        <v>3655</v>
      </c>
      <c r="BL77" s="207">
        <f>AE95</f>
        <v>0</v>
      </c>
      <c r="BN77" s="246" t="e">
        <f>BN78/BN79</f>
        <v>#DIV/0!</v>
      </c>
      <c r="BO77" s="152" t="s">
        <v>3655</v>
      </c>
      <c r="BP77" s="152" t="e">
        <f>#REF!</f>
        <v>#REF!</v>
      </c>
    </row>
    <row r="78" spans="2:68" ht="18" customHeight="1">
      <c r="D78" s="136"/>
      <c r="I78" s="126" t="s">
        <v>3656</v>
      </c>
      <c r="AC78" s="166"/>
      <c r="AD78" s="131"/>
      <c r="AE78" s="131"/>
      <c r="AF78" s="152"/>
      <c r="AL78" s="167"/>
      <c r="AM78" s="166"/>
      <c r="AN78" s="131"/>
      <c r="AO78" s="131"/>
      <c r="AP78" s="152"/>
      <c r="AV78" s="126" t="s">
        <v>3619</v>
      </c>
      <c r="AY78" s="126" t="s">
        <v>3647</v>
      </c>
      <c r="AZ78" s="210" t="str">
        <f>IF(AC76=AW76,AM80,IF(AC76=AX76,AM85,IF(AC76=AY76, AM88, "")))</f>
        <v/>
      </c>
      <c r="BF78" s="126" t="s">
        <v>3657</v>
      </c>
      <c r="BJ78" s="210">
        <f>AC74</f>
        <v>0</v>
      </c>
      <c r="BK78" s="126" t="str">
        <f>AF74</f>
        <v>t-CO2</v>
      </c>
      <c r="BM78" s="167"/>
      <c r="BN78" s="210">
        <f>AM74</f>
        <v>0</v>
      </c>
      <c r="BO78" s="126" t="str">
        <f>AP74</f>
        <v>t-CO2</v>
      </c>
    </row>
    <row r="79" spans="2:68" ht="18" customHeight="1">
      <c r="B79" s="126" t="str">
        <f>IF(AND($U$14="☑",$AC$76=$I$78,(OR(ISBLANK(AC79),ISBLANK(AM79)))), "ERROR", "OK")</f>
        <v>OK</v>
      </c>
      <c r="J79" s="126" t="s">
        <v>3658</v>
      </c>
      <c r="AC79" s="354"/>
      <c r="AD79" s="355"/>
      <c r="AE79" s="356"/>
      <c r="AF79" s="126" t="s">
        <v>3640</v>
      </c>
      <c r="AM79" s="354"/>
      <c r="AN79" s="355"/>
      <c r="AO79" s="356"/>
      <c r="AP79" s="126" t="s">
        <v>3640</v>
      </c>
      <c r="AV79" s="126" t="s">
        <v>3619</v>
      </c>
      <c r="AW79" s="126" t="s">
        <v>3659</v>
      </c>
      <c r="AY79" s="126" t="s">
        <v>3646</v>
      </c>
      <c r="AZ79" s="168" t="str">
        <f>IF(AC76=AW76,AC79,IF(AC76=AX76,AC86,IF(AC76=AY76,AC89, "")))</f>
        <v/>
      </c>
      <c r="BF79" s="126" t="s">
        <v>3660</v>
      </c>
      <c r="BJ79" s="126">
        <f>AC96</f>
        <v>0</v>
      </c>
      <c r="BK79" s="126">
        <f>AE95</f>
        <v>0</v>
      </c>
      <c r="BM79" s="167"/>
      <c r="BN79" s="126">
        <f>BJ79</f>
        <v>0</v>
      </c>
      <c r="BO79" s="126">
        <f>BK79</f>
        <v>0</v>
      </c>
    </row>
    <row r="80" spans="2:68" ht="18" customHeight="1">
      <c r="J80" s="126" t="s">
        <v>3661</v>
      </c>
      <c r="AC80" s="357">
        <f>AC74-(AC74*(AC79/100))</f>
        <v>0</v>
      </c>
      <c r="AD80" s="357"/>
      <c r="AE80" s="357"/>
      <c r="AF80" s="126" t="s">
        <v>3649</v>
      </c>
      <c r="AL80" s="167"/>
      <c r="AM80" s="358">
        <f>AM74-(AM74*(AM79/100))</f>
        <v>0</v>
      </c>
      <c r="AN80" s="357"/>
      <c r="AO80" s="357"/>
      <c r="AP80" s="126" t="s">
        <v>3649</v>
      </c>
      <c r="AV80" s="126" t="s">
        <v>3619</v>
      </c>
      <c r="AY80" s="126" t="s">
        <v>3647</v>
      </c>
      <c r="AZ80" s="168" t="str">
        <f>IF(AC76=AW76,AM79,IF(AC76=AX76,AM86,IF(AC76=AY76,AM89, "")))</f>
        <v/>
      </c>
      <c r="BK80" s="152"/>
      <c r="BM80" s="167"/>
      <c r="BO80" s="152"/>
    </row>
    <row r="81" spans="2:68" ht="18" customHeight="1">
      <c r="D81" s="136"/>
      <c r="I81" s="126" t="s">
        <v>3662</v>
      </c>
      <c r="AC81" s="169"/>
      <c r="AD81" s="169"/>
      <c r="AE81" s="169"/>
      <c r="AF81" s="152"/>
      <c r="AL81" s="167"/>
      <c r="AM81" s="169"/>
      <c r="AN81" s="169"/>
      <c r="AO81" s="169"/>
      <c r="BE81" s="222" t="s">
        <v>4337</v>
      </c>
      <c r="BF81" s="222"/>
      <c r="BG81" s="222"/>
      <c r="BH81" s="222"/>
      <c r="BI81" s="222"/>
      <c r="BJ81" s="223"/>
      <c r="BK81" s="222"/>
      <c r="BL81" s="222"/>
      <c r="BM81" s="234"/>
      <c r="BN81" s="223"/>
      <c r="BO81" s="222"/>
      <c r="BP81" s="222"/>
    </row>
    <row r="82" spans="2:68" ht="18" customHeight="1">
      <c r="B82" s="126" t="str">
        <f>IF(AND($U$14="☑",$AC$76=$I$81,(OR(ISBLANK(AC82),ISBLANK(AM82)))), "ERROR", "OK")</f>
        <v>OK</v>
      </c>
      <c r="D82" s="136"/>
      <c r="J82" s="126" t="s">
        <v>3663</v>
      </c>
      <c r="AC82" s="286"/>
      <c r="AD82" s="287"/>
      <c r="AE82" s="288"/>
      <c r="AF82" s="126" t="s">
        <v>3649</v>
      </c>
      <c r="AM82" s="286"/>
      <c r="AN82" s="287"/>
      <c r="AO82" s="288"/>
      <c r="AP82" s="126" t="s">
        <v>3649</v>
      </c>
      <c r="BE82" s="222"/>
      <c r="BF82" s="222" t="s">
        <v>3658</v>
      </c>
      <c r="BG82" s="222"/>
      <c r="BH82" s="222"/>
      <c r="BI82" s="222"/>
      <c r="BJ82" s="235">
        <f>AC79</f>
        <v>0</v>
      </c>
      <c r="BK82" s="222" t="s">
        <v>3640</v>
      </c>
      <c r="BL82" s="222"/>
      <c r="BM82" s="236"/>
      <c r="BN82" s="235">
        <f>AM79</f>
        <v>0</v>
      </c>
      <c r="BO82" s="222" t="s">
        <v>3640</v>
      </c>
      <c r="BP82" s="222"/>
    </row>
    <row r="83" spans="2:68" ht="18" customHeight="1">
      <c r="B83" s="126" t="str">
        <f>IF(AND($U$14="☑",$AC$76=$I$81,(OR(ISBLANK(AC83),ISBLANK(AM83)))), "ERROR", "OK")</f>
        <v>OK</v>
      </c>
      <c r="D83" s="136"/>
      <c r="J83" s="126" t="s">
        <v>3664</v>
      </c>
      <c r="AC83" s="286"/>
      <c r="AD83" s="287"/>
      <c r="AE83" s="288"/>
      <c r="AF83" s="126" t="s">
        <v>3649</v>
      </c>
      <c r="AM83" s="286"/>
      <c r="AN83" s="287"/>
      <c r="AO83" s="288"/>
      <c r="AP83" s="126" t="s">
        <v>3649</v>
      </c>
      <c r="BE83" s="222"/>
      <c r="BF83" s="222" t="s">
        <v>4330</v>
      </c>
      <c r="BG83" s="222"/>
      <c r="BH83" s="222"/>
      <c r="BI83" s="222"/>
      <c r="BJ83" s="237" t="e">
        <f>BJ77*(1-BJ82/100)</f>
        <v>#DIV/0!</v>
      </c>
      <c r="BK83" s="226" t="s">
        <v>4340</v>
      </c>
      <c r="BL83" s="227">
        <f>$AE$95</f>
        <v>0</v>
      </c>
      <c r="BM83" s="236"/>
      <c r="BN83" s="237" t="e">
        <f>BN77*(1-BN82/100)</f>
        <v>#DIV/0!</v>
      </c>
      <c r="BO83" s="226" t="s">
        <v>4340</v>
      </c>
      <c r="BP83" s="227">
        <f>$AE$95</f>
        <v>0</v>
      </c>
    </row>
    <row r="84" spans="2:68" ht="18" customHeight="1">
      <c r="B84" s="126" t="str">
        <f t="shared" ref="B84" si="0">IF(AND($U$14="☑",$AC$76=$I$81,(OR(ISBLANK(AC84),ISBLANK(AM84)))), "ERROR", "OK")</f>
        <v>OK</v>
      </c>
      <c r="D84" s="136"/>
      <c r="J84" s="126" t="s">
        <v>3665</v>
      </c>
      <c r="AC84" s="286"/>
      <c r="AD84" s="287"/>
      <c r="AE84" s="288"/>
      <c r="AF84" s="126" t="s">
        <v>3649</v>
      </c>
      <c r="AM84" s="286"/>
      <c r="AN84" s="287"/>
      <c r="AO84" s="288"/>
      <c r="AP84" s="126" t="s">
        <v>3649</v>
      </c>
      <c r="BE84" s="222" t="s">
        <v>4338</v>
      </c>
      <c r="BF84" s="222"/>
      <c r="BG84" s="222"/>
      <c r="BH84" s="222"/>
      <c r="BI84" s="222"/>
      <c r="BJ84" s="222"/>
      <c r="BK84" s="222"/>
      <c r="BL84" s="222"/>
      <c r="BM84" s="234"/>
      <c r="BN84" s="222"/>
      <c r="BO84" s="222"/>
      <c r="BP84" s="222"/>
    </row>
    <row r="85" spans="2:68" ht="18" customHeight="1">
      <c r="B85" s="136"/>
      <c r="D85" s="136"/>
      <c r="J85" s="126" t="s">
        <v>3661</v>
      </c>
      <c r="AC85" s="352">
        <f>AC74+AC82-AC83-AC84</f>
        <v>0</v>
      </c>
      <c r="AD85" s="352"/>
      <c r="AE85" s="352"/>
      <c r="AF85" s="126" t="s">
        <v>3649</v>
      </c>
      <c r="AL85" s="167"/>
      <c r="AM85" s="353">
        <f>AM74+AM82-AM83-AM84</f>
        <v>0</v>
      </c>
      <c r="AN85" s="352"/>
      <c r="AO85" s="352"/>
      <c r="AP85" s="126" t="s">
        <v>3649</v>
      </c>
      <c r="BE85" s="222"/>
      <c r="BF85" s="222" t="s">
        <v>3663</v>
      </c>
      <c r="BG85" s="222"/>
      <c r="BH85" s="222"/>
      <c r="BI85" s="222"/>
      <c r="BJ85" s="222">
        <f>AC82</f>
        <v>0</v>
      </c>
      <c r="BK85" s="226" t="s">
        <v>4341</v>
      </c>
      <c r="BL85" s="227"/>
      <c r="BM85" s="236"/>
      <c r="BN85" s="222">
        <f>AM82</f>
        <v>0</v>
      </c>
      <c r="BO85" s="226" t="s">
        <v>4341</v>
      </c>
      <c r="BP85" s="222"/>
    </row>
    <row r="86" spans="2:68" ht="18" customHeight="1">
      <c r="B86" s="136"/>
      <c r="D86" s="136"/>
      <c r="J86" s="126" t="s">
        <v>3658</v>
      </c>
      <c r="AC86" s="348" t="e">
        <f>(1-AC85/AC74)*100</f>
        <v>#DIV/0!</v>
      </c>
      <c r="AD86" s="348"/>
      <c r="AE86" s="348"/>
      <c r="AF86" s="126" t="s">
        <v>3640</v>
      </c>
      <c r="AL86" s="167"/>
      <c r="AM86" s="349" t="e">
        <f>(1-AM85/AM74)*100</f>
        <v>#DIV/0!</v>
      </c>
      <c r="AN86" s="348"/>
      <c r="AO86" s="348"/>
      <c r="AP86" s="126" t="s">
        <v>3640</v>
      </c>
      <c r="BE86" s="222"/>
      <c r="BF86" s="222"/>
      <c r="BG86" s="222"/>
      <c r="BH86" s="222"/>
      <c r="BI86" s="222"/>
      <c r="BJ86" s="222" t="e">
        <f>BJ85/BJ79</f>
        <v>#DIV/0!</v>
      </c>
      <c r="BK86" s="226" t="s">
        <v>4340</v>
      </c>
      <c r="BL86" s="227">
        <f>$AE$95</f>
        <v>0</v>
      </c>
      <c r="BM86" s="236"/>
      <c r="BN86" s="222" t="e">
        <f>BN85/BN79</f>
        <v>#DIV/0!</v>
      </c>
      <c r="BO86" s="226" t="s">
        <v>4340</v>
      </c>
      <c r="BP86" s="227">
        <f>$AE$95</f>
        <v>0</v>
      </c>
    </row>
    <row r="87" spans="2:68" ht="18" customHeight="1">
      <c r="B87" s="136"/>
      <c r="C87" s="136"/>
      <c r="D87" s="136"/>
      <c r="I87" s="126" t="s">
        <v>3666</v>
      </c>
      <c r="AC87" s="172"/>
      <c r="AD87" s="169"/>
      <c r="AE87" s="169"/>
      <c r="AF87" s="152"/>
      <c r="AL87" s="167"/>
      <c r="AM87" s="172"/>
      <c r="AN87" s="169"/>
      <c r="AO87" s="169"/>
      <c r="BE87" s="222"/>
      <c r="BF87" s="222" t="s">
        <v>3664</v>
      </c>
      <c r="BG87" s="222"/>
      <c r="BH87" s="222"/>
      <c r="BI87" s="222"/>
      <c r="BJ87" s="222">
        <f>AC83</f>
        <v>0</v>
      </c>
      <c r="BK87" s="226" t="s">
        <v>4341</v>
      </c>
      <c r="BL87" s="227"/>
      <c r="BM87" s="236"/>
      <c r="BN87" s="222">
        <f>AG83</f>
        <v>0</v>
      </c>
      <c r="BO87" s="226" t="s">
        <v>4341</v>
      </c>
      <c r="BP87" s="222"/>
    </row>
    <row r="88" spans="2:68" ht="18" customHeight="1">
      <c r="B88" s="126" t="str">
        <f>IF(AND($U$14="☑",$AC$76=$I$87,(OR(ISBLANK(AC88),ISBLANK(AM88)))), "ERROR", "OK")</f>
        <v>OK</v>
      </c>
      <c r="D88" s="136"/>
      <c r="J88" s="126" t="s">
        <v>3661</v>
      </c>
      <c r="AC88" s="283"/>
      <c r="AD88" s="284"/>
      <c r="AE88" s="321"/>
      <c r="AF88" s="126" t="s">
        <v>3649</v>
      </c>
      <c r="AM88" s="283"/>
      <c r="AN88" s="284"/>
      <c r="AO88" s="321"/>
      <c r="AP88" s="126" t="s">
        <v>3649</v>
      </c>
      <c r="BE88" s="222"/>
      <c r="BF88" s="222"/>
      <c r="BG88" s="222"/>
      <c r="BH88" s="222"/>
      <c r="BI88" s="222"/>
      <c r="BJ88" s="229" t="e">
        <f>BJ87/BJ79</f>
        <v>#DIV/0!</v>
      </c>
      <c r="BK88" s="226" t="s">
        <v>4340</v>
      </c>
      <c r="BL88" s="227">
        <f>$AE$95</f>
        <v>0</v>
      </c>
      <c r="BM88" s="236"/>
      <c r="BN88" s="229" t="e">
        <f>BN87/BN79</f>
        <v>#DIV/0!</v>
      </c>
      <c r="BO88" s="226" t="s">
        <v>4340</v>
      </c>
      <c r="BP88" s="227">
        <f>$AE$95</f>
        <v>0</v>
      </c>
    </row>
    <row r="89" spans="2:68" ht="18" customHeight="1">
      <c r="D89" s="136"/>
      <c r="J89" s="126" t="s">
        <v>3658</v>
      </c>
      <c r="AC89" s="350" t="e">
        <f>(1-AC88/AC74)*100</f>
        <v>#DIV/0!</v>
      </c>
      <c r="AD89" s="350"/>
      <c r="AE89" s="350"/>
      <c r="AF89" s="211" t="s">
        <v>3640</v>
      </c>
      <c r="AG89" s="211"/>
      <c r="AH89" s="211"/>
      <c r="AI89" s="211"/>
      <c r="AJ89" s="211"/>
      <c r="AK89" s="211"/>
      <c r="AL89" s="217"/>
      <c r="AM89" s="351" t="e">
        <f>(1-AM88/AM74)*100</f>
        <v>#DIV/0!</v>
      </c>
      <c r="AN89" s="350"/>
      <c r="AO89" s="350"/>
      <c r="AP89" s="126" t="s">
        <v>3640</v>
      </c>
      <c r="BE89" s="222"/>
      <c r="BF89" s="222" t="s">
        <v>3665</v>
      </c>
      <c r="BG89" s="222"/>
      <c r="BH89" s="222"/>
      <c r="BI89" s="222"/>
      <c r="BJ89" s="226">
        <f>AC84</f>
        <v>0</v>
      </c>
      <c r="BK89" s="226" t="s">
        <v>4341</v>
      </c>
      <c r="BL89" s="227"/>
      <c r="BM89" s="236"/>
      <c r="BN89" s="226">
        <f>AM84</f>
        <v>0</v>
      </c>
      <c r="BO89" s="226" t="s">
        <v>4341</v>
      </c>
      <c r="BP89" s="222"/>
    </row>
    <row r="90" spans="2:68" ht="18" customHeight="1">
      <c r="AF90" s="152"/>
      <c r="AL90" s="167"/>
      <c r="AM90" s="173"/>
      <c r="AP90" s="152"/>
      <c r="BE90" s="222"/>
      <c r="BF90" s="222"/>
      <c r="BG90" s="222"/>
      <c r="BH90" s="222"/>
      <c r="BI90" s="222"/>
      <c r="BJ90" s="222" t="e">
        <f>BJ89/BJ79</f>
        <v>#DIV/0!</v>
      </c>
      <c r="BK90" s="226" t="s">
        <v>4340</v>
      </c>
      <c r="BL90" s="227">
        <f>$AE$95</f>
        <v>0</v>
      </c>
      <c r="BM90" s="236"/>
      <c r="BN90" s="222" t="e">
        <f>BN89/BN79</f>
        <v>#DIV/0!</v>
      </c>
      <c r="BO90" s="226" t="s">
        <v>4340</v>
      </c>
      <c r="BP90" s="227">
        <f>$AE$95</f>
        <v>0</v>
      </c>
    </row>
    <row r="91" spans="2:68" ht="18" customHeight="1">
      <c r="F91" s="126" t="s">
        <v>3667</v>
      </c>
      <c r="AC91" s="337" t="s">
        <v>3669</v>
      </c>
      <c r="AD91" s="338"/>
      <c r="AE91" s="339"/>
      <c r="AF91" s="152"/>
      <c r="AM91" s="174"/>
      <c r="AP91" s="152"/>
      <c r="AV91" s="126" t="s">
        <v>3540</v>
      </c>
      <c r="AW91" s="126" t="s">
        <v>3669</v>
      </c>
      <c r="AX91" s="126" t="s">
        <v>3668</v>
      </c>
      <c r="BE91" s="222"/>
      <c r="BF91" s="222" t="s">
        <v>4330</v>
      </c>
      <c r="BG91" s="222"/>
      <c r="BH91" s="222"/>
      <c r="BI91" s="222"/>
      <c r="BJ91" s="238" t="e">
        <f>BJ77+BJ86-BJ88-BJ90</f>
        <v>#DIV/0!</v>
      </c>
      <c r="BK91" s="226" t="s">
        <v>4341</v>
      </c>
      <c r="BL91" s="227"/>
      <c r="BM91" s="236"/>
      <c r="BN91" s="238" t="e">
        <f>BN77+BN86-BN88-BN90</f>
        <v>#DIV/0!</v>
      </c>
      <c r="BO91" s="226" t="s">
        <v>4340</v>
      </c>
      <c r="BP91" s="227">
        <f>$AE$95</f>
        <v>0</v>
      </c>
    </row>
    <row r="92" spans="2:68" ht="18" customHeight="1">
      <c r="B92" s="126" t="str">
        <f>IF(AND($U$14="☑",$AC$91=AX91,(ISBLANK(AC92))), "ERROR", "OK")</f>
        <v>OK</v>
      </c>
      <c r="G92" s="126" t="s">
        <v>3670</v>
      </c>
      <c r="AC92" s="297"/>
      <c r="AD92" s="298"/>
      <c r="AE92" s="299"/>
      <c r="AF92" s="152"/>
      <c r="AV92" s="126" t="s">
        <v>3540</v>
      </c>
      <c r="AW92" s="126" t="s">
        <v>3671</v>
      </c>
      <c r="AX92" s="126" t="s">
        <v>3672</v>
      </c>
      <c r="AY92" s="126" t="s">
        <v>3673</v>
      </c>
      <c r="BE92" s="222"/>
      <c r="BF92" s="222" t="s">
        <v>3658</v>
      </c>
      <c r="BG92" s="222"/>
      <c r="BH92" s="222"/>
      <c r="BI92" s="222"/>
      <c r="BJ92" s="231" t="e">
        <f>(1-BJ91/BJ77)*100</f>
        <v>#DIV/0!</v>
      </c>
      <c r="BK92" s="222" t="s">
        <v>3640</v>
      </c>
      <c r="BL92" s="222"/>
      <c r="BM92" s="236"/>
      <c r="BN92" s="231" t="e">
        <f>(1-BN91/BN77)*100</f>
        <v>#DIV/0!</v>
      </c>
      <c r="BO92" s="222" t="s">
        <v>3640</v>
      </c>
      <c r="BP92" s="222"/>
    </row>
    <row r="93" spans="2:68" ht="18" customHeight="1" thickBot="1">
      <c r="B93" s="126" t="str">
        <f>IF(AND($U$14="☑",$AC$91=AX92,AC92=AY92,(ISBLANK(AC93))), "ERROR", "OK")</f>
        <v>OK</v>
      </c>
      <c r="H93" s="126" t="s">
        <v>3637</v>
      </c>
      <c r="AC93" s="340"/>
      <c r="AD93" s="274"/>
      <c r="AE93" s="275"/>
      <c r="AF93" s="154"/>
      <c r="AG93" s="131"/>
      <c r="AH93" s="131"/>
      <c r="AI93" s="131"/>
      <c r="AJ93" s="131"/>
      <c r="AK93" s="131"/>
      <c r="AL93" s="131"/>
      <c r="AM93" s="131"/>
      <c r="AN93" s="131"/>
      <c r="AO93" s="131"/>
      <c r="AP93" s="131"/>
      <c r="AQ93" s="131"/>
      <c r="AR93" s="131"/>
      <c r="AS93" s="131"/>
      <c r="AT93" s="131"/>
      <c r="AV93" s="126" t="s">
        <v>3619</v>
      </c>
      <c r="AW93" s="126" t="str">
        <f>IF(AC92="その他指標", AC93, AC92)&amp;""</f>
        <v/>
      </c>
      <c r="BE93" s="126" t="s">
        <v>3666</v>
      </c>
      <c r="BJ93" s="166"/>
      <c r="BM93" s="171"/>
      <c r="BN93" s="166"/>
    </row>
    <row r="94" spans="2:68" ht="18" customHeight="1" thickTop="1" thickBot="1">
      <c r="B94" s="126" t="str">
        <f>IF(AND($U$14="☑",$AC$91=AX92,AC92=AY92,(ISBLANK(AC94))), "ERROR", "OK")</f>
        <v>OK</v>
      </c>
      <c r="H94" s="126" t="s">
        <v>3674</v>
      </c>
      <c r="AC94" s="279"/>
      <c r="AD94" s="303"/>
      <c r="AE94" s="303"/>
      <c r="AF94" s="303"/>
      <c r="AG94" s="303"/>
      <c r="AH94" s="303"/>
      <c r="AI94" s="303"/>
      <c r="AJ94" s="303"/>
      <c r="AK94" s="303"/>
      <c r="AL94" s="303"/>
      <c r="AM94" s="341"/>
      <c r="AN94" s="341"/>
      <c r="AO94" s="341"/>
      <c r="AP94" s="341"/>
      <c r="AQ94" s="341"/>
      <c r="AR94" s="341"/>
      <c r="AS94" s="341"/>
      <c r="AT94" s="342"/>
      <c r="AV94" s="126" t="s">
        <v>3619</v>
      </c>
      <c r="AW94" s="126" t="s">
        <v>4331</v>
      </c>
      <c r="AY94" s="126" t="s">
        <v>3646</v>
      </c>
      <c r="AZ94" s="211" t="e">
        <f>AN97</f>
        <v>#DIV/0!</v>
      </c>
      <c r="BF94" s="126" t="s">
        <v>4330</v>
      </c>
      <c r="BJ94" s="212" t="e">
        <f>BJ77*(1-BJ98/100)</f>
        <v>#DIV/0!</v>
      </c>
      <c r="BK94" s="126" t="str">
        <f>AC95</f>
        <v>t-CO2/</v>
      </c>
      <c r="BL94" s="152">
        <f>AE95</f>
        <v>0</v>
      </c>
      <c r="BM94" s="207"/>
      <c r="BN94" s="212" t="e">
        <f>BN77*(1-BN98/100)</f>
        <v>#DIV/0!</v>
      </c>
      <c r="BO94" s="142" t="s">
        <v>3655</v>
      </c>
      <c r="BP94" s="152">
        <f>$AE$95</f>
        <v>0</v>
      </c>
    </row>
    <row r="95" spans="2:68" ht="18" customHeight="1" thickTop="1">
      <c r="B95" s="126" t="str">
        <f>IF(AND($U$14="☑",AC91=AX91,(ISBLANK(AE95))), "ERROR", "OK")</f>
        <v>OK</v>
      </c>
      <c r="G95" s="126" t="s">
        <v>3675</v>
      </c>
      <c r="AC95" s="343" t="s">
        <v>3655</v>
      </c>
      <c r="AD95" s="343"/>
      <c r="AE95" s="344"/>
      <c r="AF95" s="345"/>
      <c r="AG95" s="205"/>
      <c r="AH95" s="204"/>
      <c r="AI95" s="204"/>
      <c r="AJ95" s="204"/>
      <c r="AK95" s="204"/>
      <c r="AL95" s="204"/>
      <c r="AM95" s="204"/>
      <c r="AN95" s="204"/>
      <c r="AO95" s="204"/>
      <c r="AP95" s="204"/>
      <c r="AQ95" s="204"/>
      <c r="AR95" s="204"/>
      <c r="AS95" s="204"/>
      <c r="AT95" s="204"/>
      <c r="AV95" s="126" t="s">
        <v>3619</v>
      </c>
      <c r="AY95" s="126" t="s">
        <v>3647</v>
      </c>
      <c r="AZ95" s="211" t="e">
        <f>BN94</f>
        <v>#DIV/0!</v>
      </c>
      <c r="BG95" s="126" t="s">
        <v>3661</v>
      </c>
      <c r="BJ95" s="233"/>
      <c r="BK95" s="142" t="s">
        <v>3649</v>
      </c>
      <c r="BM95" s="171"/>
      <c r="BN95" s="233"/>
      <c r="BO95" s="126" t="str">
        <f>BK95</f>
        <v>t-CO2</v>
      </c>
    </row>
    <row r="96" spans="2:68" ht="18" customHeight="1">
      <c r="B96" s="131" t="str">
        <f>IF(AND($U$14="☑",AC91=AX91,(ISBLANK(AC96))), "ERROR", "OK")</f>
        <v>OK</v>
      </c>
      <c r="G96" s="253" t="s">
        <v>3660</v>
      </c>
      <c r="H96" s="253"/>
      <c r="I96" s="253"/>
      <c r="J96" s="253"/>
      <c r="K96" s="253"/>
      <c r="L96" s="253"/>
      <c r="M96" s="253"/>
      <c r="AC96" s="308"/>
      <c r="AD96" s="309"/>
      <c r="AE96" s="310"/>
      <c r="AF96" s="347">
        <f>AE95</f>
        <v>0</v>
      </c>
      <c r="AG96" s="347"/>
      <c r="AH96" s="131"/>
      <c r="AI96" s="131"/>
      <c r="AJ96" s="131" t="s">
        <v>4344</v>
      </c>
      <c r="AK96" s="131"/>
      <c r="AL96" s="131"/>
      <c r="AM96" s="131"/>
      <c r="AN96" s="335" t="e">
        <f>BJ77</f>
        <v>#DIV/0!</v>
      </c>
      <c r="AO96" s="335"/>
      <c r="AP96" s="335"/>
      <c r="AQ96" s="346" t="s">
        <v>3677</v>
      </c>
      <c r="AR96" s="346"/>
      <c r="AS96" s="347">
        <f>AE95</f>
        <v>0</v>
      </c>
      <c r="AT96" s="347"/>
      <c r="AV96" s="126" t="s">
        <v>3619</v>
      </c>
      <c r="AW96" s="126" t="s">
        <v>3659</v>
      </c>
      <c r="AY96" s="126" t="s">
        <v>3646</v>
      </c>
      <c r="AZ96" s="168" t="str">
        <f>BJ98</f>
        <v/>
      </c>
      <c r="BG96" s="126" t="s">
        <v>3660</v>
      </c>
      <c r="BK96" s="126">
        <f>AF96</f>
        <v>0</v>
      </c>
      <c r="BM96" s="171"/>
      <c r="BO96" s="126">
        <f>BK96</f>
        <v>0</v>
      </c>
    </row>
    <row r="97" spans="2:67" ht="18" customHeight="1" thickBot="1">
      <c r="B97" s="126" t="str">
        <f>IF(AND($U$14="☑",AC91=AX91,(ISBLANK(AC97))), "ERROR", "OK")</f>
        <v>OK</v>
      </c>
      <c r="G97" s="126" t="s">
        <v>4343</v>
      </c>
      <c r="AC97" s="292"/>
      <c r="AD97" s="293"/>
      <c r="AE97" s="294"/>
      <c r="AF97" s="256" t="s">
        <v>3640</v>
      </c>
      <c r="AG97" s="257"/>
      <c r="AH97" s="131"/>
      <c r="AI97" s="131"/>
      <c r="AJ97" s="131" t="s">
        <v>4344</v>
      </c>
      <c r="AK97" s="131"/>
      <c r="AL97" s="131"/>
      <c r="AM97" s="131"/>
      <c r="AN97" s="335" t="e">
        <f>BJ94</f>
        <v>#DIV/0!</v>
      </c>
      <c r="AO97" s="336"/>
      <c r="AP97" s="336"/>
      <c r="AQ97" s="254" t="s">
        <v>3677</v>
      </c>
      <c r="AR97" s="254"/>
      <c r="AS97" s="255">
        <f>AE95</f>
        <v>0</v>
      </c>
      <c r="AT97" s="255"/>
      <c r="AV97" s="126" t="s">
        <v>3619</v>
      </c>
      <c r="AY97" s="126" t="s">
        <v>3647</v>
      </c>
      <c r="AZ97" s="168" t="str">
        <f>BN98</f>
        <v/>
      </c>
      <c r="BG97" s="126" t="s">
        <v>3678</v>
      </c>
      <c r="BJ97" s="131"/>
      <c r="BK97" s="126">
        <f>AE95</f>
        <v>0</v>
      </c>
      <c r="BM97" s="171"/>
      <c r="BN97" s="131"/>
      <c r="BO97" s="126">
        <f>BK97</f>
        <v>0</v>
      </c>
    </row>
    <row r="98" spans="2:67" ht="18" customHeight="1" thickTop="1" thickBot="1">
      <c r="B98" s="128"/>
      <c r="AC98" s="248"/>
      <c r="AD98" s="248"/>
      <c r="AE98" s="248"/>
      <c r="AF98" s="249"/>
      <c r="AG98" s="128"/>
      <c r="AH98" s="128"/>
      <c r="AI98" s="128"/>
      <c r="AJ98" s="128"/>
      <c r="AK98" s="128"/>
      <c r="AL98" s="249"/>
      <c r="AM98" s="249"/>
      <c r="AN98" s="128"/>
      <c r="AO98" s="128"/>
      <c r="AP98" s="128"/>
      <c r="AQ98" s="128"/>
      <c r="AR98" s="153"/>
      <c r="AS98" s="153"/>
      <c r="AT98" s="153"/>
      <c r="BF98" s="126" t="s">
        <v>3658</v>
      </c>
      <c r="BJ98" s="232" t="str">
        <f>AC97&amp;""</f>
        <v/>
      </c>
      <c r="BK98" s="126" t="s">
        <v>3640</v>
      </c>
      <c r="BM98" s="207"/>
      <c r="BN98" s="232" t="str">
        <f>AC97&amp;""</f>
        <v/>
      </c>
      <c r="BO98" s="126" t="s">
        <v>3640</v>
      </c>
    </row>
    <row r="99" spans="2:67" ht="18" customHeight="1" thickTop="1">
      <c r="E99" s="159" t="s">
        <v>3679</v>
      </c>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215"/>
      <c r="AG99" s="215"/>
      <c r="AH99" s="215"/>
      <c r="AI99" s="215"/>
      <c r="AJ99" s="215"/>
      <c r="AK99" s="215"/>
      <c r="AL99" s="215"/>
      <c r="AM99" s="215"/>
      <c r="AN99" s="215"/>
      <c r="AO99" s="215"/>
      <c r="AP99" s="215"/>
      <c r="AQ99" s="215"/>
      <c r="AR99" s="215"/>
      <c r="AS99" s="215"/>
      <c r="AT99" s="215"/>
      <c r="BJ99" s="128"/>
      <c r="BN99" s="128"/>
    </row>
    <row r="100" spans="2:67" ht="18" customHeight="1">
      <c r="F100" s="126" t="s">
        <v>3680</v>
      </c>
      <c r="AC100" s="175"/>
      <c r="AD100" s="131"/>
      <c r="AE100" s="131"/>
      <c r="AF100" s="152"/>
    </row>
    <row r="101" spans="2:67" ht="18" customHeight="1">
      <c r="B101" s="126" t="str">
        <f>IF(AND($Y$14="☑",(ISBLANK(AC101))), "ERROR", "OK")</f>
        <v>OK</v>
      </c>
      <c r="G101" s="126" t="s">
        <v>3681</v>
      </c>
      <c r="AC101" s="283"/>
      <c r="AD101" s="284"/>
      <c r="AE101" s="321"/>
      <c r="AF101" s="126" t="s">
        <v>3649</v>
      </c>
    </row>
    <row r="102" spans="2:67" ht="18" customHeight="1">
      <c r="H102" s="138" t="s">
        <v>3650</v>
      </c>
      <c r="AC102" s="129"/>
      <c r="AD102" s="129"/>
      <c r="AE102" s="129"/>
      <c r="AF102" s="131"/>
      <c r="AG102" s="131"/>
      <c r="AH102" s="131"/>
      <c r="AI102" s="131"/>
      <c r="AJ102" s="131"/>
      <c r="AK102" s="131"/>
      <c r="AL102" s="131"/>
      <c r="AM102" s="131"/>
      <c r="AN102" s="131"/>
      <c r="AO102" s="131"/>
      <c r="AP102" s="131"/>
      <c r="AQ102" s="131"/>
      <c r="AR102" s="131"/>
      <c r="AS102" s="131"/>
      <c r="AT102" s="131"/>
    </row>
    <row r="103" spans="2:67" ht="18" customHeight="1">
      <c r="B103" s="126" t="str">
        <f>IF(AND($Y$14="☑",(ISBLANK(AC103))), "ERROR", "OK")</f>
        <v>OK</v>
      </c>
      <c r="J103" s="126" t="s">
        <v>3682</v>
      </c>
      <c r="AC103" s="322"/>
      <c r="AD103" s="323"/>
      <c r="AE103" s="323"/>
      <c r="AF103" s="323"/>
      <c r="AG103" s="323"/>
      <c r="AH103" s="323"/>
      <c r="AI103" s="323"/>
      <c r="AJ103" s="323"/>
      <c r="AK103" s="323"/>
      <c r="AL103" s="323"/>
      <c r="AM103" s="323"/>
      <c r="AN103" s="323"/>
      <c r="AO103" s="323"/>
      <c r="AP103" s="323"/>
      <c r="AQ103" s="323"/>
      <c r="AR103" s="323"/>
      <c r="AS103" s="323"/>
      <c r="AT103" s="324"/>
      <c r="BE103" s="126" t="s">
        <v>4329</v>
      </c>
      <c r="BJ103" s="247" t="e">
        <f>BJ104/BJ105</f>
        <v>#DIV/0!</v>
      </c>
      <c r="BK103" s="152" t="s">
        <v>3655</v>
      </c>
      <c r="BL103" s="152">
        <f>AF123</f>
        <v>0</v>
      </c>
    </row>
    <row r="104" spans="2:67" ht="18" customHeight="1">
      <c r="G104" s="126" t="s">
        <v>3653</v>
      </c>
      <c r="AC104" s="128"/>
      <c r="AD104" s="128"/>
      <c r="AE104" s="128"/>
      <c r="AF104" s="128"/>
      <c r="AG104" s="128"/>
      <c r="AH104" s="128"/>
      <c r="AI104" s="128"/>
      <c r="AJ104" s="128"/>
      <c r="AK104" s="128"/>
      <c r="AL104" s="128"/>
      <c r="AM104" s="128"/>
      <c r="AN104" s="128"/>
      <c r="AO104" s="128"/>
      <c r="AP104" s="128"/>
      <c r="AQ104" s="128"/>
      <c r="AR104" s="128"/>
      <c r="AS104" s="128"/>
      <c r="AT104" s="128"/>
      <c r="BF104" s="126" t="s">
        <v>3657</v>
      </c>
      <c r="BJ104" s="210">
        <f>AC101</f>
        <v>0</v>
      </c>
      <c r="BK104" s="126" t="str">
        <f>AF101</f>
        <v>t-CO2</v>
      </c>
    </row>
    <row r="105" spans="2:67" ht="18" customHeight="1">
      <c r="H105" s="126" t="s">
        <v>3656</v>
      </c>
      <c r="AC105" s="166"/>
      <c r="AD105" s="131"/>
      <c r="AE105" s="131"/>
      <c r="AV105" s="126" t="s">
        <v>3540</v>
      </c>
      <c r="AW105" s="126" t="s">
        <v>3683</v>
      </c>
      <c r="AX105" s="126" t="s">
        <v>3684</v>
      </c>
      <c r="AY105" s="126" t="s">
        <v>3652</v>
      </c>
      <c r="BF105" s="126" t="s">
        <v>3660</v>
      </c>
      <c r="BJ105" s="126">
        <f>AC123</f>
        <v>0</v>
      </c>
      <c r="BK105" s="126">
        <f>AF123</f>
        <v>0</v>
      </c>
    </row>
    <row r="106" spans="2:67" ht="18" customHeight="1">
      <c r="B106" s="126" t="str">
        <f>IF(AND($Y$14="☑",AC103=H105,(ISBLANK(AC106))), "ERROR", "OK")</f>
        <v>OK</v>
      </c>
      <c r="I106" s="126" t="s">
        <v>3658</v>
      </c>
      <c r="AC106" s="325"/>
      <c r="AD106" s="326"/>
      <c r="AE106" s="327"/>
      <c r="AF106" s="126" t="s">
        <v>3640</v>
      </c>
      <c r="AV106" s="126" t="s">
        <v>3619</v>
      </c>
      <c r="AW106" s="126" t="s">
        <v>3654</v>
      </c>
      <c r="AZ106" s="210" t="str">
        <f>IF($AC$103=$AW$105,AC107,IF($AC$103=$AX$105,$AC$112,IF($AC$103=$AY$105,AC115, "")))</f>
        <v/>
      </c>
      <c r="BK106" s="152"/>
    </row>
    <row r="107" spans="2:67" ht="18" customHeight="1">
      <c r="I107" s="126" t="s">
        <v>3661</v>
      </c>
      <c r="AC107" s="328">
        <f>AC101-(AC101*(AC106/100))</f>
        <v>0</v>
      </c>
      <c r="AD107" s="328"/>
      <c r="AE107" s="328"/>
      <c r="AF107" s="126" t="s">
        <v>3649</v>
      </c>
      <c r="AV107" s="126" t="s">
        <v>3619</v>
      </c>
      <c r="AW107" s="126" t="s">
        <v>3659</v>
      </c>
      <c r="AZ107" s="211" t="str">
        <f>IF($AC$103=$AW$105,AC106,IF($AC$103=$AX$105,AC113,IF($AC$103=$AY$105,AC116, "")))</f>
        <v/>
      </c>
      <c r="BE107" s="222" t="s">
        <v>4337</v>
      </c>
      <c r="BF107" s="222"/>
      <c r="BG107" s="222"/>
      <c r="BH107" s="222"/>
      <c r="BI107" s="222"/>
      <c r="BJ107" s="223"/>
      <c r="BK107" s="222"/>
      <c r="BL107" s="222"/>
      <c r="BM107" s="222"/>
    </row>
    <row r="108" spans="2:67" ht="18" customHeight="1">
      <c r="H108" s="126" t="s">
        <v>3662</v>
      </c>
      <c r="AC108" s="169"/>
      <c r="AD108" s="169"/>
      <c r="AE108" s="169"/>
      <c r="BE108" s="222"/>
      <c r="BF108" s="222" t="s">
        <v>3658</v>
      </c>
      <c r="BG108" s="222"/>
      <c r="BH108" s="222"/>
      <c r="BI108" s="222"/>
      <c r="BJ108" s="224">
        <f>AC106</f>
        <v>0</v>
      </c>
      <c r="BK108" s="222" t="s">
        <v>3640</v>
      </c>
      <c r="BL108" s="222"/>
      <c r="BM108" s="222"/>
    </row>
    <row r="109" spans="2:67" ht="18" customHeight="1">
      <c r="B109" s="126" t="str">
        <f>IF(AND($Y$14="☑",AC103=H108,(ISBLANK(AC109))), "ERROR", "OK")</f>
        <v>OK</v>
      </c>
      <c r="I109" s="126" t="s">
        <v>3685</v>
      </c>
      <c r="AC109" s="329"/>
      <c r="AD109" s="330"/>
      <c r="AE109" s="331"/>
      <c r="AF109" s="126" t="s">
        <v>3649</v>
      </c>
      <c r="AZ109" s="168"/>
      <c r="BE109" s="222"/>
      <c r="BF109" s="222" t="s">
        <v>4330</v>
      </c>
      <c r="BG109" s="222"/>
      <c r="BH109" s="222"/>
      <c r="BI109" s="222"/>
      <c r="BJ109" s="225" t="e">
        <f>BJ103*(1-BJ108/100)</f>
        <v>#DIV/0!</v>
      </c>
      <c r="BK109" s="226" t="s">
        <v>3677</v>
      </c>
      <c r="BL109" s="227">
        <f>BL103</f>
        <v>0</v>
      </c>
      <c r="BM109" s="222"/>
    </row>
    <row r="110" spans="2:67" ht="18" customHeight="1">
      <c r="B110" s="126" t="str">
        <f>IF(AND($Y$14="☑",AC103=H108,(ISBLANK(AC110))), "ERROR", "OK")</f>
        <v>OK</v>
      </c>
      <c r="I110" s="126" t="s">
        <v>3664</v>
      </c>
      <c r="AC110" s="332"/>
      <c r="AD110" s="333"/>
      <c r="AE110" s="334"/>
      <c r="AF110" s="126" t="s">
        <v>3649</v>
      </c>
      <c r="AZ110" s="168"/>
      <c r="BE110" s="222"/>
      <c r="BF110" s="222"/>
      <c r="BG110" s="222"/>
      <c r="BH110" s="222"/>
      <c r="BI110" s="222"/>
      <c r="BJ110" s="225"/>
      <c r="BK110" s="226"/>
      <c r="BL110" s="227"/>
      <c r="BM110" s="222"/>
    </row>
    <row r="111" spans="2:67" ht="18" customHeight="1">
      <c r="B111" s="126" t="str">
        <f>IF(AND($Y$14="☑",AC103=H108,(ISBLANK(AC111))), "ERROR", "OK")</f>
        <v>OK</v>
      </c>
      <c r="I111" s="126" t="s">
        <v>3665</v>
      </c>
      <c r="AC111" s="312"/>
      <c r="AD111" s="313"/>
      <c r="AE111" s="314"/>
      <c r="AF111" s="126" t="s">
        <v>3649</v>
      </c>
      <c r="BE111" s="222" t="s">
        <v>4338</v>
      </c>
      <c r="BF111" s="222"/>
      <c r="BG111" s="222"/>
      <c r="BH111" s="222"/>
      <c r="BI111" s="222"/>
      <c r="BJ111" s="222"/>
      <c r="BK111" s="222"/>
      <c r="BL111" s="222"/>
      <c r="BM111" s="222"/>
    </row>
    <row r="112" spans="2:67" ht="18" customHeight="1">
      <c r="I112" s="126" t="s">
        <v>3661</v>
      </c>
      <c r="AC112" s="315">
        <f>AC101+AC109-AC110-AC111</f>
        <v>0</v>
      </c>
      <c r="AD112" s="315"/>
      <c r="AE112" s="315"/>
      <c r="AF112" s="126" t="s">
        <v>3649</v>
      </c>
      <c r="BE112" s="222"/>
      <c r="BF112" s="222" t="s">
        <v>3663</v>
      </c>
      <c r="BG112" s="222"/>
      <c r="BH112" s="222"/>
      <c r="BI112" s="222"/>
      <c r="BJ112" s="222">
        <f>AC109</f>
        <v>0</v>
      </c>
      <c r="BK112" s="226" t="s">
        <v>4339</v>
      </c>
      <c r="BL112" s="227"/>
      <c r="BM112" s="222"/>
    </row>
    <row r="113" spans="2:65" ht="18" customHeight="1">
      <c r="I113" s="126" t="s">
        <v>3658</v>
      </c>
      <c r="AC113" s="316" t="e">
        <f>(1-AC112/AC101)*100</f>
        <v>#DIV/0!</v>
      </c>
      <c r="AD113" s="316"/>
      <c r="AE113" s="316"/>
      <c r="AF113" s="126" t="s">
        <v>3640</v>
      </c>
      <c r="BE113" s="222"/>
      <c r="BF113" s="222"/>
      <c r="BG113" s="222"/>
      <c r="BH113" s="222"/>
      <c r="BI113" s="222"/>
      <c r="BJ113" s="228" t="e">
        <f>BJ112/BJ105</f>
        <v>#DIV/0!</v>
      </c>
      <c r="BK113" s="226" t="s">
        <v>3677</v>
      </c>
      <c r="BL113" s="227">
        <f>AE122</f>
        <v>0</v>
      </c>
      <c r="BM113" s="222"/>
    </row>
    <row r="114" spans="2:65" ht="18" customHeight="1">
      <c r="H114" s="126" t="s">
        <v>3666</v>
      </c>
      <c r="AC114" s="172"/>
      <c r="AD114" s="169"/>
      <c r="AE114" s="169"/>
      <c r="BE114" s="222"/>
      <c r="BF114" s="222" t="s">
        <v>3664</v>
      </c>
      <c r="BG114" s="222"/>
      <c r="BH114" s="222"/>
      <c r="BI114" s="222"/>
      <c r="BJ114" s="222">
        <f>AC110</f>
        <v>0</v>
      </c>
      <c r="BK114" s="226" t="s">
        <v>4339</v>
      </c>
      <c r="BL114" s="227"/>
      <c r="BM114" s="222"/>
    </row>
    <row r="115" spans="2:65" ht="18" customHeight="1">
      <c r="B115" s="126" t="str">
        <f>IF(AND($Y$14="☑",AC103=H114,(ISBLANK(AC115))), "ERROR", "OK")</f>
        <v>OK</v>
      </c>
      <c r="I115" s="126" t="s">
        <v>3661</v>
      </c>
      <c r="AC115" s="286"/>
      <c r="AD115" s="287"/>
      <c r="AE115" s="288"/>
      <c r="AF115" s="126" t="s">
        <v>3649</v>
      </c>
      <c r="BE115" s="222"/>
      <c r="BF115" s="222"/>
      <c r="BG115" s="222"/>
      <c r="BH115" s="222"/>
      <c r="BI115" s="222"/>
      <c r="BJ115" s="229" t="e">
        <f>BJ114/BJ105</f>
        <v>#DIV/0!</v>
      </c>
      <c r="BK115" s="226" t="s">
        <v>3677</v>
      </c>
      <c r="BL115" s="227">
        <f>AE122</f>
        <v>0</v>
      </c>
      <c r="BM115" s="222"/>
    </row>
    <row r="116" spans="2:65" ht="18" customHeight="1">
      <c r="I116" s="126" t="s">
        <v>3658</v>
      </c>
      <c r="AC116" s="317" t="e">
        <f>(1-AC115/AC101)*100</f>
        <v>#DIV/0!</v>
      </c>
      <c r="AD116" s="317"/>
      <c r="AE116" s="317"/>
      <c r="AF116" s="126" t="s">
        <v>3640</v>
      </c>
      <c r="BE116" s="222"/>
      <c r="BF116" s="222" t="s">
        <v>3665</v>
      </c>
      <c r="BG116" s="222"/>
      <c r="BH116" s="222"/>
      <c r="BI116" s="222"/>
      <c r="BJ116" s="226">
        <f>AC111</f>
        <v>0</v>
      </c>
      <c r="BK116" s="226" t="s">
        <v>4339</v>
      </c>
      <c r="BL116" s="227"/>
      <c r="BM116" s="222"/>
    </row>
    <row r="117" spans="2:65" ht="18" customHeight="1">
      <c r="BE117" s="222"/>
      <c r="BF117" s="222"/>
      <c r="BG117" s="222"/>
      <c r="BH117" s="222"/>
      <c r="BI117" s="222"/>
      <c r="BJ117" s="222" t="e">
        <f>BJ116/BJ105</f>
        <v>#DIV/0!</v>
      </c>
      <c r="BK117" s="226" t="s">
        <v>3677</v>
      </c>
      <c r="BL117" s="227">
        <f>AE122</f>
        <v>0</v>
      </c>
      <c r="BM117" s="222"/>
    </row>
    <row r="118" spans="2:65" ht="18" customHeight="1">
      <c r="F118" s="126" t="s">
        <v>3667</v>
      </c>
      <c r="AC118" s="318" t="s">
        <v>3669</v>
      </c>
      <c r="AD118" s="319"/>
      <c r="AE118" s="320"/>
      <c r="BE118" s="222"/>
      <c r="BF118" s="222" t="s">
        <v>4330</v>
      </c>
      <c r="BG118" s="222"/>
      <c r="BH118" s="222"/>
      <c r="BI118" s="222"/>
      <c r="BJ118" s="230" t="e">
        <f>BJ103+BJ113-BJ115-BJ117</f>
        <v>#DIV/0!</v>
      </c>
      <c r="BK118" s="226" t="s">
        <v>3677</v>
      </c>
      <c r="BL118" s="227">
        <f>AE122</f>
        <v>0</v>
      </c>
      <c r="BM118" s="222"/>
    </row>
    <row r="119" spans="2:65" ht="18" customHeight="1">
      <c r="B119" s="126" t="str">
        <f>IF(AND($Y$14="☑",$AC$90=AX91,(ISBLANK(AC119))), "ERROR", "OK")</f>
        <v>OK</v>
      </c>
      <c r="G119" s="126" t="s">
        <v>3670</v>
      </c>
      <c r="AC119" s="297"/>
      <c r="AD119" s="298"/>
      <c r="AE119" s="299"/>
      <c r="AV119" s="126" t="s">
        <v>3540</v>
      </c>
      <c r="AW119" s="126" t="s">
        <v>3686</v>
      </c>
      <c r="AX119" s="126" t="s">
        <v>3687</v>
      </c>
      <c r="AY119" s="126" t="s">
        <v>3673</v>
      </c>
      <c r="BE119" s="222"/>
      <c r="BF119" s="222" t="s">
        <v>3658</v>
      </c>
      <c r="BG119" s="222"/>
      <c r="BH119" s="222"/>
      <c r="BI119" s="222"/>
      <c r="BJ119" s="231" t="e">
        <f>(1-BJ118/BJ103)*100</f>
        <v>#DIV/0!</v>
      </c>
      <c r="BK119" s="222" t="s">
        <v>3640</v>
      </c>
      <c r="BL119" s="222"/>
      <c r="BM119" s="222"/>
    </row>
    <row r="120" spans="2:65" ht="18" customHeight="1" thickBot="1">
      <c r="B120" s="126" t="str">
        <f>IF(AND($Y$14="☑",AC118=AX91,AC119="その他指標", ISBLANK(AC120)), "ERROR", "OK")</f>
        <v>OK</v>
      </c>
      <c r="H120" s="126" t="s">
        <v>3637</v>
      </c>
      <c r="AC120" s="300"/>
      <c r="AD120" s="301"/>
      <c r="AE120" s="302"/>
      <c r="AF120" s="131"/>
      <c r="AG120" s="131"/>
      <c r="AH120" s="131"/>
      <c r="AI120" s="131"/>
      <c r="AJ120" s="131"/>
      <c r="AK120" s="131"/>
      <c r="AL120" s="131"/>
      <c r="AM120" s="131"/>
      <c r="AN120" s="131"/>
      <c r="AO120" s="131"/>
      <c r="AP120" s="131"/>
      <c r="AQ120" s="131"/>
      <c r="AR120" s="131"/>
      <c r="AS120" s="131"/>
      <c r="AT120" s="131"/>
      <c r="AV120" s="126" t="s">
        <v>3627</v>
      </c>
      <c r="AW120" s="126" t="str">
        <f>IF(AC119="その他指標", AC120, AC119)&amp;""</f>
        <v/>
      </c>
      <c r="AZ120" s="131"/>
      <c r="BE120" s="126" t="s">
        <v>3666</v>
      </c>
      <c r="BJ120" s="170"/>
    </row>
    <row r="121" spans="2:65" ht="18" customHeight="1" thickTop="1" thickBot="1">
      <c r="B121" s="126" t="str">
        <f>IF(AND($Y$14="☑",AC118=AX91,AC119="その他指標", ISBLANK(AC121)), "ERROR", "OK")</f>
        <v>OK</v>
      </c>
      <c r="H121" s="126" t="s">
        <v>3674</v>
      </c>
      <c r="AC121" s="279"/>
      <c r="AD121" s="303"/>
      <c r="AE121" s="303"/>
      <c r="AF121" s="303"/>
      <c r="AG121" s="303"/>
      <c r="AH121" s="303"/>
      <c r="AI121" s="303"/>
      <c r="AJ121" s="303"/>
      <c r="AK121" s="303"/>
      <c r="AL121" s="303"/>
      <c r="AM121" s="303"/>
      <c r="AN121" s="303"/>
      <c r="AO121" s="303"/>
      <c r="AP121" s="303"/>
      <c r="AQ121" s="303"/>
      <c r="AR121" s="303"/>
      <c r="AS121" s="303"/>
      <c r="AT121" s="304"/>
      <c r="AV121" s="126" t="s">
        <v>3619</v>
      </c>
      <c r="AW121" s="126" t="s">
        <v>4331</v>
      </c>
      <c r="AZ121" s="213" t="e">
        <f>BJ121</f>
        <v>#DIV/0!</v>
      </c>
      <c r="BF121" s="126" t="s">
        <v>4332</v>
      </c>
      <c r="BJ121" s="239" t="e">
        <f>BJ103*(1-BJ125/100)</f>
        <v>#DIV/0!</v>
      </c>
      <c r="BK121" s="207" t="s">
        <v>3677</v>
      </c>
      <c r="BL121" s="207">
        <f>AE122</f>
        <v>0</v>
      </c>
    </row>
    <row r="122" spans="2:65" ht="18" customHeight="1" thickTop="1" thickBot="1">
      <c r="B122" s="126" t="str">
        <f>IF(AND($Y$14="☑",AC118=AX91,(ISBLANK(AE122))), "ERROR", "OK")</f>
        <v>OK</v>
      </c>
      <c r="G122" s="126" t="s">
        <v>3675</v>
      </c>
      <c r="AC122" s="305" t="s">
        <v>3655</v>
      </c>
      <c r="AD122" s="305"/>
      <c r="AE122" s="306"/>
      <c r="AF122" s="307"/>
      <c r="AG122" s="128"/>
      <c r="AH122" s="128"/>
      <c r="AI122" s="128"/>
      <c r="AJ122" s="221"/>
      <c r="AK122" s="221"/>
      <c r="AL122" s="221"/>
      <c r="AM122" s="221"/>
      <c r="AN122" s="221"/>
      <c r="AO122" s="221"/>
      <c r="AP122" s="221"/>
      <c r="AQ122" s="221"/>
      <c r="AR122" s="221"/>
      <c r="AS122" s="221"/>
      <c r="AT122" s="221"/>
      <c r="AW122" s="126" t="s">
        <v>3659</v>
      </c>
      <c r="AZ122" s="214" t="str">
        <f>BJ125</f>
        <v/>
      </c>
      <c r="BG122" s="126" t="s">
        <v>3661</v>
      </c>
      <c r="BJ122" s="142"/>
      <c r="BK122" s="142" t="s">
        <v>4339</v>
      </c>
    </row>
    <row r="123" spans="2:65" ht="18" customHeight="1" thickTop="1">
      <c r="B123" s="131" t="str">
        <f>IF(AND($Y$14="☑",AC118=AX91,(ISBLANK(AC123))), "ERROR", "OK")</f>
        <v>OK</v>
      </c>
      <c r="G123" s="126" t="s">
        <v>3660</v>
      </c>
      <c r="AC123" s="308"/>
      <c r="AD123" s="309"/>
      <c r="AE123" s="310"/>
      <c r="AF123" s="311">
        <f>AE122</f>
        <v>0</v>
      </c>
      <c r="AG123" s="291"/>
      <c r="AJ123" s="126" t="s">
        <v>3676</v>
      </c>
      <c r="AN123" s="289" t="e">
        <f>BJ103</f>
        <v>#DIV/0!</v>
      </c>
      <c r="AO123" s="289"/>
      <c r="AP123" s="289"/>
      <c r="AQ123" s="290" t="s">
        <v>3655</v>
      </c>
      <c r="AR123" s="290"/>
      <c r="AS123" s="291">
        <f>AE122</f>
        <v>0</v>
      </c>
      <c r="AT123" s="291"/>
      <c r="AW123" s="168"/>
      <c r="AZ123" s="128"/>
      <c r="BG123" s="126" t="s">
        <v>3660</v>
      </c>
      <c r="BK123" s="126">
        <f>AF123</f>
        <v>0</v>
      </c>
    </row>
    <row r="124" spans="2:65" ht="18" customHeight="1" thickBot="1">
      <c r="B124" s="126" t="str">
        <f>IF(AND($Y$14="☑",AC118=AX91,(ISBLANK(AC124))), "ERROR", "OK")</f>
        <v>OK</v>
      </c>
      <c r="G124" s="126" t="s">
        <v>4342</v>
      </c>
      <c r="AC124" s="292"/>
      <c r="AD124" s="293"/>
      <c r="AE124" s="294"/>
      <c r="AF124" s="295" t="str">
        <f>BK125</f>
        <v>%</v>
      </c>
      <c r="AG124" s="296"/>
      <c r="AJ124" s="126" t="s">
        <v>3676</v>
      </c>
      <c r="AN124" s="289" t="e">
        <f>AZ121</f>
        <v>#DIV/0!</v>
      </c>
      <c r="AO124" s="289"/>
      <c r="AP124" s="289"/>
      <c r="AQ124" s="290" t="s">
        <v>3655</v>
      </c>
      <c r="AR124" s="290"/>
      <c r="AS124" s="291">
        <f>AE122</f>
        <v>0</v>
      </c>
      <c r="AT124" s="291"/>
      <c r="AW124" s="168" t="str">
        <f>IF(AC123=1,#REF!,IF(AC123=2,#REF!,IF(AC123=3,#REF!, "")))</f>
        <v/>
      </c>
      <c r="BG124" s="126" t="s">
        <v>3678</v>
      </c>
      <c r="BJ124" s="131"/>
      <c r="BK124" s="126" t="e">
        <f>#REF!</f>
        <v>#REF!</v>
      </c>
    </row>
    <row r="125" spans="2:65" ht="18" customHeight="1" thickTop="1" thickBot="1">
      <c r="B125" s="128"/>
      <c r="AC125" s="128"/>
      <c r="AD125" s="128"/>
      <c r="AE125" s="128"/>
      <c r="AF125" s="128"/>
      <c r="AG125" s="128"/>
      <c r="AN125" s="258"/>
      <c r="AW125" s="168" t="e">
        <f>IF(#REF!=1,#REF!,IF(#REF!=2,#REF!,IF(#REF!=3,#REF!, "")))</f>
        <v>#REF!</v>
      </c>
      <c r="BF125" s="126" t="s">
        <v>3658</v>
      </c>
      <c r="BJ125" s="232" t="str">
        <f>AC124&amp;""</f>
        <v/>
      </c>
      <c r="BK125" s="126" t="s">
        <v>3640</v>
      </c>
    </row>
    <row r="126" spans="2:65" ht="18" customHeight="1" thickTop="1">
      <c r="E126" s="159" t="s">
        <v>3688</v>
      </c>
      <c r="F126" s="159"/>
      <c r="G126" s="159"/>
      <c r="H126" s="159"/>
      <c r="I126" s="176"/>
      <c r="J126" s="176"/>
      <c r="K126" s="176"/>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215"/>
      <c r="AK126" s="215"/>
      <c r="AL126" s="215"/>
      <c r="AM126" s="215"/>
      <c r="AN126" s="215"/>
      <c r="AO126" s="215"/>
      <c r="AP126" s="215"/>
      <c r="AQ126" s="215"/>
      <c r="AR126" s="215"/>
      <c r="AS126" s="215"/>
      <c r="AT126" s="215"/>
      <c r="BJ126" s="128"/>
    </row>
    <row r="127" spans="2:65" ht="18" customHeight="1">
      <c r="B127" s="126" t="str">
        <f>IF(AND($Y$14="☑",ISBLANK(I127)), "ERROR","OK")</f>
        <v>OK</v>
      </c>
      <c r="F127" s="126" t="s">
        <v>5</v>
      </c>
      <c r="I127" s="283"/>
      <c r="J127" s="284"/>
      <c r="K127" s="285"/>
      <c r="L127" s="131" t="s">
        <v>6</v>
      </c>
      <c r="M127" s="131"/>
      <c r="U127" s="131"/>
      <c r="V127" s="131"/>
      <c r="W127" s="131"/>
      <c r="AE127" s="131"/>
      <c r="AF127" s="131"/>
      <c r="AG127" s="131"/>
      <c r="AQ127" s="131"/>
      <c r="AR127" s="131"/>
      <c r="AS127" s="131"/>
      <c r="AV127" s="126" t="s">
        <v>3619</v>
      </c>
      <c r="AW127" s="126" t="s">
        <v>3689</v>
      </c>
      <c r="AX127" s="126" t="e">
        <f>K128/I127*100</f>
        <v>#DIV/0!</v>
      </c>
    </row>
    <row r="128" spans="2:65" ht="18" customHeight="1">
      <c r="B128" s="126" t="str">
        <f>IF(AND($Y$14="☑",(OR(ISBLANK(K128),ISBLANK(U128),ISBLANK(AE128),ISBLANK(AQ128)))), "ERROR", "OK")</f>
        <v>OK</v>
      </c>
      <c r="G128" s="126" t="s">
        <v>3690</v>
      </c>
      <c r="I128" s="128"/>
      <c r="J128" s="128"/>
      <c r="K128" s="286"/>
      <c r="L128" s="287"/>
      <c r="M128" s="288"/>
      <c r="N128" s="126" t="s">
        <v>6</v>
      </c>
      <c r="P128" s="126" t="s">
        <v>3691</v>
      </c>
      <c r="U128" s="286"/>
      <c r="V128" s="287"/>
      <c r="W128" s="288"/>
      <c r="X128" s="126" t="s">
        <v>6</v>
      </c>
      <c r="Z128" s="126" t="s">
        <v>3692</v>
      </c>
      <c r="AE128" s="286"/>
      <c r="AF128" s="287"/>
      <c r="AG128" s="288"/>
      <c r="AH128" s="126" t="s">
        <v>6</v>
      </c>
      <c r="AJ128" s="126" t="s">
        <v>3693</v>
      </c>
      <c r="AQ128" s="286"/>
      <c r="AR128" s="287"/>
      <c r="AS128" s="288"/>
      <c r="AT128" s="126" t="s">
        <v>6</v>
      </c>
      <c r="AW128" s="126" t="s">
        <v>3694</v>
      </c>
      <c r="AX128" s="211" t="e">
        <f>U128/I127*100</f>
        <v>#DIV/0!</v>
      </c>
    </row>
    <row r="129" spans="2:50" ht="18" customHeight="1">
      <c r="K129" s="128"/>
      <c r="L129" s="128"/>
      <c r="M129" s="128"/>
      <c r="U129" s="128"/>
      <c r="V129" s="128"/>
      <c r="W129" s="128"/>
      <c r="AE129" s="128"/>
      <c r="AF129" s="128"/>
      <c r="AG129" s="128"/>
      <c r="AQ129" s="128"/>
      <c r="AR129" s="128"/>
      <c r="AS129" s="128"/>
      <c r="AW129" s="126" t="s">
        <v>3695</v>
      </c>
      <c r="AX129" s="211" t="e">
        <f>AE128/I127*100</f>
        <v>#DIV/0!</v>
      </c>
    </row>
    <row r="130" spans="2:50" ht="18" customHeight="1">
      <c r="D130" s="137" t="s">
        <v>3696</v>
      </c>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W130" s="126" t="s">
        <v>3697</v>
      </c>
      <c r="AX130" s="126" t="e">
        <f>AQ128/I127*100</f>
        <v>#DIV/0!</v>
      </c>
    </row>
    <row r="131" spans="2:50" ht="18" customHeight="1">
      <c r="D131" s="136"/>
      <c r="E131" s="159" t="s">
        <v>3698</v>
      </c>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row>
    <row r="132" spans="2:50" ht="18" customHeight="1">
      <c r="D132" s="136"/>
      <c r="F132" s="138" t="s">
        <v>3699</v>
      </c>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V132" s="126" t="s">
        <v>3700</v>
      </c>
      <c r="AW132" s="126" t="s">
        <v>76</v>
      </c>
      <c r="AX132" s="126" t="s">
        <v>3541</v>
      </c>
    </row>
    <row r="133" spans="2:50" ht="18" customHeight="1">
      <c r="D133" s="136"/>
      <c r="F133" s="151"/>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V133" s="126" t="s">
        <v>3619</v>
      </c>
      <c r="AW133" s="126" t="str">
        <f>IF(AW135="","",AW135&amp;CHAR(10))&amp;IF(AW136="","",AW136&amp;CHAR(10))&amp;IF(AW137="","",AW137&amp;CHAR(10))&amp;IF(AW138="","",AW138&amp;CHAR(10))&amp;IF(AW139="","",AW139&amp;CHAR(10))&amp;IF(AW140="","",AW140&amp;CHAR(10))&amp;IF(AW141="","",AW141&amp;CHAR(10))&amp;IF(AW142="","",AW142)</f>
        <v/>
      </c>
    </row>
    <row r="134" spans="2:50" ht="18" customHeight="1">
      <c r="B134" s="126" t="str">
        <f>IF(AND(U14="☑",F134=AW132,F139=AW132,F144=AW132,F149=AW132,F154=AW132,F159=AW132,F164=AW132,F168=AW132), "ERROR", "OK")</f>
        <v>OK</v>
      </c>
      <c r="F134" s="197" t="s">
        <v>81</v>
      </c>
      <c r="G134" s="136" t="s">
        <v>3701</v>
      </c>
    </row>
    <row r="135" spans="2:50" ht="18" customHeight="1">
      <c r="F135" s="146"/>
      <c r="G135" s="198" t="s">
        <v>81</v>
      </c>
      <c r="H135" s="178" t="s">
        <v>3702</v>
      </c>
      <c r="AV135" s="126" t="s">
        <v>3627</v>
      </c>
      <c r="AW135" s="126" t="str">
        <f>IF(F134="☑",G134&amp;CHAR(10)&amp;(IF(G135="☑","・"&amp;H135&amp;CHAR(10),"")&amp;(IF(G136="☑","・"&amp;H136&amp;CHAR(10),"")&amp;(IF(G137="☑","・"&amp;H137&amp;"："&amp;M137,"")))),"")</f>
        <v/>
      </c>
    </row>
    <row r="136" spans="2:50" ht="18" customHeight="1">
      <c r="F136" s="144"/>
      <c r="G136" s="198" t="s">
        <v>81</v>
      </c>
      <c r="H136" s="178" t="s">
        <v>3703</v>
      </c>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V136" s="126" t="s">
        <v>3627</v>
      </c>
      <c r="AW136" s="126" t="str">
        <f>IF(F139="☑",G139&amp;CHAR(10)&amp;(IF(G140="☑","・"&amp;H140&amp;CHAR(10),""))&amp;(IF(S140="☑","・"&amp;T140&amp;CHAR(10),""))&amp;(IF(G141="☑","・"&amp;H141&amp;CHAR(10),""))&amp;(IF(G142="☑","・"&amp;H142&amp;"："&amp;M142,"")),"")</f>
        <v/>
      </c>
    </row>
    <row r="137" spans="2:50" ht="18" customHeight="1">
      <c r="F137" s="144"/>
      <c r="G137" s="198" t="s">
        <v>81</v>
      </c>
      <c r="H137" s="178" t="s">
        <v>4333</v>
      </c>
      <c r="J137" s="178" t="s">
        <v>4334</v>
      </c>
      <c r="M137" s="282"/>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1"/>
      <c r="AV137" s="126" t="s">
        <v>3627</v>
      </c>
      <c r="AW137" s="126" t="str">
        <f>IF(F144="☑",G144&amp;CHAR(10)&amp;(IF(G145="☑","・"&amp;H145&amp;CHAR(10),""))&amp;(IF(S145="☑","・"&amp;T145&amp;CHAR(10),""))&amp;(IF(G146="☑","・"&amp;H146&amp;CHAR(10),""))&amp;(IF(S146="☑","・"&amp;T146&amp;CHAR(10),""))&amp;(IF(G147="☑","・"&amp;H147&amp;"："&amp;M147,"")),"")</f>
        <v/>
      </c>
    </row>
    <row r="138" spans="2:50" ht="18" customHeight="1">
      <c r="F138" s="144"/>
      <c r="G138" s="144"/>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V138" s="126" t="s">
        <v>3627</v>
      </c>
      <c r="AW138" s="126" t="str">
        <f>IF(F149="☑",G149&amp;CHAR(10)&amp;(IF(G150="☑","・"&amp;H150&amp;CHAR(10),""))&amp;(IF(S150="☑","・"&amp;T150&amp;CHAR(10),""))&amp;(IF(G151="☑","・"&amp;H151&amp;CHAR(10),"")&amp;(IF(S151="☑","・"&amp;T151&amp;CHAR(10),"")&amp;(IF(G152="☑","・"&amp;H152&amp;"："&amp;M152,"")))),"")</f>
        <v/>
      </c>
    </row>
    <row r="139" spans="2:50" ht="18" customHeight="1">
      <c r="F139" s="197" t="s">
        <v>81</v>
      </c>
      <c r="G139" s="136" t="s">
        <v>3704</v>
      </c>
      <c r="AV139" s="126" t="s">
        <v>3627</v>
      </c>
      <c r="AW139" s="126" t="str">
        <f>IF(F154="☑",G154&amp;CHAR(10)&amp;(IF(G155="☑","・"&amp;H155&amp;CHAR(10),""))&amp;(IF(S155="☑","・"&amp;T155&amp;CHAR(10),""))&amp;(IF(G156="☑","・"&amp;H156&amp;CHAR(10),"")&amp;(IF(G157="☑","・"&amp;H157&amp;"："&amp;M157,""))),"")</f>
        <v/>
      </c>
    </row>
    <row r="140" spans="2:50" ht="18" customHeight="1">
      <c r="F140" s="144"/>
      <c r="G140" s="198" t="s">
        <v>81</v>
      </c>
      <c r="H140" s="178" t="s">
        <v>3705</v>
      </c>
      <c r="S140" s="198" t="s">
        <v>81</v>
      </c>
      <c r="T140" s="178" t="s">
        <v>3706</v>
      </c>
      <c r="AV140" s="126" t="s">
        <v>3627</v>
      </c>
      <c r="AW140" s="126" t="str">
        <f>IF(F159="☑",G159&amp;CHAR(10)&amp;(IF(G160="☑","・"&amp;H160&amp;CHAR(10),""))&amp;(IF(S160="☑","・"&amp;T160&amp;CHAR(10),""))&amp;(IF(G161="☑","・"&amp;H161&amp;CHAR(10),"")&amp;(IF(G162="☑","・"&amp;H162&amp;"："&amp;M162,""))),"")</f>
        <v/>
      </c>
    </row>
    <row r="141" spans="2:50" ht="18" customHeight="1">
      <c r="F141" s="144"/>
      <c r="G141" s="198" t="s">
        <v>81</v>
      </c>
      <c r="H141" s="178" t="s">
        <v>3707</v>
      </c>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V141" s="126" t="s">
        <v>3627</v>
      </c>
      <c r="AW141" s="126" t="str">
        <f>IF(F164="☑",G164&amp;CHAR(10)&amp;(IF(G165="☑","・"&amp;H165&amp;CHAR(10),""))&amp;(IF(S165="☑","・"&amp;T165&amp;CHAR(10),""))&amp;(IF(G166="☑","・"&amp;H166&amp;"："&amp;M166,"")),"")</f>
        <v/>
      </c>
    </row>
    <row r="142" spans="2:50" ht="18" customHeight="1">
      <c r="F142" s="144"/>
      <c r="G142" s="198" t="s">
        <v>81</v>
      </c>
      <c r="H142" s="178" t="s">
        <v>4333</v>
      </c>
      <c r="J142" s="178" t="s">
        <v>4334</v>
      </c>
      <c r="M142" s="279"/>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1"/>
      <c r="AV142" s="126" t="s">
        <v>3627</v>
      </c>
      <c r="AW142" s="126" t="str">
        <f>IF(F168="☑",G168&amp;"・"&amp;H169,"")</f>
        <v/>
      </c>
    </row>
    <row r="143" spans="2:50" ht="18" customHeight="1">
      <c r="F143" s="144"/>
      <c r="G143" s="144"/>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row>
    <row r="144" spans="2:50" ht="18" customHeight="1">
      <c r="F144" s="197" t="s">
        <v>81</v>
      </c>
      <c r="G144" s="136" t="s">
        <v>3708</v>
      </c>
    </row>
    <row r="145" spans="6:46" ht="18" customHeight="1">
      <c r="F145" s="144"/>
      <c r="G145" s="198" t="s">
        <v>81</v>
      </c>
      <c r="H145" s="178" t="s">
        <v>3709</v>
      </c>
      <c r="S145" s="198" t="s">
        <v>81</v>
      </c>
      <c r="T145" s="178" t="s">
        <v>3710</v>
      </c>
    </row>
    <row r="146" spans="6:46" ht="18" customHeight="1">
      <c r="F146" s="144"/>
      <c r="G146" s="198" t="s">
        <v>81</v>
      </c>
      <c r="H146" s="178" t="s">
        <v>3711</v>
      </c>
      <c r="M146" s="131"/>
      <c r="N146" s="131"/>
      <c r="O146" s="131"/>
      <c r="P146" s="131"/>
      <c r="Q146" s="131"/>
      <c r="R146" s="131"/>
      <c r="S146" s="198" t="s">
        <v>81</v>
      </c>
      <c r="T146" s="179" t="s">
        <v>3712</v>
      </c>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row>
    <row r="147" spans="6:46" ht="18" customHeight="1">
      <c r="F147" s="144"/>
      <c r="G147" s="198" t="s">
        <v>81</v>
      </c>
      <c r="H147" s="178" t="s">
        <v>4333</v>
      </c>
      <c r="J147" s="178" t="s">
        <v>4334</v>
      </c>
      <c r="M147" s="282"/>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1"/>
    </row>
    <row r="148" spans="6:46" ht="18" customHeight="1">
      <c r="F148" s="144"/>
      <c r="G148" s="144"/>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row>
    <row r="149" spans="6:46" ht="18" customHeight="1">
      <c r="F149" s="197" t="s">
        <v>81</v>
      </c>
      <c r="G149" s="136" t="s">
        <v>3713</v>
      </c>
    </row>
    <row r="150" spans="6:46" ht="18" customHeight="1">
      <c r="F150" s="144"/>
      <c r="G150" s="198" t="s">
        <v>81</v>
      </c>
      <c r="H150" s="178" t="s">
        <v>3714</v>
      </c>
      <c r="S150" s="198" t="s">
        <v>81</v>
      </c>
      <c r="T150" s="178" t="s">
        <v>3715</v>
      </c>
    </row>
    <row r="151" spans="6:46" ht="18" customHeight="1">
      <c r="F151" s="144"/>
      <c r="G151" s="198" t="s">
        <v>81</v>
      </c>
      <c r="H151" s="178" t="s">
        <v>3716</v>
      </c>
      <c r="M151" s="131"/>
      <c r="N151" s="131"/>
      <c r="O151" s="131"/>
      <c r="P151" s="131"/>
      <c r="Q151" s="131"/>
      <c r="R151" s="131"/>
      <c r="S151" s="198" t="s">
        <v>81</v>
      </c>
      <c r="T151" s="179" t="s">
        <v>3717</v>
      </c>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row>
    <row r="152" spans="6:46" ht="18" customHeight="1">
      <c r="F152" s="144"/>
      <c r="G152" s="198" t="s">
        <v>81</v>
      </c>
      <c r="H152" s="178" t="s">
        <v>4333</v>
      </c>
      <c r="J152" s="178" t="s">
        <v>4334</v>
      </c>
      <c r="M152" s="282"/>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80"/>
      <c r="AR152" s="280"/>
      <c r="AS152" s="280"/>
      <c r="AT152" s="281"/>
    </row>
    <row r="153" spans="6:46" ht="18" customHeight="1">
      <c r="F153" s="144"/>
      <c r="G153" s="144"/>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row>
    <row r="154" spans="6:46" ht="18" customHeight="1">
      <c r="F154" s="197" t="s">
        <v>81</v>
      </c>
      <c r="G154" s="136" t="s">
        <v>3718</v>
      </c>
    </row>
    <row r="155" spans="6:46" ht="18" customHeight="1">
      <c r="G155" s="198" t="s">
        <v>81</v>
      </c>
      <c r="H155" s="178" t="s">
        <v>3719</v>
      </c>
      <c r="S155" s="198" t="s">
        <v>81</v>
      </c>
      <c r="T155" s="178" t="s">
        <v>3720</v>
      </c>
    </row>
    <row r="156" spans="6:46" ht="18" customHeight="1">
      <c r="G156" s="198" t="s">
        <v>81</v>
      </c>
      <c r="H156" s="178" t="s">
        <v>3721</v>
      </c>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row>
    <row r="157" spans="6:46" ht="18" customHeight="1">
      <c r="G157" s="198" t="s">
        <v>81</v>
      </c>
      <c r="H157" s="178" t="s">
        <v>4333</v>
      </c>
      <c r="J157" s="178" t="s">
        <v>4334</v>
      </c>
      <c r="M157" s="282"/>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1"/>
    </row>
    <row r="158" spans="6:46" ht="18" customHeight="1">
      <c r="G158" s="144"/>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row>
    <row r="159" spans="6:46" ht="18" customHeight="1">
      <c r="F159" s="197" t="s">
        <v>81</v>
      </c>
      <c r="G159" s="136" t="s">
        <v>3722</v>
      </c>
    </row>
    <row r="160" spans="6:46" ht="18" customHeight="1">
      <c r="G160" s="198" t="s">
        <v>81</v>
      </c>
      <c r="H160" s="178" t="s">
        <v>3723</v>
      </c>
      <c r="S160" s="198" t="s">
        <v>81</v>
      </c>
      <c r="T160" s="178" t="s">
        <v>3724</v>
      </c>
    </row>
    <row r="161" spans="2:50" ht="18" customHeight="1">
      <c r="G161" s="198" t="s">
        <v>81</v>
      </c>
      <c r="H161" s="178" t="s">
        <v>3725</v>
      </c>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row>
    <row r="162" spans="2:50" ht="18" customHeight="1">
      <c r="G162" s="198" t="s">
        <v>81</v>
      </c>
      <c r="H162" s="178" t="s">
        <v>4333</v>
      </c>
      <c r="J162" s="178" t="s">
        <v>4334</v>
      </c>
      <c r="M162" s="282"/>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0"/>
      <c r="AL162" s="280"/>
      <c r="AM162" s="280"/>
      <c r="AN162" s="280"/>
      <c r="AO162" s="280"/>
      <c r="AP162" s="280"/>
      <c r="AQ162" s="280"/>
      <c r="AR162" s="280"/>
      <c r="AS162" s="280"/>
      <c r="AT162" s="281"/>
    </row>
    <row r="163" spans="2:50" ht="18" customHeight="1">
      <c r="G163" s="144"/>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row>
    <row r="164" spans="2:50" ht="18" customHeight="1">
      <c r="F164" s="197" t="s">
        <v>81</v>
      </c>
      <c r="G164" s="136" t="s">
        <v>3726</v>
      </c>
    </row>
    <row r="165" spans="2:50" ht="18" customHeight="1">
      <c r="G165" s="198" t="s">
        <v>81</v>
      </c>
      <c r="H165" s="178" t="s">
        <v>3727</v>
      </c>
      <c r="O165" s="131"/>
      <c r="P165" s="131"/>
      <c r="Q165" s="131"/>
      <c r="R165" s="131"/>
      <c r="S165" s="198" t="s">
        <v>81</v>
      </c>
      <c r="T165" s="179" t="s">
        <v>3728</v>
      </c>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row>
    <row r="166" spans="2:50" ht="18" customHeight="1">
      <c r="G166" s="198" t="s">
        <v>81</v>
      </c>
      <c r="H166" s="178" t="s">
        <v>4333</v>
      </c>
      <c r="J166" s="178" t="s">
        <v>4334</v>
      </c>
      <c r="M166" s="282"/>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0"/>
      <c r="AL166" s="280"/>
      <c r="AM166" s="280"/>
      <c r="AN166" s="280"/>
      <c r="AO166" s="280"/>
      <c r="AP166" s="280"/>
      <c r="AQ166" s="280"/>
      <c r="AR166" s="280"/>
      <c r="AS166" s="280"/>
      <c r="AT166" s="281"/>
    </row>
    <row r="167" spans="2:50" ht="18" customHeight="1">
      <c r="G167" s="144"/>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row>
    <row r="168" spans="2:50" ht="18" customHeight="1">
      <c r="F168" s="197" t="s">
        <v>81</v>
      </c>
      <c r="G168" s="178" t="s">
        <v>4333</v>
      </c>
      <c r="I168" s="178" t="s">
        <v>4334</v>
      </c>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row>
    <row r="169" spans="2:50" ht="18" customHeight="1">
      <c r="H169" s="273"/>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5"/>
    </row>
    <row r="170" spans="2:50" ht="18" customHeight="1">
      <c r="G170" s="128"/>
      <c r="H170" s="276"/>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7"/>
      <c r="AR170" s="277"/>
      <c r="AS170" s="277"/>
      <c r="AT170" s="278"/>
    </row>
    <row r="171" spans="2:50" ht="18" customHeight="1">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row>
    <row r="172" spans="2:50" ht="18" customHeight="1">
      <c r="E172" s="159" t="s">
        <v>3545</v>
      </c>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row>
    <row r="173" spans="2:50" ht="18" customHeight="1">
      <c r="F173" s="138" t="s">
        <v>3729</v>
      </c>
      <c r="AV173" s="126" t="s">
        <v>3700</v>
      </c>
      <c r="AW173" s="126" t="s">
        <v>76</v>
      </c>
      <c r="AX173" s="126" t="s">
        <v>3541</v>
      </c>
    </row>
    <row r="174" spans="2:50" ht="18" customHeight="1">
      <c r="F174" s="151"/>
    </row>
    <row r="175" spans="2:50" ht="18" customHeight="1">
      <c r="B175" s="126" t="str">
        <f>IF(AND(Y14="☑",F175=AW132,F180=AW132,F185=AW132,F189=AW132,F193=AW132,F198=AW132), "ERROR", "OK")</f>
        <v>OK</v>
      </c>
      <c r="F175" s="197" t="s">
        <v>81</v>
      </c>
      <c r="G175" s="136" t="s">
        <v>3730</v>
      </c>
      <c r="AV175" s="126" t="s">
        <v>3619</v>
      </c>
      <c r="AW175" s="126" t="str">
        <f>IF(AW177="","",AW177&amp;CHAR(10))&amp;IF(AW178="","",AW178&amp;CHAR(10))&amp;IF(AW179="","",AW179&amp;CHAR(10))&amp;IF(AW180="","",AW180&amp;CHAR(10))&amp;IF(AW181="","",AW181&amp;CHAR(10))&amp;IF(AW182="","",AW182)</f>
        <v/>
      </c>
    </row>
    <row r="176" spans="2:50" ht="18" customHeight="1">
      <c r="F176" s="128"/>
      <c r="G176" s="198" t="s">
        <v>81</v>
      </c>
      <c r="H176" s="178" t="s">
        <v>3731</v>
      </c>
      <c r="R176" s="198" t="s">
        <v>81</v>
      </c>
      <c r="S176" s="178" t="s">
        <v>3732</v>
      </c>
      <c r="Z176" s="198" t="s">
        <v>81</v>
      </c>
      <c r="AA176" s="178" t="s">
        <v>3733</v>
      </c>
    </row>
    <row r="177" spans="6:49" ht="18" customHeight="1">
      <c r="G177" s="198" t="s">
        <v>81</v>
      </c>
      <c r="H177" s="178" t="s">
        <v>3734</v>
      </c>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V177" s="126" t="s">
        <v>3627</v>
      </c>
      <c r="AW177" s="126" t="str">
        <f>IF(F175="☑",G175&amp;CHAR(10)&amp;(IF(G176="☑","・"&amp;H176&amp;CHAR(10),""))&amp;(IF(R176="☑","・"&amp;S176&amp;CHAR(10),""))&amp;(IF(Z176="☑","・"&amp;AA176&amp;CHAR(10),""))&amp;(IF(G177="☑","・"&amp;H177&amp;CHAR(10),"")&amp;(IF(G178="☑","・"&amp;H178&amp;"："&amp;M178,""))),"")</f>
        <v/>
      </c>
    </row>
    <row r="178" spans="6:49" ht="18" customHeight="1">
      <c r="G178" s="198" t="s">
        <v>81</v>
      </c>
      <c r="H178" s="178" t="s">
        <v>4345</v>
      </c>
      <c r="I178" s="178"/>
      <c r="J178" s="178" t="s">
        <v>4346</v>
      </c>
      <c r="K178" s="178"/>
      <c r="M178" s="268"/>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70"/>
      <c r="AV178" s="126" t="s">
        <v>3627</v>
      </c>
      <c r="AW178" s="126" t="str">
        <f>IF(F180="☑",G180&amp;CHAR(10)&amp;(IF(G181="☑","・"&amp;H181&amp;CHAR(10),""))&amp;(IF(R181="☑","・"&amp;S181&amp;CHAR(10),""))&amp;(IF(G182="☑","・"&amp;H182&amp;CHAR(10),"")&amp;(IF(G183="☑","・"&amp;H183&amp;"："&amp;M183,""))),"")</f>
        <v/>
      </c>
    </row>
    <row r="179" spans="6:49" ht="18" customHeight="1">
      <c r="F179" s="131"/>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V179" s="126" t="s">
        <v>3627</v>
      </c>
      <c r="AW179" s="126" t="str">
        <f>IF(F185="☑",G185&amp;CHAR(10)&amp;(IF(G186="☑","・"&amp;H186&amp;CHAR(10),""))&amp;(IF(G187="☑","・"&amp;H187&amp;"："&amp;M187,"")),"")</f>
        <v/>
      </c>
    </row>
    <row r="180" spans="6:49" ht="18" customHeight="1">
      <c r="F180" s="197" t="s">
        <v>81</v>
      </c>
      <c r="G180" s="136" t="s">
        <v>3735</v>
      </c>
      <c r="AV180" s="126" t="s">
        <v>3627</v>
      </c>
      <c r="AW180" s="126" t="str">
        <f>IF(F189="☑",G189&amp;CHAR(10)&amp;(IF(G190="☑","・"&amp;H190&amp;CHAR(10),""))&amp;(IF(G191="☑","・"&amp;H191&amp;"："&amp;M191,"")),"")</f>
        <v/>
      </c>
    </row>
    <row r="181" spans="6:49" ht="18" customHeight="1">
      <c r="F181" s="128"/>
      <c r="G181" s="198" t="s">
        <v>81</v>
      </c>
      <c r="H181" s="178" t="s">
        <v>3736</v>
      </c>
      <c r="R181" s="198" t="s">
        <v>81</v>
      </c>
      <c r="S181" s="178" t="s">
        <v>3737</v>
      </c>
      <c r="AV181" s="126" t="s">
        <v>3627</v>
      </c>
      <c r="AW181" s="126" t="str">
        <f>IF(F193="☑",G193&amp;CHAR(10)&amp;(IF(G194="☑","・"&amp;H194&amp;CHAR(10),""))&amp;(IF(R194="☑","・"&amp;S194&amp;CHAR(10),""))&amp;(IF(G195="☑","・"&amp;H195&amp;CHAR(10),"")&amp;(IF(G196="☑","・"&amp;H196&amp;"："&amp;M196,""))),"")</f>
        <v/>
      </c>
    </row>
    <row r="182" spans="6:49" ht="18" customHeight="1">
      <c r="G182" s="198" t="s">
        <v>81</v>
      </c>
      <c r="H182" s="178" t="s">
        <v>3738</v>
      </c>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V182" s="126" t="s">
        <v>3627</v>
      </c>
      <c r="AW182" s="126" t="str">
        <f>IF(F198="☑",G198&amp;CHAR(10)&amp;"・"&amp;H199,"")</f>
        <v/>
      </c>
    </row>
    <row r="183" spans="6:49" ht="18" customHeight="1">
      <c r="G183" s="198" t="s">
        <v>81</v>
      </c>
      <c r="H183" s="178" t="s">
        <v>4345</v>
      </c>
      <c r="I183" s="178"/>
      <c r="J183" s="178" t="s">
        <v>4346</v>
      </c>
      <c r="K183" s="178"/>
      <c r="M183" s="268"/>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70"/>
    </row>
    <row r="184" spans="6:49" ht="18" customHeight="1">
      <c r="F184" s="131"/>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row>
    <row r="185" spans="6:49" ht="18" customHeight="1">
      <c r="F185" s="197" t="s">
        <v>81</v>
      </c>
      <c r="G185" s="136" t="s">
        <v>3739</v>
      </c>
    </row>
    <row r="186" spans="6:49" ht="18" customHeight="1">
      <c r="F186" s="128"/>
      <c r="G186" s="198" t="s">
        <v>81</v>
      </c>
      <c r="H186" s="178" t="s">
        <v>3740</v>
      </c>
      <c r="M186" s="131"/>
      <c r="N186" s="131"/>
      <c r="O186" s="131"/>
      <c r="P186" s="131"/>
      <c r="Q186" s="131"/>
      <c r="R186" s="198" t="s">
        <v>81</v>
      </c>
      <c r="S186" s="179" t="s">
        <v>3741</v>
      </c>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row>
    <row r="187" spans="6:49" ht="18" customHeight="1">
      <c r="G187" s="198" t="s">
        <v>81</v>
      </c>
      <c r="H187" s="178" t="s">
        <v>4345</v>
      </c>
      <c r="I187" s="178"/>
      <c r="J187" s="178" t="s">
        <v>4346</v>
      </c>
      <c r="K187" s="178"/>
      <c r="M187" s="268"/>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70"/>
    </row>
    <row r="188" spans="6:49" ht="18" customHeight="1">
      <c r="F188" s="131"/>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row>
    <row r="189" spans="6:49" ht="18" customHeight="1">
      <c r="F189" s="197" t="s">
        <v>81</v>
      </c>
      <c r="G189" s="136" t="s">
        <v>3742</v>
      </c>
    </row>
    <row r="190" spans="6:49" ht="18" customHeight="1">
      <c r="F190" s="128"/>
      <c r="G190" s="198" t="s">
        <v>81</v>
      </c>
      <c r="H190" s="178" t="s">
        <v>3743</v>
      </c>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row>
    <row r="191" spans="6:49" ht="18" customHeight="1">
      <c r="G191" s="198" t="s">
        <v>81</v>
      </c>
      <c r="H191" s="178" t="s">
        <v>4345</v>
      </c>
      <c r="I191" s="178"/>
      <c r="J191" s="178" t="s">
        <v>4346</v>
      </c>
      <c r="K191" s="178"/>
      <c r="M191" s="268"/>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70"/>
    </row>
    <row r="192" spans="6:49" ht="18" customHeight="1">
      <c r="F192" s="131"/>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row>
    <row r="193" spans="2:49" ht="18" customHeight="1">
      <c r="F193" s="197" t="s">
        <v>81</v>
      </c>
      <c r="G193" s="136" t="s">
        <v>3744</v>
      </c>
    </row>
    <row r="194" spans="2:49" ht="18" customHeight="1">
      <c r="F194" s="128"/>
      <c r="G194" s="198" t="s">
        <v>81</v>
      </c>
      <c r="H194" s="178" t="s">
        <v>3745</v>
      </c>
      <c r="R194" s="198" t="s">
        <v>81</v>
      </c>
      <c r="S194" s="178" t="s">
        <v>3746</v>
      </c>
    </row>
    <row r="195" spans="2:49" ht="18" customHeight="1">
      <c r="G195" s="198" t="s">
        <v>81</v>
      </c>
      <c r="H195" s="178" t="s">
        <v>3747</v>
      </c>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row>
    <row r="196" spans="2:49" ht="18" customHeight="1">
      <c r="G196" s="198" t="s">
        <v>81</v>
      </c>
      <c r="H196" s="178" t="s">
        <v>4345</v>
      </c>
      <c r="I196" s="178"/>
      <c r="J196" s="178" t="s">
        <v>4346</v>
      </c>
      <c r="K196" s="178"/>
      <c r="M196" s="268"/>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70"/>
    </row>
    <row r="197" spans="2:49" ht="18" customHeight="1">
      <c r="F197" s="131"/>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row>
    <row r="198" spans="2:49" ht="18" customHeight="1">
      <c r="F198" s="197" t="s">
        <v>81</v>
      </c>
      <c r="G198" s="178" t="s">
        <v>4345</v>
      </c>
      <c r="H198" s="178"/>
      <c r="I198" s="178" t="s">
        <v>4346</v>
      </c>
      <c r="J198" s="178"/>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row>
    <row r="199" spans="2:49" ht="18" customHeight="1">
      <c r="F199" s="128"/>
      <c r="H199" s="262"/>
      <c r="I199" s="263"/>
      <c r="J199" s="263"/>
      <c r="K199" s="263"/>
      <c r="L199" s="263"/>
      <c r="M199" s="263"/>
      <c r="N199" s="263"/>
      <c r="O199" s="263"/>
      <c r="P199" s="263"/>
      <c r="Q199" s="263"/>
      <c r="R199" s="263"/>
      <c r="S199" s="263"/>
      <c r="T199" s="263"/>
      <c r="U199" s="263"/>
      <c r="V199" s="263"/>
      <c r="W199" s="263"/>
      <c r="X199" s="263"/>
      <c r="Y199" s="263"/>
      <c r="Z199" s="263"/>
      <c r="AA199" s="263"/>
      <c r="AB199" s="263"/>
      <c r="AC199" s="263"/>
      <c r="AD199" s="263"/>
      <c r="AE199" s="263"/>
      <c r="AF199" s="263"/>
      <c r="AG199" s="263"/>
      <c r="AH199" s="263"/>
      <c r="AI199" s="263"/>
      <c r="AJ199" s="263"/>
      <c r="AK199" s="263"/>
      <c r="AL199" s="263"/>
      <c r="AM199" s="263"/>
      <c r="AN199" s="263"/>
      <c r="AO199" s="263"/>
      <c r="AP199" s="263"/>
      <c r="AQ199" s="263"/>
      <c r="AR199" s="263"/>
      <c r="AS199" s="263"/>
      <c r="AT199" s="264"/>
    </row>
    <row r="200" spans="2:49" ht="18" customHeight="1">
      <c r="H200" s="265"/>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7"/>
    </row>
    <row r="202" spans="2:49" ht="18" customHeight="1">
      <c r="E202" s="176" t="s">
        <v>3748</v>
      </c>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row>
    <row r="203" spans="2:49" ht="18" customHeight="1">
      <c r="E203" s="131"/>
      <c r="F203" s="138" t="s">
        <v>3749</v>
      </c>
    </row>
    <row r="204" spans="2:49" ht="18" customHeight="1">
      <c r="E204" s="131"/>
      <c r="F204" s="131"/>
      <c r="AV204" s="126" t="s">
        <v>3619</v>
      </c>
      <c r="AW204" s="126" t="str">
        <f>IF(AW206="","",AW206&amp;CHAR(10))&amp;IF(CHAR(10)="","",CHAR(10)&amp;AW207)</f>
        <v xml:space="preserve">
</v>
      </c>
    </row>
    <row r="205" spans="2:49" ht="18" customHeight="1">
      <c r="B205" s="126" t="str">
        <f>IF(AND(F205=AW132,F210=AW132), "ERROR", "OK")</f>
        <v>ERROR</v>
      </c>
      <c r="E205" s="131"/>
      <c r="F205" s="197" t="s">
        <v>81</v>
      </c>
      <c r="G205" s="126" t="s">
        <v>3750</v>
      </c>
      <c r="Q205" s="131"/>
      <c r="R205" s="131"/>
    </row>
    <row r="206" spans="2:49" ht="18" customHeight="1">
      <c r="E206" s="131"/>
      <c r="F206" s="128"/>
      <c r="G206" s="198" t="s">
        <v>81</v>
      </c>
      <c r="H206" s="178" t="s">
        <v>3751</v>
      </c>
      <c r="N206" s="178" t="s">
        <v>3752</v>
      </c>
      <c r="Q206" s="271"/>
      <c r="R206" s="272"/>
      <c r="S206" s="178" t="s">
        <v>3753</v>
      </c>
      <c r="T206" s="178" t="s">
        <v>3754</v>
      </c>
      <c r="AV206" s="126" t="s">
        <v>3627</v>
      </c>
      <c r="AW206" s="126" t="str">
        <f>IF(F205="☑",G205&amp;CHAR(10)&amp;(IF(G205="☑","・"&amp;H205&amp;CHAR(10),""))&amp;(IF(G206="☑","・"&amp;H206&amp;N206&amp;Q206&amp;S206&amp;T206&amp;CHAR(10),""))&amp;(IF(G207="☑","・"&amp;H207&amp;CHAR(10),""))&amp;(IF(R207="☑","・"&amp;S207,"")&amp;(IF(AC207="☑","・"&amp;AD207&amp;CHAR(10),"")&amp;(IF(G208="☑","・"&amp;H208&amp;"："&amp;M208,"")))),"")</f>
        <v/>
      </c>
    </row>
    <row r="207" spans="2:49" ht="18" customHeight="1">
      <c r="E207" s="131"/>
      <c r="G207" s="198" t="s">
        <v>81</v>
      </c>
      <c r="H207" s="178" t="s">
        <v>3755</v>
      </c>
      <c r="M207" s="131"/>
      <c r="N207" s="131"/>
      <c r="O207" s="131"/>
      <c r="P207" s="131"/>
      <c r="Q207" s="129"/>
      <c r="R207" s="199" t="s">
        <v>81</v>
      </c>
      <c r="S207" s="179" t="s">
        <v>3756</v>
      </c>
      <c r="T207" s="131"/>
      <c r="U207" s="131"/>
      <c r="V207" s="131"/>
      <c r="W207" s="131"/>
      <c r="X207" s="131"/>
      <c r="Y207" s="131"/>
      <c r="Z207" s="131"/>
      <c r="AA207" s="131"/>
      <c r="AB207" s="131"/>
      <c r="AC207" s="200" t="s">
        <v>81</v>
      </c>
      <c r="AD207" s="179" t="s">
        <v>3757</v>
      </c>
      <c r="AE207" s="131"/>
      <c r="AF207" s="131"/>
      <c r="AG207" s="131"/>
      <c r="AH207" s="131"/>
      <c r="AI207" s="131"/>
      <c r="AJ207" s="131"/>
      <c r="AK207" s="131"/>
      <c r="AL207" s="131"/>
      <c r="AM207" s="131"/>
      <c r="AN207" s="131"/>
      <c r="AO207" s="131"/>
      <c r="AP207" s="131"/>
      <c r="AQ207" s="131"/>
      <c r="AR207" s="131"/>
      <c r="AS207" s="131"/>
      <c r="AT207" s="131"/>
      <c r="AV207" s="126" t="s">
        <v>3627</v>
      </c>
      <c r="AW207" s="126" t="str">
        <f>IF(F210="☑",G210&amp;CHAR(10)&amp;(IF(G210="☑","・"&amp;H210&amp;CHAR(10),""))&amp;(IF(G211="☑","・"&amp;H211&amp;N211&amp;Q211&amp;S211&amp;T211&amp;CHAR(10),""))&amp;(IF(G212="☑","・"&amp;H212&amp;CHAR(10),""))&amp;(IF(R212="☑","・"&amp;S212,"")&amp;(IF(AC212="☑","・"&amp;AD212&amp;CHAR(10),"")&amp;(IF(G213="☑","・"&amp;H213&amp;"："&amp;M213,"")))),"")</f>
        <v/>
      </c>
    </row>
    <row r="208" spans="2:49" ht="18" customHeight="1">
      <c r="E208" s="131"/>
      <c r="G208" s="198" t="s">
        <v>81</v>
      </c>
      <c r="H208" s="178" t="s">
        <v>4333</v>
      </c>
      <c r="J208" s="126" t="s">
        <v>4346</v>
      </c>
      <c r="M208" s="268"/>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70"/>
    </row>
    <row r="209" spans="2:49" ht="18" customHeight="1">
      <c r="E209" s="131"/>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row>
    <row r="210" spans="2:49" ht="18" customHeight="1">
      <c r="E210" s="131"/>
      <c r="F210" s="197" t="s">
        <v>81</v>
      </c>
      <c r="G210" s="126" t="s">
        <v>3758</v>
      </c>
      <c r="Q210" s="131"/>
      <c r="R210" s="131"/>
    </row>
    <row r="211" spans="2:49" ht="18" customHeight="1">
      <c r="E211" s="131"/>
      <c r="G211" s="198" t="s">
        <v>81</v>
      </c>
      <c r="H211" s="178" t="s">
        <v>3759</v>
      </c>
      <c r="N211" s="178" t="s">
        <v>3752</v>
      </c>
      <c r="Q211" s="271"/>
      <c r="R211" s="272"/>
      <c r="S211" s="178" t="s">
        <v>3753</v>
      </c>
      <c r="T211" s="178" t="s">
        <v>3754</v>
      </c>
    </row>
    <row r="212" spans="2:49" ht="18" customHeight="1">
      <c r="E212" s="131"/>
      <c r="G212" s="198" t="s">
        <v>81</v>
      </c>
      <c r="H212" s="178" t="s">
        <v>3760</v>
      </c>
      <c r="M212" s="131"/>
      <c r="N212" s="131"/>
      <c r="O212" s="131"/>
      <c r="P212" s="131"/>
      <c r="Q212" s="129"/>
      <c r="R212" s="199" t="s">
        <v>81</v>
      </c>
      <c r="S212" s="179" t="s">
        <v>3761</v>
      </c>
      <c r="T212" s="131"/>
      <c r="U212" s="131"/>
      <c r="V212" s="131"/>
      <c r="W212" s="131"/>
      <c r="X212" s="131"/>
      <c r="Y212" s="131"/>
      <c r="Z212" s="131"/>
      <c r="AA212" s="131"/>
      <c r="AB212" s="131"/>
      <c r="AC212" s="200" t="s">
        <v>3543</v>
      </c>
      <c r="AD212" s="179" t="s">
        <v>3762</v>
      </c>
      <c r="AE212" s="131"/>
      <c r="AF212" s="131"/>
      <c r="AG212" s="131"/>
      <c r="AH212" s="131"/>
      <c r="AI212" s="131"/>
      <c r="AJ212" s="131"/>
      <c r="AK212" s="131"/>
      <c r="AL212" s="131"/>
      <c r="AM212" s="131"/>
      <c r="AN212" s="131"/>
      <c r="AO212" s="131"/>
      <c r="AP212" s="131"/>
      <c r="AQ212" s="131"/>
      <c r="AR212" s="131"/>
      <c r="AS212" s="131"/>
      <c r="AT212" s="131"/>
    </row>
    <row r="213" spans="2:49" ht="18" customHeight="1">
      <c r="E213" s="131"/>
      <c r="G213" s="198" t="s">
        <v>81</v>
      </c>
      <c r="H213" s="178" t="s">
        <v>4333</v>
      </c>
      <c r="J213" s="126" t="s">
        <v>4346</v>
      </c>
      <c r="M213" s="268"/>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70"/>
    </row>
    <row r="214" spans="2:49" ht="18" customHeight="1">
      <c r="E214" s="131"/>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row>
    <row r="215" spans="2:49" ht="18" customHeight="1">
      <c r="D215" s="137" t="s">
        <v>3763</v>
      </c>
      <c r="E215" s="149"/>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row>
    <row r="216" spans="2:49" ht="18" customHeight="1">
      <c r="B216" s="126" t="str">
        <f>IF(AND(E216=AW132,E218=AW132,E220=AW132,E222=AW173), "ERROR", "OK")</f>
        <v>ERROR</v>
      </c>
      <c r="E216" s="197" t="s">
        <v>81</v>
      </c>
      <c r="F216" s="126" t="s">
        <v>3764</v>
      </c>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V216" s="126" t="s">
        <v>3619</v>
      </c>
      <c r="AW216" s="126" t="str">
        <f>IF(AW217="","",AW217&amp;CHAR(10))&amp;IF(AW218="","",AW218&amp;CHAR(10))&amp;IF(AW219="","",AW219&amp;CHAR(10))&amp;AW220</f>
        <v/>
      </c>
    </row>
    <row r="217" spans="2:49" ht="18" customHeight="1">
      <c r="E217" s="129"/>
      <c r="G217" s="126" t="s">
        <v>3765</v>
      </c>
      <c r="J217" s="138" t="s">
        <v>3766</v>
      </c>
      <c r="M217" s="268"/>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70"/>
      <c r="AV217" s="126" t="s">
        <v>3627</v>
      </c>
      <c r="AW217" s="126" t="str">
        <f>IF(E216=AX173,F216&amp;CHAR(10)&amp;G217&amp;"："&amp;M217,"")</f>
        <v/>
      </c>
    </row>
    <row r="218" spans="2:49" ht="18" customHeight="1">
      <c r="E218" s="197" t="s">
        <v>81</v>
      </c>
      <c r="F218" s="126" t="s">
        <v>3767</v>
      </c>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W218" s="126" t="str">
        <f>IF(E218=AX173,F218&amp;CHAR(10)&amp;G219&amp;"："&amp;M219,"")</f>
        <v/>
      </c>
    </row>
    <row r="219" spans="2:49" ht="18" customHeight="1">
      <c r="E219" s="129"/>
      <c r="G219" s="126" t="s">
        <v>3765</v>
      </c>
      <c r="J219" s="138" t="s">
        <v>3766</v>
      </c>
      <c r="M219" s="268"/>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70"/>
      <c r="AW219" s="126" t="str">
        <f>IF(E220=AX173,F220&amp;CHAR(10)&amp;G221&amp;"："&amp;M221,"")</f>
        <v/>
      </c>
    </row>
    <row r="220" spans="2:49" ht="18" customHeight="1">
      <c r="E220" s="197" t="s">
        <v>81</v>
      </c>
      <c r="F220" s="126" t="s">
        <v>3768</v>
      </c>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W220" s="126" t="str">
        <f>IF(E222=AX173,F222&amp;CHAR(10)&amp;"・"&amp;G223,"")</f>
        <v/>
      </c>
    </row>
    <row r="221" spans="2:49" ht="18" customHeight="1">
      <c r="E221" s="129"/>
      <c r="G221" s="126" t="s">
        <v>3765</v>
      </c>
      <c r="J221" s="138" t="s">
        <v>3766</v>
      </c>
      <c r="M221" s="268"/>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70"/>
    </row>
    <row r="222" spans="2:49" ht="18" customHeight="1">
      <c r="E222" s="197" t="s">
        <v>81</v>
      </c>
      <c r="F222" s="126" t="s">
        <v>4335</v>
      </c>
      <c r="G222" s="131"/>
      <c r="H222" s="131" t="s">
        <v>4334</v>
      </c>
      <c r="I222" s="131"/>
      <c r="J222" s="131"/>
      <c r="K222" s="131"/>
      <c r="L222" s="131"/>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row>
    <row r="223" spans="2:49" ht="18" customHeight="1">
      <c r="E223" s="128"/>
      <c r="G223" s="262"/>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4"/>
    </row>
    <row r="224" spans="2:49" ht="18" customHeight="1">
      <c r="G224" s="265"/>
      <c r="H224" s="266"/>
      <c r="I224" s="266"/>
      <c r="J224" s="266"/>
      <c r="K224" s="266"/>
      <c r="L224" s="266"/>
      <c r="M224" s="266"/>
      <c r="N224" s="266"/>
      <c r="O224" s="266"/>
      <c r="P224" s="266"/>
      <c r="Q224" s="266"/>
      <c r="R224" s="266"/>
      <c r="S224" s="266"/>
      <c r="T224" s="266"/>
      <c r="U224" s="266"/>
      <c r="V224" s="266"/>
      <c r="W224" s="266"/>
      <c r="X224" s="266"/>
      <c r="Y224" s="266"/>
      <c r="Z224" s="266"/>
      <c r="AA224" s="266"/>
      <c r="AB224" s="266"/>
      <c r="AC224" s="266"/>
      <c r="AD224" s="266"/>
      <c r="AE224" s="266"/>
      <c r="AF224" s="266"/>
      <c r="AG224" s="266"/>
      <c r="AH224" s="266"/>
      <c r="AI224" s="266"/>
      <c r="AJ224" s="266"/>
      <c r="AK224" s="266"/>
      <c r="AL224" s="266"/>
      <c r="AM224" s="266"/>
      <c r="AN224" s="266"/>
      <c r="AO224" s="266"/>
      <c r="AP224" s="266"/>
      <c r="AQ224" s="266"/>
      <c r="AR224" s="266"/>
      <c r="AS224" s="266"/>
      <c r="AT224" s="267"/>
    </row>
    <row r="227" spans="2:67" ht="18" customHeight="1">
      <c r="D227" s="137" t="s">
        <v>3769</v>
      </c>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row>
    <row r="228" spans="2:67" ht="18" customHeight="1">
      <c r="B228" s="126" t="str">
        <f>IF(AND(E228=AW132,E230=AW132,E232=AW132,E234=AW173), "ERROR", "OK")</f>
        <v>ERROR</v>
      </c>
      <c r="E228" s="197" t="s">
        <v>81</v>
      </c>
      <c r="F228" s="126" t="s">
        <v>3770</v>
      </c>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V228" s="126" t="s">
        <v>3619</v>
      </c>
      <c r="AW228" s="126" t="str">
        <f>IF(AW229="","",AW229&amp;CHAR(10))&amp;IF(AW230="","",AW230&amp;CHAR(10))&amp;IF(AW231="","",AW231&amp;CHAR(10))&amp;AW232</f>
        <v/>
      </c>
    </row>
    <row r="229" spans="2:67" ht="18" customHeight="1">
      <c r="G229" s="126" t="s">
        <v>3771</v>
      </c>
      <c r="J229" s="138" t="s">
        <v>3772</v>
      </c>
      <c r="M229" s="268"/>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70"/>
      <c r="AV229" s="126" t="s">
        <v>3627</v>
      </c>
      <c r="AW229" s="126" t="str">
        <f>IF(E228=AX173,F228&amp;CHAR(10)&amp;G229&amp;"："&amp;M229,"")</f>
        <v/>
      </c>
    </row>
    <row r="230" spans="2:67" ht="18" customHeight="1">
      <c r="E230" s="197" t="s">
        <v>81</v>
      </c>
      <c r="F230" s="126" t="s">
        <v>3773</v>
      </c>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W230" s="126" t="str">
        <f>IF(E230=AX173,F230&amp;CHAR(10)&amp;G231&amp;"："&amp;M231,"")</f>
        <v/>
      </c>
    </row>
    <row r="231" spans="2:67" ht="18" customHeight="1">
      <c r="G231" s="126" t="s">
        <v>3774</v>
      </c>
      <c r="J231" s="138" t="s">
        <v>3772</v>
      </c>
      <c r="M231" s="268"/>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70"/>
      <c r="AW231" s="126" t="str">
        <f>IF(E232=AX173,F232&amp;CHAR(10)&amp;G233&amp;"："&amp;M233,"")</f>
        <v/>
      </c>
    </row>
    <row r="232" spans="2:67" ht="18" customHeight="1">
      <c r="E232" s="197" t="s">
        <v>81</v>
      </c>
      <c r="F232" s="126" t="s">
        <v>3775</v>
      </c>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W232" s="126" t="str">
        <f>IF(E234=AX173,F234&amp;CHAR(10)&amp;"・"&amp;G235,"")</f>
        <v/>
      </c>
    </row>
    <row r="233" spans="2:67" ht="18" customHeight="1">
      <c r="G233" s="126" t="s">
        <v>3771</v>
      </c>
      <c r="J233" s="138" t="s">
        <v>3772</v>
      </c>
      <c r="M233" s="268"/>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70"/>
    </row>
    <row r="234" spans="2:67" ht="18" customHeight="1">
      <c r="E234" s="197" t="s">
        <v>81</v>
      </c>
      <c r="F234" s="126" t="s">
        <v>4335</v>
      </c>
      <c r="G234" s="131"/>
      <c r="H234" s="131" t="s">
        <v>4334</v>
      </c>
      <c r="I234" s="131"/>
      <c r="J234" s="131"/>
      <c r="K234" s="131"/>
      <c r="L234" s="131"/>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row>
    <row r="235" spans="2:67" ht="18" customHeight="1">
      <c r="G235" s="262"/>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E235" s="263"/>
      <c r="AF235" s="263"/>
      <c r="AG235" s="263"/>
      <c r="AH235" s="263"/>
      <c r="AI235" s="263"/>
      <c r="AJ235" s="263"/>
      <c r="AK235" s="263"/>
      <c r="AL235" s="263"/>
      <c r="AM235" s="263"/>
      <c r="AN235" s="263"/>
      <c r="AO235" s="263"/>
      <c r="AP235" s="263"/>
      <c r="AQ235" s="263"/>
      <c r="AR235" s="263"/>
      <c r="AS235" s="263"/>
      <c r="AT235" s="264"/>
    </row>
    <row r="236" spans="2:67" ht="18" customHeight="1">
      <c r="G236" s="265"/>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c r="AO236" s="266"/>
      <c r="AP236" s="266"/>
      <c r="AQ236" s="266"/>
      <c r="AR236" s="266"/>
      <c r="AS236" s="266"/>
      <c r="AT236" s="267"/>
    </row>
    <row r="237" spans="2:67" ht="18" customHeight="1">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W237" s="131"/>
      <c r="AX237" s="131"/>
      <c r="AY237" s="131"/>
      <c r="AZ237" s="131"/>
      <c r="BA237" s="131"/>
      <c r="BB237" s="131"/>
      <c r="BC237" s="131"/>
      <c r="BD237" s="131"/>
      <c r="BE237" s="131"/>
      <c r="BF237" s="131"/>
      <c r="BG237" s="131"/>
      <c r="BH237" s="131"/>
      <c r="BI237" s="131"/>
      <c r="BJ237" s="131"/>
      <c r="BK237" s="131"/>
      <c r="BL237" s="131"/>
      <c r="BM237" s="131"/>
      <c r="BN237" s="131"/>
      <c r="BO237" s="131"/>
    </row>
    <row r="238" spans="2:67" ht="18" customHeight="1">
      <c r="D238" s="137" t="s">
        <v>3776</v>
      </c>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V238" s="126" t="s">
        <v>3619</v>
      </c>
      <c r="AW238" s="221" t="e">
        <f>AW239&amp;CHAR(10)&amp;AW240&amp;CHAR(10)&amp;CHAR(10)&amp;AX239&amp;CHAR(10)&amp;AW241&amp;CHAR(10)&amp;CHAR(10)&amp;AY239&amp;CHAR(10)&amp;AW242&amp;CHAR(10)&amp;CHAR(10)&amp;AZ239&amp;CHAR(10)&amp;AW245</f>
        <v>#VALUE!</v>
      </c>
      <c r="AX238" s="221"/>
      <c r="AY238" s="221"/>
      <c r="AZ238" s="221"/>
      <c r="BA238" s="221"/>
      <c r="BB238" s="221"/>
      <c r="BC238" s="221"/>
      <c r="BD238" s="221"/>
      <c r="BE238" s="221"/>
      <c r="BF238" s="221"/>
      <c r="BG238" s="221"/>
      <c r="BH238" s="221"/>
      <c r="BI238" s="221"/>
      <c r="BJ238" s="221"/>
      <c r="BK238" s="221"/>
      <c r="BL238" s="221"/>
      <c r="BM238" s="221"/>
      <c r="BN238" s="221"/>
      <c r="BO238" s="221"/>
    </row>
    <row r="239" spans="2:67" ht="18" customHeight="1">
      <c r="E239" s="126" t="s">
        <v>3777</v>
      </c>
      <c r="AV239" s="126" t="s">
        <v>3540</v>
      </c>
      <c r="AW239" s="128" t="s">
        <v>3778</v>
      </c>
      <c r="AX239" s="128" t="s">
        <v>3779</v>
      </c>
      <c r="AY239" s="128" t="s">
        <v>3780</v>
      </c>
      <c r="AZ239" s="128" t="s">
        <v>3781</v>
      </c>
      <c r="BA239" s="128"/>
      <c r="BB239" s="128"/>
      <c r="BC239" s="128"/>
      <c r="BD239" s="128"/>
      <c r="BE239" s="128"/>
      <c r="BF239" s="128"/>
      <c r="BG239" s="128"/>
      <c r="BH239" s="128"/>
      <c r="BI239" s="128"/>
      <c r="BJ239" s="128"/>
      <c r="BK239" s="128"/>
      <c r="BL239" s="128"/>
      <c r="BM239" s="128"/>
      <c r="BN239" s="128"/>
      <c r="BO239" s="128"/>
    </row>
    <row r="240" spans="2:67" ht="18" customHeight="1">
      <c r="E240" s="126" t="s">
        <v>3782</v>
      </c>
      <c r="AV240" s="126" t="s">
        <v>3627</v>
      </c>
      <c r="AW240" s="126" t="str">
        <f>AW50</f>
        <v xml:space="preserve"> 
具体的な取組としては、下記事項である。
 </v>
      </c>
    </row>
    <row r="241" spans="48:60" ht="18" customHeight="1">
      <c r="AV241" s="126" t="s">
        <v>3627</v>
      </c>
      <c r="AW241" s="131" t="str">
        <f>AW68&amp;"である。"</f>
        <v>今後4年間で、県内の事業活動において0が0見込みである。</v>
      </c>
      <c r="AX241" s="131"/>
      <c r="AY241" s="131"/>
      <c r="AZ241" s="131"/>
      <c r="BA241" s="131"/>
      <c r="BB241" s="131"/>
      <c r="BC241" s="131"/>
      <c r="BD241" s="131"/>
      <c r="BE241" s="131"/>
      <c r="BF241" s="131"/>
      <c r="BG241" s="131"/>
      <c r="BH241" s="131"/>
    </row>
    <row r="242" spans="48:60" ht="18" customHeight="1">
      <c r="AV242" s="126" t="s">
        <v>3627</v>
      </c>
      <c r="AW242" s="126" t="e">
        <f>"上記を踏まえて基準年度排出量から"&amp;AX243&amp;"％(基礎)・"&amp;AX244&amp;"%(調整後)削減する目標を設定した。"</f>
        <v>#VALUE!</v>
      </c>
    </row>
    <row r="243" spans="48:60" ht="18" customHeight="1">
      <c r="AW243" s="128" t="s">
        <v>3646</v>
      </c>
      <c r="AX243" s="242" t="e">
        <f>ROUND(AZ79,2)</f>
        <v>#VALUE!</v>
      </c>
      <c r="AY243" s="128"/>
      <c r="AZ243" s="128"/>
      <c r="BA243" s="128"/>
      <c r="BB243" s="128"/>
      <c r="BC243" s="128"/>
      <c r="BD243" s="128"/>
      <c r="BE243" s="128"/>
      <c r="BF243" s="128"/>
      <c r="BG243" s="128"/>
      <c r="BH243" s="128"/>
    </row>
    <row r="244" spans="48:60" ht="18" customHeight="1">
      <c r="AW244" s="126" t="s">
        <v>3647</v>
      </c>
      <c r="AX244" s="168" t="e">
        <f>ROUND(AZ80,2)</f>
        <v>#VALUE!</v>
      </c>
    </row>
    <row r="245" spans="48:60" ht="18" customHeight="1">
      <c r="AV245" s="126" t="s">
        <v>3627</v>
      </c>
      <c r="AW245" s="126" t="str">
        <f>AW133</f>
        <v/>
      </c>
    </row>
    <row r="249" spans="48:60" ht="18" customHeight="1">
      <c r="AV249" s="126" t="s">
        <v>3619</v>
      </c>
      <c r="AW249" s="126" t="e">
        <f>AW250&amp;CHAR(10)&amp;AW251&amp;CHAR(10)&amp;CHAR(10)&amp;AX250&amp;CHAR(10)&amp;AW252&amp;CHAR(10)&amp;CHAR(10)&amp;AY250&amp;CHAR(10)&amp;AW253&amp;CHAR(10)&amp;CHAR(10)&amp;AZ250&amp;CHAR(10)&amp;AW255</f>
        <v>#VALUE!</v>
      </c>
    </row>
    <row r="250" spans="48:60" ht="18" customHeight="1">
      <c r="AV250" s="126" t="s">
        <v>3540</v>
      </c>
      <c r="AW250" s="126" t="s">
        <v>3778</v>
      </c>
      <c r="AX250" s="126" t="s">
        <v>3779</v>
      </c>
      <c r="AY250" s="126" t="s">
        <v>3780</v>
      </c>
      <c r="AZ250" s="126" t="s">
        <v>4352</v>
      </c>
    </row>
    <row r="251" spans="48:60" ht="18" customHeight="1">
      <c r="AV251" s="126" t="s">
        <v>3627</v>
      </c>
      <c r="AW251" s="126" t="str">
        <f>AW50</f>
        <v xml:space="preserve"> 
具体的な取組としては、下記事項である。
 </v>
      </c>
    </row>
    <row r="252" spans="48:60" ht="18" customHeight="1">
      <c r="AV252" s="126" t="s">
        <v>3627</v>
      </c>
      <c r="AW252" s="126" t="str">
        <f>AW68&amp;"である。"</f>
        <v>今後4年間で、県内の事業活動において0が0見込みである。</v>
      </c>
    </row>
    <row r="253" spans="48:60" ht="18" customHeight="1">
      <c r="AV253" s="126" t="s">
        <v>3627</v>
      </c>
      <c r="AW253" s="126" t="e">
        <f>"上記を踏まえて基準年度排出量から"&amp;AX254&amp;"%削減する目標を設定した。"</f>
        <v>#VALUE!</v>
      </c>
    </row>
    <row r="254" spans="48:60" ht="18" customHeight="1">
      <c r="AX254" s="168" t="e">
        <f>ROUND(AZ107,2)</f>
        <v>#VALUE!</v>
      </c>
    </row>
    <row r="255" spans="48:60" ht="18" customHeight="1">
      <c r="AV255" s="126" t="s">
        <v>3627</v>
      </c>
      <c r="AW255" s="126" t="str">
        <f>AW175</f>
        <v/>
      </c>
      <c r="AX255" s="168"/>
    </row>
  </sheetData>
  <sheetProtection password="E7B8" sheet="1" objects="1" scenarios="1"/>
  <mergeCells count="127">
    <mergeCell ref="M23:Y23"/>
    <mergeCell ref="M24:N24"/>
    <mergeCell ref="P24:Q24"/>
    <mergeCell ref="S24:T24"/>
    <mergeCell ref="M19:Y19"/>
    <mergeCell ref="AD19:AP19"/>
    <mergeCell ref="M20:Y20"/>
    <mergeCell ref="M21:Y21"/>
    <mergeCell ref="AE21:AG21"/>
    <mergeCell ref="AJ21:AL21"/>
    <mergeCell ref="W8:Y8"/>
    <mergeCell ref="Z8:AF8"/>
    <mergeCell ref="M17:N17"/>
    <mergeCell ref="P17:Q17"/>
    <mergeCell ref="S17:T17"/>
    <mergeCell ref="M18:N18"/>
    <mergeCell ref="P18:Q18"/>
    <mergeCell ref="M22:Y22"/>
    <mergeCell ref="AD22:AP22"/>
    <mergeCell ref="H50:AB51"/>
    <mergeCell ref="H60:AB61"/>
    <mergeCell ref="K64:N64"/>
    <mergeCell ref="M25:N25"/>
    <mergeCell ref="P25:Q25"/>
    <mergeCell ref="S25:T25"/>
    <mergeCell ref="M26:T26"/>
    <mergeCell ref="M27:T27"/>
    <mergeCell ref="J43:K43"/>
    <mergeCell ref="S43:T43"/>
    <mergeCell ref="K44:M44"/>
    <mergeCell ref="K46:M46"/>
    <mergeCell ref="R46:T46"/>
    <mergeCell ref="AC79:AE79"/>
    <mergeCell ref="AM79:AO79"/>
    <mergeCell ref="AC80:AE80"/>
    <mergeCell ref="AM80:AO80"/>
    <mergeCell ref="AC82:AE82"/>
    <mergeCell ref="AM82:AO82"/>
    <mergeCell ref="K65:N65"/>
    <mergeCell ref="K67:N67"/>
    <mergeCell ref="K68:N68"/>
    <mergeCell ref="AC74:AE74"/>
    <mergeCell ref="AM74:AO74"/>
    <mergeCell ref="AC76:AT76"/>
    <mergeCell ref="AC86:AE86"/>
    <mergeCell ref="AM86:AO86"/>
    <mergeCell ref="AC88:AE88"/>
    <mergeCell ref="AM88:AO88"/>
    <mergeCell ref="AC89:AE89"/>
    <mergeCell ref="AM89:AO89"/>
    <mergeCell ref="AC83:AE83"/>
    <mergeCell ref="AM83:AO83"/>
    <mergeCell ref="AC84:AE84"/>
    <mergeCell ref="AM84:AO84"/>
    <mergeCell ref="AC85:AE85"/>
    <mergeCell ref="AM85:AO85"/>
    <mergeCell ref="AN97:AP97"/>
    <mergeCell ref="AC97:AE97"/>
    <mergeCell ref="AC91:AE91"/>
    <mergeCell ref="AC92:AE92"/>
    <mergeCell ref="AC93:AE93"/>
    <mergeCell ref="AC94:AT94"/>
    <mergeCell ref="AC95:AD95"/>
    <mergeCell ref="AE95:AF95"/>
    <mergeCell ref="AN96:AP96"/>
    <mergeCell ref="AQ96:AR96"/>
    <mergeCell ref="AS96:AT96"/>
    <mergeCell ref="AC96:AE96"/>
    <mergeCell ref="AF96:AG96"/>
    <mergeCell ref="AC111:AE111"/>
    <mergeCell ref="AC112:AE112"/>
    <mergeCell ref="AC113:AE113"/>
    <mergeCell ref="AC115:AE115"/>
    <mergeCell ref="AC116:AE116"/>
    <mergeCell ref="AC118:AE118"/>
    <mergeCell ref="AC101:AE101"/>
    <mergeCell ref="AC103:AT103"/>
    <mergeCell ref="AC106:AE106"/>
    <mergeCell ref="AC107:AE107"/>
    <mergeCell ref="AC109:AE109"/>
    <mergeCell ref="AC110:AE110"/>
    <mergeCell ref="AC119:AE119"/>
    <mergeCell ref="AC120:AE120"/>
    <mergeCell ref="AC121:AT121"/>
    <mergeCell ref="AC122:AD122"/>
    <mergeCell ref="AE122:AF122"/>
    <mergeCell ref="AC123:AE123"/>
    <mergeCell ref="AF123:AG123"/>
    <mergeCell ref="AN123:AP123"/>
    <mergeCell ref="AQ123:AR123"/>
    <mergeCell ref="AS123:AT123"/>
    <mergeCell ref="I127:K127"/>
    <mergeCell ref="K128:M128"/>
    <mergeCell ref="U128:W128"/>
    <mergeCell ref="AE128:AG128"/>
    <mergeCell ref="AQ128:AS128"/>
    <mergeCell ref="M137:AT137"/>
    <mergeCell ref="AN124:AP124"/>
    <mergeCell ref="AQ124:AR124"/>
    <mergeCell ref="AS124:AT124"/>
    <mergeCell ref="AC124:AE124"/>
    <mergeCell ref="AF124:AG124"/>
    <mergeCell ref="H169:AT170"/>
    <mergeCell ref="M178:AT178"/>
    <mergeCell ref="M183:AT183"/>
    <mergeCell ref="M187:AT187"/>
    <mergeCell ref="M191:AT191"/>
    <mergeCell ref="M196:AT196"/>
    <mergeCell ref="M142:AT142"/>
    <mergeCell ref="M147:AT147"/>
    <mergeCell ref="M152:AT152"/>
    <mergeCell ref="M157:AT157"/>
    <mergeCell ref="M162:AT162"/>
    <mergeCell ref="M166:AT166"/>
    <mergeCell ref="G235:AT236"/>
    <mergeCell ref="M219:AT219"/>
    <mergeCell ref="M221:AT221"/>
    <mergeCell ref="G223:AT224"/>
    <mergeCell ref="M229:AT229"/>
    <mergeCell ref="M231:AT231"/>
    <mergeCell ref="M233:AT233"/>
    <mergeCell ref="H199:AT200"/>
    <mergeCell ref="Q206:R206"/>
    <mergeCell ref="M208:AT208"/>
    <mergeCell ref="Q211:R211"/>
    <mergeCell ref="M213:AT213"/>
    <mergeCell ref="M217:AT217"/>
  </mergeCells>
  <phoneticPr fontId="3"/>
  <conditionalFormatting sqref="B215:C226 B1:C2 C3:C4 B5:C8 W8 B9:D9 B10:C10 B12:C19 B20:B21 C21 B22:C24 B26:C26 B31:C43 C44 B45:C84 C85:C86 D172:AT172 D173:D180 D215:E215 D216 D218 D219:E219 D220 D221:E221 D222 B223:C1048576 B88:C214">
    <cfRule type="cellIs" dxfId="122" priority="115" operator="equal">
      <formula>"ERROR"</formula>
    </cfRule>
  </conditionalFormatting>
  <conditionalFormatting sqref="E73:AT94 E95:AH96 E132:AT167 E169:AT170 E168:F168 L168:AT168 E97:AC97 AF97:AH97 AC124 AI95:AT97">
    <cfRule type="expression" dxfId="121" priority="1">
      <formula>$U$14="□"</formula>
    </cfRule>
  </conditionalFormatting>
  <conditionalFormatting sqref="E184:AT186 M183:AT183 E188:AT190 M187:AT187 E192:AT195 M191:AT191 E197:AT197 M196:AT196 E199:AT200 E198:F198 L198:AT198 E100:AT128 E183:G183 E187:G187 E191:G191 E196:G196 E173:AT182">
    <cfRule type="expression" dxfId="120" priority="46">
      <formula>$Y$14="□"</formula>
    </cfRule>
  </conditionalFormatting>
  <conditionalFormatting sqref="E216:AT217">
    <cfRule type="expression" dxfId="119" priority="41">
      <formula>$Y$14=$AX$13</formula>
    </cfRule>
  </conditionalFormatting>
  <conditionalFormatting sqref="F92:AT94 F95:AH96 F97:AC97 AF97:AH97 AI95:IS97">
    <cfRule type="expression" dxfId="118" priority="127">
      <formula>$AC$91=$AW$91</formula>
    </cfRule>
  </conditionalFormatting>
  <conditionalFormatting sqref="G135:G137">
    <cfRule type="expression" dxfId="117" priority="99">
      <formula>$F$134=$AX$132</formula>
    </cfRule>
  </conditionalFormatting>
  <conditionalFormatting sqref="G190:G191">
    <cfRule type="expression" dxfId="116" priority="56">
      <formula>$F$189=$AX$173</formula>
    </cfRule>
  </conditionalFormatting>
  <conditionalFormatting sqref="G206:G208 R207 AC207">
    <cfRule type="expression" dxfId="115" priority="40">
      <formula>$F$205=$AX$173</formula>
    </cfRule>
  </conditionalFormatting>
  <conditionalFormatting sqref="G211:G213 R212 AC212">
    <cfRule type="expression" dxfId="114" priority="36">
      <formula>$F$210=$AX$173</formula>
    </cfRule>
  </conditionalFormatting>
  <conditionalFormatting sqref="G105:AT107">
    <cfRule type="expression" dxfId="113" priority="106">
      <formula>$AC$103=$H$108</formula>
    </cfRule>
  </conditionalFormatting>
  <conditionalFormatting sqref="G105:AT113">
    <cfRule type="expression" dxfId="112" priority="105">
      <formula>$AC$103=$H$114</formula>
    </cfRule>
  </conditionalFormatting>
  <conditionalFormatting sqref="G108:AT116">
    <cfRule type="expression" dxfId="111" priority="103">
      <formula>$AC$103=$H$105</formula>
    </cfRule>
  </conditionalFormatting>
  <conditionalFormatting sqref="G114:AT116">
    <cfRule type="expression" dxfId="110" priority="104">
      <formula>$AC$103=$H$108</formula>
    </cfRule>
  </conditionalFormatting>
  <conditionalFormatting sqref="G119:AT124">
    <cfRule type="expression" dxfId="109" priority="125">
      <formula>$AC$118="設定しない"</formula>
    </cfRule>
  </conditionalFormatting>
  <conditionalFormatting sqref="G223:AT224">
    <cfRule type="expression" dxfId="108" priority="47">
      <formula>$E$222=$AX$173</formula>
    </cfRule>
  </conditionalFormatting>
  <conditionalFormatting sqref="G235:AT236">
    <cfRule type="expression" dxfId="107" priority="42">
      <formula>$E$234=$AX$173</formula>
    </cfRule>
  </conditionalFormatting>
  <conditionalFormatting sqref="H45:H46">
    <cfRule type="expression" dxfId="106" priority="119">
      <formula>$G45="□"</formula>
    </cfRule>
  </conditionalFormatting>
  <conditionalFormatting sqref="H50">
    <cfRule type="expression" dxfId="105" priority="120">
      <formula>$F$49="□"</formula>
    </cfRule>
    <cfRule type="expression" dxfId="104" priority="126">
      <formula>$F49="☑"</formula>
    </cfRule>
  </conditionalFormatting>
  <conditionalFormatting sqref="H56:H57">
    <cfRule type="expression" dxfId="103" priority="108">
      <formula>$F$55="□"</formula>
    </cfRule>
  </conditionalFormatting>
  <conditionalFormatting sqref="H190">
    <cfRule type="expression" dxfId="102" priority="57">
      <formula>$F$189=$AX$173</formula>
    </cfRule>
  </conditionalFormatting>
  <conditionalFormatting sqref="S207 AD207 H206:H208">
    <cfRule type="expression" dxfId="101" priority="39">
      <formula>$F$205=$AX$173</formula>
    </cfRule>
  </conditionalFormatting>
  <conditionalFormatting sqref="H60:AB61">
    <cfRule type="expression" dxfId="100" priority="129">
      <formula>$F$59="□"</formula>
    </cfRule>
  </conditionalFormatting>
  <conditionalFormatting sqref="H78:AT80">
    <cfRule type="expression" dxfId="99" priority="112">
      <formula>$AC$76=$I$81</formula>
    </cfRule>
  </conditionalFormatting>
  <conditionalFormatting sqref="H83:AC83 AF83:AM83 AP83:AT83 H84:AT86 H78:AT82">
    <cfRule type="expression" dxfId="98" priority="110">
      <formula>$AC$76=$I$87</formula>
    </cfRule>
  </conditionalFormatting>
  <conditionalFormatting sqref="H81:AT82 H83:AC83 AF83:AM83 AP83:AT83 H84:AT89">
    <cfRule type="expression" dxfId="97" priority="111">
      <formula>$AC$76=$I$78</formula>
    </cfRule>
  </conditionalFormatting>
  <conditionalFormatting sqref="H87:AT89">
    <cfRule type="expression" dxfId="96" priority="109">
      <formula>$AC$76=$I$81</formula>
    </cfRule>
  </conditionalFormatting>
  <conditionalFormatting sqref="H169:AT170">
    <cfRule type="expression" dxfId="95" priority="68">
      <formula>$F$168=$AX$132</formula>
    </cfRule>
  </conditionalFormatting>
  <conditionalFormatting sqref="H199:AT200">
    <cfRule type="expression" dxfId="94" priority="51">
      <formula>$F$198=$AX$173</formula>
    </cfRule>
  </conditionalFormatting>
  <conditionalFormatting sqref="K46 R46">
    <cfRule type="expression" dxfId="93" priority="128">
      <formula>$G45="□"</formula>
    </cfRule>
  </conditionalFormatting>
  <conditionalFormatting sqref="K65:N65">
    <cfRule type="expression" dxfId="92" priority="102">
      <formula>$K$64=$BA$64</formula>
    </cfRule>
  </conditionalFormatting>
  <conditionalFormatting sqref="K67:N67">
    <cfRule type="expression" dxfId="91" priority="101">
      <formula>$F$67=$AX$65</formula>
    </cfRule>
  </conditionalFormatting>
  <conditionalFormatting sqref="K68:N68">
    <cfRule type="expression" dxfId="90" priority="100">
      <formula>$F$68=$AX$65</formula>
    </cfRule>
  </conditionalFormatting>
  <conditionalFormatting sqref="M137:AT137">
    <cfRule type="expression" dxfId="89" priority="85">
      <formula>$G$137=$AX$132</formula>
    </cfRule>
  </conditionalFormatting>
  <conditionalFormatting sqref="M142:AT142">
    <cfRule type="expression" dxfId="88" priority="82">
      <formula>$G$142=$AX$132</formula>
    </cfRule>
  </conditionalFormatting>
  <conditionalFormatting sqref="M147:AT147">
    <cfRule type="expression" dxfId="87" priority="79">
      <formula>$G$147=$AX$132</formula>
    </cfRule>
  </conditionalFormatting>
  <conditionalFormatting sqref="M152:AT152">
    <cfRule type="expression" dxfId="86" priority="77">
      <formula>$G$152=$AX$132</formula>
    </cfRule>
  </conditionalFormatting>
  <conditionalFormatting sqref="M157:AT157">
    <cfRule type="expression" dxfId="85" priority="74">
      <formula>$G$157=$AX$132</formula>
    </cfRule>
  </conditionalFormatting>
  <conditionalFormatting sqref="M162:AT162">
    <cfRule type="expression" dxfId="84" priority="71">
      <formula>$G$162=$AX$132</formula>
    </cfRule>
  </conditionalFormatting>
  <conditionalFormatting sqref="M166:AT166">
    <cfRule type="expression" dxfId="83" priority="69">
      <formula>$G$166=$AX$132</formula>
    </cfRule>
  </conditionalFormatting>
  <conditionalFormatting sqref="M178:AT178">
    <cfRule type="expression" dxfId="82" priority="64">
      <formula>$G$178=$AX$173</formula>
    </cfRule>
  </conditionalFormatting>
  <conditionalFormatting sqref="M183:AT183">
    <cfRule type="expression" dxfId="81" priority="61">
      <formula>$G$183=$AX$173</formula>
    </cfRule>
  </conditionalFormatting>
  <conditionalFormatting sqref="M187:AT187">
    <cfRule type="expression" dxfId="80" priority="58">
      <formula>$G$187=$AX$173</formula>
    </cfRule>
  </conditionalFormatting>
  <conditionalFormatting sqref="M191:AT191">
    <cfRule type="expression" dxfId="79" priority="55">
      <formula>$G$191=$AX$173</formula>
    </cfRule>
  </conditionalFormatting>
  <conditionalFormatting sqref="M196:AT196">
    <cfRule type="expression" dxfId="78" priority="52">
      <formula>$G$196=$AX$173</formula>
    </cfRule>
  </conditionalFormatting>
  <conditionalFormatting sqref="M217:AT217">
    <cfRule type="expression" dxfId="77" priority="50">
      <formula>$E$216=$AX$173</formula>
    </cfRule>
  </conditionalFormatting>
  <conditionalFormatting sqref="M219:AT219">
    <cfRule type="expression" dxfId="76" priority="49">
      <formula>$E$218=$AX$173</formula>
    </cfRule>
  </conditionalFormatting>
  <conditionalFormatting sqref="M221:AT221">
    <cfRule type="expression" dxfId="75" priority="48">
      <formula>$E$220=$AX$173</formula>
    </cfRule>
  </conditionalFormatting>
  <conditionalFormatting sqref="M229:AT229">
    <cfRule type="expression" dxfId="74" priority="45">
      <formula>$E$228=$AX$173</formula>
    </cfRule>
  </conditionalFormatting>
  <conditionalFormatting sqref="M231:AT231">
    <cfRule type="expression" dxfId="73" priority="44">
      <formula>$E$230=$AX$173</formula>
    </cfRule>
  </conditionalFormatting>
  <conditionalFormatting sqref="M233:AT233">
    <cfRule type="expression" dxfId="72" priority="43">
      <formula>$E$232=$AX$173</formula>
    </cfRule>
  </conditionalFormatting>
  <conditionalFormatting sqref="N206 S206:T206">
    <cfRule type="expression" dxfId="71" priority="37">
      <formula>$F$205=$AX$173</formula>
    </cfRule>
  </conditionalFormatting>
  <conditionalFormatting sqref="N211 S211:T211 H211:H212 S212 AD212">
    <cfRule type="expression" dxfId="70" priority="34">
      <formula>$F$210=$AX$173</formula>
    </cfRule>
  </conditionalFormatting>
  <conditionalFormatting sqref="Q206:R206">
    <cfRule type="expression" dxfId="69" priority="38">
      <formula>$G$206=$AX$173</formula>
    </cfRule>
  </conditionalFormatting>
  <conditionalFormatting sqref="Q211:R211">
    <cfRule type="expression" dxfId="68" priority="35">
      <formula>$G$211=$AX$173</formula>
    </cfRule>
  </conditionalFormatting>
  <conditionalFormatting sqref="R176 Z176 G176:G178">
    <cfRule type="expression" dxfId="67" priority="65">
      <formula>$F$175=$AX$173</formula>
    </cfRule>
  </conditionalFormatting>
  <conditionalFormatting sqref="R181 G181:G183">
    <cfRule type="expression" dxfId="66" priority="62">
      <formula>$F$180=$AX$173</formula>
    </cfRule>
  </conditionalFormatting>
  <conditionalFormatting sqref="R186 G186:G187">
    <cfRule type="expression" dxfId="65" priority="59">
      <formula>$F$185=$AX$173</formula>
    </cfRule>
  </conditionalFormatting>
  <conditionalFormatting sqref="R194 G194:G196">
    <cfRule type="expression" dxfId="64" priority="53">
      <formula>$F$193=$AX$173</formula>
    </cfRule>
  </conditionalFormatting>
  <conditionalFormatting sqref="S140 G140:G142">
    <cfRule type="expression" dxfId="63" priority="86">
      <formula>$F$139=$AX$132</formula>
    </cfRule>
  </conditionalFormatting>
  <conditionalFormatting sqref="S145:S146 G145:G147">
    <cfRule type="expression" dxfId="62" priority="83">
      <formula>$F$144=$AX$132</formula>
    </cfRule>
  </conditionalFormatting>
  <conditionalFormatting sqref="S150:S151 G150:G152">
    <cfRule type="expression" dxfId="61" priority="80">
      <formula>$F$149=$AX$132</formula>
    </cfRule>
  </conditionalFormatting>
  <conditionalFormatting sqref="S155 G155:G157">
    <cfRule type="expression" dxfId="60" priority="78">
      <formula>$F$154=$AX$132</formula>
    </cfRule>
  </conditionalFormatting>
  <conditionalFormatting sqref="S160 G160:G162">
    <cfRule type="expression" dxfId="59" priority="75">
      <formula>$F$159=$AX$132</formula>
    </cfRule>
  </conditionalFormatting>
  <conditionalFormatting sqref="S165 G165:G166">
    <cfRule type="expression" dxfId="58" priority="72">
      <formula>$F$164=$AX$132</formula>
    </cfRule>
  </conditionalFormatting>
  <conditionalFormatting sqref="S176 AA176 H176:H178 I178:K178">
    <cfRule type="expression" dxfId="57" priority="66">
      <formula>$F$175=$AX$173</formula>
    </cfRule>
  </conditionalFormatting>
  <conditionalFormatting sqref="S181 H181:H182">
    <cfRule type="expression" dxfId="56" priority="63">
      <formula>$F$180=$AX$173</formula>
    </cfRule>
  </conditionalFormatting>
  <conditionalFormatting sqref="S186 H186">
    <cfRule type="expression" dxfId="55" priority="60">
      <formula>$F$185=$AX$173</formula>
    </cfRule>
  </conditionalFormatting>
  <conditionalFormatting sqref="S194 H194:H195">
    <cfRule type="expression" dxfId="54" priority="54">
      <formula>$F$193=$AX$173</formula>
    </cfRule>
  </conditionalFormatting>
  <conditionalFormatting sqref="T140 H140:H142 J142">
    <cfRule type="expression" dxfId="53" priority="84">
      <formula>$F$139=$AX$132</formula>
    </cfRule>
  </conditionalFormatting>
  <conditionalFormatting sqref="H145:H147 T145:T146 J147">
    <cfRule type="expression" dxfId="52" priority="81">
      <formula>$F$144=$AX$132</formula>
    </cfRule>
  </conditionalFormatting>
  <conditionalFormatting sqref="T155 H155:H157">
    <cfRule type="expression" dxfId="51" priority="76">
      <formula>$F$154=$AX$132</formula>
    </cfRule>
  </conditionalFormatting>
  <conditionalFormatting sqref="T160 H160:H162">
    <cfRule type="expression" dxfId="50" priority="73">
      <formula>$F$159=$AX$132</formula>
    </cfRule>
  </conditionalFormatting>
  <conditionalFormatting sqref="T165 H165:H166">
    <cfRule type="expression" dxfId="49" priority="70">
      <formula>$F$164=$AX$132</formula>
    </cfRule>
  </conditionalFormatting>
  <conditionalFormatting sqref="Z8">
    <cfRule type="cellIs" dxfId="48" priority="114" operator="equal">
      <formula>"入力されていない項目があります"</formula>
    </cfRule>
  </conditionalFormatting>
  <conditionalFormatting sqref="AC50:AC53">
    <cfRule type="expression" dxfId="47" priority="122">
      <formula>$F50="☑"</formula>
    </cfRule>
  </conditionalFormatting>
  <conditionalFormatting sqref="AC93:AC94">
    <cfRule type="expression" dxfId="46" priority="117">
      <formula>$AC$92="その他指標"</formula>
    </cfRule>
  </conditionalFormatting>
  <conditionalFormatting sqref="AC120:AC121">
    <cfRule type="expression" dxfId="45" priority="116">
      <formula>$AC$119="その他指標"</formula>
    </cfRule>
  </conditionalFormatting>
  <conditionalFormatting sqref="AC96:AE96">
    <cfRule type="expression" dxfId="44" priority="123">
      <formula>$AC$91=$AX$91</formula>
    </cfRule>
  </conditionalFormatting>
  <conditionalFormatting sqref="AC123:AE123">
    <cfRule type="expression" dxfId="43" priority="124">
      <formula>$AC$118=$AX$91</formula>
    </cfRule>
  </conditionalFormatting>
  <conditionalFormatting sqref="AD46 AK46">
    <cfRule type="expression" dxfId="42" priority="118">
      <formula>$G46="□"</formula>
    </cfRule>
  </conditionalFormatting>
  <conditionalFormatting sqref="AM79">
    <cfRule type="expression" dxfId="41" priority="113">
      <formula>$AC$76=$I$78</formula>
    </cfRule>
  </conditionalFormatting>
  <conditionalFormatting sqref="AQ50:AQ53 W52:W53">
    <cfRule type="expression" dxfId="40" priority="121">
      <formula>$F$49="□"</formula>
    </cfRule>
  </conditionalFormatting>
  <conditionalFormatting sqref="BE103:BL103 BE106:BL111 BE112:BI112 BF116:BL116 BE117 BE118:BJ118 BE119:BL120 BK121:BL121 BE121:BE122 BG122:BK122 BF125:BL125">
    <cfRule type="expression" dxfId="39" priority="92">
      <formula>$U$14="□"</formula>
    </cfRule>
  </conditionalFormatting>
  <conditionalFormatting sqref="BF87:BI87">
    <cfRule type="expression" dxfId="38" priority="95">
      <formula>$U$14="□"</formula>
    </cfRule>
  </conditionalFormatting>
  <conditionalFormatting sqref="BF114:BI114">
    <cfRule type="expression" dxfId="37" priority="90">
      <formula>$U$14="□"</formula>
    </cfRule>
  </conditionalFormatting>
  <conditionalFormatting sqref="BK86:BL88">
    <cfRule type="expression" dxfId="36" priority="94">
      <formula>$U$14="□"</formula>
    </cfRule>
  </conditionalFormatting>
  <conditionalFormatting sqref="BK90:BL90">
    <cfRule type="expression" dxfId="35" priority="97">
      <formula>$U$14="□"</formula>
    </cfRule>
  </conditionalFormatting>
  <conditionalFormatting sqref="BK112:BL115">
    <cfRule type="expression" dxfId="34" priority="89">
      <formula>$U$14="□"</formula>
    </cfRule>
  </conditionalFormatting>
  <conditionalFormatting sqref="BK117:BL118">
    <cfRule type="expression" dxfId="33" priority="87">
      <formula>$U$14="□"</formula>
    </cfRule>
  </conditionalFormatting>
  <conditionalFormatting sqref="BL85 BO86:BP86 BL87 BO88:BP88 BK89:BL89 BO90:BP91 BK91:BL91">
    <cfRule type="expression" dxfId="32" priority="107">
      <formula>#REF!=$BE$93</formula>
    </cfRule>
  </conditionalFormatting>
  <conditionalFormatting sqref="BL112 BL114 BK116:BL116">
    <cfRule type="expression" dxfId="31" priority="91">
      <formula>#REF!=$BE$93</formula>
    </cfRule>
  </conditionalFormatting>
  <conditionalFormatting sqref="BO87 BO88:BP88">
    <cfRule type="expression" dxfId="30" priority="93">
      <formula>$U$14="□"</formula>
    </cfRule>
  </conditionalFormatting>
  <conditionalFormatting sqref="BO89">
    <cfRule type="expression" dxfId="29" priority="96">
      <formula>$U$14="□"</formula>
    </cfRule>
  </conditionalFormatting>
  <conditionalFormatting sqref="M208:AT208">
    <cfRule type="expression" dxfId="28" priority="31">
      <formula>$G$208=$AX$173</formula>
    </cfRule>
  </conditionalFormatting>
  <conditionalFormatting sqref="M213:AT213">
    <cfRule type="expression" dxfId="27" priority="30">
      <formula>$G$213=$AX$173</formula>
    </cfRule>
  </conditionalFormatting>
  <conditionalFormatting sqref="H183:L183">
    <cfRule type="expression" dxfId="26" priority="16">
      <formula>$Y$14="□"</formula>
    </cfRule>
  </conditionalFormatting>
  <conditionalFormatting sqref="H183:K183">
    <cfRule type="expression" dxfId="25" priority="17">
      <formula>$F$175=$AX$173</formula>
    </cfRule>
  </conditionalFormatting>
  <conditionalFormatting sqref="H187:L187">
    <cfRule type="expression" dxfId="24" priority="14">
      <formula>$Y$14="□"</formula>
    </cfRule>
  </conditionalFormatting>
  <conditionalFormatting sqref="H187:K187">
    <cfRule type="expression" dxfId="23" priority="15">
      <formula>$F$175=$AX$173</formula>
    </cfRule>
  </conditionalFormatting>
  <conditionalFormatting sqref="H191:L191">
    <cfRule type="expression" dxfId="22" priority="12">
      <formula>$Y$14="□"</formula>
    </cfRule>
  </conditionalFormatting>
  <conditionalFormatting sqref="H191:K191">
    <cfRule type="expression" dxfId="21" priority="13">
      <formula>$F$175=$AX$173</formula>
    </cfRule>
  </conditionalFormatting>
  <conditionalFormatting sqref="H196:L196">
    <cfRule type="expression" dxfId="20" priority="10">
      <formula>$Y$14="□"</formula>
    </cfRule>
  </conditionalFormatting>
  <conditionalFormatting sqref="H196:K196">
    <cfRule type="expression" dxfId="19" priority="11">
      <formula>$F$175=$AX$173</formula>
    </cfRule>
  </conditionalFormatting>
  <conditionalFormatting sqref="G198:K198">
    <cfRule type="expression" dxfId="18" priority="8">
      <formula>$Y$14="□"</formula>
    </cfRule>
  </conditionalFormatting>
  <conditionalFormatting sqref="G198:J198">
    <cfRule type="expression" dxfId="17" priority="9">
      <formula>$F$175=$AX$173</formula>
    </cfRule>
  </conditionalFormatting>
  <conditionalFormatting sqref="G168:I168">
    <cfRule type="expression" dxfId="16" priority="6">
      <formula>$U$14="□"</formula>
    </cfRule>
  </conditionalFormatting>
  <conditionalFormatting sqref="G168">
    <cfRule type="expression" dxfId="15" priority="7">
      <formula>$F$159=$AX$132</formula>
    </cfRule>
  </conditionalFormatting>
  <conditionalFormatting sqref="K168">
    <cfRule type="expression" dxfId="14" priority="5">
      <formula>$U$14="□"</formula>
    </cfRule>
  </conditionalFormatting>
  <conditionalFormatting sqref="J168">
    <cfRule type="expression" dxfId="13" priority="4">
      <formula>$U$14="□"</formula>
    </cfRule>
  </conditionalFormatting>
  <conditionalFormatting sqref="H213">
    <cfRule type="expression" dxfId="12" priority="3">
      <formula>$F$205=$AX$173</formula>
    </cfRule>
  </conditionalFormatting>
  <conditionalFormatting sqref="H135:H137 J137">
    <cfRule type="expression" dxfId="11" priority="67">
      <formula>$F$134=$AX$132</formula>
    </cfRule>
  </conditionalFormatting>
  <conditionalFormatting sqref="H150:H152 T150:T151 J152">
    <cfRule type="expression" dxfId="10" priority="2">
      <formula>$F$149=$AX$132</formula>
    </cfRule>
  </conditionalFormatting>
  <dataValidations count="21">
    <dataValidation type="list" allowBlank="1" showInputMessage="1" showErrorMessage="1" sqref="F175 F180 F185 F189 F193 F198 G176:G178 G181:G183 G186:G187 G190:G191 G194:G196 R194 R186 R181 R176 Z176 E216 E218 E222 E220 E228 E230 E232 E234 R207 G206:G208 AC207 F205 F210 G211:G213 AC212 R212">
      <formula1>$AW$173:$AX$173</formula1>
    </dataValidation>
    <dataValidation type="list" allowBlank="1" showInputMessage="1" showErrorMessage="1" sqref="G135:G137 F159 F164 G140:G142 S140 S165 G145:G147 S145:S146 G150:G152 S150:S151 G155:G157 S155 S160 G160:G162 G165:G166 F134 F168 F139 F144 F149 F154">
      <formula1>$AW$132:$AX$132</formula1>
    </dataValidation>
    <dataValidation type="list" allowBlank="1" showInputMessage="1" showErrorMessage="1" sqref="F54:F59 F49:F51">
      <formula1>$AW$49:$AX$49</formula1>
    </dataValidation>
    <dataValidation type="list" allowBlank="1" showInputMessage="1" showErrorMessage="1" sqref="F67:F69">
      <formula1>$AW$65:$AX$65</formula1>
    </dataValidation>
    <dataValidation type="list" allowBlank="1" showInputMessage="1" showErrorMessage="1" sqref="K64">
      <formula1>$AW$64:$BA$64</formula1>
    </dataValidation>
    <dataValidation type="list" allowBlank="1" showInputMessage="1" showErrorMessage="1" sqref="G45">
      <formula1>$AW$45:$AX$45</formula1>
    </dataValidation>
    <dataValidation type="list" allowBlank="1" showInputMessage="1" showErrorMessage="1" sqref="K46:M46">
      <formula1>$AW$46:$BG$46</formula1>
    </dataValidation>
    <dataValidation type="list" allowBlank="1" showInputMessage="1" showErrorMessage="1" sqref="S17:T17">
      <formula1>$AX$17:$CB$17</formula1>
    </dataValidation>
    <dataValidation type="list" imeMode="disabled" allowBlank="1" showInputMessage="1" showErrorMessage="1" sqref="AC76 AC103">
      <formula1>$AW$76:$AY$76</formula1>
    </dataValidation>
    <dataValidation type="list" allowBlank="1" showInputMessage="1" showErrorMessage="1" sqref="Y14 U14">
      <formula1>$AW$13:$AX$13</formula1>
    </dataValidation>
    <dataValidation type="list" allowBlank="1" showInputMessage="1" showErrorMessage="1" sqref="AC92">
      <formula1>$AW$92:$AY$92</formula1>
    </dataValidation>
    <dataValidation type="list" allowBlank="1" showInputMessage="1" showErrorMessage="1" sqref="AC91 AC118">
      <formula1>$AW$91:$AX$91</formula1>
    </dataValidation>
    <dataValidation type="list" allowBlank="1" showInputMessage="1" showErrorMessage="1" sqref="AC119">
      <formula1>$AW$119:$AY$119</formula1>
    </dataValidation>
    <dataValidation type="list" allowBlank="1" showInputMessage="1" showErrorMessage="1" sqref="H42">
      <formula1>$AW$43:$AZ$43</formula1>
    </dataValidation>
    <dataValidation type="list" allowBlank="1" showInputMessage="1" showErrorMessage="1" sqref="M17">
      <formula1>$AX$15:$BE$15</formula1>
    </dataValidation>
    <dataValidation type="list" allowBlank="1" showInputMessage="1" showErrorMessage="1" sqref="P17">
      <formula1>$AX$16:$BI$16</formula1>
    </dataValidation>
    <dataValidation type="list" allowBlank="1" showInputMessage="1" showErrorMessage="1" sqref="M22">
      <formula1>$AX$18:$BQ$18</formula1>
    </dataValidation>
    <dataValidation type="custom" imeMode="halfAlpha" allowBlank="1" showInputMessage="1" showErrorMessage="1" sqref="P18">
      <formula1>OR(LENB(P18)=0,LENB(P18)=4)</formula1>
    </dataValidation>
    <dataValidation type="custom" imeMode="disabled" allowBlank="1" showInputMessage="1" showErrorMessage="1" sqref="M18">
      <formula1>OR(LENB(M18)=0,LENB(M18)=3)</formula1>
    </dataValidation>
    <dataValidation imeMode="disabled" allowBlank="1" showInputMessage="1" showErrorMessage="1" sqref="BJ118 AC74 AC101 AC82:AC84 BJ116 BJ77 AQ34:AQ38 AC109:AC111 AM74 AM82:AM84 BN77 P24:P25 M24:M26 BJ103 S24:S25 BJ89 BJ91 BN89 BN91"/>
    <dataValidation type="list" allowBlank="1" showInputMessage="1" showErrorMessage="1" sqref="AD22:AP22">
      <formula1>INDIRECT($AW$19)</formula1>
    </dataValidation>
  </dataValidations>
  <pageMargins left="0.7" right="0.7" top="0.75" bottom="0.75" header="0.3" footer="0.3"/>
  <pageSetup paperSize="9" scale="49" orientation="portrait" r:id="rId1"/>
  <rowBreaks count="2" manualBreakCount="2">
    <brk id="98" max="16383" man="1"/>
    <brk id="171" max="16383" man="1"/>
  </rowBreaks>
  <colBreaks count="1" manualBreakCount="1">
    <brk id="46"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AF2158"/>
  <sheetViews>
    <sheetView showGridLines="0" view="pageBreakPreview" zoomScaleNormal="85" zoomScaleSheetLayoutView="100" workbookViewId="0">
      <pane xSplit="14" ySplit="1" topLeftCell="O2" activePane="bottomRight" state="frozen"/>
      <selection pane="topRight" activeCell="O1" sqref="O1"/>
      <selection pane="bottomLeft" activeCell="A2" sqref="A2"/>
      <selection pane="bottomRight" activeCell="B1" sqref="B1"/>
    </sheetView>
  </sheetViews>
  <sheetFormatPr defaultColWidth="9" defaultRowHeight="10.8" outlineLevelCol="1"/>
  <cols>
    <col min="1" max="1" width="2.109375" style="89" customWidth="1"/>
    <col min="2" max="2" width="4.77734375" style="89" customWidth="1"/>
    <col min="3" max="7" width="5.33203125" style="89" customWidth="1"/>
    <col min="8" max="8" width="9.88671875" style="89" customWidth="1"/>
    <col min="9" max="12" width="5.33203125" style="89" customWidth="1"/>
    <col min="13" max="13" width="11.109375" style="89" customWidth="1"/>
    <col min="14" max="14" width="12.77734375" style="89" customWidth="1"/>
    <col min="15" max="15" width="40.6640625" style="83" customWidth="1"/>
    <col min="16" max="16" width="9" style="83" hidden="1" customWidth="1" outlineLevel="1"/>
    <col min="17" max="17" width="72.21875" style="83" hidden="1" customWidth="1" outlineLevel="1"/>
    <col min="18" max="18" width="3.109375" style="51" customWidth="1" collapsed="1"/>
    <col min="19" max="19" width="2.109375" style="89" customWidth="1"/>
    <col min="20" max="20" width="4.77734375" style="89" customWidth="1"/>
    <col min="21" max="25" width="5.33203125" style="89" customWidth="1"/>
    <col min="26" max="26" width="9.88671875" style="89" customWidth="1"/>
    <col min="27" max="30" width="5.33203125" style="89" customWidth="1"/>
    <col min="31" max="31" width="11.109375" style="89" customWidth="1"/>
    <col min="32" max="32" width="12.77734375" style="89" customWidth="1"/>
    <col min="33" max="16384" width="9" style="89"/>
  </cols>
  <sheetData>
    <row r="1" spans="1:32" s="8" customFormat="1" ht="22.5" customHeight="1">
      <c r="A1" s="52" t="s">
        <v>37</v>
      </c>
      <c r="B1" s="52"/>
      <c r="C1" s="52"/>
      <c r="D1" s="52"/>
      <c r="E1" s="52"/>
      <c r="F1" s="52"/>
      <c r="G1" s="52"/>
      <c r="H1" s="52"/>
      <c r="I1" s="52"/>
      <c r="J1" s="52"/>
      <c r="K1" s="52"/>
      <c r="L1" s="52"/>
      <c r="M1" s="52"/>
      <c r="N1" s="56" t="str">
        <f>'計画(任意)1面'!$M$11</f>
        <v/>
      </c>
      <c r="O1" s="45" t="str">
        <f>'計画(任意)1面'!$Z$1</f>
        <v>2023ver1</v>
      </c>
      <c r="P1" s="43" t="s">
        <v>3426</v>
      </c>
      <c r="Q1" s="43" t="s">
        <v>3414</v>
      </c>
      <c r="R1" s="44"/>
      <c r="S1" s="52" t="s">
        <v>37</v>
      </c>
      <c r="T1" s="52"/>
      <c r="U1" s="52"/>
      <c r="V1" s="52"/>
      <c r="W1" s="52"/>
      <c r="X1" s="52"/>
      <c r="Y1" s="52"/>
      <c r="Z1" s="52"/>
      <c r="AA1" s="52"/>
      <c r="AB1" s="52"/>
      <c r="AC1" s="52"/>
      <c r="AD1" s="52"/>
      <c r="AE1" s="52"/>
      <c r="AF1" s="56" t="str">
        <f>N1</f>
        <v/>
      </c>
    </row>
    <row r="2" spans="1:32" s="8" customFormat="1" ht="20.100000000000001" customHeight="1" thickBot="1">
      <c r="A2" s="392" t="s">
        <v>92</v>
      </c>
      <c r="B2" s="392"/>
      <c r="C2" s="392"/>
      <c r="D2" s="392"/>
      <c r="E2" s="392"/>
      <c r="F2" s="392"/>
      <c r="G2" s="392"/>
      <c r="H2" s="392"/>
      <c r="I2" s="392"/>
      <c r="J2" s="392"/>
      <c r="K2" s="392"/>
      <c r="L2" s="392"/>
      <c r="M2" s="392"/>
      <c r="N2" s="392"/>
      <c r="O2" s="42"/>
      <c r="Q2" s="34"/>
      <c r="R2" s="82"/>
      <c r="S2" s="392" t="s">
        <v>92</v>
      </c>
      <c r="T2" s="392"/>
      <c r="U2" s="392"/>
      <c r="V2" s="392"/>
      <c r="W2" s="392"/>
      <c r="X2" s="392"/>
      <c r="Y2" s="392"/>
      <c r="Z2" s="392"/>
      <c r="AA2" s="392"/>
      <c r="AB2" s="392"/>
      <c r="AC2" s="392"/>
      <c r="AD2" s="392"/>
      <c r="AE2" s="392"/>
      <c r="AF2" s="392"/>
    </row>
    <row r="3" spans="1:32" s="20" customFormat="1" ht="50.1" customHeight="1">
      <c r="A3" s="422"/>
      <c r="B3" s="736" t="s">
        <v>8</v>
      </c>
      <c r="C3" s="659"/>
      <c r="D3" s="659"/>
      <c r="E3" s="659" t="s">
        <v>7</v>
      </c>
      <c r="F3" s="659"/>
      <c r="G3" s="659"/>
      <c r="H3" s="659"/>
      <c r="I3" s="411" t="s">
        <v>4</v>
      </c>
      <c r="J3" s="411"/>
      <c r="K3" s="737" t="s">
        <v>48</v>
      </c>
      <c r="L3" s="738"/>
      <c r="M3" s="739"/>
      <c r="N3" s="86" t="s">
        <v>93</v>
      </c>
      <c r="O3" s="109"/>
      <c r="P3" s="109"/>
      <c r="Q3" s="109"/>
      <c r="R3" s="74"/>
      <c r="S3" s="422"/>
      <c r="T3" s="736" t="s">
        <v>8</v>
      </c>
      <c r="U3" s="659"/>
      <c r="V3" s="659"/>
      <c r="W3" s="659" t="s">
        <v>7</v>
      </c>
      <c r="X3" s="659"/>
      <c r="Y3" s="659"/>
      <c r="Z3" s="659"/>
      <c r="AA3" s="411" t="s">
        <v>4</v>
      </c>
      <c r="AB3" s="411"/>
      <c r="AC3" s="737" t="s">
        <v>48</v>
      </c>
      <c r="AD3" s="738"/>
      <c r="AE3" s="739"/>
      <c r="AF3" s="86" t="s">
        <v>93</v>
      </c>
    </row>
    <row r="4" spans="1:32" s="20" customFormat="1" ht="30" customHeight="1">
      <c r="A4" s="422"/>
      <c r="B4" s="740"/>
      <c r="C4" s="741"/>
      <c r="D4" s="741"/>
      <c r="E4" s="741" t="s">
        <v>3516</v>
      </c>
      <c r="F4" s="741"/>
      <c r="G4" s="741"/>
      <c r="H4" s="741"/>
      <c r="I4" s="742"/>
      <c r="J4" s="742"/>
      <c r="K4" s="743" t="str">
        <f t="shared" ref="K4:K13" si="0">IF(I4="","",VLOOKUP(I4,$B$34:$F$2158,5,FALSE))</f>
        <v/>
      </c>
      <c r="L4" s="744"/>
      <c r="M4" s="745"/>
      <c r="N4" s="5"/>
      <c r="O4" s="34"/>
      <c r="P4" s="20" t="str">
        <f>IF(AND(E4&lt;&gt;"",COUNTIF(E4,"神奈川県*")&lt;1),"NG","OK")</f>
        <v>OK</v>
      </c>
      <c r="Q4" s="109" t="s">
        <v>3448</v>
      </c>
      <c r="R4" s="49"/>
      <c r="S4" s="422"/>
      <c r="T4" s="746" t="s">
        <v>3450</v>
      </c>
      <c r="U4" s="747"/>
      <c r="V4" s="747"/>
      <c r="W4" s="747" t="s">
        <v>3449</v>
      </c>
      <c r="X4" s="747"/>
      <c r="Y4" s="747"/>
      <c r="Z4" s="747"/>
      <c r="AA4" s="748" t="s">
        <v>1035</v>
      </c>
      <c r="AB4" s="748"/>
      <c r="AC4" s="743" t="str">
        <f t="shared" ref="AC4:AC13" si="1">IF(AA4="","",VLOOKUP(AA4,$B$34:$F$2158,5,FALSE))</f>
        <v>電気機械器具用プラスチック製品製造業（加工業を除く）</v>
      </c>
      <c r="AD4" s="744"/>
      <c r="AE4" s="745"/>
      <c r="AF4" s="87">
        <v>1120</v>
      </c>
    </row>
    <row r="5" spans="1:32" s="20" customFormat="1" ht="30" customHeight="1">
      <c r="A5" s="422"/>
      <c r="B5" s="740"/>
      <c r="C5" s="741"/>
      <c r="D5" s="741"/>
      <c r="E5" s="741"/>
      <c r="F5" s="741"/>
      <c r="G5" s="741"/>
      <c r="H5" s="741"/>
      <c r="I5" s="742"/>
      <c r="J5" s="742"/>
      <c r="K5" s="743" t="str">
        <f t="shared" si="0"/>
        <v/>
      </c>
      <c r="L5" s="744"/>
      <c r="M5" s="745"/>
      <c r="N5" s="5"/>
      <c r="O5" s="34"/>
      <c r="P5" s="20" t="str">
        <f t="shared" ref="P5:P13" si="2">IF(AND(E5&lt;&gt;"",COUNTIF(E5,"神奈川県*")&lt;1),"NG","OK")</f>
        <v>OK</v>
      </c>
      <c r="Q5" s="34"/>
      <c r="R5" s="51"/>
      <c r="S5" s="422"/>
      <c r="T5" s="746"/>
      <c r="U5" s="747"/>
      <c r="V5" s="747"/>
      <c r="W5" s="747"/>
      <c r="X5" s="747"/>
      <c r="Y5" s="747"/>
      <c r="Z5" s="747"/>
      <c r="AA5" s="748"/>
      <c r="AB5" s="748"/>
      <c r="AC5" s="743" t="str">
        <f t="shared" si="1"/>
        <v/>
      </c>
      <c r="AD5" s="744"/>
      <c r="AE5" s="745"/>
      <c r="AF5" s="87"/>
    </row>
    <row r="6" spans="1:32" s="20" customFormat="1" ht="30" customHeight="1">
      <c r="A6" s="422"/>
      <c r="B6" s="740"/>
      <c r="C6" s="741"/>
      <c r="D6" s="741"/>
      <c r="E6" s="741"/>
      <c r="F6" s="741"/>
      <c r="G6" s="741"/>
      <c r="H6" s="741"/>
      <c r="I6" s="742"/>
      <c r="J6" s="742"/>
      <c r="K6" s="743" t="str">
        <f t="shared" si="0"/>
        <v/>
      </c>
      <c r="L6" s="744"/>
      <c r="M6" s="745"/>
      <c r="N6" s="5"/>
      <c r="O6" s="34"/>
      <c r="P6" s="20" t="str">
        <f t="shared" si="2"/>
        <v>OK</v>
      </c>
      <c r="Q6" s="34"/>
      <c r="R6" s="8"/>
      <c r="S6" s="422"/>
      <c r="T6" s="746"/>
      <c r="U6" s="747"/>
      <c r="V6" s="747"/>
      <c r="W6" s="747"/>
      <c r="X6" s="747"/>
      <c r="Y6" s="747"/>
      <c r="Z6" s="747"/>
      <c r="AA6" s="748"/>
      <c r="AB6" s="748"/>
      <c r="AC6" s="743" t="str">
        <f t="shared" si="1"/>
        <v/>
      </c>
      <c r="AD6" s="744"/>
      <c r="AE6" s="745"/>
      <c r="AF6" s="87"/>
    </row>
    <row r="7" spans="1:32" s="20" customFormat="1" ht="30" customHeight="1">
      <c r="A7" s="422"/>
      <c r="B7" s="740"/>
      <c r="C7" s="741"/>
      <c r="D7" s="741"/>
      <c r="E7" s="741"/>
      <c r="F7" s="741"/>
      <c r="G7" s="741"/>
      <c r="H7" s="741"/>
      <c r="I7" s="742"/>
      <c r="J7" s="742"/>
      <c r="K7" s="743" t="str">
        <f t="shared" si="0"/>
        <v/>
      </c>
      <c r="L7" s="744"/>
      <c r="M7" s="745"/>
      <c r="N7" s="5"/>
      <c r="O7" s="34"/>
      <c r="P7" s="20" t="str">
        <f t="shared" si="2"/>
        <v>OK</v>
      </c>
      <c r="Q7" s="34"/>
      <c r="R7" s="49"/>
      <c r="S7" s="422"/>
      <c r="T7" s="746"/>
      <c r="U7" s="747"/>
      <c r="V7" s="747"/>
      <c r="W7" s="747"/>
      <c r="X7" s="747"/>
      <c r="Y7" s="747"/>
      <c r="Z7" s="747"/>
      <c r="AA7" s="748"/>
      <c r="AB7" s="748"/>
      <c r="AC7" s="743" t="str">
        <f t="shared" si="1"/>
        <v/>
      </c>
      <c r="AD7" s="744"/>
      <c r="AE7" s="745"/>
      <c r="AF7" s="87"/>
    </row>
    <row r="8" spans="1:32" s="20" customFormat="1" ht="30" customHeight="1">
      <c r="A8" s="422"/>
      <c r="B8" s="740"/>
      <c r="C8" s="741"/>
      <c r="D8" s="741"/>
      <c r="E8" s="741"/>
      <c r="F8" s="741"/>
      <c r="G8" s="741"/>
      <c r="H8" s="741"/>
      <c r="I8" s="742"/>
      <c r="J8" s="742"/>
      <c r="K8" s="743" t="str">
        <f t="shared" si="0"/>
        <v/>
      </c>
      <c r="L8" s="744"/>
      <c r="M8" s="745"/>
      <c r="N8" s="5"/>
      <c r="O8" s="34"/>
      <c r="P8" s="20" t="str">
        <f t="shared" si="2"/>
        <v>OK</v>
      </c>
      <c r="Q8" s="34"/>
      <c r="R8" s="49"/>
      <c r="S8" s="422"/>
      <c r="T8" s="746"/>
      <c r="U8" s="747"/>
      <c r="V8" s="747"/>
      <c r="W8" s="747"/>
      <c r="X8" s="747"/>
      <c r="Y8" s="747"/>
      <c r="Z8" s="747"/>
      <c r="AA8" s="748"/>
      <c r="AB8" s="748"/>
      <c r="AC8" s="743" t="str">
        <f t="shared" si="1"/>
        <v/>
      </c>
      <c r="AD8" s="744"/>
      <c r="AE8" s="745"/>
      <c r="AF8" s="87"/>
    </row>
    <row r="9" spans="1:32" s="20" customFormat="1" ht="30" customHeight="1">
      <c r="A9" s="422"/>
      <c r="B9" s="740"/>
      <c r="C9" s="741"/>
      <c r="D9" s="741"/>
      <c r="E9" s="741"/>
      <c r="F9" s="741"/>
      <c r="G9" s="741"/>
      <c r="H9" s="741"/>
      <c r="I9" s="742"/>
      <c r="J9" s="742"/>
      <c r="K9" s="743" t="str">
        <f t="shared" si="0"/>
        <v/>
      </c>
      <c r="L9" s="744"/>
      <c r="M9" s="745"/>
      <c r="N9" s="5"/>
      <c r="O9" s="34"/>
      <c r="P9" s="20" t="str">
        <f t="shared" si="2"/>
        <v>OK</v>
      </c>
      <c r="Q9" s="34"/>
      <c r="R9" s="49"/>
      <c r="S9" s="422"/>
      <c r="T9" s="746"/>
      <c r="U9" s="747"/>
      <c r="V9" s="747"/>
      <c r="W9" s="747"/>
      <c r="X9" s="747"/>
      <c r="Y9" s="747"/>
      <c r="Z9" s="747"/>
      <c r="AA9" s="748"/>
      <c r="AB9" s="748"/>
      <c r="AC9" s="743" t="str">
        <f t="shared" si="1"/>
        <v/>
      </c>
      <c r="AD9" s="744"/>
      <c r="AE9" s="745"/>
      <c r="AF9" s="87"/>
    </row>
    <row r="10" spans="1:32" s="20" customFormat="1" ht="30" customHeight="1">
      <c r="A10" s="422"/>
      <c r="B10" s="740"/>
      <c r="C10" s="741"/>
      <c r="D10" s="741"/>
      <c r="E10" s="741"/>
      <c r="F10" s="741"/>
      <c r="G10" s="741"/>
      <c r="H10" s="741"/>
      <c r="I10" s="742"/>
      <c r="J10" s="742"/>
      <c r="K10" s="743" t="str">
        <f t="shared" si="0"/>
        <v/>
      </c>
      <c r="L10" s="744"/>
      <c r="M10" s="745"/>
      <c r="N10" s="5"/>
      <c r="O10" s="34"/>
      <c r="P10" s="20" t="str">
        <f t="shared" si="2"/>
        <v>OK</v>
      </c>
      <c r="Q10" s="34"/>
      <c r="R10" s="49"/>
      <c r="S10" s="422"/>
      <c r="T10" s="746"/>
      <c r="U10" s="747"/>
      <c r="V10" s="747"/>
      <c r="W10" s="747"/>
      <c r="X10" s="747"/>
      <c r="Y10" s="747"/>
      <c r="Z10" s="747"/>
      <c r="AA10" s="748"/>
      <c r="AB10" s="748"/>
      <c r="AC10" s="743" t="str">
        <f t="shared" si="1"/>
        <v/>
      </c>
      <c r="AD10" s="744"/>
      <c r="AE10" s="745"/>
      <c r="AF10" s="87"/>
    </row>
    <row r="11" spans="1:32" s="20" customFormat="1" ht="30" customHeight="1">
      <c r="A11" s="422"/>
      <c r="B11" s="740"/>
      <c r="C11" s="741"/>
      <c r="D11" s="741"/>
      <c r="E11" s="741"/>
      <c r="F11" s="741"/>
      <c r="G11" s="741"/>
      <c r="H11" s="741"/>
      <c r="I11" s="742"/>
      <c r="J11" s="742"/>
      <c r="K11" s="743" t="str">
        <f t="shared" si="0"/>
        <v/>
      </c>
      <c r="L11" s="744"/>
      <c r="M11" s="745"/>
      <c r="N11" s="5"/>
      <c r="O11" s="34"/>
      <c r="P11" s="20" t="str">
        <f t="shared" si="2"/>
        <v>OK</v>
      </c>
      <c r="Q11" s="34"/>
      <c r="R11" s="49"/>
      <c r="S11" s="422"/>
      <c r="T11" s="746"/>
      <c r="U11" s="747"/>
      <c r="V11" s="747"/>
      <c r="W11" s="747"/>
      <c r="X11" s="747"/>
      <c r="Y11" s="747"/>
      <c r="Z11" s="747"/>
      <c r="AA11" s="748"/>
      <c r="AB11" s="748"/>
      <c r="AC11" s="743" t="str">
        <f t="shared" si="1"/>
        <v/>
      </c>
      <c r="AD11" s="744"/>
      <c r="AE11" s="745"/>
      <c r="AF11" s="87"/>
    </row>
    <row r="12" spans="1:32" s="20" customFormat="1" ht="30" customHeight="1">
      <c r="A12" s="422"/>
      <c r="B12" s="740"/>
      <c r="C12" s="741"/>
      <c r="D12" s="741"/>
      <c r="E12" s="741"/>
      <c r="F12" s="741"/>
      <c r="G12" s="741"/>
      <c r="H12" s="741"/>
      <c r="I12" s="742"/>
      <c r="J12" s="742"/>
      <c r="K12" s="743" t="str">
        <f t="shared" si="0"/>
        <v/>
      </c>
      <c r="L12" s="744"/>
      <c r="M12" s="745"/>
      <c r="N12" s="5"/>
      <c r="O12" s="34"/>
      <c r="P12" s="20" t="str">
        <f t="shared" si="2"/>
        <v>OK</v>
      </c>
      <c r="Q12" s="34"/>
      <c r="R12" s="49"/>
      <c r="S12" s="422"/>
      <c r="T12" s="746"/>
      <c r="U12" s="747"/>
      <c r="V12" s="747"/>
      <c r="W12" s="747"/>
      <c r="X12" s="747"/>
      <c r="Y12" s="747"/>
      <c r="Z12" s="747"/>
      <c r="AA12" s="748"/>
      <c r="AB12" s="748"/>
      <c r="AC12" s="743" t="str">
        <f t="shared" si="1"/>
        <v/>
      </c>
      <c r="AD12" s="744"/>
      <c r="AE12" s="745"/>
      <c r="AF12" s="87"/>
    </row>
    <row r="13" spans="1:32" s="20" customFormat="1" ht="30" customHeight="1" thickBot="1">
      <c r="A13" s="422"/>
      <c r="B13" s="755"/>
      <c r="C13" s="756"/>
      <c r="D13" s="756"/>
      <c r="E13" s="756"/>
      <c r="F13" s="756"/>
      <c r="G13" s="756"/>
      <c r="H13" s="756"/>
      <c r="I13" s="757"/>
      <c r="J13" s="757"/>
      <c r="K13" s="750" t="str">
        <f t="shared" si="0"/>
        <v/>
      </c>
      <c r="L13" s="751"/>
      <c r="M13" s="752"/>
      <c r="N13" s="6"/>
      <c r="O13" s="34"/>
      <c r="P13" s="20" t="str">
        <f t="shared" si="2"/>
        <v>OK</v>
      </c>
      <c r="Q13" s="34"/>
      <c r="R13" s="23"/>
      <c r="S13" s="422"/>
      <c r="T13" s="758"/>
      <c r="U13" s="759"/>
      <c r="V13" s="759"/>
      <c r="W13" s="759"/>
      <c r="X13" s="759"/>
      <c r="Y13" s="759"/>
      <c r="Z13" s="759"/>
      <c r="AA13" s="749"/>
      <c r="AB13" s="749"/>
      <c r="AC13" s="750" t="str">
        <f t="shared" si="1"/>
        <v/>
      </c>
      <c r="AD13" s="751"/>
      <c r="AE13" s="752"/>
      <c r="AF13" s="88"/>
    </row>
    <row r="14" spans="1:32">
      <c r="A14" s="753"/>
      <c r="B14" s="753"/>
      <c r="C14" s="753"/>
      <c r="D14" s="753"/>
      <c r="E14" s="753"/>
      <c r="F14" s="753"/>
      <c r="G14" s="753"/>
      <c r="H14" s="753"/>
      <c r="I14" s="753"/>
      <c r="J14" s="753"/>
      <c r="K14" s="753"/>
      <c r="L14" s="753"/>
      <c r="M14" s="753"/>
      <c r="N14" s="753"/>
      <c r="O14" s="34"/>
      <c r="P14" s="34"/>
      <c r="Q14" s="34"/>
      <c r="S14" s="753"/>
      <c r="T14" s="753"/>
      <c r="U14" s="753"/>
      <c r="V14" s="753"/>
      <c r="W14" s="753"/>
      <c r="X14" s="753"/>
      <c r="Y14" s="753"/>
      <c r="Z14" s="753"/>
      <c r="AA14" s="753"/>
      <c r="AB14" s="753"/>
      <c r="AC14" s="753"/>
      <c r="AD14" s="753"/>
      <c r="AE14" s="753"/>
      <c r="AF14" s="753"/>
    </row>
    <row r="15" spans="1:32" ht="12.9" customHeight="1">
      <c r="B15" s="90" t="s">
        <v>44</v>
      </c>
      <c r="C15" s="754" t="s">
        <v>52</v>
      </c>
      <c r="D15" s="754"/>
      <c r="E15" s="754"/>
      <c r="F15" s="754"/>
      <c r="G15" s="754"/>
      <c r="H15" s="754"/>
      <c r="I15" s="754"/>
      <c r="J15" s="754"/>
      <c r="K15" s="754"/>
      <c r="L15" s="754"/>
      <c r="M15" s="754"/>
      <c r="N15" s="754"/>
      <c r="O15" s="34"/>
      <c r="P15" s="34"/>
      <c r="Q15" s="34"/>
      <c r="R15" s="85"/>
      <c r="T15" s="90"/>
      <c r="U15" s="754"/>
      <c r="V15" s="754"/>
      <c r="W15" s="754"/>
      <c r="X15" s="754"/>
      <c r="Y15" s="754"/>
      <c r="Z15" s="754"/>
      <c r="AA15" s="754"/>
      <c r="AB15" s="754"/>
      <c r="AC15" s="754"/>
      <c r="AD15" s="754"/>
      <c r="AE15" s="754"/>
      <c r="AF15" s="754"/>
    </row>
    <row r="16" spans="1:32" ht="12.9" customHeight="1">
      <c r="A16" s="753"/>
      <c r="B16" s="91" t="s">
        <v>67</v>
      </c>
      <c r="C16" s="754" t="s">
        <v>53</v>
      </c>
      <c r="D16" s="754"/>
      <c r="E16" s="754"/>
      <c r="F16" s="754"/>
      <c r="G16" s="754"/>
      <c r="H16" s="754"/>
      <c r="I16" s="754"/>
      <c r="J16" s="754"/>
      <c r="K16" s="754"/>
      <c r="L16" s="754"/>
      <c r="M16" s="754"/>
      <c r="N16" s="754"/>
      <c r="O16" s="109"/>
      <c r="P16" s="109"/>
      <c r="Q16" s="109"/>
      <c r="R16" s="25"/>
      <c r="S16" s="753"/>
      <c r="T16" s="91"/>
      <c r="U16" s="754"/>
      <c r="V16" s="754"/>
      <c r="W16" s="754"/>
      <c r="X16" s="754"/>
      <c r="Y16" s="754"/>
      <c r="Z16" s="754"/>
      <c r="AA16" s="754"/>
      <c r="AB16" s="754"/>
      <c r="AC16" s="754"/>
      <c r="AD16" s="754"/>
      <c r="AE16" s="754"/>
      <c r="AF16" s="754"/>
    </row>
    <row r="17" spans="1:32" ht="13.2" customHeight="1">
      <c r="A17" s="753"/>
      <c r="B17" s="91" t="s">
        <v>68</v>
      </c>
      <c r="C17" s="754" t="s">
        <v>3520</v>
      </c>
      <c r="D17" s="754"/>
      <c r="E17" s="754"/>
      <c r="F17" s="754"/>
      <c r="G17" s="754"/>
      <c r="H17" s="754"/>
      <c r="I17" s="754"/>
      <c r="J17" s="754"/>
      <c r="K17" s="754"/>
      <c r="L17" s="754"/>
      <c r="M17" s="754"/>
      <c r="N17" s="754"/>
      <c r="O17" s="109"/>
      <c r="P17" s="20"/>
      <c r="Q17" s="109"/>
      <c r="R17" s="25"/>
      <c r="S17" s="753"/>
      <c r="T17" s="91"/>
      <c r="U17" s="754"/>
      <c r="V17" s="754"/>
      <c r="W17" s="754"/>
      <c r="X17" s="754"/>
      <c r="Y17" s="754"/>
      <c r="Z17" s="754"/>
      <c r="AA17" s="754"/>
      <c r="AB17" s="754"/>
      <c r="AC17" s="754"/>
      <c r="AD17" s="754"/>
      <c r="AE17" s="754"/>
      <c r="AF17" s="754"/>
    </row>
    <row r="18" spans="1:32" ht="36.6" customHeight="1">
      <c r="A18" s="753"/>
      <c r="B18" s="91" t="s">
        <v>49</v>
      </c>
      <c r="C18" s="754" t="s">
        <v>3521</v>
      </c>
      <c r="D18" s="754"/>
      <c r="E18" s="754"/>
      <c r="F18" s="754"/>
      <c r="G18" s="754"/>
      <c r="H18" s="754"/>
      <c r="I18" s="754"/>
      <c r="J18" s="754"/>
      <c r="K18" s="754"/>
      <c r="L18" s="754"/>
      <c r="M18" s="754"/>
      <c r="N18" s="754"/>
      <c r="O18" s="109"/>
      <c r="P18" s="20"/>
      <c r="Q18" s="109"/>
      <c r="R18" s="25"/>
      <c r="S18" s="753"/>
      <c r="T18" s="91"/>
      <c r="U18" s="754"/>
      <c r="V18" s="754"/>
      <c r="W18" s="754"/>
      <c r="X18" s="754"/>
      <c r="Y18" s="754"/>
      <c r="Z18" s="754"/>
      <c r="AA18" s="754"/>
      <c r="AB18" s="754"/>
      <c r="AC18" s="754"/>
      <c r="AD18" s="754"/>
      <c r="AE18" s="754"/>
      <c r="AF18" s="754"/>
    </row>
    <row r="19" spans="1:32" ht="25.2" customHeight="1">
      <c r="A19" s="753"/>
      <c r="B19" s="91" t="s">
        <v>50</v>
      </c>
      <c r="C19" s="754" t="s">
        <v>3522</v>
      </c>
      <c r="D19" s="754"/>
      <c r="E19" s="754"/>
      <c r="F19" s="754"/>
      <c r="G19" s="754"/>
      <c r="H19" s="754"/>
      <c r="I19" s="754"/>
      <c r="J19" s="754"/>
      <c r="K19" s="754"/>
      <c r="L19" s="754"/>
      <c r="M19" s="754"/>
      <c r="N19" s="754"/>
      <c r="O19" s="109"/>
      <c r="P19" s="20"/>
      <c r="Q19" s="109"/>
      <c r="R19" s="85"/>
      <c r="S19" s="753"/>
      <c r="T19" s="91"/>
      <c r="U19" s="754"/>
      <c r="V19" s="754"/>
      <c r="W19" s="754"/>
      <c r="X19" s="754"/>
      <c r="Y19" s="754"/>
      <c r="Z19" s="754"/>
      <c r="AA19" s="754"/>
      <c r="AB19" s="754"/>
      <c r="AC19" s="754"/>
      <c r="AD19" s="754"/>
      <c r="AE19" s="754"/>
      <c r="AF19" s="754"/>
    </row>
    <row r="20" spans="1:32" ht="16.95" customHeight="1">
      <c r="A20" s="753"/>
      <c r="B20" s="91" t="s">
        <v>51</v>
      </c>
      <c r="C20" s="754" t="s">
        <v>3410</v>
      </c>
      <c r="D20" s="754"/>
      <c r="E20" s="754"/>
      <c r="F20" s="754"/>
      <c r="G20" s="754"/>
      <c r="H20" s="754"/>
      <c r="I20" s="754"/>
      <c r="J20" s="754"/>
      <c r="K20" s="754"/>
      <c r="L20" s="754"/>
      <c r="M20" s="754"/>
      <c r="N20" s="754"/>
      <c r="O20" s="109"/>
      <c r="P20" s="20"/>
      <c r="Q20" s="109"/>
      <c r="R20" s="85"/>
      <c r="S20" s="753"/>
      <c r="T20" s="91"/>
      <c r="U20" s="754"/>
      <c r="V20" s="754"/>
      <c r="W20" s="754"/>
      <c r="X20" s="754"/>
      <c r="Y20" s="754"/>
      <c r="Z20" s="754"/>
      <c r="AA20" s="754"/>
      <c r="AB20" s="754"/>
      <c r="AC20" s="754"/>
      <c r="AD20" s="754"/>
      <c r="AE20" s="754"/>
      <c r="AF20" s="754"/>
    </row>
    <row r="21" spans="1:32">
      <c r="O21" s="109"/>
      <c r="P21" s="20"/>
      <c r="Q21" s="109"/>
      <c r="R21" s="85"/>
    </row>
    <row r="22" spans="1:32">
      <c r="O22" s="109"/>
      <c r="P22" s="20"/>
      <c r="Q22" s="109"/>
      <c r="R22" s="25"/>
    </row>
    <row r="23" spans="1:32">
      <c r="O23" s="109"/>
      <c r="P23" s="20"/>
      <c r="Q23" s="109"/>
      <c r="R23" s="25"/>
    </row>
    <row r="24" spans="1:32">
      <c r="O24" s="109"/>
      <c r="P24" s="20"/>
      <c r="Q24" s="109"/>
      <c r="R24" s="25"/>
    </row>
    <row r="25" spans="1:32">
      <c r="O25" s="109"/>
      <c r="P25" s="20"/>
      <c r="Q25" s="109"/>
      <c r="R25" s="85"/>
    </row>
    <row r="28" spans="1:32">
      <c r="R28" s="34"/>
      <c r="S28" s="83"/>
      <c r="T28" s="83"/>
      <c r="U28" s="83"/>
      <c r="V28" s="83"/>
      <c r="W28" s="83"/>
      <c r="X28" s="83"/>
      <c r="Y28" s="83"/>
      <c r="Z28" s="83"/>
      <c r="AA28" s="83"/>
    </row>
    <row r="29" spans="1:32">
      <c r="B29" s="7" t="s">
        <v>3527</v>
      </c>
      <c r="C29" s="8"/>
      <c r="D29" s="8"/>
      <c r="E29" s="8"/>
      <c r="F29" s="8"/>
      <c r="G29" s="8"/>
      <c r="H29" s="8"/>
      <c r="I29" s="8"/>
      <c r="J29" s="8"/>
      <c r="K29" s="8"/>
      <c r="L29" s="8"/>
      <c r="M29" s="8"/>
      <c r="N29" s="8"/>
      <c r="R29" s="34"/>
      <c r="S29" s="83"/>
      <c r="T29" s="50"/>
      <c r="U29" s="34"/>
      <c r="V29" s="34"/>
      <c r="W29" s="34"/>
      <c r="X29" s="34"/>
      <c r="Y29" s="83"/>
      <c r="Z29" s="83"/>
      <c r="AA29" s="83"/>
    </row>
    <row r="30" spans="1:32">
      <c r="B30" s="9" t="s">
        <v>196</v>
      </c>
      <c r="C30" s="10" t="s">
        <v>197</v>
      </c>
      <c r="D30" s="10" t="s">
        <v>198</v>
      </c>
      <c r="E30" s="9" t="s">
        <v>199</v>
      </c>
      <c r="F30" s="9" t="s">
        <v>200</v>
      </c>
      <c r="G30" s="93"/>
      <c r="H30" s="93"/>
      <c r="I30" s="94"/>
      <c r="J30" s="93"/>
      <c r="K30" s="95"/>
      <c r="L30" s="95"/>
      <c r="M30" s="95"/>
      <c r="N30" s="84"/>
      <c r="R30" s="106"/>
      <c r="S30" s="83"/>
      <c r="T30" s="106"/>
      <c r="U30" s="107"/>
      <c r="V30" s="107"/>
      <c r="W30" s="106"/>
      <c r="X30" s="106"/>
      <c r="Y30" s="83"/>
      <c r="Z30" s="83"/>
      <c r="AA30" s="83"/>
    </row>
    <row r="31" spans="1:32">
      <c r="B31" s="9"/>
      <c r="C31" s="11" t="s">
        <v>201</v>
      </c>
      <c r="D31" s="11"/>
      <c r="E31" s="11"/>
      <c r="F31" s="11"/>
      <c r="G31" s="93"/>
      <c r="H31" s="93"/>
      <c r="I31" s="94"/>
      <c r="J31" s="93"/>
      <c r="K31" s="96"/>
      <c r="L31" s="97"/>
      <c r="M31" s="97"/>
      <c r="N31" s="97"/>
      <c r="R31" s="106"/>
      <c r="S31" s="83"/>
      <c r="T31" s="106"/>
      <c r="U31" s="109"/>
      <c r="V31" s="109"/>
      <c r="W31" s="109"/>
      <c r="X31" s="109"/>
      <c r="Y31" s="83"/>
      <c r="Z31" s="83"/>
      <c r="AA31" s="83"/>
    </row>
    <row r="32" spans="1:32">
      <c r="B32" s="9"/>
      <c r="C32" s="11"/>
      <c r="D32" s="11" t="s">
        <v>202</v>
      </c>
      <c r="E32" s="11"/>
      <c r="F32" s="11"/>
      <c r="G32" s="93"/>
      <c r="H32" s="93"/>
      <c r="I32" s="94"/>
      <c r="J32" s="93"/>
      <c r="K32" s="96"/>
      <c r="L32" s="97"/>
      <c r="M32" s="97"/>
      <c r="N32" s="97"/>
      <c r="R32" s="106"/>
      <c r="S32" s="83"/>
      <c r="T32" s="106"/>
      <c r="U32" s="109"/>
      <c r="V32" s="109"/>
      <c r="W32" s="109"/>
      <c r="X32" s="109"/>
      <c r="Y32" s="83"/>
      <c r="Z32" s="83"/>
      <c r="AA32" s="83"/>
    </row>
    <row r="33" spans="2:27">
      <c r="B33" s="9"/>
      <c r="C33" s="11"/>
      <c r="D33" s="11"/>
      <c r="E33" s="11" t="s">
        <v>203</v>
      </c>
      <c r="F33" s="11"/>
      <c r="G33" s="93"/>
      <c r="H33" s="93"/>
      <c r="I33" s="94"/>
      <c r="J33" s="93"/>
      <c r="K33" s="96"/>
      <c r="L33" s="97"/>
      <c r="M33" s="97"/>
      <c r="N33" s="97"/>
      <c r="R33" s="106"/>
      <c r="S33" s="83"/>
      <c r="T33" s="106"/>
      <c r="U33" s="109"/>
      <c r="V33" s="109"/>
      <c r="W33" s="109"/>
      <c r="X33" s="109"/>
      <c r="Y33" s="83"/>
      <c r="Z33" s="83"/>
      <c r="AA33" s="83"/>
    </row>
    <row r="34" spans="2:27">
      <c r="B34" s="9" t="s">
        <v>204</v>
      </c>
      <c r="C34" s="11"/>
      <c r="D34" s="11"/>
      <c r="E34" s="11"/>
      <c r="F34" s="11" t="s">
        <v>205</v>
      </c>
      <c r="G34" s="93"/>
      <c r="H34" s="93"/>
      <c r="I34" s="94"/>
      <c r="J34" s="93"/>
      <c r="K34" s="96"/>
      <c r="L34" s="97"/>
      <c r="M34" s="97"/>
      <c r="N34" s="97"/>
      <c r="R34" s="106"/>
      <c r="S34" s="83"/>
      <c r="T34" s="106"/>
      <c r="U34" s="109"/>
      <c r="V34" s="109"/>
      <c r="W34" s="109"/>
      <c r="X34" s="109"/>
      <c r="Y34" s="83"/>
      <c r="Z34" s="83"/>
      <c r="AA34" s="83"/>
    </row>
    <row r="35" spans="2:27">
      <c r="B35" s="9" t="s">
        <v>206</v>
      </c>
      <c r="C35" s="11"/>
      <c r="D35" s="11"/>
      <c r="E35" s="11"/>
      <c r="F35" s="11" t="s">
        <v>207</v>
      </c>
      <c r="G35" s="93"/>
      <c r="H35" s="93"/>
      <c r="I35" s="94"/>
      <c r="J35" s="93"/>
      <c r="K35" s="96"/>
      <c r="L35" s="97"/>
      <c r="M35" s="97"/>
      <c r="N35" s="97"/>
      <c r="R35" s="106"/>
      <c r="S35" s="83"/>
      <c r="T35" s="106"/>
      <c r="U35" s="109"/>
      <c r="V35" s="109"/>
      <c r="W35" s="109"/>
      <c r="X35" s="109"/>
      <c r="Y35" s="83"/>
      <c r="Z35" s="83"/>
      <c r="AA35" s="83"/>
    </row>
    <row r="36" spans="2:27">
      <c r="B36" s="9"/>
      <c r="C36" s="11"/>
      <c r="D36" s="11"/>
      <c r="E36" s="11" t="s">
        <v>208</v>
      </c>
      <c r="F36" s="11"/>
      <c r="G36" s="93"/>
      <c r="H36" s="93"/>
      <c r="I36" s="94"/>
      <c r="J36" s="93"/>
      <c r="K36" s="96"/>
      <c r="L36" s="97"/>
      <c r="M36" s="97"/>
      <c r="N36" s="97"/>
      <c r="R36" s="106"/>
      <c r="S36" s="83"/>
      <c r="T36" s="106"/>
      <c r="U36" s="109"/>
      <c r="V36" s="109"/>
      <c r="W36" s="109"/>
      <c r="X36" s="109"/>
      <c r="Y36" s="83"/>
      <c r="Z36" s="83"/>
      <c r="AA36" s="83"/>
    </row>
    <row r="37" spans="2:27">
      <c r="B37" s="9" t="s">
        <v>209</v>
      </c>
      <c r="C37" s="11"/>
      <c r="D37" s="11"/>
      <c r="E37" s="11"/>
      <c r="F37" s="11" t="s">
        <v>210</v>
      </c>
      <c r="G37" s="93"/>
      <c r="H37" s="93"/>
      <c r="I37" s="94"/>
      <c r="J37" s="93"/>
      <c r="K37" s="96"/>
      <c r="L37" s="97"/>
      <c r="M37" s="97"/>
      <c r="N37" s="97"/>
      <c r="R37" s="106"/>
      <c r="S37" s="83"/>
      <c r="T37" s="106"/>
      <c r="U37" s="109"/>
      <c r="V37" s="109"/>
      <c r="W37" s="109"/>
      <c r="X37" s="109"/>
      <c r="Y37" s="83"/>
      <c r="Z37" s="83"/>
      <c r="AA37" s="83"/>
    </row>
    <row r="38" spans="2:27">
      <c r="B38" s="9" t="s">
        <v>211</v>
      </c>
      <c r="C38" s="11"/>
      <c r="D38" s="11"/>
      <c r="E38" s="11"/>
      <c r="F38" s="11" t="s">
        <v>212</v>
      </c>
      <c r="G38" s="93"/>
      <c r="H38" s="93"/>
      <c r="I38" s="94"/>
      <c r="J38" s="93"/>
      <c r="K38" s="96"/>
      <c r="L38" s="97"/>
      <c r="M38" s="97"/>
      <c r="N38" s="97"/>
      <c r="R38" s="106"/>
      <c r="S38" s="83"/>
      <c r="T38" s="106"/>
      <c r="U38" s="109"/>
      <c r="V38" s="109"/>
      <c r="W38" s="109"/>
      <c r="X38" s="109"/>
      <c r="Y38" s="83"/>
      <c r="Z38" s="83"/>
      <c r="AA38" s="83"/>
    </row>
    <row r="39" spans="2:27">
      <c r="B39" s="9" t="s">
        <v>213</v>
      </c>
      <c r="C39" s="11"/>
      <c r="D39" s="11"/>
      <c r="E39" s="11"/>
      <c r="F39" s="11" t="s">
        <v>214</v>
      </c>
      <c r="G39" s="93"/>
      <c r="H39" s="93"/>
      <c r="I39" s="94"/>
      <c r="J39" s="93"/>
      <c r="K39" s="96"/>
      <c r="L39" s="97"/>
      <c r="M39" s="97"/>
      <c r="N39" s="97"/>
      <c r="R39" s="106"/>
      <c r="S39" s="83"/>
      <c r="T39" s="106"/>
      <c r="U39" s="109"/>
      <c r="V39" s="109"/>
      <c r="W39" s="109"/>
      <c r="X39" s="109"/>
      <c r="Y39" s="83"/>
      <c r="Z39" s="83"/>
      <c r="AA39" s="83"/>
    </row>
    <row r="40" spans="2:27">
      <c r="B40" s="9" t="s">
        <v>215</v>
      </c>
      <c r="C40" s="11"/>
      <c r="D40" s="11"/>
      <c r="E40" s="11"/>
      <c r="F40" s="11" t="s">
        <v>216</v>
      </c>
      <c r="G40" s="93"/>
      <c r="H40" s="93"/>
      <c r="I40" s="94"/>
      <c r="J40" s="93"/>
      <c r="K40" s="96"/>
      <c r="L40" s="97"/>
      <c r="M40" s="97"/>
      <c r="N40" s="97"/>
      <c r="R40" s="106"/>
      <c r="S40" s="83"/>
      <c r="T40" s="106"/>
      <c r="U40" s="109"/>
      <c r="V40" s="109"/>
      <c r="W40" s="109"/>
      <c r="X40" s="109"/>
      <c r="Y40" s="83"/>
      <c r="Z40" s="83"/>
      <c r="AA40" s="83"/>
    </row>
    <row r="41" spans="2:27">
      <c r="B41" s="9" t="s">
        <v>217</v>
      </c>
      <c r="C41" s="11"/>
      <c r="D41" s="11"/>
      <c r="E41" s="11"/>
      <c r="F41" s="11" t="s">
        <v>218</v>
      </c>
      <c r="G41" s="93"/>
      <c r="H41" s="93"/>
      <c r="I41" s="94"/>
      <c r="J41" s="93"/>
      <c r="K41" s="96"/>
      <c r="L41" s="97"/>
      <c r="M41" s="97"/>
      <c r="N41" s="97"/>
      <c r="R41" s="106"/>
      <c r="S41" s="83"/>
      <c r="T41" s="106"/>
      <c r="U41" s="109"/>
      <c r="V41" s="109"/>
      <c r="W41" s="109"/>
      <c r="X41" s="109"/>
      <c r="Y41" s="83"/>
      <c r="Z41" s="83"/>
      <c r="AA41" s="83"/>
    </row>
    <row r="42" spans="2:27">
      <c r="B42" s="9" t="s">
        <v>219</v>
      </c>
      <c r="C42" s="11"/>
      <c r="D42" s="11"/>
      <c r="E42" s="11"/>
      <c r="F42" s="11" t="s">
        <v>220</v>
      </c>
      <c r="G42" s="93"/>
      <c r="H42" s="93"/>
      <c r="I42" s="94"/>
      <c r="J42" s="93"/>
      <c r="K42" s="96"/>
      <c r="L42" s="97"/>
      <c r="M42" s="97"/>
      <c r="N42" s="97"/>
      <c r="R42" s="106"/>
      <c r="S42" s="83"/>
      <c r="T42" s="106"/>
      <c r="U42" s="109"/>
      <c r="V42" s="109"/>
      <c r="W42" s="109"/>
      <c r="X42" s="109"/>
      <c r="Y42" s="83"/>
      <c r="Z42" s="83"/>
      <c r="AA42" s="83"/>
    </row>
    <row r="43" spans="2:27">
      <c r="B43" s="9" t="s">
        <v>221</v>
      </c>
      <c r="C43" s="11"/>
      <c r="D43" s="11"/>
      <c r="E43" s="11"/>
      <c r="F43" s="11" t="s">
        <v>222</v>
      </c>
      <c r="G43" s="93"/>
      <c r="H43" s="93"/>
      <c r="I43" s="94"/>
      <c r="J43" s="93"/>
      <c r="K43" s="96"/>
      <c r="L43" s="97"/>
      <c r="M43" s="97"/>
      <c r="N43" s="97"/>
      <c r="R43" s="106"/>
      <c r="S43" s="83"/>
      <c r="T43" s="106"/>
      <c r="U43" s="109"/>
      <c r="V43" s="109"/>
      <c r="W43" s="109"/>
      <c r="X43" s="109"/>
      <c r="Y43" s="83"/>
      <c r="Z43" s="83"/>
      <c r="AA43" s="83"/>
    </row>
    <row r="44" spans="2:27">
      <c r="B44" s="9" t="s">
        <v>223</v>
      </c>
      <c r="C44" s="11"/>
      <c r="D44" s="11"/>
      <c r="E44" s="11"/>
      <c r="F44" s="11" t="s">
        <v>224</v>
      </c>
      <c r="G44" s="93"/>
      <c r="H44" s="93"/>
      <c r="I44" s="94"/>
      <c r="J44" s="93"/>
      <c r="K44" s="96"/>
      <c r="L44" s="97"/>
      <c r="M44" s="97"/>
      <c r="N44" s="97"/>
      <c r="R44" s="106"/>
      <c r="S44" s="83"/>
      <c r="T44" s="106"/>
      <c r="U44" s="109"/>
      <c r="V44" s="109"/>
      <c r="W44" s="109"/>
      <c r="X44" s="109"/>
      <c r="Y44" s="83"/>
      <c r="Z44" s="83"/>
      <c r="AA44" s="83"/>
    </row>
    <row r="45" spans="2:27">
      <c r="B45" s="9"/>
      <c r="C45" s="11"/>
      <c r="D45" s="11"/>
      <c r="E45" s="11" t="s">
        <v>225</v>
      </c>
      <c r="F45" s="11"/>
      <c r="G45" s="93"/>
      <c r="H45" s="93"/>
      <c r="I45" s="94"/>
      <c r="J45" s="93"/>
      <c r="K45" s="96"/>
      <c r="L45" s="97"/>
      <c r="M45" s="97"/>
      <c r="N45" s="97"/>
      <c r="R45" s="106"/>
      <c r="S45" s="83"/>
      <c r="T45" s="106"/>
      <c r="U45" s="109"/>
      <c r="V45" s="109"/>
      <c r="W45" s="109"/>
      <c r="X45" s="109"/>
      <c r="Y45" s="83"/>
      <c r="Z45" s="83"/>
      <c r="AA45" s="83"/>
    </row>
    <row r="46" spans="2:27">
      <c r="B46" s="9" t="s">
        <v>226</v>
      </c>
      <c r="C46" s="11"/>
      <c r="D46" s="11"/>
      <c r="E46" s="11"/>
      <c r="F46" s="11" t="s">
        <v>227</v>
      </c>
      <c r="G46" s="93"/>
      <c r="H46" s="93"/>
      <c r="I46" s="94"/>
      <c r="J46" s="93"/>
      <c r="K46" s="96"/>
      <c r="L46" s="97"/>
      <c r="M46" s="97"/>
      <c r="N46" s="97"/>
      <c r="R46" s="106"/>
      <c r="S46" s="83"/>
      <c r="T46" s="106"/>
      <c r="U46" s="109"/>
      <c r="V46" s="109"/>
      <c r="W46" s="109"/>
      <c r="X46" s="109"/>
      <c r="Y46" s="83"/>
      <c r="Z46" s="83"/>
      <c r="AA46" s="83"/>
    </row>
    <row r="47" spans="2:27">
      <c r="B47" s="9" t="s">
        <v>228</v>
      </c>
      <c r="C47" s="11"/>
      <c r="D47" s="11"/>
      <c r="E47" s="11"/>
      <c r="F47" s="11" t="s">
        <v>229</v>
      </c>
      <c r="G47" s="93"/>
      <c r="H47" s="93"/>
      <c r="I47" s="94"/>
      <c r="J47" s="93"/>
      <c r="K47" s="96"/>
      <c r="L47" s="97"/>
      <c r="M47" s="97"/>
      <c r="N47" s="97"/>
      <c r="R47" s="106"/>
      <c r="S47" s="83"/>
      <c r="T47" s="106"/>
      <c r="U47" s="109"/>
      <c r="V47" s="109"/>
      <c r="W47" s="109"/>
      <c r="X47" s="109"/>
      <c r="Y47" s="83"/>
      <c r="Z47" s="83"/>
      <c r="AA47" s="83"/>
    </row>
    <row r="48" spans="2:27">
      <c r="B48" s="9" t="s">
        <v>230</v>
      </c>
      <c r="C48" s="11"/>
      <c r="D48" s="11"/>
      <c r="E48" s="11"/>
      <c r="F48" s="11" t="s">
        <v>231</v>
      </c>
      <c r="G48" s="93"/>
      <c r="H48" s="93"/>
      <c r="I48" s="94"/>
      <c r="J48" s="93"/>
      <c r="K48" s="96"/>
      <c r="L48" s="97"/>
      <c r="M48" s="97"/>
      <c r="N48" s="97"/>
      <c r="R48" s="106"/>
      <c r="S48" s="83"/>
      <c r="T48" s="106"/>
      <c r="U48" s="109"/>
      <c r="V48" s="109"/>
      <c r="W48" s="109"/>
      <c r="X48" s="109"/>
      <c r="Y48" s="83"/>
      <c r="Z48" s="83"/>
      <c r="AA48" s="83"/>
    </row>
    <row r="49" spans="2:27">
      <c r="B49" s="9" t="s">
        <v>232</v>
      </c>
      <c r="C49" s="11"/>
      <c r="D49" s="11"/>
      <c r="E49" s="11"/>
      <c r="F49" s="11" t="s">
        <v>233</v>
      </c>
      <c r="G49" s="93"/>
      <c r="H49" s="93"/>
      <c r="I49" s="94"/>
      <c r="J49" s="93"/>
      <c r="K49" s="96"/>
      <c r="L49" s="97"/>
      <c r="M49" s="97"/>
      <c r="N49" s="97"/>
      <c r="R49" s="106"/>
      <c r="S49" s="83"/>
      <c r="T49" s="106"/>
      <c r="U49" s="109"/>
      <c r="V49" s="109"/>
      <c r="W49" s="109"/>
      <c r="X49" s="109"/>
      <c r="Y49" s="83"/>
      <c r="Z49" s="83"/>
      <c r="AA49" s="83"/>
    </row>
    <row r="50" spans="2:27">
      <c r="B50" s="9" t="s">
        <v>234</v>
      </c>
      <c r="C50" s="11"/>
      <c r="D50" s="11"/>
      <c r="E50" s="11"/>
      <c r="F50" s="11" t="s">
        <v>235</v>
      </c>
      <c r="G50" s="93"/>
      <c r="H50" s="93"/>
      <c r="I50" s="94"/>
      <c r="J50" s="93"/>
      <c r="K50" s="96"/>
      <c r="L50" s="97"/>
      <c r="M50" s="97"/>
      <c r="N50" s="97"/>
      <c r="R50" s="106"/>
      <c r="S50" s="83"/>
      <c r="T50" s="106"/>
      <c r="U50" s="109"/>
      <c r="V50" s="109"/>
      <c r="W50" s="109"/>
      <c r="X50" s="109"/>
      <c r="Y50" s="83"/>
      <c r="Z50" s="83"/>
      <c r="AA50" s="83"/>
    </row>
    <row r="51" spans="2:27">
      <c r="B51" s="9" t="s">
        <v>236</v>
      </c>
      <c r="C51" s="11"/>
      <c r="D51" s="11"/>
      <c r="E51" s="11"/>
      <c r="F51" s="11" t="s">
        <v>237</v>
      </c>
      <c r="G51" s="93"/>
      <c r="H51" s="93"/>
      <c r="I51" s="94"/>
      <c r="J51" s="93"/>
      <c r="K51" s="96"/>
      <c r="L51" s="97"/>
      <c r="M51" s="97"/>
      <c r="N51" s="97"/>
      <c r="R51" s="106"/>
      <c r="S51" s="83"/>
      <c r="T51" s="106"/>
      <c r="U51" s="109"/>
      <c r="V51" s="109"/>
      <c r="W51" s="109"/>
      <c r="X51" s="109"/>
      <c r="Y51" s="83"/>
      <c r="Z51" s="83"/>
      <c r="AA51" s="83"/>
    </row>
    <row r="52" spans="2:27">
      <c r="B52" s="9" t="s">
        <v>238</v>
      </c>
      <c r="C52" s="11"/>
      <c r="D52" s="11"/>
      <c r="E52" s="11"/>
      <c r="F52" s="11" t="s">
        <v>239</v>
      </c>
      <c r="G52" s="93"/>
      <c r="H52" s="93"/>
      <c r="I52" s="94"/>
      <c r="J52" s="93"/>
      <c r="K52" s="96"/>
      <c r="L52" s="97"/>
      <c r="M52" s="97"/>
      <c r="N52" s="97"/>
      <c r="R52" s="106"/>
      <c r="S52" s="83"/>
      <c r="T52" s="106"/>
      <c r="U52" s="109"/>
      <c r="V52" s="109"/>
      <c r="W52" s="109"/>
      <c r="X52" s="109"/>
      <c r="Y52" s="83"/>
      <c r="Z52" s="83"/>
      <c r="AA52" s="83"/>
    </row>
    <row r="53" spans="2:27">
      <c r="B53" s="9"/>
      <c r="C53" s="11"/>
      <c r="D53" s="11"/>
      <c r="E53" s="11" t="s">
        <v>240</v>
      </c>
      <c r="F53" s="11"/>
      <c r="G53" s="93"/>
      <c r="H53" s="93"/>
      <c r="I53" s="94"/>
      <c r="J53" s="93"/>
      <c r="K53" s="96"/>
      <c r="L53" s="97"/>
      <c r="M53" s="97"/>
      <c r="N53" s="97"/>
      <c r="R53" s="106"/>
      <c r="S53" s="83"/>
      <c r="T53" s="106"/>
      <c r="U53" s="109"/>
      <c r="V53" s="109"/>
      <c r="W53" s="109"/>
      <c r="X53" s="109"/>
      <c r="Y53" s="83"/>
      <c r="Z53" s="83"/>
      <c r="AA53" s="83"/>
    </row>
    <row r="54" spans="2:27">
      <c r="B54" s="9" t="s">
        <v>241</v>
      </c>
      <c r="C54" s="11"/>
      <c r="D54" s="11"/>
      <c r="E54" s="11"/>
      <c r="F54" s="11" t="s">
        <v>242</v>
      </c>
      <c r="G54" s="93"/>
      <c r="H54" s="93"/>
      <c r="I54" s="94"/>
      <c r="J54" s="93"/>
      <c r="K54" s="96"/>
      <c r="L54" s="97"/>
      <c r="M54" s="97"/>
      <c r="N54" s="97"/>
      <c r="R54" s="106"/>
      <c r="S54" s="83"/>
      <c r="T54" s="106"/>
      <c r="U54" s="109"/>
      <c r="V54" s="109"/>
      <c r="W54" s="109"/>
      <c r="X54" s="109"/>
      <c r="Y54" s="83"/>
      <c r="Z54" s="83"/>
      <c r="AA54" s="83"/>
    </row>
    <row r="55" spans="2:27">
      <c r="B55" s="9" t="s">
        <v>243</v>
      </c>
      <c r="C55" s="11"/>
      <c r="D55" s="11"/>
      <c r="E55" s="11"/>
      <c r="F55" s="11" t="s">
        <v>244</v>
      </c>
      <c r="G55" s="93"/>
      <c r="H55" s="93"/>
      <c r="I55" s="94"/>
      <c r="J55" s="93"/>
      <c r="K55" s="96"/>
      <c r="L55" s="97"/>
      <c r="M55" s="97"/>
      <c r="N55" s="97"/>
      <c r="R55" s="106"/>
      <c r="S55" s="83"/>
      <c r="T55" s="106"/>
      <c r="U55" s="109"/>
      <c r="V55" s="109"/>
      <c r="W55" s="109"/>
      <c r="X55" s="109"/>
      <c r="Y55" s="83"/>
      <c r="Z55" s="83"/>
      <c r="AA55" s="83"/>
    </row>
    <row r="56" spans="2:27">
      <c r="B56" s="9" t="s">
        <v>245</v>
      </c>
      <c r="C56" s="11"/>
      <c r="D56" s="11"/>
      <c r="E56" s="11"/>
      <c r="F56" s="11" t="s">
        <v>246</v>
      </c>
      <c r="G56" s="93"/>
      <c r="H56" s="93"/>
      <c r="I56" s="94"/>
      <c r="J56" s="93"/>
      <c r="K56" s="96"/>
      <c r="L56" s="97"/>
      <c r="M56" s="97"/>
      <c r="N56" s="97"/>
      <c r="R56" s="106"/>
      <c r="S56" s="83"/>
      <c r="T56" s="106"/>
      <c r="U56" s="109"/>
      <c r="V56" s="109"/>
      <c r="W56" s="109"/>
      <c r="X56" s="109"/>
      <c r="Y56" s="83"/>
      <c r="Z56" s="83"/>
      <c r="AA56" s="83"/>
    </row>
    <row r="57" spans="2:27">
      <c r="B57" s="9" t="s">
        <v>247</v>
      </c>
      <c r="C57" s="11"/>
      <c r="D57" s="11"/>
      <c r="E57" s="11"/>
      <c r="F57" s="11" t="s">
        <v>248</v>
      </c>
      <c r="G57" s="93"/>
      <c r="H57" s="93"/>
      <c r="I57" s="94"/>
      <c r="J57" s="93"/>
      <c r="K57" s="96"/>
      <c r="L57" s="97"/>
      <c r="M57" s="97"/>
      <c r="N57" s="97"/>
      <c r="R57" s="106"/>
      <c r="S57" s="83"/>
      <c r="T57" s="106"/>
      <c r="U57" s="109"/>
      <c r="V57" s="109"/>
      <c r="W57" s="109"/>
      <c r="X57" s="109"/>
      <c r="Y57" s="83"/>
      <c r="Z57" s="83"/>
      <c r="AA57" s="83"/>
    </row>
    <row r="58" spans="2:27">
      <c r="B58" s="9"/>
      <c r="C58" s="11"/>
      <c r="D58" s="11"/>
      <c r="E58" s="11" t="s">
        <v>249</v>
      </c>
      <c r="F58" s="11"/>
      <c r="G58" s="93"/>
      <c r="H58" s="93"/>
      <c r="I58" s="94"/>
      <c r="J58" s="93"/>
      <c r="K58" s="96"/>
      <c r="L58" s="97"/>
      <c r="M58" s="97"/>
      <c r="N58" s="97"/>
      <c r="R58" s="106"/>
      <c r="S58" s="83"/>
      <c r="T58" s="106"/>
      <c r="U58" s="109"/>
      <c r="V58" s="109"/>
      <c r="W58" s="109"/>
      <c r="X58" s="109"/>
      <c r="Y58" s="83"/>
      <c r="Z58" s="83"/>
      <c r="AA58" s="83"/>
    </row>
    <row r="59" spans="2:27">
      <c r="B59" s="9" t="s">
        <v>250</v>
      </c>
      <c r="C59" s="11"/>
      <c r="D59" s="11"/>
      <c r="E59" s="11"/>
      <c r="F59" s="11" t="s">
        <v>249</v>
      </c>
      <c r="G59" s="93"/>
      <c r="H59" s="93"/>
      <c r="I59" s="94"/>
      <c r="J59" s="93"/>
      <c r="K59" s="96"/>
      <c r="L59" s="97"/>
      <c r="M59" s="97"/>
      <c r="N59" s="97"/>
      <c r="R59" s="106"/>
      <c r="S59" s="83"/>
      <c r="T59" s="106"/>
      <c r="U59" s="109"/>
      <c r="V59" s="109"/>
      <c r="W59" s="109"/>
      <c r="X59" s="109"/>
      <c r="Y59" s="83"/>
      <c r="Z59" s="83"/>
      <c r="AA59" s="83"/>
    </row>
    <row r="60" spans="2:27">
      <c r="B60" s="9"/>
      <c r="C60" s="11"/>
      <c r="D60" s="11" t="s">
        <v>251</v>
      </c>
      <c r="E60" s="11"/>
      <c r="F60" s="11"/>
      <c r="G60" s="93"/>
      <c r="H60" s="93"/>
      <c r="I60" s="94"/>
      <c r="J60" s="93"/>
      <c r="K60" s="96"/>
      <c r="L60" s="97"/>
      <c r="M60" s="97"/>
      <c r="N60" s="97"/>
      <c r="R60" s="106"/>
      <c r="S60" s="83"/>
      <c r="T60" s="106"/>
      <c r="U60" s="109"/>
      <c r="V60" s="109"/>
      <c r="W60" s="109"/>
      <c r="X60" s="109"/>
      <c r="Y60" s="83"/>
      <c r="Z60" s="83"/>
      <c r="AA60" s="83"/>
    </row>
    <row r="61" spans="2:27">
      <c r="B61" s="9"/>
      <c r="C61" s="11"/>
      <c r="D61" s="11"/>
      <c r="E61" s="11" t="s">
        <v>252</v>
      </c>
      <c r="F61" s="11"/>
      <c r="G61" s="93"/>
      <c r="H61" s="93"/>
      <c r="I61" s="94"/>
      <c r="J61" s="93"/>
      <c r="K61" s="96"/>
      <c r="L61" s="97"/>
      <c r="M61" s="97"/>
      <c r="N61" s="97"/>
      <c r="R61" s="106"/>
      <c r="S61" s="83"/>
      <c r="T61" s="106"/>
      <c r="U61" s="109"/>
      <c r="V61" s="109"/>
      <c r="W61" s="109"/>
      <c r="X61" s="109"/>
      <c r="Y61" s="83"/>
      <c r="Z61" s="83"/>
      <c r="AA61" s="83"/>
    </row>
    <row r="62" spans="2:27">
      <c r="B62" s="9" t="s">
        <v>253</v>
      </c>
      <c r="C62" s="11"/>
      <c r="D62" s="11"/>
      <c r="E62" s="11"/>
      <c r="F62" s="11" t="s">
        <v>205</v>
      </c>
      <c r="G62" s="93"/>
      <c r="H62" s="93"/>
      <c r="I62" s="94"/>
      <c r="J62" s="93"/>
      <c r="K62" s="96"/>
      <c r="L62" s="97"/>
      <c r="M62" s="97"/>
      <c r="N62" s="97"/>
      <c r="R62" s="106"/>
      <c r="S62" s="83"/>
      <c r="T62" s="106"/>
      <c r="U62" s="109"/>
      <c r="V62" s="109"/>
      <c r="W62" s="109"/>
      <c r="X62" s="109"/>
      <c r="Y62" s="83"/>
      <c r="Z62" s="83"/>
      <c r="AA62" s="83"/>
    </row>
    <row r="63" spans="2:27">
      <c r="B63" s="9" t="s">
        <v>254</v>
      </c>
      <c r="C63" s="11"/>
      <c r="D63" s="11"/>
      <c r="E63" s="11"/>
      <c r="F63" s="11" t="s">
        <v>207</v>
      </c>
      <c r="G63" s="93"/>
      <c r="H63" s="93"/>
      <c r="I63" s="94"/>
      <c r="J63" s="93"/>
      <c r="K63" s="96"/>
      <c r="L63" s="97"/>
      <c r="M63" s="97"/>
      <c r="N63" s="97"/>
      <c r="R63" s="106"/>
      <c r="S63" s="83"/>
      <c r="T63" s="106"/>
      <c r="U63" s="109"/>
      <c r="V63" s="109"/>
      <c r="W63" s="109"/>
      <c r="X63" s="109"/>
      <c r="Y63" s="83"/>
      <c r="Z63" s="83"/>
      <c r="AA63" s="83"/>
    </row>
    <row r="64" spans="2:27">
      <c r="B64" s="9"/>
      <c r="C64" s="11"/>
      <c r="D64" s="11"/>
      <c r="E64" s="11" t="s">
        <v>255</v>
      </c>
      <c r="F64" s="11"/>
      <c r="G64" s="93"/>
      <c r="H64" s="93"/>
      <c r="I64" s="94"/>
      <c r="J64" s="93"/>
      <c r="K64" s="96"/>
      <c r="L64" s="97"/>
      <c r="M64" s="97"/>
      <c r="N64" s="97"/>
      <c r="R64" s="106"/>
      <c r="S64" s="83"/>
      <c r="T64" s="106"/>
      <c r="U64" s="109"/>
      <c r="V64" s="109"/>
      <c r="W64" s="109"/>
      <c r="X64" s="109"/>
      <c r="Y64" s="83"/>
      <c r="Z64" s="83"/>
      <c r="AA64" s="83"/>
    </row>
    <row r="65" spans="2:27">
      <c r="B65" s="9" t="s">
        <v>256</v>
      </c>
      <c r="C65" s="11"/>
      <c r="D65" s="11"/>
      <c r="E65" s="11"/>
      <c r="F65" s="11" t="s">
        <v>255</v>
      </c>
      <c r="G65" s="93"/>
      <c r="H65" s="93"/>
      <c r="I65" s="94"/>
      <c r="J65" s="93"/>
      <c r="K65" s="96"/>
      <c r="L65" s="97"/>
      <c r="M65" s="97"/>
      <c r="N65" s="97"/>
      <c r="R65" s="106"/>
      <c r="S65" s="83"/>
      <c r="T65" s="106"/>
      <c r="U65" s="109"/>
      <c r="V65" s="109"/>
      <c r="W65" s="109"/>
      <c r="X65" s="109"/>
      <c r="Y65" s="83"/>
      <c r="Z65" s="83"/>
      <c r="AA65" s="83"/>
    </row>
    <row r="66" spans="2:27">
      <c r="B66" s="9"/>
      <c r="C66" s="11"/>
      <c r="D66" s="11"/>
      <c r="E66" s="11" t="s">
        <v>257</v>
      </c>
      <c r="F66" s="11"/>
      <c r="G66" s="93"/>
      <c r="H66" s="93"/>
      <c r="I66" s="94"/>
      <c r="J66" s="93"/>
      <c r="K66" s="96"/>
      <c r="L66" s="97"/>
      <c r="M66" s="97"/>
      <c r="N66" s="97"/>
      <c r="R66" s="106"/>
      <c r="S66" s="83"/>
      <c r="T66" s="106"/>
      <c r="U66" s="109"/>
      <c r="V66" s="109"/>
      <c r="W66" s="109"/>
      <c r="X66" s="109"/>
      <c r="Y66" s="83"/>
      <c r="Z66" s="83"/>
      <c r="AA66" s="83"/>
    </row>
    <row r="67" spans="2:27">
      <c r="B67" s="9" t="s">
        <v>258</v>
      </c>
      <c r="C67" s="11"/>
      <c r="D67" s="11"/>
      <c r="E67" s="11"/>
      <c r="F67" s="11" t="s">
        <v>257</v>
      </c>
      <c r="G67" s="93"/>
      <c r="H67" s="93"/>
      <c r="I67" s="94"/>
      <c r="J67" s="93"/>
      <c r="K67" s="96"/>
      <c r="L67" s="97"/>
      <c r="M67" s="97"/>
      <c r="N67" s="97"/>
      <c r="R67" s="106"/>
      <c r="S67" s="83"/>
      <c r="T67" s="106"/>
      <c r="U67" s="109"/>
      <c r="V67" s="109"/>
      <c r="W67" s="109"/>
      <c r="X67" s="109"/>
      <c r="Y67" s="83"/>
      <c r="Z67" s="83"/>
      <c r="AA67" s="83"/>
    </row>
    <row r="68" spans="2:27">
      <c r="B68" s="9"/>
      <c r="C68" s="11"/>
      <c r="D68" s="11"/>
      <c r="E68" s="11" t="s">
        <v>259</v>
      </c>
      <c r="F68" s="11"/>
      <c r="G68" s="93"/>
      <c r="H68" s="93"/>
      <c r="I68" s="94"/>
      <c r="J68" s="93"/>
      <c r="K68" s="96"/>
      <c r="L68" s="97"/>
      <c r="M68" s="97"/>
      <c r="N68" s="97"/>
      <c r="R68" s="106"/>
      <c r="S68" s="83"/>
      <c r="T68" s="106"/>
      <c r="U68" s="109"/>
      <c r="V68" s="109"/>
      <c r="W68" s="109"/>
      <c r="X68" s="109"/>
      <c r="Y68" s="83"/>
      <c r="Z68" s="83"/>
      <c r="AA68" s="83"/>
    </row>
    <row r="69" spans="2:27">
      <c r="B69" s="9" t="s">
        <v>260</v>
      </c>
      <c r="C69" s="11"/>
      <c r="D69" s="11"/>
      <c r="E69" s="11"/>
      <c r="F69" s="11" t="s">
        <v>261</v>
      </c>
      <c r="G69" s="93"/>
      <c r="H69" s="93"/>
      <c r="I69" s="94"/>
      <c r="J69" s="93"/>
      <c r="K69" s="96"/>
      <c r="L69" s="97"/>
      <c r="M69" s="97"/>
      <c r="N69" s="97"/>
      <c r="R69" s="106"/>
      <c r="S69" s="83"/>
      <c r="T69" s="106"/>
      <c r="U69" s="109"/>
      <c r="V69" s="109"/>
      <c r="W69" s="109"/>
      <c r="X69" s="109"/>
      <c r="Y69" s="83"/>
      <c r="Z69" s="83"/>
      <c r="AA69" s="83"/>
    </row>
    <row r="70" spans="2:27">
      <c r="B70" s="9" t="s">
        <v>262</v>
      </c>
      <c r="C70" s="11"/>
      <c r="D70" s="11"/>
      <c r="E70" s="11"/>
      <c r="F70" s="11" t="s">
        <v>263</v>
      </c>
      <c r="G70" s="93"/>
      <c r="H70" s="93"/>
      <c r="I70" s="94"/>
      <c r="J70" s="93"/>
      <c r="K70" s="96"/>
      <c r="L70" s="97"/>
      <c r="M70" s="97"/>
      <c r="N70" s="97"/>
      <c r="R70" s="106"/>
      <c r="S70" s="83"/>
      <c r="T70" s="106"/>
      <c r="U70" s="109"/>
      <c r="V70" s="109"/>
      <c r="W70" s="109"/>
      <c r="X70" s="109"/>
      <c r="Y70" s="83"/>
      <c r="Z70" s="83"/>
      <c r="AA70" s="83"/>
    </row>
    <row r="71" spans="2:27">
      <c r="B71" s="9"/>
      <c r="C71" s="11"/>
      <c r="D71" s="11"/>
      <c r="E71" s="11" t="s">
        <v>264</v>
      </c>
      <c r="F71" s="11"/>
      <c r="G71" s="93"/>
      <c r="H71" s="93"/>
      <c r="I71" s="94"/>
      <c r="J71" s="93"/>
      <c r="K71" s="96"/>
      <c r="L71" s="97"/>
      <c r="M71" s="97"/>
      <c r="N71" s="97"/>
      <c r="R71" s="106"/>
      <c r="S71" s="83"/>
      <c r="T71" s="106"/>
      <c r="U71" s="109"/>
      <c r="V71" s="109"/>
      <c r="W71" s="109"/>
      <c r="X71" s="109"/>
      <c r="Y71" s="83"/>
      <c r="Z71" s="83"/>
      <c r="AA71" s="83"/>
    </row>
    <row r="72" spans="2:27">
      <c r="B72" s="9" t="s">
        <v>265</v>
      </c>
      <c r="C72" s="11"/>
      <c r="D72" s="11"/>
      <c r="E72" s="11"/>
      <c r="F72" s="11" t="s">
        <v>266</v>
      </c>
      <c r="G72" s="93"/>
      <c r="H72" s="93"/>
      <c r="I72" s="94"/>
      <c r="J72" s="93"/>
      <c r="K72" s="96"/>
      <c r="L72" s="97"/>
      <c r="M72" s="97"/>
      <c r="N72" s="97"/>
      <c r="R72" s="106"/>
      <c r="S72" s="83"/>
      <c r="T72" s="106"/>
      <c r="U72" s="109"/>
      <c r="V72" s="109"/>
      <c r="W72" s="109"/>
      <c r="X72" s="109"/>
      <c r="Y72" s="83"/>
      <c r="Z72" s="83"/>
      <c r="AA72" s="83"/>
    </row>
    <row r="73" spans="2:27">
      <c r="B73" s="9" t="s">
        <v>267</v>
      </c>
      <c r="C73" s="11"/>
      <c r="D73" s="11"/>
      <c r="E73" s="11"/>
      <c r="F73" s="11" t="s">
        <v>268</v>
      </c>
      <c r="G73" s="93"/>
      <c r="H73" s="93"/>
      <c r="I73" s="94"/>
      <c r="J73" s="93"/>
      <c r="K73" s="96"/>
      <c r="L73" s="97"/>
      <c r="M73" s="97"/>
      <c r="N73" s="97"/>
      <c r="R73" s="106"/>
      <c r="S73" s="83"/>
      <c r="T73" s="106"/>
      <c r="U73" s="109"/>
      <c r="V73" s="109"/>
      <c r="W73" s="109"/>
      <c r="X73" s="109"/>
      <c r="Y73" s="83"/>
      <c r="Z73" s="83"/>
      <c r="AA73" s="83"/>
    </row>
    <row r="74" spans="2:27">
      <c r="B74" s="9" t="s">
        <v>269</v>
      </c>
      <c r="C74" s="11"/>
      <c r="D74" s="11"/>
      <c r="E74" s="11"/>
      <c r="F74" s="11" t="s">
        <v>270</v>
      </c>
      <c r="G74" s="93"/>
      <c r="H74" s="93"/>
      <c r="I74" s="94"/>
      <c r="J74" s="93"/>
      <c r="K74" s="96"/>
      <c r="L74" s="97"/>
      <c r="M74" s="97"/>
      <c r="N74" s="97"/>
      <c r="R74" s="106"/>
      <c r="S74" s="83"/>
      <c r="T74" s="106"/>
      <c r="U74" s="109"/>
      <c r="V74" s="109"/>
      <c r="W74" s="109"/>
      <c r="X74" s="109"/>
      <c r="Y74" s="83"/>
      <c r="Z74" s="83"/>
      <c r="AA74" s="83"/>
    </row>
    <row r="75" spans="2:27">
      <c r="B75" s="9" t="s">
        <v>271</v>
      </c>
      <c r="C75" s="11"/>
      <c r="D75" s="11"/>
      <c r="E75" s="11"/>
      <c r="F75" s="11" t="s">
        <v>272</v>
      </c>
      <c r="G75" s="93"/>
      <c r="H75" s="93"/>
      <c r="I75" s="94"/>
      <c r="J75" s="93"/>
      <c r="K75" s="96"/>
      <c r="L75" s="97"/>
      <c r="M75" s="97"/>
      <c r="N75" s="97"/>
      <c r="R75" s="106"/>
      <c r="S75" s="83"/>
      <c r="T75" s="106"/>
      <c r="U75" s="109"/>
      <c r="V75" s="109"/>
      <c r="W75" s="109"/>
      <c r="X75" s="109"/>
      <c r="Y75" s="83"/>
      <c r="Z75" s="83"/>
      <c r="AA75" s="83"/>
    </row>
    <row r="76" spans="2:27">
      <c r="B76" s="9"/>
      <c r="C76" s="11"/>
      <c r="D76" s="11"/>
      <c r="E76" s="11" t="s">
        <v>273</v>
      </c>
      <c r="F76" s="11"/>
      <c r="G76" s="93"/>
      <c r="H76" s="93"/>
      <c r="I76" s="94"/>
      <c r="J76" s="93"/>
      <c r="K76" s="96"/>
      <c r="L76" s="97"/>
      <c r="M76" s="97"/>
      <c r="N76" s="97"/>
      <c r="R76" s="106"/>
      <c r="S76" s="83"/>
      <c r="T76" s="106"/>
      <c r="U76" s="109"/>
      <c r="V76" s="109"/>
      <c r="W76" s="109"/>
      <c r="X76" s="109"/>
      <c r="Y76" s="83"/>
      <c r="Z76" s="83"/>
      <c r="AA76" s="83"/>
    </row>
    <row r="77" spans="2:27">
      <c r="B77" s="9" t="s">
        <v>274</v>
      </c>
      <c r="C77" s="11"/>
      <c r="D77" s="11"/>
      <c r="E77" s="11"/>
      <c r="F77" s="11" t="s">
        <v>273</v>
      </c>
      <c r="G77" s="93"/>
      <c r="H77" s="93"/>
      <c r="I77" s="94"/>
      <c r="J77" s="93"/>
      <c r="K77" s="96"/>
      <c r="L77" s="97"/>
      <c r="M77" s="97"/>
      <c r="N77" s="97"/>
      <c r="R77" s="106"/>
      <c r="S77" s="83"/>
      <c r="T77" s="106"/>
      <c r="U77" s="109"/>
      <c r="V77" s="109"/>
      <c r="W77" s="109"/>
      <c r="X77" s="109"/>
      <c r="Y77" s="83"/>
      <c r="Z77" s="83"/>
      <c r="AA77" s="83"/>
    </row>
    <row r="78" spans="2:27">
      <c r="B78" s="9"/>
      <c r="C78" s="11" t="s">
        <v>275</v>
      </c>
      <c r="D78" s="11"/>
      <c r="E78" s="11"/>
      <c r="F78" s="11"/>
      <c r="G78" s="93"/>
      <c r="H78" s="93"/>
      <c r="I78" s="94"/>
      <c r="J78" s="93"/>
      <c r="K78" s="96"/>
      <c r="L78" s="97"/>
      <c r="M78" s="97"/>
      <c r="N78" s="97"/>
      <c r="R78" s="106"/>
      <c r="S78" s="83"/>
      <c r="T78" s="106"/>
      <c r="U78" s="109"/>
      <c r="V78" s="109"/>
      <c r="W78" s="109"/>
      <c r="X78" s="109"/>
      <c r="Y78" s="83"/>
      <c r="Z78" s="83"/>
      <c r="AA78" s="83"/>
    </row>
    <row r="79" spans="2:27">
      <c r="B79" s="9"/>
      <c r="C79" s="11"/>
      <c r="D79" s="11" t="s">
        <v>276</v>
      </c>
      <c r="E79" s="11"/>
      <c r="F79" s="11"/>
      <c r="G79" s="93"/>
      <c r="H79" s="93"/>
      <c r="I79" s="94"/>
      <c r="J79" s="93"/>
      <c r="K79" s="96"/>
      <c r="L79" s="97"/>
      <c r="M79" s="97"/>
      <c r="N79" s="97"/>
      <c r="R79" s="106"/>
      <c r="S79" s="83"/>
      <c r="T79" s="106"/>
      <c r="U79" s="109"/>
      <c r="V79" s="109"/>
      <c r="W79" s="109"/>
      <c r="X79" s="109"/>
      <c r="Y79" s="83"/>
      <c r="Z79" s="83"/>
      <c r="AA79" s="83"/>
    </row>
    <row r="80" spans="2:27">
      <c r="B80" s="9"/>
      <c r="C80" s="11"/>
      <c r="D80" s="11"/>
      <c r="E80" s="11" t="s">
        <v>277</v>
      </c>
      <c r="F80" s="11"/>
      <c r="G80" s="93"/>
      <c r="H80" s="93"/>
      <c r="I80" s="94"/>
      <c r="J80" s="93"/>
      <c r="K80" s="96"/>
      <c r="L80" s="97"/>
      <c r="M80" s="97"/>
      <c r="N80" s="97"/>
      <c r="R80" s="106"/>
      <c r="S80" s="83"/>
      <c r="T80" s="106"/>
      <c r="U80" s="109"/>
      <c r="V80" s="109"/>
      <c r="W80" s="109"/>
      <c r="X80" s="109"/>
      <c r="Y80" s="83"/>
      <c r="Z80" s="83"/>
      <c r="AA80" s="83"/>
    </row>
    <row r="81" spans="2:27">
      <c r="B81" s="9" t="s">
        <v>278</v>
      </c>
      <c r="C81" s="11"/>
      <c r="D81" s="11"/>
      <c r="E81" s="11"/>
      <c r="F81" s="11" t="s">
        <v>205</v>
      </c>
      <c r="G81" s="93"/>
      <c r="H81" s="93"/>
      <c r="I81" s="94"/>
      <c r="J81" s="93"/>
      <c r="K81" s="96"/>
      <c r="L81" s="97"/>
      <c r="M81" s="97"/>
      <c r="N81" s="97"/>
      <c r="R81" s="106"/>
      <c r="S81" s="83"/>
      <c r="T81" s="106"/>
      <c r="U81" s="109"/>
      <c r="V81" s="109"/>
      <c r="W81" s="109"/>
      <c r="X81" s="109"/>
      <c r="Y81" s="83"/>
      <c r="Z81" s="83"/>
      <c r="AA81" s="83"/>
    </row>
    <row r="82" spans="2:27">
      <c r="B82" s="9" t="s">
        <v>279</v>
      </c>
      <c r="C82" s="11"/>
      <c r="D82" s="11"/>
      <c r="E82" s="11"/>
      <c r="F82" s="11" t="s">
        <v>207</v>
      </c>
      <c r="G82" s="93"/>
      <c r="H82" s="93"/>
      <c r="I82" s="94"/>
      <c r="J82" s="93"/>
      <c r="K82" s="96"/>
      <c r="L82" s="97"/>
      <c r="M82" s="97"/>
      <c r="N82" s="97"/>
      <c r="R82" s="106"/>
      <c r="S82" s="83"/>
      <c r="T82" s="106"/>
      <c r="U82" s="109"/>
      <c r="V82" s="109"/>
      <c r="W82" s="109"/>
      <c r="X82" s="109"/>
      <c r="Y82" s="83"/>
      <c r="Z82" s="83"/>
      <c r="AA82" s="83"/>
    </row>
    <row r="83" spans="2:27">
      <c r="B83" s="9"/>
      <c r="C83" s="11"/>
      <c r="D83" s="11"/>
      <c r="E83" s="11" t="s">
        <v>280</v>
      </c>
      <c r="F83" s="11"/>
      <c r="G83" s="93"/>
      <c r="H83" s="93"/>
      <c r="I83" s="94"/>
      <c r="J83" s="93"/>
      <c r="K83" s="96"/>
      <c r="L83" s="97"/>
      <c r="M83" s="97"/>
      <c r="N83" s="97"/>
      <c r="R83" s="106"/>
      <c r="S83" s="83"/>
      <c r="T83" s="106"/>
      <c r="U83" s="109"/>
      <c r="V83" s="109"/>
      <c r="W83" s="109"/>
      <c r="X83" s="109"/>
      <c r="Y83" s="83"/>
      <c r="Z83" s="83"/>
      <c r="AA83" s="83"/>
    </row>
    <row r="84" spans="2:27">
      <c r="B84" s="9" t="s">
        <v>281</v>
      </c>
      <c r="C84" s="11"/>
      <c r="D84" s="11"/>
      <c r="E84" s="11"/>
      <c r="F84" s="11" t="s">
        <v>282</v>
      </c>
      <c r="G84" s="93"/>
      <c r="H84" s="93"/>
      <c r="I84" s="94"/>
      <c r="J84" s="93"/>
      <c r="K84" s="96"/>
      <c r="L84" s="97"/>
      <c r="M84" s="97"/>
      <c r="N84" s="97"/>
      <c r="R84" s="106"/>
      <c r="S84" s="83"/>
      <c r="T84" s="106"/>
      <c r="U84" s="109"/>
      <c r="V84" s="109"/>
      <c r="W84" s="109"/>
      <c r="X84" s="109"/>
      <c r="Y84" s="83"/>
      <c r="Z84" s="83"/>
      <c r="AA84" s="83"/>
    </row>
    <row r="85" spans="2:27">
      <c r="B85" s="9" t="s">
        <v>283</v>
      </c>
      <c r="C85" s="11"/>
      <c r="D85" s="11"/>
      <c r="E85" s="11"/>
      <c r="F85" s="11" t="s">
        <v>284</v>
      </c>
      <c r="G85" s="93"/>
      <c r="H85" s="93"/>
      <c r="I85" s="94"/>
      <c r="J85" s="93"/>
      <c r="K85" s="96"/>
      <c r="L85" s="97"/>
      <c r="M85" s="97"/>
      <c r="N85" s="97"/>
      <c r="R85" s="106"/>
      <c r="S85" s="83"/>
      <c r="T85" s="106"/>
      <c r="U85" s="109"/>
      <c r="V85" s="109"/>
      <c r="W85" s="109"/>
      <c r="X85" s="109"/>
      <c r="Y85" s="83"/>
      <c r="Z85" s="83"/>
      <c r="AA85" s="83"/>
    </row>
    <row r="86" spans="2:27">
      <c r="B86" s="9" t="s">
        <v>285</v>
      </c>
      <c r="C86" s="11"/>
      <c r="D86" s="11"/>
      <c r="E86" s="11"/>
      <c r="F86" s="11" t="s">
        <v>286</v>
      </c>
      <c r="G86" s="93"/>
      <c r="H86" s="93"/>
      <c r="I86" s="94"/>
      <c r="J86" s="93"/>
      <c r="K86" s="96"/>
      <c r="L86" s="97"/>
      <c r="M86" s="97"/>
      <c r="N86" s="97"/>
      <c r="R86" s="106"/>
      <c r="S86" s="83"/>
      <c r="T86" s="106"/>
      <c r="U86" s="109"/>
      <c r="V86" s="109"/>
      <c r="W86" s="109"/>
      <c r="X86" s="109"/>
      <c r="Y86" s="83"/>
      <c r="Z86" s="83"/>
      <c r="AA86" s="83"/>
    </row>
    <row r="87" spans="2:27">
      <c r="B87" s="9" t="s">
        <v>287</v>
      </c>
      <c r="C87" s="11"/>
      <c r="D87" s="11"/>
      <c r="E87" s="11"/>
      <c r="F87" s="11" t="s">
        <v>288</v>
      </c>
      <c r="G87" s="93"/>
      <c r="H87" s="93"/>
      <c r="I87" s="94"/>
      <c r="J87" s="93"/>
      <c r="K87" s="96"/>
      <c r="L87" s="97"/>
      <c r="M87" s="97"/>
      <c r="N87" s="97"/>
      <c r="R87" s="106"/>
      <c r="S87" s="83"/>
      <c r="T87" s="106"/>
      <c r="U87" s="109"/>
      <c r="V87" s="109"/>
      <c r="W87" s="109"/>
      <c r="X87" s="109"/>
      <c r="Y87" s="83"/>
      <c r="Z87" s="83"/>
      <c r="AA87" s="83"/>
    </row>
    <row r="88" spans="2:27">
      <c r="B88" s="9" t="s">
        <v>289</v>
      </c>
      <c r="C88" s="11"/>
      <c r="D88" s="11"/>
      <c r="E88" s="11"/>
      <c r="F88" s="11" t="s">
        <v>290</v>
      </c>
      <c r="G88" s="93"/>
      <c r="H88" s="93"/>
      <c r="I88" s="94"/>
      <c r="J88" s="93"/>
      <c r="K88" s="96"/>
      <c r="L88" s="97"/>
      <c r="M88" s="97"/>
      <c r="N88" s="97"/>
      <c r="R88" s="106"/>
      <c r="S88" s="83"/>
      <c r="T88" s="106"/>
      <c r="U88" s="109"/>
      <c r="V88" s="109"/>
      <c r="W88" s="109"/>
      <c r="X88" s="109"/>
      <c r="Y88" s="83"/>
      <c r="Z88" s="83"/>
      <c r="AA88" s="83"/>
    </row>
    <row r="89" spans="2:27">
      <c r="B89" s="9" t="s">
        <v>291</v>
      </c>
      <c r="C89" s="11"/>
      <c r="D89" s="11"/>
      <c r="E89" s="11"/>
      <c r="F89" s="11" t="s">
        <v>292</v>
      </c>
      <c r="G89" s="93"/>
      <c r="H89" s="93"/>
      <c r="I89" s="94"/>
      <c r="J89" s="93"/>
      <c r="K89" s="96"/>
      <c r="L89" s="97"/>
      <c r="M89" s="97"/>
      <c r="N89" s="97"/>
      <c r="R89" s="106"/>
      <c r="S89" s="83"/>
      <c r="T89" s="106"/>
      <c r="U89" s="109"/>
      <c r="V89" s="109"/>
      <c r="W89" s="109"/>
      <c r="X89" s="109"/>
      <c r="Y89" s="83"/>
      <c r="Z89" s="83"/>
      <c r="AA89" s="83"/>
    </row>
    <row r="90" spans="2:27">
      <c r="B90" s="9" t="s">
        <v>293</v>
      </c>
      <c r="C90" s="11"/>
      <c r="D90" s="11"/>
      <c r="E90" s="11"/>
      <c r="F90" s="11" t="s">
        <v>294</v>
      </c>
      <c r="G90" s="93"/>
      <c r="H90" s="93"/>
      <c r="I90" s="94"/>
      <c r="J90" s="93"/>
      <c r="K90" s="96"/>
      <c r="L90" s="97"/>
      <c r="M90" s="97"/>
      <c r="N90" s="97"/>
      <c r="R90" s="106"/>
      <c r="S90" s="83"/>
      <c r="T90" s="106"/>
      <c r="U90" s="109"/>
      <c r="V90" s="109"/>
      <c r="W90" s="109"/>
      <c r="X90" s="109"/>
      <c r="Y90" s="83"/>
      <c r="Z90" s="83"/>
      <c r="AA90" s="83"/>
    </row>
    <row r="91" spans="2:27">
      <c r="B91" s="9" t="s">
        <v>295</v>
      </c>
      <c r="C91" s="11"/>
      <c r="D91" s="11"/>
      <c r="E91" s="11"/>
      <c r="F91" s="11" t="s">
        <v>296</v>
      </c>
      <c r="G91" s="93"/>
      <c r="H91" s="93"/>
      <c r="I91" s="94"/>
      <c r="J91" s="93"/>
      <c r="K91" s="96"/>
      <c r="L91" s="97"/>
      <c r="M91" s="97"/>
      <c r="N91" s="97"/>
      <c r="R91" s="106"/>
      <c r="S91" s="83"/>
      <c r="T91" s="106"/>
      <c r="U91" s="109"/>
      <c r="V91" s="109"/>
      <c r="W91" s="109"/>
      <c r="X91" s="109"/>
      <c r="Y91" s="83"/>
      <c r="Z91" s="83"/>
      <c r="AA91" s="83"/>
    </row>
    <row r="92" spans="2:27">
      <c r="B92" s="9" t="s">
        <v>297</v>
      </c>
      <c r="C92" s="11"/>
      <c r="D92" s="11"/>
      <c r="E92" s="11"/>
      <c r="F92" s="11" t="s">
        <v>298</v>
      </c>
      <c r="G92" s="93"/>
      <c r="H92" s="93"/>
      <c r="I92" s="94"/>
      <c r="J92" s="93"/>
      <c r="K92" s="96"/>
      <c r="L92" s="97"/>
      <c r="M92" s="97"/>
      <c r="N92" s="97"/>
      <c r="R92" s="106"/>
      <c r="S92" s="83"/>
      <c r="T92" s="106"/>
      <c r="U92" s="109"/>
      <c r="V92" s="109"/>
      <c r="W92" s="109"/>
      <c r="X92" s="109"/>
      <c r="Y92" s="83"/>
      <c r="Z92" s="83"/>
      <c r="AA92" s="83"/>
    </row>
    <row r="93" spans="2:27">
      <c r="B93" s="9"/>
      <c r="C93" s="11"/>
      <c r="D93" s="11"/>
      <c r="E93" s="11" t="s">
        <v>299</v>
      </c>
      <c r="F93" s="11"/>
      <c r="G93" s="93"/>
      <c r="H93" s="93"/>
      <c r="I93" s="94"/>
      <c r="J93" s="93"/>
      <c r="K93" s="96"/>
      <c r="L93" s="97"/>
      <c r="M93" s="97"/>
      <c r="N93" s="97"/>
      <c r="R93" s="106"/>
      <c r="S93" s="83"/>
      <c r="T93" s="106"/>
      <c r="U93" s="109"/>
      <c r="V93" s="109"/>
      <c r="W93" s="109"/>
      <c r="X93" s="109"/>
      <c r="Y93" s="83"/>
      <c r="Z93" s="83"/>
      <c r="AA93" s="83"/>
    </row>
    <row r="94" spans="2:27">
      <c r="B94" s="9" t="s">
        <v>300</v>
      </c>
      <c r="C94" s="11"/>
      <c r="D94" s="11"/>
      <c r="E94" s="11"/>
      <c r="F94" s="11" t="s">
        <v>299</v>
      </c>
      <c r="G94" s="93"/>
      <c r="H94" s="93"/>
      <c r="I94" s="94"/>
      <c r="J94" s="93"/>
      <c r="K94" s="96"/>
      <c r="L94" s="97"/>
      <c r="M94" s="97"/>
      <c r="N94" s="97"/>
      <c r="R94" s="106"/>
      <c r="S94" s="83"/>
      <c r="T94" s="106"/>
      <c r="U94" s="109"/>
      <c r="V94" s="109"/>
      <c r="W94" s="109"/>
      <c r="X94" s="109"/>
      <c r="Y94" s="83"/>
      <c r="Z94" s="83"/>
      <c r="AA94" s="83"/>
    </row>
    <row r="95" spans="2:27">
      <c r="B95" s="9"/>
      <c r="C95" s="11"/>
      <c r="D95" s="11" t="s">
        <v>301</v>
      </c>
      <c r="E95" s="11"/>
      <c r="F95" s="11"/>
      <c r="G95" s="93"/>
      <c r="H95" s="93"/>
      <c r="I95" s="94"/>
      <c r="J95" s="93"/>
      <c r="K95" s="96"/>
      <c r="L95" s="97"/>
      <c r="M95" s="97"/>
      <c r="N95" s="97"/>
      <c r="R95" s="106"/>
      <c r="S95" s="83"/>
      <c r="T95" s="106"/>
      <c r="U95" s="109"/>
      <c r="V95" s="109"/>
      <c r="W95" s="109"/>
      <c r="X95" s="109"/>
      <c r="Y95" s="83"/>
      <c r="Z95" s="83"/>
      <c r="AA95" s="83"/>
    </row>
    <row r="96" spans="2:27">
      <c r="B96" s="9"/>
      <c r="C96" s="11"/>
      <c r="D96" s="11"/>
      <c r="E96" s="11" t="s">
        <v>302</v>
      </c>
      <c r="F96" s="11"/>
      <c r="G96" s="93"/>
      <c r="H96" s="93"/>
      <c r="I96" s="94"/>
      <c r="J96" s="93"/>
      <c r="K96" s="96"/>
      <c r="L96" s="97"/>
      <c r="M96" s="97"/>
      <c r="N96" s="97"/>
      <c r="R96" s="106"/>
      <c r="S96" s="83"/>
      <c r="T96" s="106"/>
      <c r="U96" s="109"/>
      <c r="V96" s="109"/>
      <c r="W96" s="109"/>
      <c r="X96" s="109"/>
      <c r="Y96" s="83"/>
      <c r="Z96" s="83"/>
      <c r="AA96" s="83"/>
    </row>
    <row r="97" spans="2:27">
      <c r="B97" s="9" t="s">
        <v>303</v>
      </c>
      <c r="C97" s="11"/>
      <c r="D97" s="11"/>
      <c r="E97" s="11"/>
      <c r="F97" s="11" t="s">
        <v>205</v>
      </c>
      <c r="G97" s="93"/>
      <c r="H97" s="93"/>
      <c r="I97" s="94"/>
      <c r="J97" s="93"/>
      <c r="K97" s="96"/>
      <c r="L97" s="97"/>
      <c r="M97" s="97"/>
      <c r="N97" s="97"/>
      <c r="R97" s="106"/>
      <c r="S97" s="83"/>
      <c r="T97" s="106"/>
      <c r="U97" s="109"/>
      <c r="V97" s="109"/>
      <c r="W97" s="109"/>
      <c r="X97" s="109"/>
      <c r="Y97" s="83"/>
      <c r="Z97" s="83"/>
      <c r="AA97" s="83"/>
    </row>
    <row r="98" spans="2:27">
      <c r="B98" s="9" t="s">
        <v>304</v>
      </c>
      <c r="C98" s="11"/>
      <c r="D98" s="11"/>
      <c r="E98" s="11"/>
      <c r="F98" s="11" t="s">
        <v>207</v>
      </c>
      <c r="G98" s="93"/>
      <c r="H98" s="93"/>
      <c r="I98" s="94"/>
      <c r="J98" s="93"/>
      <c r="K98" s="96"/>
      <c r="L98" s="97"/>
      <c r="M98" s="97"/>
      <c r="N98" s="97"/>
      <c r="R98" s="106"/>
      <c r="S98" s="83"/>
      <c r="T98" s="106"/>
      <c r="U98" s="109"/>
      <c r="V98" s="109"/>
      <c r="W98" s="109"/>
      <c r="X98" s="109"/>
      <c r="Y98" s="83"/>
      <c r="Z98" s="83"/>
      <c r="AA98" s="83"/>
    </row>
    <row r="99" spans="2:27">
      <c r="B99" s="9"/>
      <c r="C99" s="11"/>
      <c r="D99" s="11"/>
      <c r="E99" s="11" t="s">
        <v>305</v>
      </c>
      <c r="F99" s="11"/>
      <c r="G99" s="93"/>
      <c r="H99" s="93"/>
      <c r="I99" s="94"/>
      <c r="J99" s="93"/>
      <c r="K99" s="96"/>
      <c r="L99" s="97"/>
      <c r="M99" s="97"/>
      <c r="N99" s="97"/>
      <c r="R99" s="106"/>
      <c r="S99" s="83"/>
      <c r="T99" s="106"/>
      <c r="U99" s="109"/>
      <c r="V99" s="109"/>
      <c r="W99" s="109"/>
      <c r="X99" s="109"/>
      <c r="Y99" s="83"/>
      <c r="Z99" s="83"/>
      <c r="AA99" s="83"/>
    </row>
    <row r="100" spans="2:27">
      <c r="B100" s="9" t="s">
        <v>306</v>
      </c>
      <c r="C100" s="11"/>
      <c r="D100" s="11"/>
      <c r="E100" s="11"/>
      <c r="F100" s="11" t="s">
        <v>307</v>
      </c>
      <c r="G100" s="93"/>
      <c r="H100" s="93"/>
      <c r="I100" s="94"/>
      <c r="J100" s="93"/>
      <c r="K100" s="96"/>
      <c r="L100" s="97"/>
      <c r="M100" s="97"/>
      <c r="N100" s="97"/>
      <c r="R100" s="106"/>
      <c r="S100" s="83"/>
      <c r="T100" s="106"/>
      <c r="U100" s="109"/>
      <c r="V100" s="109"/>
      <c r="W100" s="109"/>
      <c r="X100" s="109"/>
      <c r="Y100" s="83"/>
      <c r="Z100" s="83"/>
      <c r="AA100" s="83"/>
    </row>
    <row r="101" spans="2:27">
      <c r="B101" s="9" t="s">
        <v>308</v>
      </c>
      <c r="C101" s="11"/>
      <c r="D101" s="11"/>
      <c r="E101" s="11"/>
      <c r="F101" s="11" t="s">
        <v>309</v>
      </c>
      <c r="G101" s="93"/>
      <c r="H101" s="93"/>
      <c r="I101" s="94"/>
      <c r="J101" s="93"/>
      <c r="K101" s="96"/>
      <c r="L101" s="97"/>
      <c r="M101" s="97"/>
      <c r="N101" s="97"/>
      <c r="R101" s="106"/>
      <c r="S101" s="83"/>
      <c r="T101" s="106"/>
      <c r="U101" s="109"/>
      <c r="V101" s="109"/>
      <c r="W101" s="109"/>
      <c r="X101" s="109"/>
      <c r="Y101" s="83"/>
      <c r="Z101" s="83"/>
      <c r="AA101" s="83"/>
    </row>
    <row r="102" spans="2:27">
      <c r="B102" s="9" t="s">
        <v>310</v>
      </c>
      <c r="C102" s="11"/>
      <c r="D102" s="11"/>
      <c r="E102" s="11"/>
      <c r="F102" s="11" t="s">
        <v>311</v>
      </c>
      <c r="G102" s="93"/>
      <c r="H102" s="93"/>
      <c r="I102" s="94"/>
      <c r="J102" s="93"/>
      <c r="K102" s="96"/>
      <c r="L102" s="97"/>
      <c r="M102" s="97"/>
      <c r="N102" s="97"/>
      <c r="R102" s="106"/>
      <c r="S102" s="83"/>
      <c r="T102" s="106"/>
      <c r="U102" s="109"/>
      <c r="V102" s="109"/>
      <c r="W102" s="109"/>
      <c r="X102" s="109"/>
      <c r="Y102" s="83"/>
      <c r="Z102" s="83"/>
      <c r="AA102" s="83"/>
    </row>
    <row r="103" spans="2:27">
      <c r="B103" s="9" t="s">
        <v>312</v>
      </c>
      <c r="C103" s="11"/>
      <c r="D103" s="11"/>
      <c r="E103" s="11"/>
      <c r="F103" s="11" t="s">
        <v>313</v>
      </c>
      <c r="G103" s="93"/>
      <c r="H103" s="93"/>
      <c r="I103" s="94"/>
      <c r="J103" s="93"/>
      <c r="K103" s="96"/>
      <c r="L103" s="97"/>
      <c r="M103" s="97"/>
      <c r="N103" s="97"/>
      <c r="R103" s="106"/>
      <c r="S103" s="83"/>
      <c r="T103" s="106"/>
      <c r="U103" s="109"/>
      <c r="V103" s="109"/>
      <c r="W103" s="109"/>
      <c r="X103" s="109"/>
      <c r="Y103" s="83"/>
      <c r="Z103" s="83"/>
      <c r="AA103" s="83"/>
    </row>
    <row r="104" spans="2:27">
      <c r="B104" s="9" t="s">
        <v>314</v>
      </c>
      <c r="C104" s="11"/>
      <c r="D104" s="11"/>
      <c r="E104" s="11"/>
      <c r="F104" s="11" t="s">
        <v>315</v>
      </c>
      <c r="G104" s="93"/>
      <c r="H104" s="93"/>
      <c r="I104" s="94"/>
      <c r="J104" s="93"/>
      <c r="K104" s="96"/>
      <c r="L104" s="97"/>
      <c r="M104" s="97"/>
      <c r="N104" s="97"/>
      <c r="R104" s="106"/>
      <c r="S104" s="83"/>
      <c r="T104" s="106"/>
      <c r="U104" s="109"/>
      <c r="V104" s="109"/>
      <c r="W104" s="109"/>
      <c r="X104" s="109"/>
      <c r="Y104" s="83"/>
      <c r="Z104" s="83"/>
      <c r="AA104" s="83"/>
    </row>
    <row r="105" spans="2:27">
      <c r="B105" s="9" t="s">
        <v>316</v>
      </c>
      <c r="C105" s="11"/>
      <c r="D105" s="11"/>
      <c r="E105" s="11"/>
      <c r="F105" s="11" t="s">
        <v>317</v>
      </c>
      <c r="G105" s="93"/>
      <c r="H105" s="93"/>
      <c r="I105" s="94"/>
      <c r="J105" s="93"/>
      <c r="K105" s="96"/>
      <c r="L105" s="97"/>
      <c r="M105" s="97"/>
      <c r="N105" s="97"/>
      <c r="R105" s="106"/>
      <c r="S105" s="83"/>
      <c r="T105" s="106"/>
      <c r="U105" s="109"/>
      <c r="V105" s="109"/>
      <c r="W105" s="109"/>
      <c r="X105" s="109"/>
      <c r="Y105" s="83"/>
      <c r="Z105" s="83"/>
      <c r="AA105" s="83"/>
    </row>
    <row r="106" spans="2:27">
      <c r="B106" s="9"/>
      <c r="C106" s="11"/>
      <c r="D106" s="11"/>
      <c r="E106" s="11" t="s">
        <v>318</v>
      </c>
      <c r="F106" s="11"/>
      <c r="G106" s="93"/>
      <c r="H106" s="93"/>
      <c r="I106" s="94"/>
      <c r="J106" s="93"/>
      <c r="K106" s="96"/>
      <c r="L106" s="97"/>
      <c r="M106" s="97"/>
      <c r="N106" s="97"/>
      <c r="R106" s="106"/>
      <c r="S106" s="83"/>
      <c r="T106" s="106"/>
      <c r="U106" s="109"/>
      <c r="V106" s="109"/>
      <c r="W106" s="109"/>
      <c r="X106" s="109"/>
      <c r="Y106" s="83"/>
      <c r="Z106" s="83"/>
      <c r="AA106" s="83"/>
    </row>
    <row r="107" spans="2:27">
      <c r="B107" s="9" t="s">
        <v>319</v>
      </c>
      <c r="C107" s="11"/>
      <c r="D107" s="11"/>
      <c r="E107" s="11"/>
      <c r="F107" s="11" t="s">
        <v>318</v>
      </c>
      <c r="G107" s="93"/>
      <c r="H107" s="93"/>
      <c r="I107" s="94"/>
      <c r="J107" s="93"/>
      <c r="K107" s="96"/>
      <c r="L107" s="97"/>
      <c r="M107" s="97"/>
      <c r="N107" s="97"/>
      <c r="R107" s="106"/>
      <c r="S107" s="83"/>
      <c r="T107" s="106"/>
      <c r="U107" s="109"/>
      <c r="V107" s="109"/>
      <c r="W107" s="109"/>
      <c r="X107" s="109"/>
      <c r="Y107" s="83"/>
      <c r="Z107" s="83"/>
      <c r="AA107" s="83"/>
    </row>
    <row r="108" spans="2:27">
      <c r="B108" s="9"/>
      <c r="C108" s="11" t="s">
        <v>320</v>
      </c>
      <c r="D108" s="11"/>
      <c r="E108" s="11"/>
      <c r="F108" s="11"/>
      <c r="G108" s="93"/>
      <c r="H108" s="93"/>
      <c r="I108" s="94"/>
      <c r="J108" s="93"/>
      <c r="K108" s="96"/>
      <c r="L108" s="97"/>
      <c r="M108" s="97"/>
      <c r="N108" s="97"/>
      <c r="R108" s="106"/>
      <c r="S108" s="83"/>
      <c r="T108" s="106"/>
      <c r="U108" s="109"/>
      <c r="V108" s="109"/>
      <c r="W108" s="109"/>
      <c r="X108" s="109"/>
      <c r="Y108" s="83"/>
      <c r="Z108" s="83"/>
      <c r="AA108" s="83"/>
    </row>
    <row r="109" spans="2:27">
      <c r="B109" s="9"/>
      <c r="C109" s="11"/>
      <c r="D109" s="11" t="s">
        <v>320</v>
      </c>
      <c r="E109" s="11"/>
      <c r="F109" s="11"/>
      <c r="G109" s="93"/>
      <c r="H109" s="93"/>
      <c r="I109" s="94"/>
      <c r="J109" s="93"/>
      <c r="K109" s="96"/>
      <c r="L109" s="97"/>
      <c r="M109" s="97"/>
      <c r="N109" s="97"/>
      <c r="R109" s="106"/>
      <c r="S109" s="83"/>
      <c r="T109" s="106"/>
      <c r="U109" s="109"/>
      <c r="V109" s="109"/>
      <c r="W109" s="109"/>
      <c r="X109" s="109"/>
      <c r="Y109" s="83"/>
      <c r="Z109" s="83"/>
      <c r="AA109" s="83"/>
    </row>
    <row r="110" spans="2:27">
      <c r="B110" s="9"/>
      <c r="C110" s="11"/>
      <c r="D110" s="11"/>
      <c r="E110" s="11" t="s">
        <v>321</v>
      </c>
      <c r="F110" s="11"/>
      <c r="G110" s="93"/>
      <c r="H110" s="93"/>
      <c r="I110" s="94"/>
      <c r="J110" s="93"/>
      <c r="K110" s="96"/>
      <c r="L110" s="97"/>
      <c r="M110" s="97"/>
      <c r="N110" s="97"/>
      <c r="R110" s="106"/>
      <c r="S110" s="83"/>
      <c r="T110" s="106"/>
      <c r="U110" s="109"/>
      <c r="V110" s="109"/>
      <c r="W110" s="109"/>
      <c r="X110" s="109"/>
      <c r="Y110" s="83"/>
      <c r="Z110" s="83"/>
      <c r="AA110" s="83"/>
    </row>
    <row r="111" spans="2:27">
      <c r="B111" s="9" t="s">
        <v>322</v>
      </c>
      <c r="C111" s="11"/>
      <c r="D111" s="11"/>
      <c r="E111" s="11"/>
      <c r="F111" s="11" t="s">
        <v>205</v>
      </c>
      <c r="G111" s="93"/>
      <c r="H111" s="93"/>
      <c r="I111" s="94"/>
      <c r="J111" s="93"/>
      <c r="K111" s="96"/>
      <c r="L111" s="97"/>
      <c r="M111" s="97"/>
      <c r="N111" s="97"/>
      <c r="R111" s="106"/>
      <c r="S111" s="83"/>
      <c r="T111" s="106"/>
      <c r="U111" s="109"/>
      <c r="V111" s="109"/>
      <c r="W111" s="109"/>
      <c r="X111" s="109"/>
      <c r="Y111" s="83"/>
      <c r="Z111" s="83"/>
      <c r="AA111" s="83"/>
    </row>
    <row r="112" spans="2:27">
      <c r="B112" s="9" t="s">
        <v>323</v>
      </c>
      <c r="C112" s="11"/>
      <c r="D112" s="11"/>
      <c r="E112" s="11"/>
      <c r="F112" s="11" t="s">
        <v>207</v>
      </c>
      <c r="G112" s="93"/>
      <c r="H112" s="93"/>
      <c r="I112" s="94"/>
      <c r="J112" s="93"/>
      <c r="K112" s="96"/>
      <c r="L112" s="97"/>
      <c r="M112" s="97"/>
      <c r="N112" s="97"/>
      <c r="R112" s="106"/>
      <c r="S112" s="83"/>
      <c r="T112" s="106"/>
      <c r="U112" s="109"/>
      <c r="V112" s="109"/>
      <c r="W112" s="109"/>
      <c r="X112" s="109"/>
      <c r="Y112" s="83"/>
      <c r="Z112" s="83"/>
      <c r="AA112" s="83"/>
    </row>
    <row r="113" spans="2:27">
      <c r="B113" s="9"/>
      <c r="C113" s="11"/>
      <c r="D113" s="11"/>
      <c r="E113" s="11" t="s">
        <v>324</v>
      </c>
      <c r="F113" s="11"/>
      <c r="G113" s="93"/>
      <c r="H113" s="93"/>
      <c r="I113" s="94"/>
      <c r="J113" s="93"/>
      <c r="K113" s="96"/>
      <c r="L113" s="97"/>
      <c r="M113" s="97"/>
      <c r="N113" s="97"/>
      <c r="R113" s="106"/>
      <c r="S113" s="83"/>
      <c r="T113" s="106"/>
      <c r="U113" s="109"/>
      <c r="V113" s="109"/>
      <c r="W113" s="109"/>
      <c r="X113" s="109"/>
      <c r="Y113" s="83"/>
      <c r="Z113" s="83"/>
      <c r="AA113" s="83"/>
    </row>
    <row r="114" spans="2:27">
      <c r="B114" s="9" t="s">
        <v>325</v>
      </c>
      <c r="C114" s="11"/>
      <c r="D114" s="11"/>
      <c r="E114" s="11"/>
      <c r="F114" s="11" t="s">
        <v>326</v>
      </c>
      <c r="G114" s="93"/>
      <c r="H114" s="93"/>
      <c r="I114" s="94"/>
      <c r="J114" s="93"/>
      <c r="K114" s="96"/>
      <c r="L114" s="97"/>
      <c r="M114" s="97"/>
      <c r="N114" s="97"/>
      <c r="R114" s="106"/>
      <c r="S114" s="83"/>
      <c r="T114" s="106"/>
      <c r="U114" s="109"/>
      <c r="V114" s="109"/>
      <c r="W114" s="109"/>
      <c r="X114" s="109"/>
      <c r="Y114" s="83"/>
      <c r="Z114" s="83"/>
      <c r="AA114" s="83"/>
    </row>
    <row r="115" spans="2:27">
      <c r="B115" s="9" t="s">
        <v>327</v>
      </c>
      <c r="C115" s="11"/>
      <c r="D115" s="11"/>
      <c r="E115" s="11"/>
      <c r="F115" s="11" t="s">
        <v>328</v>
      </c>
      <c r="G115" s="93"/>
      <c r="H115" s="93"/>
      <c r="I115" s="94"/>
      <c r="J115" s="93"/>
      <c r="K115" s="96"/>
      <c r="L115" s="97"/>
      <c r="M115" s="97"/>
      <c r="N115" s="97"/>
      <c r="R115" s="106"/>
      <c r="S115" s="83"/>
      <c r="T115" s="106"/>
      <c r="U115" s="109"/>
      <c r="V115" s="109"/>
      <c r="W115" s="109"/>
      <c r="X115" s="109"/>
      <c r="Y115" s="83"/>
      <c r="Z115" s="83"/>
      <c r="AA115" s="83"/>
    </row>
    <row r="116" spans="2:27">
      <c r="B116" s="9" t="s">
        <v>329</v>
      </c>
      <c r="C116" s="11"/>
      <c r="D116" s="11"/>
      <c r="E116" s="11"/>
      <c r="F116" s="11" t="s">
        <v>330</v>
      </c>
      <c r="G116" s="93"/>
      <c r="H116" s="93"/>
      <c r="I116" s="94"/>
      <c r="J116" s="93"/>
      <c r="K116" s="96"/>
      <c r="L116" s="97"/>
      <c r="M116" s="97"/>
      <c r="N116" s="97"/>
      <c r="R116" s="106"/>
      <c r="S116" s="83"/>
      <c r="T116" s="106"/>
      <c r="U116" s="109"/>
      <c r="V116" s="109"/>
      <c r="W116" s="109"/>
      <c r="X116" s="109"/>
      <c r="Y116" s="83"/>
      <c r="Z116" s="83"/>
      <c r="AA116" s="83"/>
    </row>
    <row r="117" spans="2:27">
      <c r="B117" s="9" t="s">
        <v>331</v>
      </c>
      <c r="C117" s="11"/>
      <c r="D117" s="11"/>
      <c r="E117" s="11"/>
      <c r="F117" s="11" t="s">
        <v>332</v>
      </c>
      <c r="G117" s="93"/>
      <c r="H117" s="93"/>
      <c r="I117" s="94"/>
      <c r="J117" s="93"/>
      <c r="K117" s="96"/>
      <c r="L117" s="97"/>
      <c r="M117" s="97"/>
      <c r="N117" s="97"/>
      <c r="R117" s="106"/>
      <c r="S117" s="83"/>
      <c r="T117" s="106"/>
      <c r="U117" s="109"/>
      <c r="V117" s="109"/>
      <c r="W117" s="109"/>
      <c r="X117" s="109"/>
      <c r="Y117" s="83"/>
      <c r="Z117" s="83"/>
      <c r="AA117" s="83"/>
    </row>
    <row r="118" spans="2:27">
      <c r="B118" s="9"/>
      <c r="C118" s="11"/>
      <c r="D118" s="11"/>
      <c r="E118" s="11" t="s">
        <v>333</v>
      </c>
      <c r="F118" s="11"/>
      <c r="G118" s="93"/>
      <c r="H118" s="93"/>
      <c r="I118" s="94"/>
      <c r="J118" s="93"/>
      <c r="K118" s="96"/>
      <c r="L118" s="97"/>
      <c r="M118" s="97"/>
      <c r="N118" s="97"/>
      <c r="R118" s="106"/>
      <c r="S118" s="83"/>
      <c r="T118" s="106"/>
      <c r="U118" s="109"/>
      <c r="V118" s="109"/>
      <c r="W118" s="109"/>
      <c r="X118" s="109"/>
      <c r="Y118" s="83"/>
      <c r="Z118" s="83"/>
      <c r="AA118" s="83"/>
    </row>
    <row r="119" spans="2:27">
      <c r="B119" s="9" t="s">
        <v>334</v>
      </c>
      <c r="C119" s="11"/>
      <c r="D119" s="11"/>
      <c r="E119" s="11"/>
      <c r="F119" s="11" t="s">
        <v>335</v>
      </c>
      <c r="G119" s="93"/>
      <c r="H119" s="93"/>
      <c r="I119" s="94"/>
      <c r="J119" s="93"/>
      <c r="K119" s="96"/>
      <c r="L119" s="97"/>
      <c r="M119" s="97"/>
      <c r="N119" s="97"/>
      <c r="R119" s="106"/>
      <c r="S119" s="83"/>
      <c r="T119" s="106"/>
      <c r="U119" s="109"/>
      <c r="V119" s="109"/>
      <c r="W119" s="109"/>
      <c r="X119" s="109"/>
      <c r="Y119" s="83"/>
      <c r="Z119" s="83"/>
      <c r="AA119" s="83"/>
    </row>
    <row r="120" spans="2:27">
      <c r="B120" s="9" t="s">
        <v>336</v>
      </c>
      <c r="C120" s="11"/>
      <c r="D120" s="11"/>
      <c r="E120" s="11"/>
      <c r="F120" s="11" t="s">
        <v>337</v>
      </c>
      <c r="G120" s="93"/>
      <c r="H120" s="93"/>
      <c r="I120" s="94"/>
      <c r="J120" s="93"/>
      <c r="K120" s="96"/>
      <c r="L120" s="97"/>
      <c r="M120" s="97"/>
      <c r="N120" s="97"/>
      <c r="R120" s="106"/>
      <c r="S120" s="83"/>
      <c r="T120" s="106"/>
      <c r="U120" s="109"/>
      <c r="V120" s="109"/>
      <c r="W120" s="109"/>
      <c r="X120" s="109"/>
      <c r="Y120" s="83"/>
      <c r="Z120" s="83"/>
      <c r="AA120" s="83"/>
    </row>
    <row r="121" spans="2:27">
      <c r="B121" s="9"/>
      <c r="C121" s="11"/>
      <c r="D121" s="11"/>
      <c r="E121" s="11" t="s">
        <v>338</v>
      </c>
      <c r="F121" s="11"/>
      <c r="G121" s="93"/>
      <c r="H121" s="93"/>
      <c r="I121" s="94"/>
      <c r="J121" s="93"/>
      <c r="K121" s="96"/>
      <c r="L121" s="97"/>
      <c r="M121" s="97"/>
      <c r="N121" s="97"/>
      <c r="R121" s="106"/>
      <c r="S121" s="83"/>
      <c r="T121" s="106"/>
      <c r="U121" s="109"/>
      <c r="V121" s="109"/>
      <c r="W121" s="109"/>
      <c r="X121" s="109"/>
      <c r="Y121" s="83"/>
      <c r="Z121" s="83"/>
      <c r="AA121" s="83"/>
    </row>
    <row r="122" spans="2:27">
      <c r="B122" s="9" t="s">
        <v>339</v>
      </c>
      <c r="C122" s="11"/>
      <c r="D122" s="11"/>
      <c r="E122" s="11"/>
      <c r="F122" s="11" t="s">
        <v>340</v>
      </c>
      <c r="G122" s="93"/>
      <c r="H122" s="93"/>
      <c r="I122" s="94"/>
      <c r="J122" s="93"/>
      <c r="K122" s="96"/>
      <c r="L122" s="97"/>
      <c r="M122" s="97"/>
      <c r="N122" s="97"/>
      <c r="R122" s="106"/>
      <c r="S122" s="83"/>
      <c r="T122" s="106"/>
      <c r="U122" s="109"/>
      <c r="V122" s="109"/>
      <c r="W122" s="109"/>
      <c r="X122" s="109"/>
      <c r="Y122" s="83"/>
      <c r="Z122" s="83"/>
      <c r="AA122" s="83"/>
    </row>
    <row r="123" spans="2:27">
      <c r="B123" s="9" t="s">
        <v>341</v>
      </c>
      <c r="C123" s="11"/>
      <c r="D123" s="11"/>
      <c r="E123" s="11"/>
      <c r="F123" s="11" t="s">
        <v>342</v>
      </c>
      <c r="G123" s="93"/>
      <c r="H123" s="93"/>
      <c r="I123" s="94"/>
      <c r="J123" s="93"/>
      <c r="K123" s="96"/>
      <c r="L123" s="97"/>
      <c r="M123" s="97"/>
      <c r="N123" s="97"/>
      <c r="R123" s="106"/>
      <c r="S123" s="83"/>
      <c r="T123" s="106"/>
      <c r="U123" s="109"/>
      <c r="V123" s="109"/>
      <c r="W123" s="109"/>
      <c r="X123" s="109"/>
      <c r="Y123" s="83"/>
      <c r="Z123" s="83"/>
      <c r="AA123" s="83"/>
    </row>
    <row r="124" spans="2:27">
      <c r="B124" s="9"/>
      <c r="C124" s="11"/>
      <c r="D124" s="11"/>
      <c r="E124" s="11" t="s">
        <v>343</v>
      </c>
      <c r="F124" s="11"/>
      <c r="G124" s="93"/>
      <c r="H124" s="93"/>
      <c r="I124" s="94"/>
      <c r="J124" s="93"/>
      <c r="K124" s="96"/>
      <c r="L124" s="97"/>
      <c r="M124" s="97"/>
      <c r="N124" s="97"/>
      <c r="R124" s="106"/>
      <c r="S124" s="83"/>
      <c r="T124" s="106"/>
      <c r="U124" s="109"/>
      <c r="V124" s="109"/>
      <c r="W124" s="109"/>
      <c r="X124" s="109"/>
      <c r="Y124" s="83"/>
      <c r="Z124" s="83"/>
      <c r="AA124" s="83"/>
    </row>
    <row r="125" spans="2:27">
      <c r="B125" s="9" t="s">
        <v>344</v>
      </c>
      <c r="C125" s="11"/>
      <c r="D125" s="11"/>
      <c r="E125" s="11"/>
      <c r="F125" s="11" t="s">
        <v>345</v>
      </c>
      <c r="G125" s="93"/>
      <c r="H125" s="93"/>
      <c r="I125" s="94"/>
      <c r="J125" s="93"/>
      <c r="K125" s="96"/>
      <c r="L125" s="97"/>
      <c r="M125" s="97"/>
      <c r="N125" s="97"/>
      <c r="R125" s="106"/>
      <c r="S125" s="83"/>
      <c r="T125" s="106"/>
      <c r="U125" s="109"/>
      <c r="V125" s="109"/>
      <c r="W125" s="109"/>
      <c r="X125" s="109"/>
      <c r="Y125" s="83"/>
      <c r="Z125" s="83"/>
      <c r="AA125" s="83"/>
    </row>
    <row r="126" spans="2:27">
      <c r="B126" s="9" t="s">
        <v>346</v>
      </c>
      <c r="C126" s="11"/>
      <c r="D126" s="11"/>
      <c r="E126" s="11"/>
      <c r="F126" s="11" t="s">
        <v>347</v>
      </c>
      <c r="G126" s="93"/>
      <c r="H126" s="93"/>
      <c r="I126" s="94"/>
      <c r="J126" s="93"/>
      <c r="K126" s="96"/>
      <c r="L126" s="97"/>
      <c r="M126" s="97"/>
      <c r="N126" s="97"/>
      <c r="R126" s="106"/>
      <c r="S126" s="83"/>
      <c r="T126" s="106"/>
      <c r="U126" s="109"/>
      <c r="V126" s="109"/>
      <c r="W126" s="109"/>
      <c r="X126" s="109"/>
      <c r="Y126" s="83"/>
      <c r="Z126" s="83"/>
      <c r="AA126" s="83"/>
    </row>
    <row r="127" spans="2:27">
      <c r="B127" s="9" t="s">
        <v>348</v>
      </c>
      <c r="C127" s="11"/>
      <c r="D127" s="11"/>
      <c r="E127" s="11"/>
      <c r="F127" s="11" t="s">
        <v>349</v>
      </c>
      <c r="G127" s="93"/>
      <c r="H127" s="93"/>
      <c r="I127" s="94"/>
      <c r="J127" s="93"/>
      <c r="K127" s="96"/>
      <c r="L127" s="97"/>
      <c r="M127" s="97"/>
      <c r="N127" s="97"/>
      <c r="R127" s="106"/>
      <c r="S127" s="83"/>
      <c r="T127" s="106"/>
      <c r="U127" s="109"/>
      <c r="V127" s="109"/>
      <c r="W127" s="109"/>
      <c r="X127" s="109"/>
      <c r="Y127" s="83"/>
      <c r="Z127" s="83"/>
      <c r="AA127" s="83"/>
    </row>
    <row r="128" spans="2:27">
      <c r="B128" s="9" t="s">
        <v>350</v>
      </c>
      <c r="C128" s="11"/>
      <c r="D128" s="11"/>
      <c r="E128" s="11"/>
      <c r="F128" s="11" t="s">
        <v>351</v>
      </c>
      <c r="G128" s="93"/>
      <c r="H128" s="93"/>
      <c r="I128" s="94"/>
      <c r="J128" s="93"/>
      <c r="K128" s="96"/>
      <c r="L128" s="97"/>
      <c r="M128" s="97"/>
      <c r="N128" s="97"/>
      <c r="R128" s="106"/>
      <c r="S128" s="83"/>
      <c r="T128" s="106"/>
      <c r="U128" s="109"/>
      <c r="V128" s="109"/>
      <c r="W128" s="109"/>
      <c r="X128" s="109"/>
      <c r="Y128" s="83"/>
      <c r="Z128" s="83"/>
      <c r="AA128" s="83"/>
    </row>
    <row r="129" spans="2:27">
      <c r="B129" s="9" t="s">
        <v>352</v>
      </c>
      <c r="C129" s="11"/>
      <c r="D129" s="11"/>
      <c r="E129" s="11"/>
      <c r="F129" s="11" t="s">
        <v>353</v>
      </c>
      <c r="G129" s="93"/>
      <c r="H129" s="93"/>
      <c r="I129" s="94"/>
      <c r="J129" s="93"/>
      <c r="K129" s="96"/>
      <c r="L129" s="97"/>
      <c r="M129" s="97"/>
      <c r="N129" s="97"/>
      <c r="R129" s="106"/>
      <c r="S129" s="83"/>
      <c r="T129" s="106"/>
      <c r="U129" s="109"/>
      <c r="V129" s="109"/>
      <c r="W129" s="109"/>
      <c r="X129" s="109"/>
      <c r="Y129" s="83"/>
      <c r="Z129" s="83"/>
      <c r="AA129" s="83"/>
    </row>
    <row r="130" spans="2:27">
      <c r="B130" s="9" t="s">
        <v>354</v>
      </c>
      <c r="C130" s="11"/>
      <c r="D130" s="11"/>
      <c r="E130" s="11"/>
      <c r="F130" s="11" t="s">
        <v>355</v>
      </c>
      <c r="G130" s="93"/>
      <c r="H130" s="93"/>
      <c r="I130" s="94"/>
      <c r="J130" s="93"/>
      <c r="K130" s="96"/>
      <c r="L130" s="97"/>
      <c r="M130" s="97"/>
      <c r="N130" s="97"/>
      <c r="R130" s="106"/>
      <c r="S130" s="83"/>
      <c r="T130" s="106"/>
      <c r="U130" s="109"/>
      <c r="V130" s="109"/>
      <c r="W130" s="109"/>
      <c r="X130" s="109"/>
      <c r="Y130" s="83"/>
      <c r="Z130" s="83"/>
      <c r="AA130" s="83"/>
    </row>
    <row r="131" spans="2:27">
      <c r="B131" s="9" t="s">
        <v>356</v>
      </c>
      <c r="C131" s="11"/>
      <c r="D131" s="11"/>
      <c r="E131" s="11"/>
      <c r="F131" s="11" t="s">
        <v>357</v>
      </c>
      <c r="G131" s="93"/>
      <c r="H131" s="93"/>
      <c r="I131" s="94"/>
      <c r="J131" s="93"/>
      <c r="K131" s="96"/>
      <c r="L131" s="97"/>
      <c r="M131" s="97"/>
      <c r="N131" s="97"/>
      <c r="R131" s="106"/>
      <c r="S131" s="83"/>
      <c r="T131" s="106"/>
      <c r="U131" s="109"/>
      <c r="V131" s="109"/>
      <c r="W131" s="109"/>
      <c r="X131" s="109"/>
      <c r="Y131" s="83"/>
      <c r="Z131" s="83"/>
      <c r="AA131" s="83"/>
    </row>
    <row r="132" spans="2:27">
      <c r="B132" s="9" t="s">
        <v>358</v>
      </c>
      <c r="C132" s="11"/>
      <c r="D132" s="11"/>
      <c r="E132" s="11"/>
      <c r="F132" s="11" t="s">
        <v>359</v>
      </c>
      <c r="G132" s="93"/>
      <c r="H132" s="93"/>
      <c r="I132" s="94"/>
      <c r="J132" s="93"/>
      <c r="K132" s="96"/>
      <c r="L132" s="97"/>
      <c r="M132" s="97"/>
      <c r="N132" s="97"/>
      <c r="R132" s="106"/>
      <c r="S132" s="83"/>
      <c r="T132" s="106"/>
      <c r="U132" s="109"/>
      <c r="V132" s="109"/>
      <c r="W132" s="109"/>
      <c r="X132" s="109"/>
      <c r="Y132" s="83"/>
      <c r="Z132" s="83"/>
      <c r="AA132" s="83"/>
    </row>
    <row r="133" spans="2:27">
      <c r="B133" s="9" t="s">
        <v>360</v>
      </c>
      <c r="C133" s="11"/>
      <c r="D133" s="11"/>
      <c r="E133" s="11"/>
      <c r="F133" s="11" t="s">
        <v>361</v>
      </c>
      <c r="G133" s="93"/>
      <c r="H133" s="93"/>
      <c r="I133" s="94"/>
      <c r="J133" s="93"/>
      <c r="K133" s="96"/>
      <c r="L133" s="97"/>
      <c r="M133" s="97"/>
      <c r="N133" s="97"/>
      <c r="R133" s="106"/>
      <c r="S133" s="83"/>
      <c r="T133" s="106"/>
      <c r="U133" s="109"/>
      <c r="V133" s="109"/>
      <c r="W133" s="109"/>
      <c r="X133" s="109"/>
      <c r="Y133" s="83"/>
      <c r="Z133" s="83"/>
      <c r="AA133" s="83"/>
    </row>
    <row r="134" spans="2:27">
      <c r="B134" s="9"/>
      <c r="C134" s="11"/>
      <c r="D134" s="11"/>
      <c r="E134" s="11" t="s">
        <v>362</v>
      </c>
      <c r="F134" s="11"/>
      <c r="G134" s="93"/>
      <c r="H134" s="93"/>
      <c r="I134" s="94"/>
      <c r="J134" s="93"/>
      <c r="K134" s="96"/>
      <c r="L134" s="97"/>
      <c r="M134" s="97"/>
      <c r="N134" s="97"/>
      <c r="R134" s="106"/>
      <c r="S134" s="83"/>
      <c r="T134" s="106"/>
      <c r="U134" s="109"/>
      <c r="V134" s="109"/>
      <c r="W134" s="109"/>
      <c r="X134" s="109"/>
      <c r="Y134" s="83"/>
      <c r="Z134" s="83"/>
      <c r="AA134" s="83"/>
    </row>
    <row r="135" spans="2:27">
      <c r="B135" s="9" t="s">
        <v>363</v>
      </c>
      <c r="C135" s="11"/>
      <c r="D135" s="11"/>
      <c r="E135" s="11"/>
      <c r="F135" s="11" t="s">
        <v>364</v>
      </c>
      <c r="G135" s="93"/>
      <c r="H135" s="93"/>
      <c r="I135" s="94"/>
      <c r="J135" s="93"/>
      <c r="K135" s="96"/>
      <c r="L135" s="97"/>
      <c r="M135" s="97"/>
      <c r="N135" s="97"/>
      <c r="R135" s="106"/>
      <c r="S135" s="83"/>
      <c r="T135" s="106"/>
      <c r="U135" s="109"/>
      <c r="V135" s="109"/>
      <c r="W135" s="109"/>
      <c r="X135" s="109"/>
      <c r="Y135" s="83"/>
      <c r="Z135" s="83"/>
      <c r="AA135" s="83"/>
    </row>
    <row r="136" spans="2:27">
      <c r="B136" s="9" t="s">
        <v>365</v>
      </c>
      <c r="C136" s="11"/>
      <c r="D136" s="11"/>
      <c r="E136" s="11"/>
      <c r="F136" s="11" t="s">
        <v>366</v>
      </c>
      <c r="G136" s="93"/>
      <c r="H136" s="93"/>
      <c r="I136" s="94"/>
      <c r="J136" s="93"/>
      <c r="K136" s="96"/>
      <c r="L136" s="97"/>
      <c r="M136" s="97"/>
      <c r="N136" s="97"/>
      <c r="R136" s="106"/>
      <c r="S136" s="83"/>
      <c r="T136" s="106"/>
      <c r="U136" s="109"/>
      <c r="V136" s="109"/>
      <c r="W136" s="109"/>
      <c r="X136" s="109"/>
      <c r="Y136" s="83"/>
      <c r="Z136" s="83"/>
      <c r="AA136" s="83"/>
    </row>
    <row r="137" spans="2:27">
      <c r="B137" s="9" t="s">
        <v>367</v>
      </c>
      <c r="C137" s="11"/>
      <c r="D137" s="11"/>
      <c r="E137" s="11"/>
      <c r="F137" s="11" t="s">
        <v>368</v>
      </c>
      <c r="G137" s="93"/>
      <c r="H137" s="93"/>
      <c r="I137" s="94"/>
      <c r="J137" s="93"/>
      <c r="K137" s="96"/>
      <c r="L137" s="97"/>
      <c r="M137" s="97"/>
      <c r="N137" s="97"/>
      <c r="R137" s="106"/>
      <c r="S137" s="83"/>
      <c r="T137" s="106"/>
      <c r="U137" s="109"/>
      <c r="V137" s="109"/>
      <c r="W137" s="109"/>
      <c r="X137" s="109"/>
      <c r="Y137" s="83"/>
      <c r="Z137" s="83"/>
      <c r="AA137" s="83"/>
    </row>
    <row r="138" spans="2:27">
      <c r="B138" s="9" t="s">
        <v>369</v>
      </c>
      <c r="C138" s="11"/>
      <c r="D138" s="11"/>
      <c r="E138" s="11"/>
      <c r="F138" s="11" t="s">
        <v>370</v>
      </c>
      <c r="G138" s="93"/>
      <c r="H138" s="93"/>
      <c r="I138" s="94"/>
      <c r="J138" s="93"/>
      <c r="K138" s="96"/>
      <c r="L138" s="97"/>
      <c r="M138" s="97"/>
      <c r="N138" s="97"/>
      <c r="R138" s="106"/>
      <c r="S138" s="83"/>
      <c r="T138" s="106"/>
      <c r="U138" s="109"/>
      <c r="V138" s="109"/>
      <c r="W138" s="109"/>
      <c r="X138" s="109"/>
      <c r="Y138" s="83"/>
      <c r="Z138" s="83"/>
      <c r="AA138" s="83"/>
    </row>
    <row r="139" spans="2:27">
      <c r="B139" s="9" t="s">
        <v>371</v>
      </c>
      <c r="C139" s="11"/>
      <c r="D139" s="11"/>
      <c r="E139" s="11"/>
      <c r="F139" s="11" t="s">
        <v>372</v>
      </c>
      <c r="G139" s="93"/>
      <c r="H139" s="93"/>
      <c r="I139" s="94"/>
      <c r="J139" s="93"/>
      <c r="K139" s="96"/>
      <c r="L139" s="97"/>
      <c r="M139" s="97"/>
      <c r="N139" s="97"/>
      <c r="R139" s="106"/>
      <c r="S139" s="83"/>
      <c r="T139" s="106"/>
      <c r="U139" s="109"/>
      <c r="V139" s="109"/>
      <c r="W139" s="109"/>
      <c r="X139" s="109"/>
      <c r="Y139" s="83"/>
      <c r="Z139" s="83"/>
      <c r="AA139" s="83"/>
    </row>
    <row r="140" spans="2:27">
      <c r="B140" s="9" t="s">
        <v>373</v>
      </c>
      <c r="C140" s="11"/>
      <c r="D140" s="11"/>
      <c r="E140" s="11"/>
      <c r="F140" s="11" t="s">
        <v>374</v>
      </c>
      <c r="G140" s="93"/>
      <c r="H140" s="93"/>
      <c r="I140" s="94"/>
      <c r="J140" s="93"/>
      <c r="K140" s="96"/>
      <c r="L140" s="97"/>
      <c r="M140" s="97"/>
      <c r="N140" s="97"/>
      <c r="R140" s="106"/>
      <c r="S140" s="83"/>
      <c r="T140" s="106"/>
      <c r="U140" s="109"/>
      <c r="V140" s="109"/>
      <c r="W140" s="109"/>
      <c r="X140" s="109"/>
      <c r="Y140" s="83"/>
      <c r="Z140" s="83"/>
      <c r="AA140" s="83"/>
    </row>
    <row r="141" spans="2:27">
      <c r="B141" s="9" t="s">
        <v>375</v>
      </c>
      <c r="C141" s="11"/>
      <c r="D141" s="11"/>
      <c r="E141" s="11"/>
      <c r="F141" s="11" t="s">
        <v>376</v>
      </c>
      <c r="G141" s="93"/>
      <c r="H141" s="93"/>
      <c r="I141" s="94"/>
      <c r="J141" s="93"/>
      <c r="K141" s="96"/>
      <c r="L141" s="97"/>
      <c r="M141" s="97"/>
      <c r="N141" s="97"/>
      <c r="R141" s="106"/>
      <c r="S141" s="83"/>
      <c r="T141" s="106"/>
      <c r="U141" s="109"/>
      <c r="V141" s="109"/>
      <c r="W141" s="109"/>
      <c r="X141" s="109"/>
      <c r="Y141" s="83"/>
      <c r="Z141" s="83"/>
      <c r="AA141" s="83"/>
    </row>
    <row r="142" spans="2:27">
      <c r="B142" s="9" t="s">
        <v>377</v>
      </c>
      <c r="C142" s="11"/>
      <c r="D142" s="11"/>
      <c r="E142" s="11"/>
      <c r="F142" s="11" t="s">
        <v>378</v>
      </c>
      <c r="G142" s="93"/>
      <c r="H142" s="93"/>
      <c r="I142" s="94"/>
      <c r="J142" s="93"/>
      <c r="K142" s="96"/>
      <c r="L142" s="97"/>
      <c r="M142" s="97"/>
      <c r="N142" s="97"/>
      <c r="R142" s="106"/>
      <c r="S142" s="83"/>
      <c r="T142" s="106"/>
      <c r="U142" s="109"/>
      <c r="V142" s="109"/>
      <c r="W142" s="109"/>
      <c r="X142" s="109"/>
      <c r="Y142" s="83"/>
      <c r="Z142" s="83"/>
      <c r="AA142" s="83"/>
    </row>
    <row r="143" spans="2:27">
      <c r="B143" s="9"/>
      <c r="C143" s="11"/>
      <c r="D143" s="11"/>
      <c r="E143" s="11" t="s">
        <v>379</v>
      </c>
      <c r="F143" s="11"/>
      <c r="G143" s="93"/>
      <c r="H143" s="93"/>
      <c r="I143" s="94"/>
      <c r="J143" s="93"/>
      <c r="K143" s="96"/>
      <c r="L143" s="97"/>
      <c r="M143" s="97"/>
      <c r="N143" s="97"/>
      <c r="R143" s="106"/>
      <c r="S143" s="83"/>
      <c r="T143" s="106"/>
      <c r="U143" s="109"/>
      <c r="V143" s="109"/>
      <c r="W143" s="109"/>
      <c r="X143" s="109"/>
      <c r="Y143" s="83"/>
      <c r="Z143" s="83"/>
      <c r="AA143" s="83"/>
    </row>
    <row r="144" spans="2:27">
      <c r="B144" s="9" t="s">
        <v>380</v>
      </c>
      <c r="C144" s="11"/>
      <c r="D144" s="11"/>
      <c r="E144" s="11"/>
      <c r="F144" s="11" t="s">
        <v>381</v>
      </c>
      <c r="G144" s="93"/>
      <c r="H144" s="93"/>
      <c r="I144" s="94"/>
      <c r="J144" s="93"/>
      <c r="K144" s="96"/>
      <c r="L144" s="97"/>
      <c r="M144" s="97"/>
      <c r="N144" s="97"/>
      <c r="R144" s="106"/>
      <c r="S144" s="83"/>
      <c r="T144" s="106"/>
      <c r="U144" s="109"/>
      <c r="V144" s="109"/>
      <c r="W144" s="109"/>
      <c r="X144" s="109"/>
      <c r="Y144" s="83"/>
      <c r="Z144" s="83"/>
      <c r="AA144" s="83"/>
    </row>
    <row r="145" spans="2:27">
      <c r="B145" s="9" t="s">
        <v>382</v>
      </c>
      <c r="C145" s="11"/>
      <c r="D145" s="11"/>
      <c r="E145" s="11"/>
      <c r="F145" s="11" t="s">
        <v>383</v>
      </c>
      <c r="G145" s="93"/>
      <c r="H145" s="93"/>
      <c r="I145" s="94"/>
      <c r="J145" s="93"/>
      <c r="K145" s="96"/>
      <c r="L145" s="97"/>
      <c r="M145" s="97"/>
      <c r="N145" s="97"/>
      <c r="R145" s="106"/>
      <c r="S145" s="83"/>
      <c r="T145" s="106"/>
      <c r="U145" s="109"/>
      <c r="V145" s="109"/>
      <c r="W145" s="109"/>
      <c r="X145" s="109"/>
      <c r="Y145" s="83"/>
      <c r="Z145" s="83"/>
      <c r="AA145" s="83"/>
    </row>
    <row r="146" spans="2:27">
      <c r="B146" s="9" t="s">
        <v>384</v>
      </c>
      <c r="C146" s="11"/>
      <c r="D146" s="11"/>
      <c r="E146" s="11"/>
      <c r="F146" s="11" t="s">
        <v>385</v>
      </c>
      <c r="G146" s="93"/>
      <c r="H146" s="93"/>
      <c r="I146" s="94"/>
      <c r="J146" s="93"/>
      <c r="K146" s="96"/>
      <c r="L146" s="97"/>
      <c r="M146" s="97"/>
      <c r="N146" s="97"/>
      <c r="R146" s="106"/>
      <c r="S146" s="83"/>
      <c r="T146" s="106"/>
      <c r="U146" s="109"/>
      <c r="V146" s="109"/>
      <c r="W146" s="109"/>
      <c r="X146" s="109"/>
      <c r="Y146" s="83"/>
      <c r="Z146" s="83"/>
      <c r="AA146" s="83"/>
    </row>
    <row r="147" spans="2:27">
      <c r="B147" s="9" t="s">
        <v>386</v>
      </c>
      <c r="C147" s="11"/>
      <c r="D147" s="11"/>
      <c r="E147" s="11"/>
      <c r="F147" s="11" t="s">
        <v>387</v>
      </c>
      <c r="G147" s="93"/>
      <c r="H147" s="93"/>
      <c r="I147" s="94"/>
      <c r="J147" s="93"/>
      <c r="K147" s="96"/>
      <c r="L147" s="97"/>
      <c r="M147" s="97"/>
      <c r="N147" s="97"/>
      <c r="R147" s="106"/>
      <c r="S147" s="83"/>
      <c r="T147" s="106"/>
      <c r="U147" s="109"/>
      <c r="V147" s="109"/>
      <c r="W147" s="109"/>
      <c r="X147" s="109"/>
      <c r="Y147" s="83"/>
      <c r="Z147" s="83"/>
      <c r="AA147" s="83"/>
    </row>
    <row r="148" spans="2:27">
      <c r="B148" s="9" t="s">
        <v>388</v>
      </c>
      <c r="C148" s="11"/>
      <c r="D148" s="11"/>
      <c r="E148" s="11"/>
      <c r="F148" s="11" t="s">
        <v>389</v>
      </c>
      <c r="G148" s="93"/>
      <c r="H148" s="93"/>
      <c r="I148" s="94"/>
      <c r="J148" s="93"/>
      <c r="K148" s="96"/>
      <c r="L148" s="97"/>
      <c r="M148" s="97"/>
      <c r="N148" s="97"/>
      <c r="R148" s="106"/>
      <c r="S148" s="83"/>
      <c r="T148" s="106"/>
      <c r="U148" s="109"/>
      <c r="V148" s="109"/>
      <c r="W148" s="109"/>
      <c r="X148" s="109"/>
      <c r="Y148" s="83"/>
      <c r="Z148" s="83"/>
      <c r="AA148" s="83"/>
    </row>
    <row r="149" spans="2:27">
      <c r="B149" s="9"/>
      <c r="C149" s="11" t="s">
        <v>390</v>
      </c>
      <c r="D149" s="11"/>
      <c r="E149" s="11"/>
      <c r="F149" s="11"/>
      <c r="G149" s="93"/>
      <c r="H149" s="93"/>
      <c r="I149" s="94"/>
      <c r="J149" s="93"/>
      <c r="K149" s="96"/>
      <c r="L149" s="97"/>
      <c r="M149" s="97"/>
      <c r="N149" s="97"/>
      <c r="R149" s="106"/>
      <c r="S149" s="83"/>
      <c r="T149" s="106"/>
      <c r="U149" s="109"/>
      <c r="V149" s="109"/>
      <c r="W149" s="109"/>
      <c r="X149" s="109"/>
      <c r="Y149" s="83"/>
      <c r="Z149" s="83"/>
      <c r="AA149" s="83"/>
    </row>
    <row r="150" spans="2:27">
      <c r="B150" s="9"/>
      <c r="C150" s="11"/>
      <c r="D150" s="11" t="s">
        <v>391</v>
      </c>
      <c r="E150" s="11"/>
      <c r="F150" s="11"/>
      <c r="G150" s="93"/>
      <c r="H150" s="93"/>
      <c r="I150" s="94"/>
      <c r="J150" s="93"/>
      <c r="K150" s="96"/>
      <c r="L150" s="97"/>
      <c r="M150" s="97"/>
      <c r="N150" s="97"/>
      <c r="R150" s="106"/>
      <c r="S150" s="83"/>
      <c r="T150" s="106"/>
      <c r="U150" s="109"/>
      <c r="V150" s="109"/>
      <c r="W150" s="109"/>
      <c r="X150" s="109"/>
      <c r="Y150" s="83"/>
      <c r="Z150" s="83"/>
      <c r="AA150" s="83"/>
    </row>
    <row r="151" spans="2:27">
      <c r="B151" s="9"/>
      <c r="C151" s="11"/>
      <c r="D151" s="11"/>
      <c r="E151" s="11" t="s">
        <v>392</v>
      </c>
      <c r="F151" s="11"/>
      <c r="G151" s="93"/>
      <c r="H151" s="93"/>
      <c r="I151" s="94"/>
      <c r="J151" s="93"/>
      <c r="K151" s="96"/>
      <c r="L151" s="97"/>
      <c r="M151" s="97"/>
      <c r="N151" s="97"/>
      <c r="R151" s="106"/>
      <c r="S151" s="83"/>
      <c r="T151" s="106"/>
      <c r="U151" s="109"/>
      <c r="V151" s="109"/>
      <c r="W151" s="109"/>
      <c r="X151" s="109"/>
      <c r="Y151" s="83"/>
      <c r="Z151" s="83"/>
      <c r="AA151" s="83"/>
    </row>
    <row r="152" spans="2:27">
      <c r="B152" s="9" t="s">
        <v>393</v>
      </c>
      <c r="C152" s="11"/>
      <c r="D152" s="11"/>
      <c r="E152" s="11"/>
      <c r="F152" s="11" t="s">
        <v>205</v>
      </c>
      <c r="G152" s="93"/>
      <c r="H152" s="93"/>
      <c r="I152" s="94"/>
      <c r="J152" s="93"/>
      <c r="K152" s="96"/>
      <c r="L152" s="97"/>
      <c r="M152" s="97"/>
      <c r="N152" s="97"/>
      <c r="R152" s="106"/>
      <c r="S152" s="83"/>
      <c r="T152" s="106"/>
      <c r="U152" s="109"/>
      <c r="V152" s="109"/>
      <c r="W152" s="109"/>
      <c r="X152" s="109"/>
      <c r="Y152" s="83"/>
      <c r="Z152" s="83"/>
      <c r="AA152" s="83"/>
    </row>
    <row r="153" spans="2:27">
      <c r="B153" s="9" t="s">
        <v>394</v>
      </c>
      <c r="C153" s="11"/>
      <c r="D153" s="11"/>
      <c r="E153" s="11"/>
      <c r="F153" s="11" t="s">
        <v>207</v>
      </c>
      <c r="G153" s="93"/>
      <c r="H153" s="93"/>
      <c r="I153" s="94"/>
      <c r="J153" s="93"/>
      <c r="K153" s="96"/>
      <c r="L153" s="97"/>
      <c r="M153" s="97"/>
      <c r="N153" s="97"/>
      <c r="R153" s="106"/>
      <c r="S153" s="83"/>
      <c r="T153" s="106"/>
      <c r="U153" s="109"/>
      <c r="V153" s="109"/>
      <c r="W153" s="109"/>
      <c r="X153" s="109"/>
      <c r="Y153" s="83"/>
      <c r="Z153" s="83"/>
      <c r="AA153" s="83"/>
    </row>
    <row r="154" spans="2:27">
      <c r="B154" s="9"/>
      <c r="C154" s="11"/>
      <c r="D154" s="11"/>
      <c r="E154" s="11" t="s">
        <v>395</v>
      </c>
      <c r="F154" s="11"/>
      <c r="G154" s="93"/>
      <c r="H154" s="93"/>
      <c r="I154" s="94"/>
      <c r="J154" s="93"/>
      <c r="K154" s="96"/>
      <c r="L154" s="97"/>
      <c r="M154" s="97"/>
      <c r="N154" s="97"/>
      <c r="R154" s="106"/>
      <c r="S154" s="83"/>
      <c r="T154" s="106"/>
      <c r="U154" s="109"/>
      <c r="V154" s="109"/>
      <c r="W154" s="109"/>
      <c r="X154" s="109"/>
      <c r="Y154" s="83"/>
      <c r="Z154" s="83"/>
      <c r="AA154" s="83"/>
    </row>
    <row r="155" spans="2:27">
      <c r="B155" s="9" t="s">
        <v>396</v>
      </c>
      <c r="C155" s="11"/>
      <c r="D155" s="11"/>
      <c r="E155" s="11"/>
      <c r="F155" s="11" t="s">
        <v>395</v>
      </c>
      <c r="G155" s="93"/>
      <c r="H155" s="93"/>
      <c r="I155" s="94"/>
      <c r="J155" s="93"/>
      <c r="K155" s="96"/>
      <c r="L155" s="97"/>
      <c r="M155" s="97"/>
      <c r="N155" s="97"/>
      <c r="R155" s="106"/>
      <c r="S155" s="83"/>
      <c r="T155" s="106"/>
      <c r="U155" s="109"/>
      <c r="V155" s="109"/>
      <c r="W155" s="109"/>
      <c r="X155" s="109"/>
      <c r="Y155" s="83"/>
      <c r="Z155" s="83"/>
      <c r="AA155" s="83"/>
    </row>
    <row r="156" spans="2:27">
      <c r="B156" s="9"/>
      <c r="C156" s="11"/>
      <c r="D156" s="11"/>
      <c r="E156" s="11" t="s">
        <v>397</v>
      </c>
      <c r="F156" s="11"/>
      <c r="G156" s="93"/>
      <c r="H156" s="93"/>
      <c r="I156" s="94"/>
      <c r="J156" s="93"/>
      <c r="K156" s="96"/>
      <c r="L156" s="97"/>
      <c r="M156" s="97"/>
      <c r="N156" s="97"/>
      <c r="R156" s="106"/>
      <c r="S156" s="83"/>
      <c r="T156" s="106"/>
      <c r="U156" s="109"/>
      <c r="V156" s="109"/>
      <c r="W156" s="109"/>
      <c r="X156" s="109"/>
      <c r="Y156" s="83"/>
      <c r="Z156" s="83"/>
      <c r="AA156" s="83"/>
    </row>
    <row r="157" spans="2:27">
      <c r="B157" s="9" t="s">
        <v>398</v>
      </c>
      <c r="C157" s="11"/>
      <c r="D157" s="11"/>
      <c r="E157" s="11"/>
      <c r="F157" s="11" t="s">
        <v>399</v>
      </c>
      <c r="G157" s="93"/>
      <c r="H157" s="93"/>
      <c r="I157" s="94"/>
      <c r="J157" s="93"/>
      <c r="K157" s="96"/>
      <c r="L157" s="97"/>
      <c r="M157" s="97"/>
      <c r="N157" s="97"/>
      <c r="R157" s="106"/>
      <c r="S157" s="83"/>
      <c r="T157" s="106"/>
      <c r="U157" s="109"/>
      <c r="V157" s="109"/>
      <c r="W157" s="109"/>
      <c r="X157" s="109"/>
      <c r="Y157" s="83"/>
      <c r="Z157" s="83"/>
      <c r="AA157" s="83"/>
    </row>
    <row r="158" spans="2:27">
      <c r="B158" s="9" t="s">
        <v>400</v>
      </c>
      <c r="C158" s="11"/>
      <c r="D158" s="11"/>
      <c r="E158" s="11"/>
      <c r="F158" s="11" t="s">
        <v>401</v>
      </c>
      <c r="G158" s="93"/>
      <c r="H158" s="93"/>
      <c r="I158" s="94"/>
      <c r="J158" s="93"/>
      <c r="K158" s="96"/>
      <c r="L158" s="97"/>
      <c r="M158" s="97"/>
      <c r="N158" s="97"/>
      <c r="R158" s="106"/>
      <c r="S158" s="83"/>
      <c r="T158" s="106"/>
      <c r="U158" s="109"/>
      <c r="V158" s="109"/>
      <c r="W158" s="109"/>
      <c r="X158" s="109"/>
      <c r="Y158" s="83"/>
      <c r="Z158" s="83"/>
      <c r="AA158" s="83"/>
    </row>
    <row r="159" spans="2:27">
      <c r="B159" s="9" t="s">
        <v>402</v>
      </c>
      <c r="C159" s="11"/>
      <c r="D159" s="11"/>
      <c r="E159" s="11"/>
      <c r="F159" s="11" t="s">
        <v>403</v>
      </c>
      <c r="G159" s="93"/>
      <c r="H159" s="93"/>
      <c r="I159" s="94"/>
      <c r="J159" s="93"/>
      <c r="K159" s="96"/>
      <c r="L159" s="97"/>
      <c r="M159" s="97"/>
      <c r="N159" s="97"/>
      <c r="R159" s="106"/>
      <c r="S159" s="83"/>
      <c r="T159" s="106"/>
      <c r="U159" s="109"/>
      <c r="V159" s="109"/>
      <c r="W159" s="109"/>
      <c r="X159" s="109"/>
      <c r="Y159" s="83"/>
      <c r="Z159" s="83"/>
      <c r="AA159" s="83"/>
    </row>
    <row r="160" spans="2:27">
      <c r="B160" s="9"/>
      <c r="C160" s="11"/>
      <c r="D160" s="11"/>
      <c r="E160" s="11" t="s">
        <v>404</v>
      </c>
      <c r="F160" s="11"/>
      <c r="G160" s="93"/>
      <c r="H160" s="93"/>
      <c r="I160" s="94"/>
      <c r="J160" s="93"/>
      <c r="K160" s="96"/>
      <c r="L160" s="97"/>
      <c r="M160" s="97"/>
      <c r="N160" s="97"/>
      <c r="R160" s="106"/>
      <c r="S160" s="83"/>
      <c r="T160" s="106"/>
      <c r="U160" s="109"/>
      <c r="V160" s="109"/>
      <c r="W160" s="109"/>
      <c r="X160" s="109"/>
      <c r="Y160" s="83"/>
      <c r="Z160" s="83"/>
      <c r="AA160" s="83"/>
    </row>
    <row r="161" spans="2:27">
      <c r="B161" s="9" t="s">
        <v>405</v>
      </c>
      <c r="C161" s="11"/>
      <c r="D161" s="11"/>
      <c r="E161" s="11"/>
      <c r="F161" s="11" t="s">
        <v>404</v>
      </c>
      <c r="G161" s="93"/>
      <c r="H161" s="93"/>
      <c r="I161" s="94"/>
      <c r="J161" s="93"/>
      <c r="K161" s="96"/>
      <c r="L161" s="97"/>
      <c r="M161" s="97"/>
      <c r="N161" s="97"/>
      <c r="R161" s="106"/>
      <c r="S161" s="83"/>
      <c r="T161" s="106"/>
      <c r="U161" s="109"/>
      <c r="V161" s="109"/>
      <c r="W161" s="109"/>
      <c r="X161" s="109"/>
      <c r="Y161" s="83"/>
      <c r="Z161" s="83"/>
      <c r="AA161" s="83"/>
    </row>
    <row r="162" spans="2:27">
      <c r="B162" s="9"/>
      <c r="C162" s="11"/>
      <c r="D162" s="11"/>
      <c r="E162" s="11" t="s">
        <v>406</v>
      </c>
      <c r="F162" s="11"/>
      <c r="G162" s="93"/>
      <c r="H162" s="93"/>
      <c r="I162" s="94"/>
      <c r="J162" s="93"/>
      <c r="K162" s="96"/>
      <c r="L162" s="97"/>
      <c r="M162" s="97"/>
      <c r="N162" s="97"/>
      <c r="R162" s="106"/>
      <c r="S162" s="83"/>
      <c r="T162" s="106"/>
      <c r="U162" s="109"/>
      <c r="V162" s="109"/>
      <c r="W162" s="109"/>
      <c r="X162" s="109"/>
      <c r="Y162" s="83"/>
      <c r="Z162" s="83"/>
      <c r="AA162" s="83"/>
    </row>
    <row r="163" spans="2:27">
      <c r="B163" s="9" t="s">
        <v>407</v>
      </c>
      <c r="C163" s="11"/>
      <c r="D163" s="11"/>
      <c r="E163" s="11"/>
      <c r="F163" s="11" t="s">
        <v>406</v>
      </c>
      <c r="G163" s="93"/>
      <c r="H163" s="93"/>
      <c r="I163" s="94"/>
      <c r="J163" s="93"/>
      <c r="K163" s="96"/>
      <c r="L163" s="97"/>
      <c r="M163" s="97"/>
      <c r="N163" s="97"/>
      <c r="R163" s="106"/>
      <c r="S163" s="83"/>
      <c r="T163" s="106"/>
      <c r="U163" s="109"/>
      <c r="V163" s="109"/>
      <c r="W163" s="109"/>
      <c r="X163" s="109"/>
      <c r="Y163" s="83"/>
      <c r="Z163" s="83"/>
      <c r="AA163" s="83"/>
    </row>
    <row r="164" spans="2:27">
      <c r="B164" s="9"/>
      <c r="C164" s="11"/>
      <c r="D164" s="11"/>
      <c r="E164" s="11" t="s">
        <v>408</v>
      </c>
      <c r="F164" s="11"/>
      <c r="G164" s="93"/>
      <c r="H164" s="93"/>
      <c r="I164" s="94"/>
      <c r="J164" s="93"/>
      <c r="K164" s="96"/>
      <c r="L164" s="97"/>
      <c r="M164" s="97"/>
      <c r="N164" s="97"/>
      <c r="R164" s="106"/>
      <c r="S164" s="83"/>
      <c r="T164" s="106"/>
      <c r="U164" s="109"/>
      <c r="V164" s="109"/>
      <c r="W164" s="109"/>
      <c r="X164" s="109"/>
      <c r="Y164" s="83"/>
      <c r="Z164" s="83"/>
      <c r="AA164" s="83"/>
    </row>
    <row r="165" spans="2:27">
      <c r="B165" s="9" t="s">
        <v>409</v>
      </c>
      <c r="C165" s="11"/>
      <c r="D165" s="11"/>
      <c r="E165" s="11"/>
      <c r="F165" s="11" t="s">
        <v>408</v>
      </c>
      <c r="G165" s="93"/>
      <c r="H165" s="93"/>
      <c r="I165" s="94"/>
      <c r="J165" s="93"/>
      <c r="K165" s="96"/>
      <c r="L165" s="97"/>
      <c r="M165" s="97"/>
      <c r="N165" s="97"/>
      <c r="R165" s="106"/>
      <c r="S165" s="83"/>
      <c r="T165" s="106"/>
      <c r="U165" s="109"/>
      <c r="V165" s="109"/>
      <c r="W165" s="109"/>
      <c r="X165" s="109"/>
      <c r="Y165" s="83"/>
      <c r="Z165" s="83"/>
      <c r="AA165" s="83"/>
    </row>
    <row r="166" spans="2:27">
      <c r="B166" s="9"/>
      <c r="C166" s="11"/>
      <c r="D166" s="11"/>
      <c r="E166" s="11" t="s">
        <v>410</v>
      </c>
      <c r="F166" s="11"/>
      <c r="G166" s="93"/>
      <c r="H166" s="93"/>
      <c r="I166" s="94"/>
      <c r="J166" s="93"/>
      <c r="K166" s="96"/>
      <c r="L166" s="97"/>
      <c r="M166" s="97"/>
      <c r="N166" s="97"/>
      <c r="R166" s="106"/>
      <c r="S166" s="83"/>
      <c r="T166" s="106"/>
      <c r="U166" s="109"/>
      <c r="V166" s="109"/>
      <c r="W166" s="109"/>
      <c r="X166" s="109"/>
      <c r="Y166" s="83"/>
      <c r="Z166" s="83"/>
      <c r="AA166" s="83"/>
    </row>
    <row r="167" spans="2:27">
      <c r="B167" s="9" t="s">
        <v>411</v>
      </c>
      <c r="C167" s="11"/>
      <c r="D167" s="11"/>
      <c r="E167" s="11"/>
      <c r="F167" s="11" t="s">
        <v>410</v>
      </c>
      <c r="G167" s="93"/>
      <c r="H167" s="93"/>
      <c r="I167" s="94"/>
      <c r="J167" s="93"/>
      <c r="K167" s="96"/>
      <c r="L167" s="97"/>
      <c r="M167" s="97"/>
      <c r="N167" s="97"/>
      <c r="R167" s="106"/>
      <c r="S167" s="83"/>
      <c r="T167" s="106"/>
      <c r="U167" s="109"/>
      <c r="V167" s="109"/>
      <c r="W167" s="109"/>
      <c r="X167" s="109"/>
      <c r="Y167" s="83"/>
      <c r="Z167" s="83"/>
      <c r="AA167" s="83"/>
    </row>
    <row r="168" spans="2:27">
      <c r="B168" s="9"/>
      <c r="C168" s="11"/>
      <c r="D168" s="11" t="s">
        <v>412</v>
      </c>
      <c r="E168" s="11"/>
      <c r="F168" s="11"/>
      <c r="G168" s="93"/>
      <c r="H168" s="93"/>
      <c r="I168" s="94"/>
      <c r="J168" s="93"/>
      <c r="K168" s="96"/>
      <c r="L168" s="97"/>
      <c r="M168" s="97"/>
      <c r="N168" s="97"/>
      <c r="R168" s="106"/>
      <c r="S168" s="83"/>
      <c r="T168" s="106"/>
      <c r="U168" s="109"/>
      <c r="V168" s="109"/>
      <c r="W168" s="109"/>
      <c r="X168" s="109"/>
      <c r="Y168" s="83"/>
      <c r="Z168" s="83"/>
      <c r="AA168" s="83"/>
    </row>
    <row r="169" spans="2:27">
      <c r="B169" s="9"/>
      <c r="C169" s="11"/>
      <c r="D169" s="11"/>
      <c r="E169" s="11" t="s">
        <v>413</v>
      </c>
      <c r="F169" s="11"/>
      <c r="G169" s="93"/>
      <c r="H169" s="93"/>
      <c r="I169" s="94"/>
      <c r="J169" s="93"/>
      <c r="K169" s="96"/>
      <c r="L169" s="97"/>
      <c r="M169" s="97"/>
      <c r="N169" s="97"/>
      <c r="R169" s="106"/>
      <c r="S169" s="83"/>
      <c r="T169" s="106"/>
      <c r="U169" s="109"/>
      <c r="V169" s="109"/>
      <c r="W169" s="109"/>
      <c r="X169" s="109"/>
      <c r="Y169" s="83"/>
      <c r="Z169" s="83"/>
      <c r="AA169" s="83"/>
    </row>
    <row r="170" spans="2:27">
      <c r="B170" s="9" t="s">
        <v>414</v>
      </c>
      <c r="C170" s="11"/>
      <c r="D170" s="11"/>
      <c r="E170" s="11"/>
      <c r="F170" s="11" t="s">
        <v>205</v>
      </c>
      <c r="G170" s="93"/>
      <c r="H170" s="93"/>
      <c r="I170" s="94"/>
      <c r="J170" s="93"/>
      <c r="K170" s="96"/>
      <c r="L170" s="97"/>
      <c r="M170" s="97"/>
      <c r="N170" s="97"/>
      <c r="R170" s="106"/>
      <c r="S170" s="83"/>
      <c r="T170" s="106"/>
      <c r="U170" s="109"/>
      <c r="V170" s="109"/>
      <c r="W170" s="109"/>
      <c r="X170" s="109"/>
      <c r="Y170" s="83"/>
      <c r="Z170" s="83"/>
      <c r="AA170" s="83"/>
    </row>
    <row r="171" spans="2:27">
      <c r="B171" s="9" t="s">
        <v>415</v>
      </c>
      <c r="C171" s="11"/>
      <c r="D171" s="11"/>
      <c r="E171" s="11"/>
      <c r="F171" s="11" t="s">
        <v>207</v>
      </c>
      <c r="G171" s="93"/>
      <c r="H171" s="93"/>
      <c r="I171" s="94"/>
      <c r="J171" s="93"/>
      <c r="K171" s="96"/>
      <c r="L171" s="97"/>
      <c r="M171" s="97"/>
      <c r="N171" s="97"/>
      <c r="R171" s="106"/>
      <c r="S171" s="83"/>
      <c r="T171" s="106"/>
      <c r="U171" s="109"/>
      <c r="V171" s="109"/>
      <c r="W171" s="109"/>
      <c r="X171" s="109"/>
      <c r="Y171" s="83"/>
      <c r="Z171" s="83"/>
      <c r="AA171" s="83"/>
    </row>
    <row r="172" spans="2:27">
      <c r="B172" s="9"/>
      <c r="C172" s="11"/>
      <c r="D172" s="11"/>
      <c r="E172" s="11" t="s">
        <v>416</v>
      </c>
      <c r="F172" s="11"/>
      <c r="G172" s="93"/>
      <c r="H172" s="93"/>
      <c r="I172" s="94"/>
      <c r="J172" s="93"/>
      <c r="K172" s="96"/>
      <c r="L172" s="97"/>
      <c r="M172" s="97"/>
      <c r="N172" s="97"/>
      <c r="R172" s="106"/>
      <c r="S172" s="83"/>
      <c r="T172" s="106"/>
      <c r="U172" s="109"/>
      <c r="V172" s="109"/>
      <c r="W172" s="109"/>
      <c r="X172" s="109"/>
      <c r="Y172" s="83"/>
      <c r="Z172" s="83"/>
      <c r="AA172" s="83"/>
    </row>
    <row r="173" spans="2:27">
      <c r="B173" s="9" t="s">
        <v>417</v>
      </c>
      <c r="C173" s="11"/>
      <c r="D173" s="11"/>
      <c r="E173" s="11"/>
      <c r="F173" s="11" t="s">
        <v>418</v>
      </c>
      <c r="G173" s="93"/>
      <c r="H173" s="93"/>
      <c r="I173" s="94"/>
      <c r="J173" s="93"/>
      <c r="K173" s="96"/>
      <c r="L173" s="97"/>
      <c r="M173" s="97"/>
      <c r="N173" s="97"/>
      <c r="R173" s="106"/>
      <c r="S173" s="83"/>
      <c r="T173" s="106"/>
      <c r="U173" s="109"/>
      <c r="V173" s="109"/>
      <c r="W173" s="109"/>
      <c r="X173" s="109"/>
      <c r="Y173" s="83"/>
      <c r="Z173" s="83"/>
      <c r="AA173" s="83"/>
    </row>
    <row r="174" spans="2:27">
      <c r="B174" s="9" t="s">
        <v>419</v>
      </c>
      <c r="C174" s="11"/>
      <c r="D174" s="11"/>
      <c r="E174" s="11"/>
      <c r="F174" s="11" t="s">
        <v>420</v>
      </c>
      <c r="G174" s="93"/>
      <c r="H174" s="93"/>
      <c r="I174" s="94"/>
      <c r="J174" s="93"/>
      <c r="K174" s="96"/>
      <c r="L174" s="97"/>
      <c r="M174" s="97"/>
      <c r="N174" s="97"/>
      <c r="R174" s="106"/>
      <c r="S174" s="83"/>
      <c r="T174" s="106"/>
      <c r="U174" s="109"/>
      <c r="V174" s="109"/>
      <c r="W174" s="109"/>
      <c r="X174" s="109"/>
      <c r="Y174" s="83"/>
      <c r="Z174" s="83"/>
      <c r="AA174" s="83"/>
    </row>
    <row r="175" spans="2:27">
      <c r="B175" s="9"/>
      <c r="C175" s="11"/>
      <c r="D175" s="11"/>
      <c r="E175" s="11" t="s">
        <v>421</v>
      </c>
      <c r="F175" s="11"/>
      <c r="G175" s="93"/>
      <c r="H175" s="93"/>
      <c r="I175" s="94"/>
      <c r="J175" s="93"/>
      <c r="K175" s="96"/>
      <c r="L175" s="97"/>
      <c r="M175" s="97"/>
      <c r="N175" s="97"/>
      <c r="R175" s="106"/>
      <c r="S175" s="83"/>
      <c r="T175" s="106"/>
      <c r="U175" s="109"/>
      <c r="V175" s="109"/>
      <c r="W175" s="109"/>
      <c r="X175" s="109"/>
      <c r="Y175" s="83"/>
      <c r="Z175" s="83"/>
      <c r="AA175" s="83"/>
    </row>
    <row r="176" spans="2:27">
      <c r="B176" s="9" t="s">
        <v>422</v>
      </c>
      <c r="C176" s="11"/>
      <c r="D176" s="11"/>
      <c r="E176" s="11"/>
      <c r="F176" s="11" t="s">
        <v>423</v>
      </c>
      <c r="G176" s="93"/>
      <c r="H176" s="93"/>
      <c r="I176" s="94"/>
      <c r="J176" s="93"/>
      <c r="K176" s="96"/>
      <c r="L176" s="97"/>
      <c r="M176" s="97"/>
      <c r="N176" s="97"/>
      <c r="R176" s="106"/>
      <c r="S176" s="83"/>
      <c r="T176" s="106"/>
      <c r="U176" s="109"/>
      <c r="V176" s="109"/>
      <c r="W176" s="109"/>
      <c r="X176" s="109"/>
      <c r="Y176" s="83"/>
      <c r="Z176" s="83"/>
      <c r="AA176" s="83"/>
    </row>
    <row r="177" spans="2:27">
      <c r="B177" s="9" t="s">
        <v>424</v>
      </c>
      <c r="C177" s="11"/>
      <c r="D177" s="11"/>
      <c r="E177" s="11"/>
      <c r="F177" s="11" t="s">
        <v>425</v>
      </c>
      <c r="G177" s="93"/>
      <c r="H177" s="93"/>
      <c r="I177" s="94"/>
      <c r="J177" s="93"/>
      <c r="K177" s="96"/>
      <c r="L177" s="97"/>
      <c r="M177" s="97"/>
      <c r="N177" s="97"/>
      <c r="R177" s="106"/>
      <c r="S177" s="83"/>
      <c r="T177" s="106"/>
      <c r="U177" s="109"/>
      <c r="V177" s="109"/>
      <c r="W177" s="109"/>
      <c r="X177" s="109"/>
      <c r="Y177" s="83"/>
      <c r="Z177" s="83"/>
      <c r="AA177" s="83"/>
    </row>
    <row r="178" spans="2:27">
      <c r="B178" s="9" t="s">
        <v>426</v>
      </c>
      <c r="C178" s="11"/>
      <c r="D178" s="11"/>
      <c r="E178" s="11"/>
      <c r="F178" s="11" t="s">
        <v>427</v>
      </c>
      <c r="G178" s="93"/>
      <c r="H178" s="93"/>
      <c r="I178" s="94"/>
      <c r="J178" s="93"/>
      <c r="K178" s="96"/>
      <c r="L178" s="97"/>
      <c r="M178" s="97"/>
      <c r="N178" s="97"/>
      <c r="R178" s="106"/>
      <c r="S178" s="83"/>
      <c r="T178" s="106"/>
      <c r="U178" s="109"/>
      <c r="V178" s="109"/>
      <c r="W178" s="109"/>
      <c r="X178" s="109"/>
      <c r="Y178" s="83"/>
      <c r="Z178" s="83"/>
      <c r="AA178" s="83"/>
    </row>
    <row r="179" spans="2:27">
      <c r="B179" s="9"/>
      <c r="C179" s="11"/>
      <c r="D179" s="11"/>
      <c r="E179" s="11" t="s">
        <v>428</v>
      </c>
      <c r="F179" s="11"/>
      <c r="G179" s="93"/>
      <c r="H179" s="93"/>
      <c r="I179" s="94"/>
      <c r="J179" s="93"/>
      <c r="K179" s="96"/>
      <c r="L179" s="97"/>
      <c r="M179" s="97"/>
      <c r="N179" s="97"/>
      <c r="R179" s="106"/>
      <c r="S179" s="83"/>
      <c r="T179" s="106"/>
      <c r="U179" s="109"/>
      <c r="V179" s="109"/>
      <c r="W179" s="109"/>
      <c r="X179" s="109"/>
      <c r="Y179" s="83"/>
      <c r="Z179" s="83"/>
      <c r="AA179" s="83"/>
    </row>
    <row r="180" spans="2:27">
      <c r="B180" s="9" t="s">
        <v>429</v>
      </c>
      <c r="C180" s="11"/>
      <c r="D180" s="11"/>
      <c r="E180" s="11"/>
      <c r="F180" s="11" t="s">
        <v>430</v>
      </c>
      <c r="G180" s="93"/>
      <c r="H180" s="93"/>
      <c r="I180" s="94"/>
      <c r="J180" s="93"/>
      <c r="K180" s="96"/>
      <c r="L180" s="97"/>
      <c r="M180" s="97"/>
      <c r="N180" s="97"/>
      <c r="R180" s="106"/>
      <c r="S180" s="83"/>
      <c r="T180" s="106"/>
      <c r="U180" s="109"/>
      <c r="V180" s="109"/>
      <c r="W180" s="109"/>
      <c r="X180" s="109"/>
      <c r="Y180" s="83"/>
      <c r="Z180" s="83"/>
      <c r="AA180" s="83"/>
    </row>
    <row r="181" spans="2:27">
      <c r="B181" s="9" t="s">
        <v>431</v>
      </c>
      <c r="C181" s="11"/>
      <c r="D181" s="11"/>
      <c r="E181" s="11"/>
      <c r="F181" s="11" t="s">
        <v>432</v>
      </c>
      <c r="G181" s="93"/>
      <c r="H181" s="93"/>
      <c r="I181" s="94"/>
      <c r="J181" s="93"/>
      <c r="K181" s="96"/>
      <c r="L181" s="97"/>
      <c r="M181" s="97"/>
      <c r="N181" s="97"/>
      <c r="R181" s="106"/>
      <c r="S181" s="83"/>
      <c r="T181" s="106"/>
      <c r="U181" s="109"/>
      <c r="V181" s="109"/>
      <c r="W181" s="109"/>
      <c r="X181" s="109"/>
      <c r="Y181" s="83"/>
      <c r="Z181" s="83"/>
      <c r="AA181" s="83"/>
    </row>
    <row r="182" spans="2:27">
      <c r="B182" s="9"/>
      <c r="C182" s="11"/>
      <c r="D182" s="11"/>
      <c r="E182" s="11" t="s">
        <v>433</v>
      </c>
      <c r="F182" s="11"/>
      <c r="G182" s="93"/>
      <c r="H182" s="93"/>
      <c r="I182" s="94"/>
      <c r="J182" s="93"/>
      <c r="K182" s="96"/>
      <c r="L182" s="97"/>
      <c r="M182" s="97"/>
      <c r="N182" s="97"/>
      <c r="R182" s="106"/>
      <c r="S182" s="83"/>
      <c r="T182" s="106"/>
      <c r="U182" s="109"/>
      <c r="V182" s="109"/>
      <c r="W182" s="109"/>
      <c r="X182" s="109"/>
      <c r="Y182" s="83"/>
      <c r="Z182" s="83"/>
      <c r="AA182" s="83"/>
    </row>
    <row r="183" spans="2:27">
      <c r="B183" s="9" t="s">
        <v>434</v>
      </c>
      <c r="C183" s="11"/>
      <c r="D183" s="11"/>
      <c r="E183" s="11"/>
      <c r="F183" s="11" t="s">
        <v>435</v>
      </c>
      <c r="G183" s="93"/>
      <c r="H183" s="93"/>
      <c r="I183" s="94"/>
      <c r="J183" s="93"/>
      <c r="K183" s="96"/>
      <c r="L183" s="97"/>
      <c r="M183" s="97"/>
      <c r="N183" s="97"/>
      <c r="R183" s="106"/>
      <c r="S183" s="83"/>
      <c r="T183" s="106"/>
      <c r="U183" s="109"/>
      <c r="V183" s="109"/>
      <c r="W183" s="109"/>
      <c r="X183" s="109"/>
      <c r="Y183" s="83"/>
      <c r="Z183" s="83"/>
      <c r="AA183" s="83"/>
    </row>
    <row r="184" spans="2:27">
      <c r="B184" s="9" t="s">
        <v>436</v>
      </c>
      <c r="C184" s="11"/>
      <c r="D184" s="11"/>
      <c r="E184" s="11"/>
      <c r="F184" s="11" t="s">
        <v>437</v>
      </c>
      <c r="G184" s="93"/>
      <c r="H184" s="93"/>
      <c r="I184" s="94"/>
      <c r="J184" s="93"/>
      <c r="K184" s="96"/>
      <c r="L184" s="97"/>
      <c r="M184" s="97"/>
      <c r="N184" s="97"/>
      <c r="R184" s="106"/>
      <c r="S184" s="83"/>
      <c r="T184" s="106"/>
      <c r="U184" s="109"/>
      <c r="V184" s="109"/>
      <c r="W184" s="109"/>
      <c r="X184" s="109"/>
      <c r="Y184" s="83"/>
      <c r="Z184" s="83"/>
      <c r="AA184" s="83"/>
    </row>
    <row r="185" spans="2:27">
      <c r="B185" s="9" t="s">
        <v>438</v>
      </c>
      <c r="C185" s="11"/>
      <c r="D185" s="11"/>
      <c r="E185" s="11"/>
      <c r="F185" s="11" t="s">
        <v>439</v>
      </c>
      <c r="G185" s="93"/>
      <c r="H185" s="93"/>
      <c r="I185" s="94"/>
      <c r="J185" s="93"/>
      <c r="K185" s="96"/>
      <c r="L185" s="97"/>
      <c r="M185" s="97"/>
      <c r="N185" s="97"/>
      <c r="R185" s="106"/>
      <c r="S185" s="83"/>
      <c r="T185" s="106"/>
      <c r="U185" s="109"/>
      <c r="V185" s="109"/>
      <c r="W185" s="109"/>
      <c r="X185" s="109"/>
      <c r="Y185" s="83"/>
      <c r="Z185" s="83"/>
      <c r="AA185" s="83"/>
    </row>
    <row r="186" spans="2:27">
      <c r="B186" s="9" t="s">
        <v>440</v>
      </c>
      <c r="C186" s="11"/>
      <c r="D186" s="11"/>
      <c r="E186" s="11"/>
      <c r="F186" s="11" t="s">
        <v>441</v>
      </c>
      <c r="G186" s="93"/>
      <c r="H186" s="93"/>
      <c r="I186" s="94"/>
      <c r="J186" s="93"/>
      <c r="K186" s="96"/>
      <c r="L186" s="97"/>
      <c r="M186" s="97"/>
      <c r="N186" s="97"/>
      <c r="R186" s="106"/>
      <c r="S186" s="83"/>
      <c r="T186" s="106"/>
      <c r="U186" s="109"/>
      <c r="V186" s="109"/>
      <c r="W186" s="109"/>
      <c r="X186" s="109"/>
      <c r="Y186" s="83"/>
      <c r="Z186" s="83"/>
      <c r="AA186" s="83"/>
    </row>
    <row r="187" spans="2:27">
      <c r="B187" s="9"/>
      <c r="C187" s="11"/>
      <c r="D187" s="11"/>
      <c r="E187" s="11" t="s">
        <v>442</v>
      </c>
      <c r="F187" s="11"/>
      <c r="G187" s="93"/>
      <c r="H187" s="93"/>
      <c r="I187" s="94"/>
      <c r="J187" s="93"/>
      <c r="K187" s="96"/>
      <c r="L187" s="97"/>
      <c r="M187" s="97"/>
      <c r="N187" s="97"/>
      <c r="R187" s="106"/>
      <c r="S187" s="83"/>
      <c r="T187" s="106"/>
      <c r="U187" s="109"/>
      <c r="V187" s="109"/>
      <c r="W187" s="109"/>
      <c r="X187" s="109"/>
      <c r="Y187" s="83"/>
      <c r="Z187" s="83"/>
      <c r="AA187" s="83"/>
    </row>
    <row r="188" spans="2:27">
      <c r="B188" s="9" t="s">
        <v>443</v>
      </c>
      <c r="C188" s="11"/>
      <c r="D188" s="11"/>
      <c r="E188" s="11"/>
      <c r="F188" s="11" t="s">
        <v>442</v>
      </c>
      <c r="G188" s="93"/>
      <c r="H188" s="93"/>
      <c r="I188" s="94"/>
      <c r="J188" s="93"/>
      <c r="K188" s="96"/>
      <c r="L188" s="97"/>
      <c r="M188" s="97"/>
      <c r="N188" s="97"/>
      <c r="R188" s="106"/>
      <c r="S188" s="83"/>
      <c r="T188" s="106"/>
      <c r="U188" s="109"/>
      <c r="V188" s="109"/>
      <c r="W188" s="109"/>
      <c r="X188" s="109"/>
      <c r="Y188" s="83"/>
      <c r="Z188" s="83"/>
      <c r="AA188" s="83"/>
    </row>
    <row r="189" spans="2:27">
      <c r="B189" s="9"/>
      <c r="C189" s="11"/>
      <c r="D189" s="11"/>
      <c r="E189" s="11" t="s">
        <v>444</v>
      </c>
      <c r="F189" s="11"/>
      <c r="G189" s="93"/>
      <c r="H189" s="93"/>
      <c r="I189" s="94"/>
      <c r="J189" s="93"/>
      <c r="K189" s="96"/>
      <c r="L189" s="97"/>
      <c r="M189" s="97"/>
      <c r="N189" s="97"/>
      <c r="R189" s="106"/>
      <c r="S189" s="83"/>
      <c r="T189" s="106"/>
      <c r="U189" s="109"/>
      <c r="V189" s="109"/>
      <c r="W189" s="109"/>
      <c r="X189" s="109"/>
      <c r="Y189" s="83"/>
      <c r="Z189" s="83"/>
      <c r="AA189" s="83"/>
    </row>
    <row r="190" spans="2:27">
      <c r="B190" s="9" t="s">
        <v>445</v>
      </c>
      <c r="C190" s="11"/>
      <c r="D190" s="11"/>
      <c r="E190" s="11"/>
      <c r="F190" s="11" t="s">
        <v>446</v>
      </c>
      <c r="G190" s="93"/>
      <c r="H190" s="93"/>
      <c r="I190" s="94"/>
      <c r="J190" s="93"/>
      <c r="K190" s="96"/>
      <c r="L190" s="97"/>
      <c r="M190" s="97"/>
      <c r="N190" s="97"/>
      <c r="R190" s="106"/>
      <c r="S190" s="83"/>
      <c r="T190" s="106"/>
      <c r="U190" s="109"/>
      <c r="V190" s="109"/>
      <c r="W190" s="109"/>
      <c r="X190" s="109"/>
      <c r="Y190" s="83"/>
      <c r="Z190" s="83"/>
      <c r="AA190" s="83"/>
    </row>
    <row r="191" spans="2:27">
      <c r="B191" s="9" t="s">
        <v>447</v>
      </c>
      <c r="C191" s="11"/>
      <c r="D191" s="11"/>
      <c r="E191" s="11"/>
      <c r="F191" s="11" t="s">
        <v>448</v>
      </c>
      <c r="G191" s="93"/>
      <c r="H191" s="93"/>
      <c r="I191" s="94"/>
      <c r="J191" s="93"/>
      <c r="K191" s="96"/>
      <c r="L191" s="97"/>
      <c r="M191" s="97"/>
      <c r="N191" s="97"/>
      <c r="R191" s="106"/>
      <c r="S191" s="83"/>
      <c r="T191" s="106"/>
      <c r="U191" s="109"/>
      <c r="V191" s="109"/>
      <c r="W191" s="109"/>
      <c r="X191" s="109"/>
      <c r="Y191" s="83"/>
      <c r="Z191" s="83"/>
      <c r="AA191" s="83"/>
    </row>
    <row r="192" spans="2:27">
      <c r="B192" s="9" t="s">
        <v>449</v>
      </c>
      <c r="C192" s="11"/>
      <c r="D192" s="11"/>
      <c r="E192" s="11"/>
      <c r="F192" s="11" t="s">
        <v>450</v>
      </c>
      <c r="G192" s="93"/>
      <c r="H192" s="93"/>
      <c r="I192" s="94"/>
      <c r="J192" s="93"/>
      <c r="K192" s="96"/>
      <c r="L192" s="97"/>
      <c r="M192" s="97"/>
      <c r="N192" s="97"/>
      <c r="R192" s="106"/>
      <c r="S192" s="83"/>
      <c r="T192" s="106"/>
      <c r="U192" s="109"/>
      <c r="V192" s="109"/>
      <c r="W192" s="109"/>
      <c r="X192" s="109"/>
      <c r="Y192" s="83"/>
      <c r="Z192" s="83"/>
      <c r="AA192" s="83"/>
    </row>
    <row r="193" spans="2:27">
      <c r="B193" s="9"/>
      <c r="C193" s="11"/>
      <c r="D193" s="11"/>
      <c r="E193" s="11" t="s">
        <v>451</v>
      </c>
      <c r="F193" s="11"/>
      <c r="G193" s="93"/>
      <c r="H193" s="93"/>
      <c r="I193" s="94"/>
      <c r="J193" s="93"/>
      <c r="K193" s="96"/>
      <c r="L193" s="97"/>
      <c r="M193" s="97"/>
      <c r="N193" s="97"/>
      <c r="R193" s="106"/>
      <c r="S193" s="83"/>
      <c r="T193" s="106"/>
      <c r="U193" s="109"/>
      <c r="V193" s="109"/>
      <c r="W193" s="109"/>
      <c r="X193" s="109"/>
      <c r="Y193" s="83"/>
      <c r="Z193" s="83"/>
      <c r="AA193" s="83"/>
    </row>
    <row r="194" spans="2:27">
      <c r="B194" s="9" t="s">
        <v>452</v>
      </c>
      <c r="C194" s="11"/>
      <c r="D194" s="11"/>
      <c r="E194" s="11"/>
      <c r="F194" s="11" t="s">
        <v>453</v>
      </c>
      <c r="G194" s="93"/>
      <c r="H194" s="93"/>
      <c r="I194" s="94"/>
      <c r="J194" s="93"/>
      <c r="K194" s="96"/>
      <c r="L194" s="97"/>
      <c r="M194" s="97"/>
      <c r="N194" s="97"/>
      <c r="R194" s="106"/>
      <c r="S194" s="83"/>
      <c r="T194" s="106"/>
      <c r="U194" s="109"/>
      <c r="V194" s="109"/>
      <c r="W194" s="109"/>
      <c r="X194" s="109"/>
      <c r="Y194" s="83"/>
      <c r="Z194" s="83"/>
      <c r="AA194" s="83"/>
    </row>
    <row r="195" spans="2:27">
      <c r="B195" s="9" t="s">
        <v>454</v>
      </c>
      <c r="C195" s="11"/>
      <c r="D195" s="11"/>
      <c r="E195" s="11"/>
      <c r="F195" s="11" t="s">
        <v>455</v>
      </c>
      <c r="G195" s="93"/>
      <c r="H195" s="93"/>
      <c r="I195" s="94"/>
      <c r="J195" s="93"/>
      <c r="K195" s="96"/>
      <c r="L195" s="97"/>
      <c r="M195" s="97"/>
      <c r="N195" s="97"/>
      <c r="R195" s="106"/>
      <c r="S195" s="83"/>
      <c r="T195" s="106"/>
      <c r="U195" s="109"/>
      <c r="V195" s="109"/>
      <c r="W195" s="109"/>
      <c r="X195" s="109"/>
      <c r="Y195" s="83"/>
      <c r="Z195" s="83"/>
      <c r="AA195" s="83"/>
    </row>
    <row r="196" spans="2:27">
      <c r="B196" s="9"/>
      <c r="C196" s="11"/>
      <c r="D196" s="11"/>
      <c r="E196" s="11" t="s">
        <v>456</v>
      </c>
      <c r="F196" s="11"/>
      <c r="G196" s="93"/>
      <c r="H196" s="93"/>
      <c r="I196" s="94"/>
      <c r="J196" s="93"/>
      <c r="K196" s="96"/>
      <c r="L196" s="97"/>
      <c r="M196" s="97"/>
      <c r="N196" s="97"/>
      <c r="R196" s="106"/>
      <c r="S196" s="83"/>
      <c r="T196" s="106"/>
      <c r="U196" s="109"/>
      <c r="V196" s="109"/>
      <c r="W196" s="109"/>
      <c r="X196" s="109"/>
      <c r="Y196" s="83"/>
      <c r="Z196" s="83"/>
      <c r="AA196" s="83"/>
    </row>
    <row r="197" spans="2:27">
      <c r="B197" s="9" t="s">
        <v>457</v>
      </c>
      <c r="C197" s="11"/>
      <c r="D197" s="11"/>
      <c r="E197" s="11"/>
      <c r="F197" s="11" t="s">
        <v>458</v>
      </c>
      <c r="G197" s="93"/>
      <c r="H197" s="93"/>
      <c r="I197" s="94"/>
      <c r="J197" s="93"/>
      <c r="K197" s="96"/>
      <c r="L197" s="97"/>
      <c r="M197" s="97"/>
      <c r="N197" s="97"/>
      <c r="R197" s="106"/>
      <c r="S197" s="83"/>
      <c r="T197" s="106"/>
      <c r="U197" s="109"/>
      <c r="V197" s="109"/>
      <c r="W197" s="109"/>
      <c r="X197" s="109"/>
      <c r="Y197" s="83"/>
      <c r="Z197" s="83"/>
      <c r="AA197" s="83"/>
    </row>
    <row r="198" spans="2:27">
      <c r="B198" s="9" t="s">
        <v>459</v>
      </c>
      <c r="C198" s="11"/>
      <c r="D198" s="11"/>
      <c r="E198" s="11"/>
      <c r="F198" s="11" t="s">
        <v>460</v>
      </c>
      <c r="G198" s="93"/>
      <c r="H198" s="93"/>
      <c r="I198" s="94"/>
      <c r="J198" s="93"/>
      <c r="K198" s="96"/>
      <c r="L198" s="97"/>
      <c r="M198" s="97"/>
      <c r="N198" s="97"/>
      <c r="R198" s="106"/>
      <c r="S198" s="83"/>
      <c r="T198" s="106"/>
      <c r="U198" s="109"/>
      <c r="V198" s="109"/>
      <c r="W198" s="109"/>
      <c r="X198" s="109"/>
      <c r="Y198" s="83"/>
      <c r="Z198" s="83"/>
      <c r="AA198" s="83"/>
    </row>
    <row r="199" spans="2:27">
      <c r="B199" s="9"/>
      <c r="C199" s="11"/>
      <c r="D199" s="11"/>
      <c r="E199" s="11" t="s">
        <v>461</v>
      </c>
      <c r="F199" s="11"/>
      <c r="G199" s="93"/>
      <c r="H199" s="93"/>
      <c r="I199" s="94"/>
      <c r="J199" s="93"/>
      <c r="K199" s="96"/>
      <c r="L199" s="97"/>
      <c r="M199" s="97"/>
      <c r="N199" s="97"/>
      <c r="R199" s="106"/>
      <c r="S199" s="83"/>
      <c r="T199" s="106"/>
      <c r="U199" s="109"/>
      <c r="V199" s="109"/>
      <c r="W199" s="109"/>
      <c r="X199" s="109"/>
      <c r="Y199" s="83"/>
      <c r="Z199" s="83"/>
      <c r="AA199" s="83"/>
    </row>
    <row r="200" spans="2:27">
      <c r="B200" s="9" t="s">
        <v>462</v>
      </c>
      <c r="C200" s="11"/>
      <c r="D200" s="11"/>
      <c r="E200" s="11"/>
      <c r="F200" s="11" t="s">
        <v>463</v>
      </c>
      <c r="G200" s="93"/>
      <c r="H200" s="93"/>
      <c r="I200" s="94"/>
      <c r="J200" s="93"/>
      <c r="K200" s="96"/>
      <c r="L200" s="97"/>
      <c r="M200" s="97"/>
      <c r="N200" s="97"/>
      <c r="R200" s="106"/>
      <c r="S200" s="83"/>
      <c r="T200" s="106"/>
      <c r="U200" s="109"/>
      <c r="V200" s="109"/>
      <c r="W200" s="109"/>
      <c r="X200" s="109"/>
      <c r="Y200" s="83"/>
      <c r="Z200" s="83"/>
      <c r="AA200" s="83"/>
    </row>
    <row r="201" spans="2:27">
      <c r="B201" s="9" t="s">
        <v>464</v>
      </c>
      <c r="C201" s="11"/>
      <c r="D201" s="11"/>
      <c r="E201" s="11"/>
      <c r="F201" s="11" t="s">
        <v>465</v>
      </c>
      <c r="G201" s="93"/>
      <c r="H201" s="93"/>
      <c r="I201" s="94"/>
      <c r="J201" s="93"/>
      <c r="K201" s="96"/>
      <c r="L201" s="97"/>
      <c r="M201" s="97"/>
      <c r="N201" s="97"/>
      <c r="R201" s="106"/>
      <c r="S201" s="83"/>
      <c r="T201" s="106"/>
      <c r="U201" s="109"/>
      <c r="V201" s="109"/>
      <c r="W201" s="109"/>
      <c r="X201" s="109"/>
      <c r="Y201" s="83"/>
      <c r="Z201" s="83"/>
      <c r="AA201" s="83"/>
    </row>
    <row r="202" spans="2:27">
      <c r="B202" s="9" t="s">
        <v>466</v>
      </c>
      <c r="C202" s="11"/>
      <c r="D202" s="11"/>
      <c r="E202" s="11"/>
      <c r="F202" s="11" t="s">
        <v>467</v>
      </c>
      <c r="G202" s="93"/>
      <c r="H202" s="93"/>
      <c r="I202" s="94"/>
      <c r="J202" s="93"/>
      <c r="K202" s="96"/>
      <c r="L202" s="97"/>
      <c r="M202" s="97"/>
      <c r="N202" s="97"/>
      <c r="R202" s="106"/>
      <c r="S202" s="83"/>
      <c r="T202" s="106"/>
      <c r="U202" s="109"/>
      <c r="V202" s="109"/>
      <c r="W202" s="109"/>
      <c r="X202" s="109"/>
      <c r="Y202" s="83"/>
      <c r="Z202" s="83"/>
      <c r="AA202" s="83"/>
    </row>
    <row r="203" spans="2:27">
      <c r="B203" s="9" t="s">
        <v>468</v>
      </c>
      <c r="C203" s="11"/>
      <c r="D203" s="11"/>
      <c r="E203" s="11"/>
      <c r="F203" s="11" t="s">
        <v>469</v>
      </c>
      <c r="G203" s="93"/>
      <c r="H203" s="93"/>
      <c r="I203" s="94"/>
      <c r="J203" s="93"/>
      <c r="K203" s="96"/>
      <c r="L203" s="97"/>
      <c r="M203" s="97"/>
      <c r="N203" s="97"/>
      <c r="R203" s="106"/>
      <c r="S203" s="83"/>
      <c r="T203" s="106"/>
      <c r="U203" s="109"/>
      <c r="V203" s="109"/>
      <c r="W203" s="109"/>
      <c r="X203" s="109"/>
      <c r="Y203" s="83"/>
      <c r="Z203" s="83"/>
      <c r="AA203" s="83"/>
    </row>
    <row r="204" spans="2:27">
      <c r="B204" s="9" t="s">
        <v>470</v>
      </c>
      <c r="C204" s="11"/>
      <c r="D204" s="11"/>
      <c r="E204" s="11"/>
      <c r="F204" s="11" t="s">
        <v>471</v>
      </c>
      <c r="G204" s="93"/>
      <c r="H204" s="93"/>
      <c r="I204" s="94"/>
      <c r="J204" s="93"/>
      <c r="K204" s="96"/>
      <c r="L204" s="97"/>
      <c r="M204" s="97"/>
      <c r="N204" s="97"/>
      <c r="R204" s="106"/>
      <c r="S204" s="83"/>
      <c r="T204" s="106"/>
      <c r="U204" s="109"/>
      <c r="V204" s="109"/>
      <c r="W204" s="109"/>
      <c r="X204" s="109"/>
      <c r="Y204" s="83"/>
      <c r="Z204" s="83"/>
      <c r="AA204" s="83"/>
    </row>
    <row r="205" spans="2:27">
      <c r="B205" s="9" t="s">
        <v>472</v>
      </c>
      <c r="C205" s="11"/>
      <c r="D205" s="11"/>
      <c r="E205" s="11"/>
      <c r="F205" s="98" t="s">
        <v>3451</v>
      </c>
      <c r="G205" s="93"/>
      <c r="H205" s="93"/>
      <c r="I205" s="94"/>
      <c r="J205" s="93"/>
      <c r="K205" s="96"/>
      <c r="L205" s="97"/>
      <c r="M205" s="97"/>
      <c r="N205" s="97"/>
      <c r="R205" s="106"/>
      <c r="S205" s="83"/>
      <c r="T205" s="106"/>
      <c r="U205" s="109"/>
      <c r="V205" s="109"/>
      <c r="W205" s="109"/>
      <c r="X205" s="109"/>
      <c r="Y205" s="83"/>
      <c r="Z205" s="83"/>
      <c r="AA205" s="83"/>
    </row>
    <row r="206" spans="2:27">
      <c r="B206" s="9" t="s">
        <v>473</v>
      </c>
      <c r="C206" s="11"/>
      <c r="D206" s="11"/>
      <c r="E206" s="11"/>
      <c r="F206" s="11" t="s">
        <v>474</v>
      </c>
      <c r="G206" s="93"/>
      <c r="H206" s="93"/>
      <c r="I206" s="94"/>
      <c r="J206" s="93"/>
      <c r="K206" s="96"/>
      <c r="L206" s="97"/>
      <c r="M206" s="97"/>
      <c r="N206" s="97"/>
      <c r="R206" s="106"/>
      <c r="S206" s="83"/>
      <c r="T206" s="106"/>
      <c r="U206" s="109"/>
      <c r="V206" s="109"/>
      <c r="W206" s="109"/>
      <c r="X206" s="109"/>
      <c r="Y206" s="83"/>
      <c r="Z206" s="83"/>
      <c r="AA206" s="83"/>
    </row>
    <row r="207" spans="2:27">
      <c r="B207" s="9"/>
      <c r="C207" s="11"/>
      <c r="D207" s="11" t="s">
        <v>475</v>
      </c>
      <c r="E207" s="11"/>
      <c r="F207" s="11"/>
      <c r="G207" s="93"/>
      <c r="H207" s="93"/>
      <c r="I207" s="94"/>
      <c r="J207" s="93"/>
      <c r="K207" s="96"/>
      <c r="L207" s="97"/>
      <c r="M207" s="97"/>
      <c r="N207" s="97"/>
      <c r="R207" s="106"/>
      <c r="S207" s="83"/>
      <c r="T207" s="106"/>
      <c r="U207" s="109"/>
      <c r="V207" s="109"/>
      <c r="W207" s="109"/>
      <c r="X207" s="109"/>
      <c r="Y207" s="83"/>
      <c r="Z207" s="83"/>
      <c r="AA207" s="83"/>
    </row>
    <row r="208" spans="2:27">
      <c r="B208" s="9"/>
      <c r="C208" s="11"/>
      <c r="D208" s="11"/>
      <c r="E208" s="11" t="s">
        <v>476</v>
      </c>
      <c r="F208" s="11"/>
      <c r="G208" s="93"/>
      <c r="H208" s="93"/>
      <c r="I208" s="94"/>
      <c r="J208" s="93"/>
      <c r="K208" s="96"/>
      <c r="L208" s="97"/>
      <c r="M208" s="97"/>
      <c r="N208" s="97"/>
      <c r="R208" s="106"/>
      <c r="S208" s="83"/>
      <c r="T208" s="106"/>
      <c r="U208" s="109"/>
      <c r="V208" s="109"/>
      <c r="W208" s="109"/>
      <c r="X208" s="109"/>
      <c r="Y208" s="83"/>
      <c r="Z208" s="83"/>
      <c r="AA208" s="83"/>
    </row>
    <row r="209" spans="2:27">
      <c r="B209" s="9" t="s">
        <v>477</v>
      </c>
      <c r="C209" s="11"/>
      <c r="D209" s="11"/>
      <c r="E209" s="11"/>
      <c r="F209" s="11" t="s">
        <v>205</v>
      </c>
      <c r="G209" s="93"/>
      <c r="H209" s="93"/>
      <c r="I209" s="94"/>
      <c r="J209" s="93"/>
      <c r="K209" s="96"/>
      <c r="L209" s="97"/>
      <c r="M209" s="97"/>
      <c r="N209" s="97"/>
      <c r="R209" s="106"/>
      <c r="S209" s="83"/>
      <c r="T209" s="106"/>
      <c r="U209" s="109"/>
      <c r="V209" s="109"/>
      <c r="W209" s="109"/>
      <c r="X209" s="109"/>
      <c r="Y209" s="83"/>
      <c r="Z209" s="83"/>
      <c r="AA209" s="83"/>
    </row>
    <row r="210" spans="2:27">
      <c r="B210" s="9" t="s">
        <v>478</v>
      </c>
      <c r="C210" s="11"/>
      <c r="D210" s="11"/>
      <c r="E210" s="11"/>
      <c r="F210" s="11" t="s">
        <v>207</v>
      </c>
      <c r="G210" s="93"/>
      <c r="H210" s="93"/>
      <c r="I210" s="94"/>
      <c r="J210" s="93"/>
      <c r="K210" s="96"/>
      <c r="L210" s="97"/>
      <c r="M210" s="97"/>
      <c r="N210" s="97"/>
      <c r="R210" s="106"/>
      <c r="S210" s="83"/>
      <c r="T210" s="106"/>
      <c r="U210" s="109"/>
      <c r="V210" s="109"/>
      <c r="W210" s="109"/>
      <c r="X210" s="109"/>
      <c r="Y210" s="83"/>
      <c r="Z210" s="83"/>
      <c r="AA210" s="83"/>
    </row>
    <row r="211" spans="2:27">
      <c r="B211" s="9"/>
      <c r="C211" s="11"/>
      <c r="D211" s="11"/>
      <c r="E211" s="11" t="s">
        <v>479</v>
      </c>
      <c r="F211" s="11"/>
      <c r="G211" s="93"/>
      <c r="H211" s="93"/>
      <c r="I211" s="94"/>
      <c r="J211" s="93"/>
      <c r="K211" s="96"/>
      <c r="L211" s="97"/>
      <c r="M211" s="97"/>
      <c r="N211" s="97"/>
      <c r="R211" s="106"/>
      <c r="S211" s="83"/>
      <c r="T211" s="106"/>
      <c r="U211" s="109"/>
      <c r="V211" s="109"/>
      <c r="W211" s="109"/>
      <c r="X211" s="109"/>
      <c r="Y211" s="83"/>
      <c r="Z211" s="83"/>
      <c r="AA211" s="83"/>
    </row>
    <row r="212" spans="2:27">
      <c r="B212" s="9" t="s">
        <v>480</v>
      </c>
      <c r="C212" s="11"/>
      <c r="D212" s="11"/>
      <c r="E212" s="11"/>
      <c r="F212" s="11" t="s">
        <v>481</v>
      </c>
      <c r="G212" s="93"/>
      <c r="H212" s="93"/>
      <c r="I212" s="94"/>
      <c r="J212" s="93"/>
      <c r="K212" s="96"/>
      <c r="L212" s="97"/>
      <c r="M212" s="97"/>
      <c r="N212" s="97"/>
      <c r="R212" s="106"/>
      <c r="S212" s="83"/>
      <c r="T212" s="106"/>
      <c r="U212" s="109"/>
      <c r="V212" s="109"/>
      <c r="W212" s="109"/>
      <c r="X212" s="109"/>
      <c r="Y212" s="83"/>
      <c r="Z212" s="83"/>
      <c r="AA212" s="83"/>
    </row>
    <row r="213" spans="2:27">
      <c r="B213" s="9" t="s">
        <v>482</v>
      </c>
      <c r="C213" s="11"/>
      <c r="D213" s="11"/>
      <c r="E213" s="11"/>
      <c r="F213" s="11" t="s">
        <v>483</v>
      </c>
      <c r="G213" s="93"/>
      <c r="H213" s="93"/>
      <c r="I213" s="94"/>
      <c r="J213" s="93"/>
      <c r="K213" s="96"/>
      <c r="L213" s="97"/>
      <c r="M213" s="97"/>
      <c r="N213" s="97"/>
      <c r="R213" s="106"/>
      <c r="S213" s="83"/>
      <c r="T213" s="106"/>
      <c r="U213" s="109"/>
      <c r="V213" s="109"/>
      <c r="W213" s="109"/>
      <c r="X213" s="109"/>
      <c r="Y213" s="83"/>
      <c r="Z213" s="83"/>
      <c r="AA213" s="83"/>
    </row>
    <row r="214" spans="2:27">
      <c r="B214" s="9"/>
      <c r="C214" s="11"/>
      <c r="D214" s="11"/>
      <c r="E214" s="11" t="s">
        <v>484</v>
      </c>
      <c r="F214" s="11"/>
      <c r="G214" s="93"/>
      <c r="H214" s="93"/>
      <c r="I214" s="93"/>
      <c r="J214" s="93"/>
      <c r="K214" s="96"/>
      <c r="L214" s="97"/>
      <c r="M214" s="97"/>
      <c r="N214" s="97"/>
      <c r="R214" s="106"/>
      <c r="S214" s="83"/>
      <c r="T214" s="106"/>
      <c r="U214" s="109"/>
      <c r="V214" s="109"/>
      <c r="W214" s="109"/>
      <c r="X214" s="109"/>
      <c r="Y214" s="83"/>
      <c r="Z214" s="83"/>
      <c r="AA214" s="83"/>
    </row>
    <row r="215" spans="2:27">
      <c r="B215" s="9" t="s">
        <v>485</v>
      </c>
      <c r="C215" s="11"/>
      <c r="D215" s="11"/>
      <c r="E215" s="11"/>
      <c r="F215" s="11" t="s">
        <v>486</v>
      </c>
      <c r="G215" s="93"/>
      <c r="H215" s="93"/>
      <c r="I215" s="93"/>
      <c r="J215" s="93"/>
      <c r="K215" s="96"/>
      <c r="L215" s="97"/>
      <c r="M215" s="97"/>
      <c r="N215" s="97"/>
      <c r="R215" s="106"/>
      <c r="S215" s="83"/>
      <c r="T215" s="106"/>
      <c r="U215" s="109"/>
      <c r="V215" s="109"/>
      <c r="W215" s="109"/>
      <c r="X215" s="109"/>
      <c r="Y215" s="83"/>
      <c r="Z215" s="83"/>
      <c r="AA215" s="83"/>
    </row>
    <row r="216" spans="2:27">
      <c r="B216" s="9" t="s">
        <v>487</v>
      </c>
      <c r="C216" s="11"/>
      <c r="D216" s="11"/>
      <c r="E216" s="11"/>
      <c r="F216" s="11" t="s">
        <v>488</v>
      </c>
      <c r="G216" s="93"/>
      <c r="H216" s="93"/>
      <c r="I216" s="93"/>
      <c r="J216" s="93"/>
      <c r="K216" s="96"/>
      <c r="L216" s="97"/>
      <c r="M216" s="97"/>
      <c r="N216" s="97"/>
      <c r="R216" s="106"/>
      <c r="S216" s="83"/>
      <c r="T216" s="106"/>
      <c r="U216" s="109"/>
      <c r="V216" s="109"/>
      <c r="W216" s="109"/>
      <c r="X216" s="109"/>
      <c r="Y216" s="83"/>
      <c r="Z216" s="83"/>
      <c r="AA216" s="83"/>
    </row>
    <row r="217" spans="2:27">
      <c r="B217" s="9" t="s">
        <v>489</v>
      </c>
      <c r="C217" s="11"/>
      <c r="D217" s="11"/>
      <c r="E217" s="11"/>
      <c r="F217" s="11" t="s">
        <v>490</v>
      </c>
      <c r="G217" s="93"/>
      <c r="H217" s="93"/>
      <c r="I217" s="93"/>
      <c r="J217" s="93"/>
      <c r="K217" s="96"/>
      <c r="L217" s="97"/>
      <c r="M217" s="97"/>
      <c r="N217" s="97"/>
      <c r="R217" s="106"/>
      <c r="S217" s="83"/>
      <c r="T217" s="106"/>
      <c r="U217" s="109"/>
      <c r="V217" s="109"/>
      <c r="W217" s="109"/>
      <c r="X217" s="109"/>
      <c r="Y217" s="83"/>
      <c r="Z217" s="83"/>
      <c r="AA217" s="83"/>
    </row>
    <row r="218" spans="2:27">
      <c r="B218" s="9"/>
      <c r="C218" s="11"/>
      <c r="D218" s="11"/>
      <c r="E218" s="11" t="s">
        <v>491</v>
      </c>
      <c r="F218" s="11"/>
      <c r="G218" s="93"/>
      <c r="H218" s="93"/>
      <c r="I218" s="93"/>
      <c r="J218" s="93"/>
      <c r="K218" s="96"/>
      <c r="L218" s="97"/>
      <c r="M218" s="97"/>
      <c r="N218" s="97"/>
      <c r="R218" s="106"/>
      <c r="S218" s="83"/>
      <c r="T218" s="106"/>
      <c r="U218" s="109"/>
      <c r="V218" s="109"/>
      <c r="W218" s="109"/>
      <c r="X218" s="109"/>
      <c r="Y218" s="83"/>
      <c r="Z218" s="83"/>
      <c r="AA218" s="83"/>
    </row>
    <row r="219" spans="2:27">
      <c r="B219" s="9" t="s">
        <v>492</v>
      </c>
      <c r="C219" s="11"/>
      <c r="D219" s="11"/>
      <c r="E219" s="11"/>
      <c r="F219" s="11" t="s">
        <v>493</v>
      </c>
      <c r="G219" s="93"/>
      <c r="H219" s="93"/>
      <c r="I219" s="93"/>
      <c r="J219" s="93"/>
      <c r="K219" s="96"/>
      <c r="L219" s="97"/>
      <c r="M219" s="97"/>
      <c r="N219" s="97"/>
      <c r="R219" s="106"/>
      <c r="S219" s="83"/>
      <c r="T219" s="106"/>
      <c r="U219" s="109"/>
      <c r="V219" s="109"/>
      <c r="W219" s="109"/>
      <c r="X219" s="109"/>
      <c r="Y219" s="83"/>
      <c r="Z219" s="83"/>
      <c r="AA219" s="83"/>
    </row>
    <row r="220" spans="2:27">
      <c r="B220" s="9" t="s">
        <v>494</v>
      </c>
      <c r="C220" s="11"/>
      <c r="D220" s="11"/>
      <c r="E220" s="11"/>
      <c r="F220" s="11" t="s">
        <v>495</v>
      </c>
      <c r="G220" s="93"/>
      <c r="H220" s="93"/>
      <c r="I220" s="93"/>
      <c r="J220" s="93"/>
      <c r="K220" s="96"/>
      <c r="L220" s="97"/>
      <c r="M220" s="97"/>
      <c r="N220" s="97"/>
      <c r="R220" s="106"/>
      <c r="S220" s="83"/>
      <c r="T220" s="106"/>
      <c r="U220" s="109"/>
      <c r="V220" s="109"/>
      <c r="W220" s="109"/>
      <c r="X220" s="109"/>
      <c r="Y220" s="83"/>
      <c r="Z220" s="83"/>
      <c r="AA220" s="83"/>
    </row>
    <row r="221" spans="2:27">
      <c r="B221" s="9" t="s">
        <v>496</v>
      </c>
      <c r="C221" s="11"/>
      <c r="D221" s="11"/>
      <c r="E221" s="11"/>
      <c r="F221" s="11" t="s">
        <v>497</v>
      </c>
      <c r="G221" s="93"/>
      <c r="H221" s="93"/>
      <c r="I221" s="93"/>
      <c r="J221" s="93"/>
      <c r="K221" s="96"/>
      <c r="L221" s="97"/>
      <c r="M221" s="97"/>
      <c r="N221" s="97"/>
      <c r="R221" s="106"/>
      <c r="S221" s="83"/>
      <c r="T221" s="106"/>
      <c r="U221" s="109"/>
      <c r="V221" s="109"/>
      <c r="W221" s="109"/>
      <c r="X221" s="109"/>
      <c r="Y221" s="83"/>
      <c r="Z221" s="83"/>
      <c r="AA221" s="83"/>
    </row>
    <row r="222" spans="2:27">
      <c r="B222" s="9" t="s">
        <v>498</v>
      </c>
      <c r="C222" s="11"/>
      <c r="D222" s="11"/>
      <c r="E222" s="11"/>
      <c r="F222" s="11" t="s">
        <v>499</v>
      </c>
      <c r="G222" s="93"/>
      <c r="H222" s="93"/>
      <c r="I222" s="93"/>
      <c r="J222" s="93"/>
      <c r="K222" s="96"/>
      <c r="L222" s="97"/>
      <c r="M222" s="97"/>
      <c r="N222" s="97"/>
      <c r="R222" s="106"/>
      <c r="S222" s="83"/>
      <c r="T222" s="106"/>
      <c r="U222" s="109"/>
      <c r="V222" s="109"/>
      <c r="W222" s="109"/>
      <c r="X222" s="109"/>
      <c r="Y222" s="83"/>
      <c r="Z222" s="83"/>
      <c r="AA222" s="83"/>
    </row>
    <row r="223" spans="2:27">
      <c r="B223" s="9"/>
      <c r="C223" s="11"/>
      <c r="D223" s="11"/>
      <c r="E223" s="11" t="s">
        <v>500</v>
      </c>
      <c r="F223" s="11"/>
      <c r="G223" s="93"/>
      <c r="H223" s="93"/>
      <c r="I223" s="93"/>
      <c r="J223" s="93"/>
      <c r="K223" s="96"/>
      <c r="L223" s="97"/>
      <c r="M223" s="97"/>
      <c r="N223" s="97"/>
      <c r="R223" s="106"/>
      <c r="S223" s="83"/>
      <c r="T223" s="106"/>
      <c r="U223" s="109"/>
      <c r="V223" s="109"/>
      <c r="W223" s="109"/>
      <c r="X223" s="109"/>
      <c r="Y223" s="83"/>
      <c r="Z223" s="83"/>
      <c r="AA223" s="83"/>
    </row>
    <row r="224" spans="2:27">
      <c r="B224" s="9" t="s">
        <v>501</v>
      </c>
      <c r="C224" s="11"/>
      <c r="D224" s="11"/>
      <c r="E224" s="11"/>
      <c r="F224" s="11" t="s">
        <v>502</v>
      </c>
      <c r="G224" s="93"/>
      <c r="H224" s="93"/>
      <c r="I224" s="93"/>
      <c r="J224" s="93"/>
      <c r="K224" s="96"/>
      <c r="L224" s="97"/>
      <c r="M224" s="97"/>
      <c r="N224" s="97"/>
      <c r="R224" s="106"/>
      <c r="S224" s="83"/>
      <c r="T224" s="106"/>
      <c r="U224" s="109"/>
      <c r="V224" s="109"/>
      <c r="W224" s="109"/>
      <c r="X224" s="109"/>
      <c r="Y224" s="83"/>
      <c r="Z224" s="83"/>
      <c r="AA224" s="83"/>
    </row>
    <row r="225" spans="2:27">
      <c r="B225" s="9" t="s">
        <v>503</v>
      </c>
      <c r="C225" s="11"/>
      <c r="D225" s="11"/>
      <c r="E225" s="11"/>
      <c r="F225" s="11" t="s">
        <v>504</v>
      </c>
      <c r="G225" s="93"/>
      <c r="H225" s="93"/>
      <c r="I225" s="93"/>
      <c r="J225" s="93"/>
      <c r="K225" s="96"/>
      <c r="L225" s="97"/>
      <c r="M225" s="97"/>
      <c r="N225" s="97"/>
      <c r="R225" s="106"/>
      <c r="S225" s="83"/>
      <c r="T225" s="106"/>
      <c r="U225" s="109"/>
      <c r="V225" s="109"/>
      <c r="W225" s="109"/>
      <c r="X225" s="109"/>
      <c r="Y225" s="83"/>
      <c r="Z225" s="83"/>
      <c r="AA225" s="83"/>
    </row>
    <row r="226" spans="2:27">
      <c r="B226" s="9"/>
      <c r="C226" s="11"/>
      <c r="D226" s="11"/>
      <c r="E226" s="11" t="s">
        <v>505</v>
      </c>
      <c r="F226" s="11"/>
      <c r="G226" s="93"/>
      <c r="H226" s="93"/>
      <c r="I226" s="93"/>
      <c r="J226" s="93"/>
      <c r="K226" s="96"/>
      <c r="L226" s="97"/>
      <c r="M226" s="97"/>
      <c r="N226" s="97"/>
      <c r="R226" s="106"/>
      <c r="S226" s="83"/>
      <c r="T226" s="106"/>
      <c r="U226" s="109"/>
      <c r="V226" s="109"/>
      <c r="W226" s="109"/>
      <c r="X226" s="109"/>
      <c r="Y226" s="83"/>
      <c r="Z226" s="83"/>
      <c r="AA226" s="83"/>
    </row>
    <row r="227" spans="2:27">
      <c r="B227" s="9" t="s">
        <v>506</v>
      </c>
      <c r="C227" s="11"/>
      <c r="D227" s="11"/>
      <c r="E227" s="11"/>
      <c r="F227" s="11" t="s">
        <v>507</v>
      </c>
      <c r="G227" s="93"/>
      <c r="H227" s="93"/>
      <c r="I227" s="93"/>
      <c r="J227" s="93"/>
      <c r="K227" s="96"/>
      <c r="L227" s="97"/>
      <c r="M227" s="97"/>
      <c r="N227" s="97"/>
      <c r="R227" s="106"/>
      <c r="S227" s="83"/>
      <c r="T227" s="106"/>
      <c r="U227" s="109"/>
      <c r="V227" s="109"/>
      <c r="W227" s="109"/>
      <c r="X227" s="109"/>
      <c r="Y227" s="83"/>
      <c r="Z227" s="83"/>
      <c r="AA227" s="83"/>
    </row>
    <row r="228" spans="2:27">
      <c r="B228" s="9" t="s">
        <v>508</v>
      </c>
      <c r="C228" s="11"/>
      <c r="D228" s="11"/>
      <c r="E228" s="11"/>
      <c r="F228" s="11" t="s">
        <v>509</v>
      </c>
      <c r="G228" s="93"/>
      <c r="H228" s="93"/>
      <c r="I228" s="93"/>
      <c r="J228" s="93"/>
      <c r="K228" s="96"/>
      <c r="L228" s="97"/>
      <c r="M228" s="97"/>
      <c r="N228" s="97"/>
      <c r="R228" s="106"/>
      <c r="S228" s="83"/>
      <c r="T228" s="106"/>
      <c r="U228" s="109"/>
      <c r="V228" s="109"/>
      <c r="W228" s="109"/>
      <c r="X228" s="109"/>
      <c r="Y228" s="83"/>
      <c r="Z228" s="83"/>
      <c r="AA228" s="83"/>
    </row>
    <row r="229" spans="2:27">
      <c r="B229" s="9" t="s">
        <v>510</v>
      </c>
      <c r="C229" s="11"/>
      <c r="D229" s="11"/>
      <c r="E229" s="11"/>
      <c r="F229" s="11" t="s">
        <v>511</v>
      </c>
      <c r="G229" s="93"/>
      <c r="H229" s="93"/>
      <c r="I229" s="93"/>
      <c r="J229" s="93"/>
      <c r="K229" s="96"/>
      <c r="L229" s="97"/>
      <c r="M229" s="97"/>
      <c r="N229" s="97"/>
      <c r="R229" s="106"/>
      <c r="S229" s="83"/>
      <c r="T229" s="106"/>
      <c r="U229" s="109"/>
      <c r="V229" s="109"/>
      <c r="W229" s="109"/>
      <c r="X229" s="109"/>
      <c r="Y229" s="83"/>
      <c r="Z229" s="83"/>
      <c r="AA229" s="83"/>
    </row>
    <row r="230" spans="2:27">
      <c r="B230" s="9" t="s">
        <v>512</v>
      </c>
      <c r="C230" s="11"/>
      <c r="D230" s="11"/>
      <c r="E230" s="11"/>
      <c r="F230" s="11" t="s">
        <v>513</v>
      </c>
      <c r="G230" s="93"/>
      <c r="H230" s="93"/>
      <c r="I230" s="93"/>
      <c r="J230" s="93"/>
      <c r="K230" s="96"/>
      <c r="L230" s="97"/>
      <c r="M230" s="97"/>
      <c r="N230" s="97"/>
      <c r="R230" s="106"/>
      <c r="S230" s="83"/>
      <c r="T230" s="106"/>
      <c r="U230" s="109"/>
      <c r="V230" s="109"/>
      <c r="W230" s="109"/>
      <c r="X230" s="109"/>
      <c r="Y230" s="83"/>
      <c r="Z230" s="83"/>
      <c r="AA230" s="83"/>
    </row>
    <row r="231" spans="2:27">
      <c r="B231" s="9"/>
      <c r="C231" s="11" t="s">
        <v>514</v>
      </c>
      <c r="D231" s="11"/>
      <c r="E231" s="11"/>
      <c r="F231" s="11"/>
      <c r="G231" s="93"/>
      <c r="H231" s="93"/>
      <c r="I231" s="93"/>
      <c r="J231" s="93"/>
      <c r="K231" s="96"/>
      <c r="L231" s="97"/>
      <c r="M231" s="97"/>
      <c r="N231" s="97"/>
      <c r="R231" s="106"/>
      <c r="S231" s="83"/>
      <c r="T231" s="106"/>
      <c r="U231" s="109"/>
      <c r="V231" s="109"/>
      <c r="W231" s="109"/>
      <c r="X231" s="109"/>
      <c r="Y231" s="83"/>
      <c r="Z231" s="83"/>
      <c r="AA231" s="83"/>
    </row>
    <row r="232" spans="2:27">
      <c r="B232" s="9"/>
      <c r="C232" s="11"/>
      <c r="D232" s="11" t="s">
        <v>515</v>
      </c>
      <c r="E232" s="11"/>
      <c r="F232" s="11"/>
      <c r="G232" s="93"/>
      <c r="H232" s="93"/>
      <c r="I232" s="93"/>
      <c r="J232" s="93"/>
      <c r="K232" s="96"/>
      <c r="L232" s="97"/>
      <c r="M232" s="97"/>
      <c r="N232" s="97"/>
      <c r="R232" s="106"/>
      <c r="S232" s="83"/>
      <c r="T232" s="106"/>
      <c r="U232" s="109"/>
      <c r="V232" s="109"/>
      <c r="W232" s="109"/>
      <c r="X232" s="109"/>
      <c r="Y232" s="83"/>
      <c r="Z232" s="83"/>
      <c r="AA232" s="83"/>
    </row>
    <row r="233" spans="2:27">
      <c r="B233" s="9"/>
      <c r="C233" s="11"/>
      <c r="D233" s="11"/>
      <c r="E233" s="11" t="s">
        <v>516</v>
      </c>
      <c r="F233" s="11"/>
      <c r="G233" s="93"/>
      <c r="H233" s="93"/>
      <c r="I233" s="93"/>
      <c r="J233" s="93"/>
      <c r="K233" s="96"/>
      <c r="L233" s="97"/>
      <c r="M233" s="97"/>
      <c r="N233" s="97"/>
      <c r="R233" s="106"/>
      <c r="S233" s="83"/>
      <c r="T233" s="106"/>
      <c r="U233" s="109"/>
      <c r="V233" s="109"/>
      <c r="W233" s="109"/>
      <c r="X233" s="109"/>
      <c r="Y233" s="83"/>
      <c r="Z233" s="83"/>
      <c r="AA233" s="83"/>
    </row>
    <row r="234" spans="2:27">
      <c r="B234" s="9" t="s">
        <v>517</v>
      </c>
      <c r="C234" s="11"/>
      <c r="D234" s="11"/>
      <c r="E234" s="11"/>
      <c r="F234" s="11" t="s">
        <v>205</v>
      </c>
      <c r="G234" s="93"/>
      <c r="H234" s="93"/>
      <c r="I234" s="93"/>
      <c r="J234" s="93"/>
      <c r="K234" s="96"/>
      <c r="L234" s="97"/>
      <c r="M234" s="97"/>
      <c r="N234" s="97"/>
      <c r="R234" s="106"/>
      <c r="S234" s="83"/>
      <c r="T234" s="106"/>
      <c r="U234" s="109"/>
      <c r="V234" s="109"/>
      <c r="W234" s="109"/>
      <c r="X234" s="109"/>
      <c r="Y234" s="83"/>
      <c r="Z234" s="83"/>
      <c r="AA234" s="83"/>
    </row>
    <row r="235" spans="2:27">
      <c r="B235" s="9" t="s">
        <v>518</v>
      </c>
      <c r="C235" s="11"/>
      <c r="D235" s="11"/>
      <c r="E235" s="11"/>
      <c r="F235" s="11" t="s">
        <v>207</v>
      </c>
      <c r="G235" s="93"/>
      <c r="H235" s="93"/>
      <c r="I235" s="93"/>
      <c r="J235" s="93"/>
      <c r="K235" s="96"/>
      <c r="L235" s="97"/>
      <c r="M235" s="97"/>
      <c r="N235" s="97"/>
      <c r="R235" s="106"/>
      <c r="S235" s="83"/>
      <c r="T235" s="106"/>
      <c r="U235" s="109"/>
      <c r="V235" s="109"/>
      <c r="W235" s="109"/>
      <c r="X235" s="109"/>
      <c r="Y235" s="83"/>
      <c r="Z235" s="83"/>
      <c r="AA235" s="83"/>
    </row>
    <row r="236" spans="2:27">
      <c r="B236" s="9"/>
      <c r="C236" s="11"/>
      <c r="D236" s="11"/>
      <c r="E236" s="11" t="s">
        <v>519</v>
      </c>
      <c r="F236" s="11"/>
      <c r="G236" s="93"/>
      <c r="H236" s="93"/>
      <c r="I236" s="93"/>
      <c r="J236" s="93"/>
      <c r="K236" s="96"/>
      <c r="L236" s="97"/>
      <c r="M236" s="97"/>
      <c r="N236" s="97"/>
      <c r="R236" s="106"/>
      <c r="S236" s="83"/>
      <c r="T236" s="106"/>
      <c r="U236" s="109"/>
      <c r="V236" s="109"/>
      <c r="W236" s="109"/>
      <c r="X236" s="109"/>
      <c r="Y236" s="83"/>
      <c r="Z236" s="83"/>
      <c r="AA236" s="83"/>
    </row>
    <row r="237" spans="2:27">
      <c r="B237" s="9" t="s">
        <v>520</v>
      </c>
      <c r="C237" s="11"/>
      <c r="D237" s="11"/>
      <c r="E237" s="11"/>
      <c r="F237" s="11" t="s">
        <v>521</v>
      </c>
      <c r="G237" s="93"/>
      <c r="H237" s="93"/>
      <c r="I237" s="93"/>
      <c r="J237" s="93"/>
      <c r="K237" s="96"/>
      <c r="L237" s="97"/>
      <c r="M237" s="97"/>
      <c r="N237" s="97"/>
      <c r="R237" s="106"/>
      <c r="S237" s="83"/>
      <c r="T237" s="106"/>
      <c r="U237" s="109"/>
      <c r="V237" s="109"/>
      <c r="W237" s="109"/>
      <c r="X237" s="109"/>
      <c r="Y237" s="83"/>
      <c r="Z237" s="83"/>
      <c r="AA237" s="83"/>
    </row>
    <row r="238" spans="2:27">
      <c r="B238" s="9" t="s">
        <v>522</v>
      </c>
      <c r="C238" s="11"/>
      <c r="D238" s="11"/>
      <c r="E238" s="11"/>
      <c r="F238" s="11" t="s">
        <v>523</v>
      </c>
      <c r="G238" s="93"/>
      <c r="H238" s="93"/>
      <c r="I238" s="93"/>
      <c r="J238" s="93"/>
      <c r="K238" s="96"/>
      <c r="L238" s="97"/>
      <c r="M238" s="97"/>
      <c r="N238" s="97"/>
      <c r="R238" s="106"/>
      <c r="S238" s="83"/>
      <c r="T238" s="106"/>
      <c r="U238" s="109"/>
      <c r="V238" s="109"/>
      <c r="W238" s="109"/>
      <c r="X238" s="109"/>
      <c r="Y238" s="83"/>
      <c r="Z238" s="83"/>
      <c r="AA238" s="83"/>
    </row>
    <row r="239" spans="2:27">
      <c r="B239" s="9" t="s">
        <v>524</v>
      </c>
      <c r="C239" s="11"/>
      <c r="D239" s="11"/>
      <c r="E239" s="11"/>
      <c r="F239" s="11" t="s">
        <v>525</v>
      </c>
      <c r="G239" s="93"/>
      <c r="H239" s="93"/>
      <c r="I239" s="93"/>
      <c r="J239" s="93"/>
      <c r="K239" s="96"/>
      <c r="L239" s="97"/>
      <c r="M239" s="97"/>
      <c r="N239" s="97"/>
      <c r="R239" s="106"/>
      <c r="S239" s="83"/>
      <c r="T239" s="106"/>
      <c r="U239" s="109"/>
      <c r="V239" s="109"/>
      <c r="W239" s="109"/>
      <c r="X239" s="109"/>
      <c r="Y239" s="83"/>
      <c r="Z239" s="83"/>
      <c r="AA239" s="83"/>
    </row>
    <row r="240" spans="2:27">
      <c r="B240" s="9" t="s">
        <v>526</v>
      </c>
      <c r="C240" s="11"/>
      <c r="D240" s="11"/>
      <c r="E240" s="11"/>
      <c r="F240" s="11" t="s">
        <v>527</v>
      </c>
      <c r="G240" s="93"/>
      <c r="H240" s="93"/>
      <c r="I240" s="93"/>
      <c r="J240" s="93"/>
      <c r="K240" s="96"/>
      <c r="L240" s="97"/>
      <c r="M240" s="97"/>
      <c r="N240" s="97"/>
      <c r="R240" s="106"/>
      <c r="S240" s="83"/>
      <c r="T240" s="106"/>
      <c r="U240" s="109"/>
      <c r="V240" s="109"/>
      <c r="W240" s="109"/>
      <c r="X240" s="109"/>
      <c r="Y240" s="83"/>
      <c r="Z240" s="83"/>
      <c r="AA240" s="83"/>
    </row>
    <row r="241" spans="2:27">
      <c r="B241" s="9" t="s">
        <v>528</v>
      </c>
      <c r="C241" s="11"/>
      <c r="D241" s="11"/>
      <c r="E241" s="11"/>
      <c r="F241" s="11" t="s">
        <v>529</v>
      </c>
      <c r="G241" s="93"/>
      <c r="H241" s="93"/>
      <c r="I241" s="93"/>
      <c r="J241" s="93"/>
      <c r="K241" s="96"/>
      <c r="L241" s="97"/>
      <c r="M241" s="97"/>
      <c r="N241" s="97"/>
      <c r="R241" s="106"/>
      <c r="S241" s="83"/>
      <c r="T241" s="106"/>
      <c r="U241" s="109"/>
      <c r="V241" s="109"/>
      <c r="W241" s="109"/>
      <c r="X241" s="109"/>
      <c r="Y241" s="83"/>
      <c r="Z241" s="83"/>
      <c r="AA241" s="83"/>
    </row>
    <row r="242" spans="2:27">
      <c r="B242" s="9"/>
      <c r="C242" s="11"/>
      <c r="D242" s="11"/>
      <c r="E242" s="11" t="s">
        <v>530</v>
      </c>
      <c r="F242" s="11"/>
      <c r="G242" s="93"/>
      <c r="H242" s="93"/>
      <c r="I242" s="93"/>
      <c r="J242" s="93"/>
      <c r="K242" s="96"/>
      <c r="L242" s="97"/>
      <c r="M242" s="97"/>
      <c r="N242" s="97"/>
      <c r="R242" s="106"/>
      <c r="S242" s="83"/>
      <c r="T242" s="106"/>
      <c r="U242" s="109"/>
      <c r="V242" s="109"/>
      <c r="W242" s="109"/>
      <c r="X242" s="109"/>
      <c r="Y242" s="83"/>
      <c r="Z242" s="83"/>
      <c r="AA242" s="83"/>
    </row>
    <row r="243" spans="2:27">
      <c r="B243" s="9" t="s">
        <v>531</v>
      </c>
      <c r="C243" s="11"/>
      <c r="D243" s="11"/>
      <c r="E243" s="11"/>
      <c r="F243" s="11" t="s">
        <v>532</v>
      </c>
      <c r="G243" s="93"/>
      <c r="H243" s="93"/>
      <c r="I243" s="93"/>
      <c r="J243" s="93"/>
      <c r="K243" s="96"/>
      <c r="L243" s="97"/>
      <c r="M243" s="97"/>
      <c r="N243" s="97"/>
      <c r="R243" s="106"/>
      <c r="S243" s="83"/>
      <c r="T243" s="106"/>
      <c r="U243" s="109"/>
      <c r="V243" s="109"/>
      <c r="W243" s="109"/>
      <c r="X243" s="109"/>
      <c r="Y243" s="83"/>
      <c r="Z243" s="83"/>
      <c r="AA243" s="83"/>
    </row>
    <row r="244" spans="2:27">
      <c r="B244" s="9" t="s">
        <v>533</v>
      </c>
      <c r="C244" s="11"/>
      <c r="D244" s="11"/>
      <c r="E244" s="11"/>
      <c r="F244" s="11" t="s">
        <v>534</v>
      </c>
      <c r="G244" s="93"/>
      <c r="H244" s="93"/>
      <c r="I244" s="93"/>
      <c r="J244" s="93"/>
      <c r="K244" s="96"/>
      <c r="L244" s="97"/>
      <c r="M244" s="97"/>
      <c r="N244" s="97"/>
      <c r="R244" s="106"/>
      <c r="S244" s="83"/>
      <c r="T244" s="106"/>
      <c r="U244" s="109"/>
      <c r="V244" s="109"/>
      <c r="W244" s="109"/>
      <c r="X244" s="109"/>
      <c r="Y244" s="83"/>
      <c r="Z244" s="83"/>
      <c r="AA244" s="83"/>
    </row>
    <row r="245" spans="2:27">
      <c r="B245" s="9" t="s">
        <v>535</v>
      </c>
      <c r="C245" s="11"/>
      <c r="D245" s="11"/>
      <c r="E245" s="11"/>
      <c r="F245" s="11" t="s">
        <v>536</v>
      </c>
      <c r="G245" s="93"/>
      <c r="H245" s="93"/>
      <c r="I245" s="93"/>
      <c r="J245" s="93"/>
      <c r="K245" s="96"/>
      <c r="L245" s="97"/>
      <c r="M245" s="97"/>
      <c r="N245" s="97"/>
      <c r="R245" s="106"/>
      <c r="S245" s="83"/>
      <c r="T245" s="106"/>
      <c r="U245" s="109"/>
      <c r="V245" s="109"/>
      <c r="W245" s="109"/>
      <c r="X245" s="109"/>
      <c r="Y245" s="83"/>
      <c r="Z245" s="83"/>
      <c r="AA245" s="83"/>
    </row>
    <row r="246" spans="2:27">
      <c r="B246" s="9" t="s">
        <v>537</v>
      </c>
      <c r="C246" s="11"/>
      <c r="D246" s="11"/>
      <c r="E246" s="11"/>
      <c r="F246" s="11" t="s">
        <v>538</v>
      </c>
      <c r="G246" s="93"/>
      <c r="H246" s="93"/>
      <c r="I246" s="93"/>
      <c r="J246" s="93"/>
      <c r="K246" s="96"/>
      <c r="L246" s="97"/>
      <c r="M246" s="97"/>
      <c r="N246" s="97"/>
      <c r="R246" s="106"/>
      <c r="S246" s="83"/>
      <c r="T246" s="106"/>
      <c r="U246" s="109"/>
      <c r="V246" s="109"/>
      <c r="W246" s="109"/>
      <c r="X246" s="109"/>
      <c r="Y246" s="83"/>
      <c r="Z246" s="83"/>
      <c r="AA246" s="83"/>
    </row>
    <row r="247" spans="2:27">
      <c r="B247" s="9" t="s">
        <v>539</v>
      </c>
      <c r="C247" s="11"/>
      <c r="D247" s="11"/>
      <c r="E247" s="11"/>
      <c r="F247" s="11" t="s">
        <v>540</v>
      </c>
      <c r="G247" s="93"/>
      <c r="H247" s="93"/>
      <c r="I247" s="93"/>
      <c r="J247" s="93"/>
      <c r="K247" s="96"/>
      <c r="L247" s="97"/>
      <c r="M247" s="97"/>
      <c r="N247" s="97"/>
      <c r="R247" s="106"/>
      <c r="S247" s="83"/>
      <c r="T247" s="106"/>
      <c r="U247" s="109"/>
      <c r="V247" s="109"/>
      <c r="W247" s="109"/>
      <c r="X247" s="109"/>
      <c r="Y247" s="83"/>
      <c r="Z247" s="83"/>
      <c r="AA247" s="83"/>
    </row>
    <row r="248" spans="2:27">
      <c r="B248" s="9" t="s">
        <v>541</v>
      </c>
      <c r="C248" s="11"/>
      <c r="D248" s="11"/>
      <c r="E248" s="11"/>
      <c r="F248" s="11" t="s">
        <v>542</v>
      </c>
      <c r="G248" s="93"/>
      <c r="H248" s="93"/>
      <c r="I248" s="93"/>
      <c r="J248" s="93"/>
      <c r="K248" s="96"/>
      <c r="L248" s="97"/>
      <c r="M248" s="97"/>
      <c r="N248" s="97"/>
      <c r="R248" s="106"/>
      <c r="S248" s="83"/>
      <c r="T248" s="106"/>
      <c r="U248" s="109"/>
      <c r="V248" s="109"/>
      <c r="W248" s="109"/>
      <c r="X248" s="109"/>
      <c r="Y248" s="83"/>
      <c r="Z248" s="83"/>
      <c r="AA248" s="83"/>
    </row>
    <row r="249" spans="2:27">
      <c r="B249" s="9" t="s">
        <v>543</v>
      </c>
      <c r="C249" s="11"/>
      <c r="D249" s="11"/>
      <c r="E249" s="11"/>
      <c r="F249" s="11" t="s">
        <v>544</v>
      </c>
      <c r="G249" s="93"/>
      <c r="H249" s="93"/>
      <c r="I249" s="93"/>
      <c r="J249" s="93"/>
      <c r="K249" s="96"/>
      <c r="L249" s="97"/>
      <c r="M249" s="97"/>
      <c r="N249" s="97"/>
      <c r="R249" s="106"/>
      <c r="S249" s="83"/>
      <c r="T249" s="106"/>
      <c r="U249" s="109"/>
      <c r="V249" s="109"/>
      <c r="W249" s="109"/>
      <c r="X249" s="109"/>
      <c r="Y249" s="83"/>
      <c r="Z249" s="83"/>
      <c r="AA249" s="83"/>
    </row>
    <row r="250" spans="2:27">
      <c r="B250" s="9"/>
      <c r="C250" s="11"/>
      <c r="D250" s="11"/>
      <c r="E250" s="11" t="s">
        <v>545</v>
      </c>
      <c r="F250" s="11"/>
      <c r="G250" s="93"/>
      <c r="H250" s="93"/>
      <c r="I250" s="93"/>
      <c r="J250" s="93"/>
      <c r="K250" s="96"/>
      <c r="L250" s="97"/>
      <c r="M250" s="97"/>
      <c r="N250" s="97"/>
      <c r="R250" s="106"/>
      <c r="S250" s="83"/>
      <c r="T250" s="106"/>
      <c r="U250" s="109"/>
      <c r="V250" s="109"/>
      <c r="W250" s="109"/>
      <c r="X250" s="109"/>
      <c r="Y250" s="83"/>
      <c r="Z250" s="83"/>
      <c r="AA250" s="83"/>
    </row>
    <row r="251" spans="2:27">
      <c r="B251" s="9" t="s">
        <v>546</v>
      </c>
      <c r="C251" s="11"/>
      <c r="D251" s="11"/>
      <c r="E251" s="11"/>
      <c r="F251" s="11" t="s">
        <v>547</v>
      </c>
      <c r="G251" s="93"/>
      <c r="H251" s="93"/>
      <c r="I251" s="93"/>
      <c r="J251" s="93"/>
      <c r="K251" s="96"/>
      <c r="L251" s="97"/>
      <c r="M251" s="97"/>
      <c r="N251" s="97"/>
      <c r="R251" s="106"/>
      <c r="S251" s="83"/>
      <c r="T251" s="106"/>
      <c r="U251" s="109"/>
      <c r="V251" s="109"/>
      <c r="W251" s="109"/>
      <c r="X251" s="109"/>
      <c r="Y251" s="83"/>
      <c r="Z251" s="83"/>
      <c r="AA251" s="83"/>
    </row>
    <row r="252" spans="2:27">
      <c r="B252" s="9" t="s">
        <v>548</v>
      </c>
      <c r="C252" s="11"/>
      <c r="D252" s="11"/>
      <c r="E252" s="11"/>
      <c r="F252" s="11" t="s">
        <v>549</v>
      </c>
      <c r="G252" s="93"/>
      <c r="H252" s="93"/>
      <c r="I252" s="93"/>
      <c r="J252" s="93"/>
      <c r="K252" s="96"/>
      <c r="L252" s="97"/>
      <c r="M252" s="97"/>
      <c r="N252" s="97"/>
      <c r="R252" s="106"/>
      <c r="S252" s="83"/>
      <c r="T252" s="106"/>
      <c r="U252" s="109"/>
      <c r="V252" s="109"/>
      <c r="W252" s="109"/>
      <c r="X252" s="109"/>
      <c r="Y252" s="83"/>
      <c r="Z252" s="83"/>
      <c r="AA252" s="83"/>
    </row>
    <row r="253" spans="2:27">
      <c r="B253" s="9"/>
      <c r="C253" s="11"/>
      <c r="D253" s="11"/>
      <c r="E253" s="11" t="s">
        <v>550</v>
      </c>
      <c r="F253" s="11"/>
      <c r="G253" s="93"/>
      <c r="H253" s="93"/>
      <c r="I253" s="93"/>
      <c r="J253" s="93"/>
      <c r="K253" s="96"/>
      <c r="L253" s="97"/>
      <c r="M253" s="97"/>
      <c r="N253" s="97"/>
      <c r="R253" s="106"/>
      <c r="S253" s="83"/>
      <c r="T253" s="106"/>
      <c r="U253" s="109"/>
      <c r="V253" s="109"/>
      <c r="W253" s="109"/>
      <c r="X253" s="109"/>
      <c r="Y253" s="83"/>
      <c r="Z253" s="83"/>
      <c r="AA253" s="83"/>
    </row>
    <row r="254" spans="2:27">
      <c r="B254" s="9" t="s">
        <v>551</v>
      </c>
      <c r="C254" s="11"/>
      <c r="D254" s="11"/>
      <c r="E254" s="11"/>
      <c r="F254" s="11" t="s">
        <v>552</v>
      </c>
      <c r="G254" s="93"/>
      <c r="H254" s="93"/>
      <c r="I254" s="93"/>
      <c r="J254" s="93"/>
      <c r="K254" s="96"/>
      <c r="L254" s="97"/>
      <c r="M254" s="97"/>
      <c r="N254" s="97"/>
      <c r="R254" s="106"/>
      <c r="S254" s="83"/>
      <c r="T254" s="106"/>
      <c r="U254" s="109"/>
      <c r="V254" s="109"/>
      <c r="W254" s="109"/>
      <c r="X254" s="109"/>
      <c r="Y254" s="83"/>
      <c r="Z254" s="83"/>
      <c r="AA254" s="83"/>
    </row>
    <row r="255" spans="2:27">
      <c r="B255" s="9" t="s">
        <v>553</v>
      </c>
      <c r="C255" s="11"/>
      <c r="D255" s="11"/>
      <c r="E255" s="11"/>
      <c r="F255" s="11" t="s">
        <v>554</v>
      </c>
      <c r="G255" s="93"/>
      <c r="H255" s="93"/>
      <c r="I255" s="93"/>
      <c r="J255" s="93"/>
      <c r="K255" s="96"/>
      <c r="L255" s="97"/>
      <c r="M255" s="97"/>
      <c r="N255" s="97"/>
      <c r="R255" s="106"/>
      <c r="S255" s="83"/>
      <c r="T255" s="106"/>
      <c r="U255" s="109"/>
      <c r="V255" s="109"/>
      <c r="W255" s="109"/>
      <c r="X255" s="109"/>
      <c r="Y255" s="83"/>
      <c r="Z255" s="83"/>
      <c r="AA255" s="83"/>
    </row>
    <row r="256" spans="2:27">
      <c r="B256" s="9" t="s">
        <v>555</v>
      </c>
      <c r="C256" s="11"/>
      <c r="D256" s="11"/>
      <c r="E256" s="11"/>
      <c r="F256" s="11" t="s">
        <v>556</v>
      </c>
      <c r="G256" s="93"/>
      <c r="H256" s="93"/>
      <c r="I256" s="93"/>
      <c r="J256" s="93"/>
      <c r="K256" s="96"/>
      <c r="L256" s="97"/>
      <c r="M256" s="97"/>
      <c r="N256" s="97"/>
      <c r="R256" s="106"/>
      <c r="S256" s="83"/>
      <c r="T256" s="106"/>
      <c r="U256" s="109"/>
      <c r="V256" s="109"/>
      <c r="W256" s="109"/>
      <c r="X256" s="109"/>
      <c r="Y256" s="83"/>
      <c r="Z256" s="83"/>
      <c r="AA256" s="83"/>
    </row>
    <row r="257" spans="2:27">
      <c r="B257" s="9" t="s">
        <v>557</v>
      </c>
      <c r="C257" s="11"/>
      <c r="D257" s="11"/>
      <c r="E257" s="11"/>
      <c r="F257" s="11" t="s">
        <v>558</v>
      </c>
      <c r="G257" s="93"/>
      <c r="H257" s="93"/>
      <c r="I257" s="93"/>
      <c r="J257" s="93"/>
      <c r="K257" s="96"/>
      <c r="L257" s="97"/>
      <c r="M257" s="97"/>
      <c r="N257" s="97"/>
      <c r="R257" s="106"/>
      <c r="S257" s="83"/>
      <c r="T257" s="106"/>
      <c r="U257" s="109"/>
      <c r="V257" s="109"/>
      <c r="W257" s="109"/>
      <c r="X257" s="109"/>
      <c r="Y257" s="83"/>
      <c r="Z257" s="83"/>
      <c r="AA257" s="83"/>
    </row>
    <row r="258" spans="2:27">
      <c r="B258" s="9" t="s">
        <v>559</v>
      </c>
      <c r="C258" s="11"/>
      <c r="D258" s="11"/>
      <c r="E258" s="11"/>
      <c r="F258" s="11" t="s">
        <v>560</v>
      </c>
      <c r="G258" s="93"/>
      <c r="H258" s="93"/>
      <c r="I258" s="93"/>
      <c r="J258" s="93"/>
      <c r="K258" s="96"/>
      <c r="L258" s="97"/>
      <c r="M258" s="97"/>
      <c r="N258" s="97"/>
      <c r="R258" s="106"/>
      <c r="S258" s="83"/>
      <c r="T258" s="106"/>
      <c r="U258" s="109"/>
      <c r="V258" s="109"/>
      <c r="W258" s="109"/>
      <c r="X258" s="109"/>
      <c r="Y258" s="83"/>
      <c r="Z258" s="83"/>
      <c r="AA258" s="83"/>
    </row>
    <row r="259" spans="2:27">
      <c r="B259" s="9"/>
      <c r="C259" s="11"/>
      <c r="D259" s="11"/>
      <c r="E259" s="98" t="s">
        <v>3452</v>
      </c>
      <c r="F259" s="11"/>
      <c r="G259" s="93"/>
      <c r="H259" s="93"/>
      <c r="I259" s="93"/>
      <c r="J259" s="93"/>
      <c r="K259" s="96"/>
      <c r="L259" s="97"/>
      <c r="M259" s="97"/>
      <c r="N259" s="97"/>
      <c r="R259" s="106"/>
      <c r="S259" s="83"/>
      <c r="T259" s="106"/>
      <c r="U259" s="109"/>
      <c r="V259" s="109"/>
      <c r="W259" s="109"/>
      <c r="X259" s="109"/>
      <c r="Y259" s="83"/>
      <c r="Z259" s="83"/>
      <c r="AA259" s="83"/>
    </row>
    <row r="260" spans="2:27">
      <c r="B260" s="9" t="s">
        <v>561</v>
      </c>
      <c r="C260" s="11"/>
      <c r="D260" s="11"/>
      <c r="E260" s="11"/>
      <c r="F260" s="11" t="s">
        <v>562</v>
      </c>
      <c r="G260" s="93"/>
      <c r="H260" s="93"/>
      <c r="I260" s="93"/>
      <c r="J260" s="93"/>
      <c r="K260" s="96"/>
      <c r="L260" s="97"/>
      <c r="M260" s="97"/>
      <c r="N260" s="97"/>
      <c r="R260" s="106"/>
      <c r="S260" s="83"/>
      <c r="T260" s="106"/>
      <c r="U260" s="109"/>
      <c r="V260" s="109"/>
      <c r="W260" s="109"/>
      <c r="X260" s="109"/>
      <c r="Y260" s="83"/>
      <c r="Z260" s="83"/>
      <c r="AA260" s="83"/>
    </row>
    <row r="261" spans="2:27">
      <c r="B261" s="9" t="s">
        <v>563</v>
      </c>
      <c r="C261" s="11"/>
      <c r="D261" s="11"/>
      <c r="E261" s="11"/>
      <c r="F261" s="11" t="s">
        <v>564</v>
      </c>
      <c r="G261" s="93"/>
      <c r="H261" s="93"/>
      <c r="I261" s="93"/>
      <c r="J261" s="93"/>
      <c r="K261" s="96"/>
      <c r="L261" s="97"/>
      <c r="M261" s="97"/>
      <c r="N261" s="97"/>
      <c r="R261" s="106"/>
      <c r="S261" s="83"/>
      <c r="T261" s="106"/>
      <c r="U261" s="109"/>
      <c r="V261" s="109"/>
      <c r="W261" s="109"/>
      <c r="X261" s="109"/>
      <c r="Y261" s="83"/>
      <c r="Z261" s="83"/>
      <c r="AA261" s="83"/>
    </row>
    <row r="262" spans="2:27">
      <c r="B262" s="9" t="s">
        <v>565</v>
      </c>
      <c r="C262" s="11"/>
      <c r="D262" s="11"/>
      <c r="E262" s="11"/>
      <c r="F262" s="98" t="s">
        <v>3453</v>
      </c>
      <c r="G262" s="93"/>
      <c r="H262" s="93"/>
      <c r="I262" s="93"/>
      <c r="J262" s="93"/>
      <c r="K262" s="96"/>
      <c r="L262" s="97"/>
      <c r="M262" s="97"/>
      <c r="N262" s="97"/>
      <c r="R262" s="106"/>
      <c r="S262" s="83"/>
      <c r="T262" s="106"/>
      <c r="U262" s="109"/>
      <c r="V262" s="109"/>
      <c r="W262" s="109"/>
      <c r="X262" s="109"/>
      <c r="Y262" s="83"/>
      <c r="Z262" s="83"/>
      <c r="AA262" s="83"/>
    </row>
    <row r="263" spans="2:27">
      <c r="B263" s="9"/>
      <c r="C263" s="11"/>
      <c r="D263" s="11"/>
      <c r="E263" s="11" t="s">
        <v>566</v>
      </c>
      <c r="F263" s="11"/>
      <c r="G263" s="93"/>
      <c r="H263" s="93"/>
      <c r="I263" s="93"/>
      <c r="J263" s="93"/>
      <c r="K263" s="96"/>
      <c r="L263" s="97"/>
      <c r="M263" s="97"/>
      <c r="N263" s="97"/>
      <c r="R263" s="106"/>
      <c r="S263" s="83"/>
      <c r="T263" s="106"/>
      <c r="U263" s="109"/>
      <c r="V263" s="109"/>
      <c r="W263" s="109"/>
      <c r="X263" s="109"/>
      <c r="Y263" s="83"/>
      <c r="Z263" s="83"/>
      <c r="AA263" s="83"/>
    </row>
    <row r="264" spans="2:27">
      <c r="B264" s="9" t="s">
        <v>567</v>
      </c>
      <c r="C264" s="11"/>
      <c r="D264" s="11"/>
      <c r="E264" s="11"/>
      <c r="F264" s="11" t="s">
        <v>568</v>
      </c>
      <c r="G264" s="93"/>
      <c r="H264" s="93"/>
      <c r="I264" s="93"/>
      <c r="J264" s="93"/>
      <c r="K264" s="96"/>
      <c r="L264" s="97"/>
      <c r="M264" s="97"/>
      <c r="N264" s="97"/>
      <c r="R264" s="106"/>
      <c r="S264" s="83"/>
      <c r="T264" s="106"/>
      <c r="U264" s="109"/>
      <c r="V264" s="109"/>
      <c r="W264" s="109"/>
      <c r="X264" s="109"/>
      <c r="Y264" s="83"/>
      <c r="Z264" s="83"/>
      <c r="AA264" s="83"/>
    </row>
    <row r="265" spans="2:27">
      <c r="B265" s="9" t="s">
        <v>569</v>
      </c>
      <c r="C265" s="11"/>
      <c r="D265" s="11"/>
      <c r="E265" s="11"/>
      <c r="F265" s="11" t="s">
        <v>570</v>
      </c>
      <c r="G265" s="93"/>
      <c r="H265" s="93"/>
      <c r="I265" s="93"/>
      <c r="J265" s="93"/>
      <c r="K265" s="96"/>
      <c r="L265" s="97"/>
      <c r="M265" s="97"/>
      <c r="N265" s="97"/>
      <c r="R265" s="106"/>
      <c r="S265" s="83"/>
      <c r="T265" s="106"/>
      <c r="U265" s="109"/>
      <c r="V265" s="109"/>
      <c r="W265" s="109"/>
      <c r="X265" s="109"/>
      <c r="Y265" s="83"/>
      <c r="Z265" s="83"/>
      <c r="AA265" s="83"/>
    </row>
    <row r="266" spans="2:27">
      <c r="B266" s="9" t="s">
        <v>571</v>
      </c>
      <c r="C266" s="11"/>
      <c r="D266" s="11"/>
      <c r="E266" s="11"/>
      <c r="F266" s="11" t="s">
        <v>572</v>
      </c>
      <c r="G266" s="93"/>
      <c r="H266" s="93"/>
      <c r="I266" s="93"/>
      <c r="J266" s="93"/>
      <c r="K266" s="96"/>
      <c r="L266" s="97"/>
      <c r="M266" s="97"/>
      <c r="N266" s="97"/>
      <c r="R266" s="106"/>
      <c r="S266" s="83"/>
      <c r="T266" s="106"/>
      <c r="U266" s="109"/>
      <c r="V266" s="109"/>
      <c r="W266" s="109"/>
      <c r="X266" s="109"/>
      <c r="Y266" s="83"/>
      <c r="Z266" s="83"/>
      <c r="AA266" s="83"/>
    </row>
    <row r="267" spans="2:27">
      <c r="B267" s="9"/>
      <c r="C267" s="11"/>
      <c r="D267" s="11"/>
      <c r="E267" s="11" t="s">
        <v>573</v>
      </c>
      <c r="F267" s="11"/>
      <c r="G267" s="93"/>
      <c r="H267" s="93"/>
      <c r="I267" s="93"/>
      <c r="J267" s="93"/>
      <c r="K267" s="96"/>
      <c r="L267" s="97"/>
      <c r="M267" s="97"/>
      <c r="N267" s="97"/>
      <c r="R267" s="106"/>
      <c r="S267" s="83"/>
      <c r="T267" s="106"/>
      <c r="U267" s="109"/>
      <c r="V267" s="109"/>
      <c r="W267" s="109"/>
      <c r="X267" s="109"/>
      <c r="Y267" s="83"/>
      <c r="Z267" s="83"/>
      <c r="AA267" s="83"/>
    </row>
    <row r="268" spans="2:27">
      <c r="B268" s="9" t="s">
        <v>574</v>
      </c>
      <c r="C268" s="11"/>
      <c r="D268" s="11"/>
      <c r="E268" s="11"/>
      <c r="F268" s="11" t="s">
        <v>575</v>
      </c>
      <c r="G268" s="93"/>
      <c r="H268" s="93"/>
      <c r="I268" s="93"/>
      <c r="J268" s="93"/>
      <c r="K268" s="96"/>
      <c r="L268" s="97"/>
      <c r="M268" s="97"/>
      <c r="N268" s="97"/>
      <c r="R268" s="106"/>
      <c r="S268" s="83"/>
      <c r="T268" s="106"/>
      <c r="U268" s="109"/>
      <c r="V268" s="109"/>
      <c r="W268" s="109"/>
      <c r="X268" s="109"/>
      <c r="Y268" s="83"/>
      <c r="Z268" s="83"/>
      <c r="AA268" s="83"/>
    </row>
    <row r="269" spans="2:27">
      <c r="B269" s="9" t="s">
        <v>576</v>
      </c>
      <c r="C269" s="11"/>
      <c r="D269" s="11"/>
      <c r="E269" s="11"/>
      <c r="F269" s="11" t="s">
        <v>577</v>
      </c>
      <c r="G269" s="93"/>
      <c r="H269" s="93"/>
      <c r="I269" s="93"/>
      <c r="J269" s="93"/>
      <c r="K269" s="96"/>
      <c r="L269" s="97"/>
      <c r="M269" s="97"/>
      <c r="N269" s="97"/>
      <c r="R269" s="106"/>
      <c r="S269" s="83"/>
      <c r="T269" s="106"/>
      <c r="U269" s="109"/>
      <c r="V269" s="109"/>
      <c r="W269" s="109"/>
      <c r="X269" s="109"/>
      <c r="Y269" s="83"/>
      <c r="Z269" s="83"/>
      <c r="AA269" s="83"/>
    </row>
    <row r="270" spans="2:27">
      <c r="B270" s="9" t="s">
        <v>578</v>
      </c>
      <c r="C270" s="11"/>
      <c r="D270" s="11"/>
      <c r="E270" s="11"/>
      <c r="F270" s="11" t="s">
        <v>579</v>
      </c>
      <c r="G270" s="93"/>
      <c r="H270" s="93"/>
      <c r="I270" s="93"/>
      <c r="J270" s="93"/>
      <c r="K270" s="96"/>
      <c r="L270" s="97"/>
      <c r="M270" s="97"/>
      <c r="N270" s="97"/>
      <c r="R270" s="106"/>
      <c r="S270" s="83"/>
      <c r="T270" s="106"/>
      <c r="U270" s="109"/>
      <c r="V270" s="109"/>
      <c r="W270" s="109"/>
      <c r="X270" s="109"/>
      <c r="Y270" s="83"/>
      <c r="Z270" s="83"/>
      <c r="AA270" s="83"/>
    </row>
    <row r="271" spans="2:27">
      <c r="B271" s="9" t="s">
        <v>580</v>
      </c>
      <c r="C271" s="11"/>
      <c r="D271" s="11"/>
      <c r="E271" s="11"/>
      <c r="F271" s="11" t="s">
        <v>581</v>
      </c>
      <c r="G271" s="93"/>
      <c r="H271" s="93"/>
      <c r="I271" s="93"/>
      <c r="J271" s="93"/>
      <c r="K271" s="96"/>
      <c r="L271" s="97"/>
      <c r="M271" s="97"/>
      <c r="N271" s="97"/>
      <c r="R271" s="106"/>
      <c r="S271" s="83"/>
      <c r="T271" s="106"/>
      <c r="U271" s="109"/>
      <c r="V271" s="109"/>
      <c r="W271" s="109"/>
      <c r="X271" s="109"/>
      <c r="Y271" s="83"/>
      <c r="Z271" s="83"/>
      <c r="AA271" s="83"/>
    </row>
    <row r="272" spans="2:27">
      <c r="B272" s="9" t="s">
        <v>582</v>
      </c>
      <c r="C272" s="11"/>
      <c r="D272" s="11"/>
      <c r="E272" s="11"/>
      <c r="F272" s="11" t="s">
        <v>583</v>
      </c>
      <c r="G272" s="93"/>
      <c r="H272" s="93"/>
      <c r="I272" s="93"/>
      <c r="J272" s="93"/>
      <c r="K272" s="96"/>
      <c r="L272" s="97"/>
      <c r="M272" s="97"/>
      <c r="N272" s="97"/>
      <c r="R272" s="106"/>
      <c r="S272" s="83"/>
      <c r="T272" s="106"/>
      <c r="U272" s="109"/>
      <c r="V272" s="109"/>
      <c r="W272" s="109"/>
      <c r="X272" s="109"/>
      <c r="Y272" s="83"/>
      <c r="Z272" s="83"/>
      <c r="AA272" s="83"/>
    </row>
    <row r="273" spans="2:27">
      <c r="B273" s="9"/>
      <c r="C273" s="11"/>
      <c r="D273" s="11"/>
      <c r="E273" s="11" t="s">
        <v>584</v>
      </c>
      <c r="F273" s="11"/>
      <c r="G273" s="93"/>
      <c r="H273" s="93"/>
      <c r="I273" s="93"/>
      <c r="J273" s="93"/>
      <c r="K273" s="96"/>
      <c r="L273" s="97"/>
      <c r="M273" s="97"/>
      <c r="N273" s="97"/>
      <c r="R273" s="106"/>
      <c r="S273" s="83"/>
      <c r="T273" s="106"/>
      <c r="U273" s="109"/>
      <c r="V273" s="109"/>
      <c r="W273" s="109"/>
      <c r="X273" s="109"/>
      <c r="Y273" s="83"/>
      <c r="Z273" s="83"/>
      <c r="AA273" s="83"/>
    </row>
    <row r="274" spans="2:27">
      <c r="B274" s="9" t="s">
        <v>585</v>
      </c>
      <c r="C274" s="11"/>
      <c r="D274" s="11"/>
      <c r="E274" s="11"/>
      <c r="F274" s="11" t="s">
        <v>586</v>
      </c>
      <c r="G274" s="93"/>
      <c r="H274" s="93"/>
      <c r="I274" s="93"/>
      <c r="J274" s="93"/>
      <c r="K274" s="96"/>
      <c r="L274" s="97"/>
      <c r="M274" s="97"/>
      <c r="N274" s="97"/>
      <c r="R274" s="106"/>
      <c r="S274" s="83"/>
      <c r="T274" s="106"/>
      <c r="U274" s="109"/>
      <c r="V274" s="109"/>
      <c r="W274" s="109"/>
      <c r="X274" s="109"/>
      <c r="Y274" s="83"/>
      <c r="Z274" s="83"/>
      <c r="AA274" s="83"/>
    </row>
    <row r="275" spans="2:27">
      <c r="B275" s="9" t="s">
        <v>587</v>
      </c>
      <c r="C275" s="11"/>
      <c r="D275" s="11"/>
      <c r="E275" s="11"/>
      <c r="F275" s="11" t="s">
        <v>588</v>
      </c>
      <c r="G275" s="93"/>
      <c r="H275" s="93"/>
      <c r="I275" s="93"/>
      <c r="J275" s="93"/>
      <c r="K275" s="96"/>
      <c r="L275" s="97"/>
      <c r="M275" s="97"/>
      <c r="N275" s="97"/>
      <c r="R275" s="106"/>
      <c r="S275" s="83"/>
      <c r="T275" s="106"/>
      <c r="U275" s="109"/>
      <c r="V275" s="109"/>
      <c r="W275" s="109"/>
      <c r="X275" s="109"/>
      <c r="Y275" s="83"/>
      <c r="Z275" s="83"/>
      <c r="AA275" s="83"/>
    </row>
    <row r="276" spans="2:27">
      <c r="B276" s="9"/>
      <c r="C276" s="11"/>
      <c r="D276" s="11"/>
      <c r="E276" s="11" t="s">
        <v>589</v>
      </c>
      <c r="F276" s="11"/>
      <c r="G276" s="93"/>
      <c r="H276" s="93"/>
      <c r="I276" s="93"/>
      <c r="J276" s="93"/>
      <c r="K276" s="96"/>
      <c r="L276" s="97"/>
      <c r="M276" s="97"/>
      <c r="N276" s="97"/>
      <c r="R276" s="106"/>
      <c r="S276" s="83"/>
      <c r="T276" s="106"/>
      <c r="U276" s="109"/>
      <c r="V276" s="109"/>
      <c r="W276" s="109"/>
      <c r="X276" s="109"/>
      <c r="Y276" s="83"/>
      <c r="Z276" s="83"/>
      <c r="AA276" s="83"/>
    </row>
    <row r="277" spans="2:27">
      <c r="B277" s="9" t="s">
        <v>590</v>
      </c>
      <c r="C277" s="11"/>
      <c r="D277" s="11"/>
      <c r="E277" s="11"/>
      <c r="F277" s="11" t="s">
        <v>591</v>
      </c>
      <c r="G277" s="93"/>
      <c r="H277" s="93"/>
      <c r="I277" s="93"/>
      <c r="J277" s="93"/>
      <c r="K277" s="96"/>
      <c r="L277" s="97"/>
      <c r="M277" s="97"/>
      <c r="N277" s="97"/>
      <c r="R277" s="106"/>
      <c r="S277" s="83"/>
      <c r="T277" s="106"/>
      <c r="U277" s="109"/>
      <c r="V277" s="109"/>
      <c r="W277" s="109"/>
      <c r="X277" s="109"/>
      <c r="Y277" s="83"/>
      <c r="Z277" s="83"/>
      <c r="AA277" s="83"/>
    </row>
    <row r="278" spans="2:27">
      <c r="B278" s="9" t="s">
        <v>592</v>
      </c>
      <c r="C278" s="11"/>
      <c r="D278" s="11"/>
      <c r="E278" s="11"/>
      <c r="F278" s="11" t="s">
        <v>593</v>
      </c>
      <c r="G278" s="93"/>
      <c r="H278" s="93"/>
      <c r="I278" s="93"/>
      <c r="J278" s="93"/>
      <c r="K278" s="96"/>
      <c r="L278" s="97"/>
      <c r="M278" s="97"/>
      <c r="N278" s="97"/>
      <c r="R278" s="106"/>
      <c r="S278" s="83"/>
      <c r="T278" s="106"/>
      <c r="U278" s="109"/>
      <c r="V278" s="109"/>
      <c r="W278" s="109"/>
      <c r="X278" s="109"/>
      <c r="Y278" s="83"/>
      <c r="Z278" s="83"/>
      <c r="AA278" s="83"/>
    </row>
    <row r="279" spans="2:27">
      <c r="B279" s="9" t="s">
        <v>594</v>
      </c>
      <c r="C279" s="11"/>
      <c r="D279" s="11"/>
      <c r="E279" s="11"/>
      <c r="F279" s="11" t="s">
        <v>595</v>
      </c>
      <c r="G279" s="93"/>
      <c r="H279" s="93"/>
      <c r="I279" s="93"/>
      <c r="J279" s="93"/>
      <c r="K279" s="96"/>
      <c r="L279" s="97"/>
      <c r="M279" s="97"/>
      <c r="N279" s="97"/>
      <c r="R279" s="106"/>
      <c r="S279" s="83"/>
      <c r="T279" s="106"/>
      <c r="U279" s="109"/>
      <c r="V279" s="109"/>
      <c r="W279" s="109"/>
      <c r="X279" s="109"/>
      <c r="Y279" s="83"/>
      <c r="Z279" s="83"/>
      <c r="AA279" s="83"/>
    </row>
    <row r="280" spans="2:27">
      <c r="B280" s="9" t="s">
        <v>596</v>
      </c>
      <c r="C280" s="11"/>
      <c r="D280" s="11"/>
      <c r="E280" s="11"/>
      <c r="F280" s="11" t="s">
        <v>597</v>
      </c>
      <c r="G280" s="93"/>
      <c r="H280" s="93"/>
      <c r="I280" s="93"/>
      <c r="J280" s="93"/>
      <c r="K280" s="96"/>
      <c r="L280" s="97"/>
      <c r="M280" s="97"/>
      <c r="N280" s="97"/>
      <c r="R280" s="106"/>
      <c r="S280" s="83"/>
      <c r="T280" s="106"/>
      <c r="U280" s="109"/>
      <c r="V280" s="109"/>
      <c r="W280" s="109"/>
      <c r="X280" s="109"/>
      <c r="Y280" s="83"/>
      <c r="Z280" s="83"/>
      <c r="AA280" s="83"/>
    </row>
    <row r="281" spans="2:27">
      <c r="B281" s="9" t="s">
        <v>598</v>
      </c>
      <c r="C281" s="11"/>
      <c r="D281" s="11"/>
      <c r="E281" s="11"/>
      <c r="F281" s="11" t="s">
        <v>599</v>
      </c>
      <c r="G281" s="93"/>
      <c r="H281" s="93"/>
      <c r="I281" s="93"/>
      <c r="J281" s="93"/>
      <c r="K281" s="96"/>
      <c r="L281" s="97"/>
      <c r="M281" s="97"/>
      <c r="N281" s="97"/>
      <c r="R281" s="106"/>
      <c r="S281" s="83"/>
      <c r="T281" s="106"/>
      <c r="U281" s="109"/>
      <c r="V281" s="109"/>
      <c r="W281" s="109"/>
      <c r="X281" s="109"/>
      <c r="Y281" s="83"/>
      <c r="Z281" s="83"/>
      <c r="AA281" s="83"/>
    </row>
    <row r="282" spans="2:27">
      <c r="B282" s="9" t="s">
        <v>600</v>
      </c>
      <c r="C282" s="11"/>
      <c r="D282" s="11"/>
      <c r="E282" s="11"/>
      <c r="F282" s="11" t="s">
        <v>601</v>
      </c>
      <c r="G282" s="93"/>
      <c r="H282" s="93"/>
      <c r="I282" s="93"/>
      <c r="J282" s="93"/>
      <c r="K282" s="96"/>
      <c r="L282" s="97"/>
      <c r="M282" s="97"/>
      <c r="N282" s="97"/>
      <c r="R282" s="106"/>
      <c r="S282" s="83"/>
      <c r="T282" s="106"/>
      <c r="U282" s="109"/>
      <c r="V282" s="109"/>
      <c r="W282" s="109"/>
      <c r="X282" s="109"/>
      <c r="Y282" s="83"/>
      <c r="Z282" s="83"/>
      <c r="AA282" s="83"/>
    </row>
    <row r="283" spans="2:27">
      <c r="B283" s="9" t="s">
        <v>602</v>
      </c>
      <c r="C283" s="11"/>
      <c r="D283" s="11"/>
      <c r="E283" s="11"/>
      <c r="F283" s="11" t="s">
        <v>603</v>
      </c>
      <c r="G283" s="93"/>
      <c r="H283" s="93"/>
      <c r="I283" s="93"/>
      <c r="J283" s="93"/>
      <c r="K283" s="96"/>
      <c r="L283" s="97"/>
      <c r="M283" s="97"/>
      <c r="N283" s="97"/>
      <c r="R283" s="106"/>
      <c r="S283" s="83"/>
      <c r="T283" s="106"/>
      <c r="U283" s="109"/>
      <c r="V283" s="109"/>
      <c r="W283" s="109"/>
      <c r="X283" s="109"/>
      <c r="Y283" s="83"/>
      <c r="Z283" s="83"/>
      <c r="AA283" s="83"/>
    </row>
    <row r="284" spans="2:27">
      <c r="B284" s="9" t="s">
        <v>604</v>
      </c>
      <c r="C284" s="11"/>
      <c r="D284" s="11"/>
      <c r="E284" s="11"/>
      <c r="F284" s="11" t="s">
        <v>605</v>
      </c>
      <c r="G284" s="93"/>
      <c r="H284" s="93"/>
      <c r="I284" s="93"/>
      <c r="J284" s="93"/>
      <c r="K284" s="96"/>
      <c r="L284" s="97"/>
      <c r="M284" s="97"/>
      <c r="N284" s="97"/>
      <c r="R284" s="106"/>
      <c r="S284" s="83"/>
      <c r="T284" s="106"/>
      <c r="U284" s="109"/>
      <c r="V284" s="109"/>
      <c r="W284" s="109"/>
      <c r="X284" s="109"/>
      <c r="Y284" s="83"/>
      <c r="Z284" s="83"/>
      <c r="AA284" s="83"/>
    </row>
    <row r="285" spans="2:27">
      <c r="B285" s="9" t="s">
        <v>606</v>
      </c>
      <c r="C285" s="11"/>
      <c r="D285" s="11"/>
      <c r="E285" s="11"/>
      <c r="F285" s="11" t="s">
        <v>607</v>
      </c>
      <c r="G285" s="93"/>
      <c r="H285" s="93"/>
      <c r="I285" s="93"/>
      <c r="J285" s="93"/>
      <c r="K285" s="96"/>
      <c r="L285" s="97"/>
      <c r="M285" s="97"/>
      <c r="N285" s="97"/>
      <c r="R285" s="106"/>
      <c r="S285" s="83"/>
      <c r="T285" s="106"/>
      <c r="U285" s="109"/>
      <c r="V285" s="109"/>
      <c r="W285" s="109"/>
      <c r="X285" s="109"/>
      <c r="Y285" s="83"/>
      <c r="Z285" s="83"/>
      <c r="AA285" s="83"/>
    </row>
    <row r="286" spans="2:27">
      <c r="B286" s="9"/>
      <c r="C286" s="11"/>
      <c r="D286" s="11" t="s">
        <v>608</v>
      </c>
      <c r="E286" s="11"/>
      <c r="F286" s="11"/>
      <c r="G286" s="93"/>
      <c r="H286" s="93"/>
      <c r="I286" s="93"/>
      <c r="J286" s="93"/>
      <c r="K286" s="96"/>
      <c r="L286" s="97"/>
      <c r="M286" s="97"/>
      <c r="N286" s="97"/>
      <c r="R286" s="106"/>
      <c r="S286" s="83"/>
      <c r="T286" s="106"/>
      <c r="U286" s="109"/>
      <c r="V286" s="109"/>
      <c r="W286" s="109"/>
      <c r="X286" s="109"/>
      <c r="Y286" s="83"/>
      <c r="Z286" s="83"/>
      <c r="AA286" s="83"/>
    </row>
    <row r="287" spans="2:27">
      <c r="B287" s="9"/>
      <c r="C287" s="11"/>
      <c r="D287" s="11"/>
      <c r="E287" s="11" t="s">
        <v>609</v>
      </c>
      <c r="F287" s="11"/>
      <c r="G287" s="93"/>
      <c r="H287" s="93"/>
      <c r="I287" s="93"/>
      <c r="J287" s="93"/>
      <c r="K287" s="96"/>
      <c r="L287" s="97"/>
      <c r="M287" s="97"/>
      <c r="N287" s="97"/>
      <c r="R287" s="106"/>
      <c r="S287" s="83"/>
      <c r="T287" s="106"/>
      <c r="U287" s="109"/>
      <c r="V287" s="109"/>
      <c r="W287" s="109"/>
      <c r="X287" s="109"/>
      <c r="Y287" s="83"/>
      <c r="Z287" s="83"/>
      <c r="AA287" s="83"/>
    </row>
    <row r="288" spans="2:27">
      <c r="B288" s="9" t="s">
        <v>610</v>
      </c>
      <c r="C288" s="11"/>
      <c r="D288" s="11"/>
      <c r="E288" s="11"/>
      <c r="F288" s="11" t="s">
        <v>205</v>
      </c>
      <c r="G288" s="93"/>
      <c r="H288" s="93"/>
      <c r="I288" s="93"/>
      <c r="J288" s="93"/>
      <c r="K288" s="96"/>
      <c r="L288" s="97"/>
      <c r="M288" s="97"/>
      <c r="N288" s="97"/>
      <c r="R288" s="106"/>
      <c r="S288" s="83"/>
      <c r="T288" s="106"/>
      <c r="U288" s="109"/>
      <c r="V288" s="109"/>
      <c r="W288" s="109"/>
      <c r="X288" s="109"/>
      <c r="Y288" s="83"/>
      <c r="Z288" s="83"/>
      <c r="AA288" s="83"/>
    </row>
    <row r="289" spans="2:27">
      <c r="B289" s="9" t="s">
        <v>611</v>
      </c>
      <c r="C289" s="11"/>
      <c r="D289" s="11"/>
      <c r="E289" s="11"/>
      <c r="F289" s="11" t="s">
        <v>207</v>
      </c>
      <c r="G289" s="93"/>
      <c r="H289" s="93"/>
      <c r="I289" s="93"/>
      <c r="J289" s="93"/>
      <c r="K289" s="96"/>
      <c r="L289" s="97"/>
      <c r="M289" s="97"/>
      <c r="N289" s="97"/>
      <c r="R289" s="106"/>
      <c r="S289" s="83"/>
      <c r="T289" s="106"/>
      <c r="U289" s="109"/>
      <c r="V289" s="109"/>
      <c r="W289" s="109"/>
      <c r="X289" s="109"/>
      <c r="Y289" s="83"/>
      <c r="Z289" s="83"/>
      <c r="AA289" s="83"/>
    </row>
    <row r="290" spans="2:27">
      <c r="B290" s="9"/>
      <c r="C290" s="11"/>
      <c r="D290" s="11"/>
      <c r="E290" s="11" t="s">
        <v>612</v>
      </c>
      <c r="F290" s="11"/>
      <c r="G290" s="93"/>
      <c r="H290" s="93"/>
      <c r="I290" s="93"/>
      <c r="J290" s="93"/>
      <c r="K290" s="96"/>
      <c r="L290" s="97"/>
      <c r="M290" s="97"/>
      <c r="N290" s="97"/>
      <c r="R290" s="106"/>
      <c r="S290" s="83"/>
      <c r="T290" s="106"/>
      <c r="U290" s="109"/>
      <c r="V290" s="109"/>
      <c r="W290" s="109"/>
      <c r="X290" s="109"/>
      <c r="Y290" s="83"/>
      <c r="Z290" s="83"/>
      <c r="AA290" s="83"/>
    </row>
    <row r="291" spans="2:27">
      <c r="B291" s="9" t="s">
        <v>613</v>
      </c>
      <c r="C291" s="11"/>
      <c r="D291" s="11"/>
      <c r="E291" s="11"/>
      <c r="F291" s="11" t="s">
        <v>612</v>
      </c>
      <c r="G291" s="93"/>
      <c r="H291" s="93"/>
      <c r="I291" s="93"/>
      <c r="J291" s="93"/>
      <c r="K291" s="96"/>
      <c r="L291" s="97"/>
      <c r="M291" s="97"/>
      <c r="N291" s="97"/>
      <c r="R291" s="106"/>
      <c r="S291" s="83"/>
      <c r="T291" s="106"/>
      <c r="U291" s="109"/>
      <c r="V291" s="109"/>
      <c r="W291" s="109"/>
      <c r="X291" s="109"/>
      <c r="Y291" s="83"/>
      <c r="Z291" s="83"/>
      <c r="AA291" s="83"/>
    </row>
    <row r="292" spans="2:27">
      <c r="B292" s="9"/>
      <c r="C292" s="11"/>
      <c r="D292" s="11"/>
      <c r="E292" s="11" t="s">
        <v>614</v>
      </c>
      <c r="F292" s="11"/>
      <c r="G292" s="93"/>
      <c r="H292" s="93"/>
      <c r="I292" s="93"/>
      <c r="J292" s="93"/>
      <c r="K292" s="96"/>
      <c r="L292" s="97"/>
      <c r="M292" s="97"/>
      <c r="N292" s="97"/>
      <c r="R292" s="106"/>
      <c r="S292" s="83"/>
      <c r="T292" s="106"/>
      <c r="U292" s="109"/>
      <c r="V292" s="109"/>
      <c r="W292" s="109"/>
      <c r="X292" s="109"/>
      <c r="Y292" s="83"/>
      <c r="Z292" s="83"/>
      <c r="AA292" s="83"/>
    </row>
    <row r="293" spans="2:27">
      <c r="B293" s="9" t="s">
        <v>615</v>
      </c>
      <c r="C293" s="11"/>
      <c r="D293" s="11"/>
      <c r="E293" s="11"/>
      <c r="F293" s="11" t="s">
        <v>616</v>
      </c>
      <c r="G293" s="93"/>
      <c r="H293" s="93"/>
      <c r="I293" s="93"/>
      <c r="J293" s="93"/>
      <c r="K293" s="96"/>
      <c r="L293" s="97"/>
      <c r="M293" s="97"/>
      <c r="N293" s="97"/>
      <c r="R293" s="106"/>
      <c r="S293" s="83"/>
      <c r="T293" s="106"/>
      <c r="U293" s="109"/>
      <c r="V293" s="109"/>
      <c r="W293" s="109"/>
      <c r="X293" s="109"/>
      <c r="Y293" s="83"/>
      <c r="Z293" s="83"/>
      <c r="AA293" s="83"/>
    </row>
    <row r="294" spans="2:27">
      <c r="B294" s="9" t="s">
        <v>617</v>
      </c>
      <c r="C294" s="11"/>
      <c r="D294" s="11"/>
      <c r="E294" s="11"/>
      <c r="F294" s="98" t="s">
        <v>3454</v>
      </c>
      <c r="G294" s="93"/>
      <c r="H294" s="93"/>
      <c r="I294" s="93"/>
      <c r="J294" s="93"/>
      <c r="K294" s="96"/>
      <c r="L294" s="97"/>
      <c r="M294" s="97"/>
      <c r="N294" s="97"/>
      <c r="R294" s="106"/>
      <c r="S294" s="83"/>
      <c r="T294" s="106"/>
      <c r="U294" s="109"/>
      <c r="V294" s="109"/>
      <c r="W294" s="109"/>
      <c r="X294" s="109"/>
      <c r="Y294" s="83"/>
      <c r="Z294" s="83"/>
      <c r="AA294" s="83"/>
    </row>
    <row r="295" spans="2:27">
      <c r="B295" s="9" t="s">
        <v>618</v>
      </c>
      <c r="C295" s="11"/>
      <c r="D295" s="11"/>
      <c r="E295" s="11"/>
      <c r="F295" s="11" t="s">
        <v>619</v>
      </c>
      <c r="G295" s="93"/>
      <c r="H295" s="93"/>
      <c r="I295" s="93"/>
      <c r="J295" s="93"/>
      <c r="K295" s="96"/>
      <c r="L295" s="97"/>
      <c r="M295" s="97"/>
      <c r="N295" s="97"/>
      <c r="R295" s="106"/>
      <c r="S295" s="83"/>
      <c r="T295" s="106"/>
      <c r="U295" s="109"/>
      <c r="V295" s="109"/>
      <c r="W295" s="109"/>
      <c r="X295" s="109"/>
      <c r="Y295" s="83"/>
      <c r="Z295" s="83"/>
      <c r="AA295" s="83"/>
    </row>
    <row r="296" spans="2:27">
      <c r="B296" s="99" t="s">
        <v>620</v>
      </c>
      <c r="C296" s="11"/>
      <c r="D296" s="11"/>
      <c r="E296" s="11"/>
      <c r="F296" s="98" t="s">
        <v>3455</v>
      </c>
      <c r="G296" s="93"/>
      <c r="H296" s="93"/>
      <c r="I296" s="93"/>
      <c r="J296" s="93"/>
      <c r="K296" s="96"/>
      <c r="L296" s="97"/>
      <c r="M296" s="97"/>
      <c r="N296" s="97"/>
      <c r="R296" s="106"/>
      <c r="S296" s="83"/>
      <c r="T296" s="106"/>
      <c r="U296" s="109"/>
      <c r="V296" s="109"/>
      <c r="W296" s="109"/>
      <c r="X296" s="109"/>
      <c r="Y296" s="83"/>
      <c r="Z296" s="83"/>
      <c r="AA296" s="83"/>
    </row>
    <row r="297" spans="2:27">
      <c r="B297" s="99" t="s">
        <v>3456</v>
      </c>
      <c r="C297" s="11"/>
      <c r="D297" s="11"/>
      <c r="E297" s="11"/>
      <c r="F297" s="98" t="s">
        <v>3457</v>
      </c>
      <c r="G297" s="93"/>
      <c r="H297" s="93"/>
      <c r="I297" s="93"/>
      <c r="J297" s="93"/>
      <c r="K297" s="96"/>
      <c r="L297" s="97"/>
      <c r="M297" s="97"/>
      <c r="N297" s="97"/>
      <c r="R297" s="106"/>
      <c r="S297" s="83"/>
      <c r="T297" s="106"/>
      <c r="U297" s="109"/>
      <c r="V297" s="109"/>
      <c r="W297" s="109"/>
      <c r="X297" s="109"/>
      <c r="Y297" s="83"/>
      <c r="Z297" s="83"/>
      <c r="AA297" s="83"/>
    </row>
    <row r="298" spans="2:27">
      <c r="B298" s="99" t="s">
        <v>3458</v>
      </c>
      <c r="C298" s="11"/>
      <c r="D298" s="11"/>
      <c r="E298" s="11"/>
      <c r="F298" s="98" t="s">
        <v>3459</v>
      </c>
      <c r="G298" s="93"/>
      <c r="H298" s="93"/>
      <c r="I298" s="93"/>
      <c r="J298" s="93"/>
      <c r="K298" s="96"/>
      <c r="L298" s="97"/>
      <c r="M298" s="97"/>
      <c r="N298" s="97"/>
      <c r="R298" s="106"/>
      <c r="S298" s="83"/>
      <c r="T298" s="106"/>
      <c r="U298" s="109"/>
      <c r="V298" s="109"/>
      <c r="W298" s="109"/>
      <c r="X298" s="109"/>
      <c r="Y298" s="83"/>
      <c r="Z298" s="83"/>
      <c r="AA298" s="83"/>
    </row>
    <row r="299" spans="2:27">
      <c r="B299" s="9"/>
      <c r="C299" s="11"/>
      <c r="D299" s="11"/>
      <c r="E299" s="11" t="s">
        <v>621</v>
      </c>
      <c r="F299" s="11"/>
      <c r="G299" s="93"/>
      <c r="H299" s="93"/>
      <c r="I299" s="93"/>
      <c r="J299" s="93"/>
      <c r="K299" s="96"/>
      <c r="L299" s="97"/>
      <c r="M299" s="97"/>
      <c r="N299" s="97"/>
      <c r="R299" s="106"/>
      <c r="S299" s="83"/>
      <c r="T299" s="106"/>
      <c r="U299" s="109"/>
      <c r="V299" s="109"/>
      <c r="W299" s="109"/>
      <c r="X299" s="109"/>
      <c r="Y299" s="83"/>
      <c r="Z299" s="83"/>
      <c r="AA299" s="83"/>
    </row>
    <row r="300" spans="2:27">
      <c r="B300" s="9" t="s">
        <v>622</v>
      </c>
      <c r="C300" s="11"/>
      <c r="D300" s="11"/>
      <c r="E300" s="11"/>
      <c r="F300" s="11" t="s">
        <v>623</v>
      </c>
      <c r="G300" s="93"/>
      <c r="H300" s="93"/>
      <c r="I300" s="93"/>
      <c r="J300" s="93"/>
      <c r="K300" s="96"/>
      <c r="L300" s="97"/>
      <c r="M300" s="97"/>
      <c r="N300" s="97"/>
      <c r="R300" s="106"/>
      <c r="S300" s="83"/>
      <c r="T300" s="106"/>
      <c r="U300" s="109"/>
      <c r="V300" s="109"/>
      <c r="W300" s="109"/>
      <c r="X300" s="109"/>
      <c r="Y300" s="83"/>
      <c r="Z300" s="83"/>
      <c r="AA300" s="83"/>
    </row>
    <row r="301" spans="2:27">
      <c r="B301" s="9" t="s">
        <v>624</v>
      </c>
      <c r="C301" s="11"/>
      <c r="D301" s="11"/>
      <c r="E301" s="11"/>
      <c r="F301" s="11" t="s">
        <v>625</v>
      </c>
      <c r="G301" s="93"/>
      <c r="H301" s="93"/>
      <c r="I301" s="93"/>
      <c r="J301" s="93"/>
      <c r="K301" s="96"/>
      <c r="L301" s="97"/>
      <c r="M301" s="97"/>
      <c r="N301" s="97"/>
      <c r="R301" s="106"/>
      <c r="S301" s="83"/>
      <c r="T301" s="106"/>
      <c r="U301" s="109"/>
      <c r="V301" s="109"/>
      <c r="W301" s="109"/>
      <c r="X301" s="109"/>
      <c r="Y301" s="83"/>
      <c r="Z301" s="83"/>
      <c r="AA301" s="83"/>
    </row>
    <row r="302" spans="2:27">
      <c r="B302" s="9"/>
      <c r="C302" s="11"/>
      <c r="D302" s="11"/>
      <c r="E302" s="11" t="s">
        <v>626</v>
      </c>
      <c r="F302" s="11"/>
      <c r="G302" s="93"/>
      <c r="H302" s="93"/>
      <c r="I302" s="93"/>
      <c r="J302" s="93"/>
      <c r="K302" s="96"/>
      <c r="L302" s="97"/>
      <c r="M302" s="97"/>
      <c r="N302" s="97"/>
      <c r="R302" s="106"/>
      <c r="S302" s="83"/>
      <c r="T302" s="106"/>
      <c r="U302" s="109"/>
      <c r="V302" s="109"/>
      <c r="W302" s="109"/>
      <c r="X302" s="109"/>
      <c r="Y302" s="83"/>
      <c r="Z302" s="83"/>
      <c r="AA302" s="83"/>
    </row>
    <row r="303" spans="2:27">
      <c r="B303" s="9" t="s">
        <v>627</v>
      </c>
      <c r="C303" s="11"/>
      <c r="D303" s="11"/>
      <c r="E303" s="11"/>
      <c r="F303" s="11" t="s">
        <v>626</v>
      </c>
      <c r="G303" s="93"/>
      <c r="H303" s="93"/>
      <c r="I303" s="93"/>
      <c r="J303" s="93"/>
      <c r="K303" s="96"/>
      <c r="L303" s="97"/>
      <c r="M303" s="97"/>
      <c r="N303" s="97"/>
      <c r="R303" s="106"/>
      <c r="S303" s="83"/>
      <c r="T303" s="106"/>
      <c r="U303" s="109"/>
      <c r="V303" s="109"/>
      <c r="W303" s="109"/>
      <c r="X303" s="109"/>
      <c r="Y303" s="83"/>
      <c r="Z303" s="83"/>
      <c r="AA303" s="83"/>
    </row>
    <row r="304" spans="2:27">
      <c r="B304" s="9"/>
      <c r="C304" s="11"/>
      <c r="D304" s="11"/>
      <c r="E304" s="11" t="s">
        <v>628</v>
      </c>
      <c r="F304" s="11"/>
      <c r="G304" s="93"/>
      <c r="H304" s="93"/>
      <c r="I304" s="93"/>
      <c r="J304" s="93"/>
      <c r="K304" s="96"/>
      <c r="L304" s="97"/>
      <c r="M304" s="97"/>
      <c r="N304" s="97"/>
      <c r="R304" s="106"/>
      <c r="S304" s="83"/>
      <c r="T304" s="106"/>
      <c r="U304" s="109"/>
      <c r="V304" s="109"/>
      <c r="W304" s="109"/>
      <c r="X304" s="109"/>
      <c r="Y304" s="83"/>
      <c r="Z304" s="83"/>
      <c r="AA304" s="83"/>
    </row>
    <row r="305" spans="2:27">
      <c r="B305" s="9" t="s">
        <v>629</v>
      </c>
      <c r="C305" s="11"/>
      <c r="D305" s="11"/>
      <c r="E305" s="11"/>
      <c r="F305" s="11" t="s">
        <v>630</v>
      </c>
      <c r="G305" s="93"/>
      <c r="H305" s="93"/>
      <c r="I305" s="93"/>
      <c r="J305" s="93"/>
      <c r="K305" s="96"/>
      <c r="L305" s="97"/>
      <c r="M305" s="97"/>
      <c r="N305" s="97"/>
      <c r="R305" s="106"/>
      <c r="S305" s="83"/>
      <c r="T305" s="106"/>
      <c r="U305" s="109"/>
      <c r="V305" s="109"/>
      <c r="W305" s="109"/>
      <c r="X305" s="109"/>
      <c r="Y305" s="83"/>
      <c r="Z305" s="83"/>
      <c r="AA305" s="83"/>
    </row>
    <row r="306" spans="2:27">
      <c r="B306" s="9" t="s">
        <v>631</v>
      </c>
      <c r="C306" s="11"/>
      <c r="D306" s="11"/>
      <c r="E306" s="11"/>
      <c r="F306" s="11" t="s">
        <v>632</v>
      </c>
      <c r="G306" s="93"/>
      <c r="H306" s="93"/>
      <c r="I306" s="93"/>
      <c r="J306" s="93"/>
      <c r="K306" s="96"/>
      <c r="L306" s="97"/>
      <c r="M306" s="97"/>
      <c r="N306" s="97"/>
      <c r="R306" s="106"/>
      <c r="S306" s="83"/>
      <c r="T306" s="106"/>
      <c r="U306" s="109"/>
      <c r="V306" s="109"/>
      <c r="W306" s="109"/>
      <c r="X306" s="109"/>
      <c r="Y306" s="83"/>
      <c r="Z306" s="83"/>
      <c r="AA306" s="83"/>
    </row>
    <row r="307" spans="2:27">
      <c r="B307" s="9"/>
      <c r="C307" s="11"/>
      <c r="D307" s="11"/>
      <c r="E307" s="11" t="s">
        <v>633</v>
      </c>
      <c r="F307" s="11"/>
      <c r="G307" s="93"/>
      <c r="H307" s="93"/>
      <c r="I307" s="93"/>
      <c r="J307" s="93"/>
      <c r="K307" s="96"/>
      <c r="L307" s="97"/>
      <c r="M307" s="97"/>
      <c r="N307" s="97"/>
      <c r="R307" s="106"/>
      <c r="S307" s="83"/>
      <c r="T307" s="106"/>
      <c r="U307" s="109"/>
      <c r="V307" s="109"/>
      <c r="W307" s="109"/>
      <c r="X307" s="109"/>
      <c r="Y307" s="83"/>
      <c r="Z307" s="83"/>
      <c r="AA307" s="83"/>
    </row>
    <row r="308" spans="2:27">
      <c r="B308" s="9" t="s">
        <v>634</v>
      </c>
      <c r="C308" s="11"/>
      <c r="D308" s="11"/>
      <c r="E308" s="11"/>
      <c r="F308" s="11" t="s">
        <v>635</v>
      </c>
      <c r="G308" s="93"/>
      <c r="H308" s="93"/>
      <c r="I308" s="93"/>
      <c r="J308" s="93"/>
      <c r="K308" s="96"/>
      <c r="L308" s="97"/>
      <c r="M308" s="97"/>
      <c r="N308" s="97"/>
      <c r="R308" s="106"/>
      <c r="S308" s="83"/>
      <c r="T308" s="106"/>
      <c r="U308" s="109"/>
      <c r="V308" s="109"/>
      <c r="W308" s="109"/>
      <c r="X308" s="109"/>
      <c r="Y308" s="83"/>
      <c r="Z308" s="83"/>
      <c r="AA308" s="83"/>
    </row>
    <row r="309" spans="2:27">
      <c r="B309" s="9" t="s">
        <v>636</v>
      </c>
      <c r="C309" s="11"/>
      <c r="D309" s="11"/>
      <c r="E309" s="11"/>
      <c r="F309" s="11" t="s">
        <v>637</v>
      </c>
      <c r="G309" s="93"/>
      <c r="H309" s="93"/>
      <c r="I309" s="93"/>
      <c r="J309" s="93"/>
      <c r="K309" s="96"/>
      <c r="L309" s="97"/>
      <c r="M309" s="97"/>
      <c r="N309" s="97"/>
      <c r="R309" s="106"/>
      <c r="S309" s="83"/>
      <c r="T309" s="106"/>
      <c r="U309" s="109"/>
      <c r="V309" s="109"/>
      <c r="W309" s="109"/>
      <c r="X309" s="109"/>
      <c r="Y309" s="83"/>
      <c r="Z309" s="83"/>
      <c r="AA309" s="83"/>
    </row>
    <row r="310" spans="2:27">
      <c r="B310" s="9" t="s">
        <v>638</v>
      </c>
      <c r="C310" s="11"/>
      <c r="D310" s="11"/>
      <c r="E310" s="11"/>
      <c r="F310" s="11" t="s">
        <v>639</v>
      </c>
      <c r="G310" s="93"/>
      <c r="H310" s="93"/>
      <c r="I310" s="93"/>
      <c r="J310" s="93"/>
      <c r="K310" s="96"/>
      <c r="L310" s="97"/>
      <c r="M310" s="97"/>
      <c r="N310" s="97"/>
      <c r="R310" s="106"/>
      <c r="S310" s="83"/>
      <c r="T310" s="106"/>
      <c r="U310" s="109"/>
      <c r="V310" s="109"/>
      <c r="W310" s="109"/>
      <c r="X310" s="109"/>
      <c r="Y310" s="83"/>
      <c r="Z310" s="83"/>
      <c r="AA310" s="83"/>
    </row>
    <row r="311" spans="2:27">
      <c r="B311" s="9"/>
      <c r="C311" s="11"/>
      <c r="D311" s="11" t="s">
        <v>640</v>
      </c>
      <c r="E311" s="11"/>
      <c r="F311" s="11"/>
      <c r="G311" s="93"/>
      <c r="H311" s="93"/>
      <c r="I311" s="93"/>
      <c r="J311" s="93"/>
      <c r="K311" s="96"/>
      <c r="L311" s="97"/>
      <c r="M311" s="97"/>
      <c r="N311" s="97"/>
      <c r="R311" s="106"/>
      <c r="S311" s="83"/>
      <c r="T311" s="106"/>
      <c r="U311" s="109"/>
      <c r="V311" s="109"/>
      <c r="W311" s="109"/>
      <c r="X311" s="109"/>
      <c r="Y311" s="83"/>
      <c r="Z311" s="83"/>
      <c r="AA311" s="83"/>
    </row>
    <row r="312" spans="2:27">
      <c r="B312" s="9"/>
      <c r="C312" s="11"/>
      <c r="D312" s="11"/>
      <c r="E312" s="11" t="s">
        <v>641</v>
      </c>
      <c r="F312" s="11"/>
      <c r="G312" s="93"/>
      <c r="H312" s="93"/>
      <c r="I312" s="93"/>
      <c r="J312" s="93"/>
      <c r="K312" s="96"/>
      <c r="L312" s="97"/>
      <c r="M312" s="97"/>
      <c r="N312" s="97"/>
      <c r="R312" s="106"/>
      <c r="S312" s="83"/>
      <c r="T312" s="106"/>
      <c r="U312" s="109"/>
      <c r="V312" s="109"/>
      <c r="W312" s="109"/>
      <c r="X312" s="109"/>
      <c r="Y312" s="83"/>
      <c r="Z312" s="83"/>
      <c r="AA312" s="83"/>
    </row>
    <row r="313" spans="2:27">
      <c r="B313" s="9" t="s">
        <v>642</v>
      </c>
      <c r="C313" s="11"/>
      <c r="D313" s="11"/>
      <c r="E313" s="11"/>
      <c r="F313" s="11" t="s">
        <v>205</v>
      </c>
      <c r="G313" s="93"/>
      <c r="H313" s="93"/>
      <c r="I313" s="93"/>
      <c r="J313" s="93"/>
      <c r="K313" s="96"/>
      <c r="L313" s="97"/>
      <c r="M313" s="97"/>
      <c r="N313" s="97"/>
      <c r="R313" s="106"/>
      <c r="S313" s="83"/>
      <c r="T313" s="106"/>
      <c r="U313" s="109"/>
      <c r="V313" s="109"/>
      <c r="W313" s="109"/>
      <c r="X313" s="109"/>
      <c r="Y313" s="83"/>
      <c r="Z313" s="83"/>
      <c r="AA313" s="83"/>
    </row>
    <row r="314" spans="2:27">
      <c r="B314" s="9" t="s">
        <v>643</v>
      </c>
      <c r="C314" s="11"/>
      <c r="D314" s="11"/>
      <c r="E314" s="11"/>
      <c r="F314" s="11" t="s">
        <v>207</v>
      </c>
      <c r="G314" s="93"/>
      <c r="H314" s="93"/>
      <c r="I314" s="93"/>
      <c r="J314" s="93"/>
      <c r="K314" s="96"/>
      <c r="L314" s="97"/>
      <c r="M314" s="97"/>
      <c r="N314" s="97"/>
      <c r="R314" s="106"/>
      <c r="S314" s="83"/>
      <c r="T314" s="106"/>
      <c r="U314" s="109"/>
      <c r="V314" s="109"/>
      <c r="W314" s="109"/>
      <c r="X314" s="109"/>
      <c r="Y314" s="83"/>
      <c r="Z314" s="83"/>
      <c r="AA314" s="83"/>
    </row>
    <row r="315" spans="2:27">
      <c r="B315" s="9"/>
      <c r="C315" s="11"/>
      <c r="D315" s="11"/>
      <c r="E315" s="11" t="s">
        <v>644</v>
      </c>
      <c r="F315" s="11"/>
      <c r="G315" s="93"/>
      <c r="H315" s="93"/>
      <c r="I315" s="93"/>
      <c r="J315" s="93"/>
      <c r="K315" s="96"/>
      <c r="L315" s="97"/>
      <c r="M315" s="97"/>
      <c r="N315" s="97"/>
      <c r="R315" s="106"/>
      <c r="S315" s="83"/>
      <c r="T315" s="106"/>
      <c r="U315" s="109"/>
      <c r="V315" s="109"/>
      <c r="W315" s="109"/>
      <c r="X315" s="109"/>
      <c r="Y315" s="83"/>
      <c r="Z315" s="83"/>
      <c r="AA315" s="83"/>
    </row>
    <row r="316" spans="2:27">
      <c r="B316" s="9" t="s">
        <v>645</v>
      </c>
      <c r="C316" s="11"/>
      <c r="D316" s="11"/>
      <c r="E316" s="11"/>
      <c r="F316" s="11" t="s">
        <v>646</v>
      </c>
      <c r="G316" s="93"/>
      <c r="H316" s="93"/>
      <c r="I316" s="93"/>
      <c r="J316" s="93"/>
      <c r="K316" s="96"/>
      <c r="L316" s="97"/>
      <c r="M316" s="97"/>
      <c r="N316" s="97"/>
      <c r="R316" s="106"/>
      <c r="S316" s="83"/>
      <c r="T316" s="106"/>
      <c r="U316" s="109"/>
      <c r="V316" s="109"/>
      <c r="W316" s="109"/>
      <c r="X316" s="109"/>
      <c r="Y316" s="83"/>
      <c r="Z316" s="83"/>
      <c r="AA316" s="83"/>
    </row>
    <row r="317" spans="2:27">
      <c r="B317" s="9" t="s">
        <v>647</v>
      </c>
      <c r="C317" s="11"/>
      <c r="D317" s="11"/>
      <c r="E317" s="11"/>
      <c r="F317" s="11" t="s">
        <v>648</v>
      </c>
      <c r="G317" s="93"/>
      <c r="H317" s="93"/>
      <c r="I317" s="93"/>
      <c r="J317" s="93"/>
      <c r="K317" s="96"/>
      <c r="L317" s="97"/>
      <c r="M317" s="97"/>
      <c r="N317" s="97"/>
      <c r="R317" s="106"/>
      <c r="S317" s="83"/>
      <c r="T317" s="106"/>
      <c r="U317" s="109"/>
      <c r="V317" s="109"/>
      <c r="W317" s="109"/>
      <c r="X317" s="109"/>
      <c r="Y317" s="83"/>
      <c r="Z317" s="83"/>
      <c r="AA317" s="83"/>
    </row>
    <row r="318" spans="2:27">
      <c r="B318" s="9" t="s">
        <v>649</v>
      </c>
      <c r="C318" s="11"/>
      <c r="D318" s="11"/>
      <c r="E318" s="11"/>
      <c r="F318" s="11" t="s">
        <v>650</v>
      </c>
      <c r="G318" s="93"/>
      <c r="H318" s="93"/>
      <c r="I318" s="93"/>
      <c r="J318" s="93"/>
      <c r="K318" s="96"/>
      <c r="L318" s="97"/>
      <c r="M318" s="97"/>
      <c r="N318" s="97"/>
      <c r="R318" s="106"/>
      <c r="S318" s="83"/>
      <c r="T318" s="106"/>
      <c r="U318" s="109"/>
      <c r="V318" s="109"/>
      <c r="W318" s="109"/>
      <c r="X318" s="109"/>
      <c r="Y318" s="83"/>
      <c r="Z318" s="83"/>
      <c r="AA318" s="83"/>
    </row>
    <row r="319" spans="2:27">
      <c r="B319" s="9" t="s">
        <v>651</v>
      </c>
      <c r="C319" s="11"/>
      <c r="D319" s="11"/>
      <c r="E319" s="11"/>
      <c r="F319" s="11" t="s">
        <v>652</v>
      </c>
      <c r="G319" s="93"/>
      <c r="H319" s="93"/>
      <c r="I319" s="93"/>
      <c r="J319" s="93"/>
      <c r="K319" s="96"/>
      <c r="L319" s="97"/>
      <c r="M319" s="97"/>
      <c r="N319" s="97"/>
      <c r="R319" s="106"/>
      <c r="S319" s="83"/>
      <c r="T319" s="106"/>
      <c r="U319" s="109"/>
      <c r="V319" s="109"/>
      <c r="W319" s="109"/>
      <c r="X319" s="109"/>
      <c r="Y319" s="83"/>
      <c r="Z319" s="83"/>
      <c r="AA319" s="83"/>
    </row>
    <row r="320" spans="2:27">
      <c r="B320" s="9" t="s">
        <v>653</v>
      </c>
      <c r="C320" s="11"/>
      <c r="D320" s="11"/>
      <c r="E320" s="11"/>
      <c r="F320" s="11" t="s">
        <v>654</v>
      </c>
      <c r="G320" s="93"/>
      <c r="H320" s="93"/>
      <c r="I320" s="93"/>
      <c r="J320" s="93"/>
      <c r="K320" s="96"/>
      <c r="L320" s="97"/>
      <c r="M320" s="97"/>
      <c r="N320" s="97"/>
      <c r="R320" s="106"/>
      <c r="S320" s="83"/>
      <c r="T320" s="106"/>
      <c r="U320" s="109"/>
      <c r="V320" s="109"/>
      <c r="W320" s="109"/>
      <c r="X320" s="109"/>
      <c r="Y320" s="83"/>
      <c r="Z320" s="83"/>
      <c r="AA320" s="83"/>
    </row>
    <row r="321" spans="2:27">
      <c r="B321" s="9" t="s">
        <v>655</v>
      </c>
      <c r="C321" s="11"/>
      <c r="D321" s="11"/>
      <c r="E321" s="11"/>
      <c r="F321" s="11" t="s">
        <v>656</v>
      </c>
      <c r="G321" s="93"/>
      <c r="H321" s="93"/>
      <c r="I321" s="93"/>
      <c r="J321" s="93"/>
      <c r="K321" s="96"/>
      <c r="L321" s="97"/>
      <c r="M321" s="97"/>
      <c r="N321" s="97"/>
      <c r="R321" s="106"/>
      <c r="S321" s="83"/>
      <c r="T321" s="106"/>
      <c r="U321" s="109"/>
      <c r="V321" s="109"/>
      <c r="W321" s="109"/>
      <c r="X321" s="109"/>
      <c r="Y321" s="83"/>
      <c r="Z321" s="83"/>
      <c r="AA321" s="83"/>
    </row>
    <row r="322" spans="2:27">
      <c r="B322" s="9" t="s">
        <v>657</v>
      </c>
      <c r="C322" s="11"/>
      <c r="D322" s="11"/>
      <c r="E322" s="11"/>
      <c r="F322" s="11" t="s">
        <v>658</v>
      </c>
      <c r="G322" s="93"/>
      <c r="H322" s="93"/>
      <c r="I322" s="93"/>
      <c r="J322" s="93"/>
      <c r="K322" s="96"/>
      <c r="L322" s="97"/>
      <c r="M322" s="97"/>
      <c r="N322" s="97"/>
      <c r="R322" s="106"/>
      <c r="S322" s="83"/>
      <c r="T322" s="106"/>
      <c r="U322" s="109"/>
      <c r="V322" s="109"/>
      <c r="W322" s="109"/>
      <c r="X322" s="109"/>
      <c r="Y322" s="83"/>
      <c r="Z322" s="83"/>
      <c r="AA322" s="83"/>
    </row>
    <row r="323" spans="2:27">
      <c r="B323" s="9" t="s">
        <v>659</v>
      </c>
      <c r="C323" s="11"/>
      <c r="D323" s="11"/>
      <c r="E323" s="11"/>
      <c r="F323" s="11" t="s">
        <v>660</v>
      </c>
      <c r="G323" s="93"/>
      <c r="H323" s="93"/>
      <c r="I323" s="93"/>
      <c r="J323" s="93"/>
      <c r="K323" s="96"/>
      <c r="L323" s="97"/>
      <c r="M323" s="97"/>
      <c r="N323" s="97"/>
      <c r="R323" s="106"/>
      <c r="S323" s="83"/>
      <c r="T323" s="106"/>
      <c r="U323" s="109"/>
      <c r="V323" s="109"/>
      <c r="W323" s="109"/>
      <c r="X323" s="109"/>
      <c r="Y323" s="83"/>
      <c r="Z323" s="83"/>
      <c r="AA323" s="83"/>
    </row>
    <row r="324" spans="2:27">
      <c r="B324" s="9" t="s">
        <v>661</v>
      </c>
      <c r="C324" s="11"/>
      <c r="D324" s="11"/>
      <c r="E324" s="11"/>
      <c r="F324" s="11" t="s">
        <v>662</v>
      </c>
      <c r="G324" s="93"/>
      <c r="H324" s="93"/>
      <c r="I324" s="93"/>
      <c r="J324" s="93"/>
      <c r="K324" s="96"/>
      <c r="L324" s="97"/>
      <c r="M324" s="97"/>
      <c r="N324" s="97"/>
      <c r="R324" s="106"/>
      <c r="S324" s="83"/>
      <c r="T324" s="106"/>
      <c r="U324" s="109"/>
      <c r="V324" s="109"/>
      <c r="W324" s="109"/>
      <c r="X324" s="109"/>
      <c r="Y324" s="83"/>
      <c r="Z324" s="83"/>
      <c r="AA324" s="83"/>
    </row>
    <row r="325" spans="2:27">
      <c r="B325" s="9"/>
      <c r="C325" s="11"/>
      <c r="D325" s="11"/>
      <c r="E325" s="11" t="s">
        <v>663</v>
      </c>
      <c r="F325" s="11"/>
      <c r="G325" s="93"/>
      <c r="H325" s="93"/>
      <c r="I325" s="93"/>
      <c r="J325" s="93"/>
      <c r="K325" s="96"/>
      <c r="L325" s="97"/>
      <c r="M325" s="97"/>
      <c r="N325" s="97"/>
      <c r="R325" s="106"/>
      <c r="S325" s="83"/>
      <c r="T325" s="106"/>
      <c r="U325" s="109"/>
      <c r="V325" s="109"/>
      <c r="W325" s="109"/>
      <c r="X325" s="109"/>
      <c r="Y325" s="83"/>
      <c r="Z325" s="83"/>
      <c r="AA325" s="83"/>
    </row>
    <row r="326" spans="2:27">
      <c r="B326" s="9" t="s">
        <v>664</v>
      </c>
      <c r="C326" s="11"/>
      <c r="D326" s="11"/>
      <c r="E326" s="11"/>
      <c r="F326" s="11" t="s">
        <v>665</v>
      </c>
      <c r="G326" s="93"/>
      <c r="H326" s="93"/>
      <c r="I326" s="93"/>
      <c r="J326" s="93"/>
      <c r="K326" s="96"/>
      <c r="L326" s="97"/>
      <c r="M326" s="97"/>
      <c r="N326" s="97"/>
      <c r="R326" s="106"/>
      <c r="S326" s="83"/>
      <c r="T326" s="106"/>
      <c r="U326" s="109"/>
      <c r="V326" s="109"/>
      <c r="W326" s="109"/>
      <c r="X326" s="109"/>
      <c r="Y326" s="83"/>
      <c r="Z326" s="83"/>
      <c r="AA326" s="83"/>
    </row>
    <row r="327" spans="2:27">
      <c r="B327" s="9" t="s">
        <v>666</v>
      </c>
      <c r="C327" s="11"/>
      <c r="D327" s="11"/>
      <c r="E327" s="11"/>
      <c r="F327" s="11" t="s">
        <v>667</v>
      </c>
      <c r="G327" s="93"/>
      <c r="H327" s="93"/>
      <c r="I327" s="93"/>
      <c r="J327" s="93"/>
      <c r="K327" s="96"/>
      <c r="L327" s="97"/>
      <c r="M327" s="97"/>
      <c r="N327" s="97"/>
      <c r="R327" s="106"/>
      <c r="S327" s="83"/>
      <c r="T327" s="106"/>
      <c r="U327" s="109"/>
      <c r="V327" s="109"/>
      <c r="W327" s="109"/>
      <c r="X327" s="109"/>
      <c r="Y327" s="83"/>
      <c r="Z327" s="83"/>
      <c r="AA327" s="83"/>
    </row>
    <row r="328" spans="2:27">
      <c r="B328" s="9" t="s">
        <v>668</v>
      </c>
      <c r="C328" s="11"/>
      <c r="D328" s="11"/>
      <c r="E328" s="11"/>
      <c r="F328" s="11" t="s">
        <v>669</v>
      </c>
      <c r="G328" s="93"/>
      <c r="H328" s="93"/>
      <c r="I328" s="93"/>
      <c r="J328" s="93"/>
      <c r="K328" s="96"/>
      <c r="L328" s="97"/>
      <c r="M328" s="97"/>
      <c r="N328" s="97"/>
      <c r="R328" s="106"/>
      <c r="S328" s="83"/>
      <c r="T328" s="106"/>
      <c r="U328" s="109"/>
      <c r="V328" s="109"/>
      <c r="W328" s="109"/>
      <c r="X328" s="109"/>
      <c r="Y328" s="83"/>
      <c r="Z328" s="83"/>
      <c r="AA328" s="83"/>
    </row>
    <row r="329" spans="2:27">
      <c r="B329" s="9" t="s">
        <v>670</v>
      </c>
      <c r="C329" s="11"/>
      <c r="D329" s="11"/>
      <c r="E329" s="11"/>
      <c r="F329" s="11" t="s">
        <v>671</v>
      </c>
      <c r="G329" s="93"/>
      <c r="H329" s="93"/>
      <c r="I329" s="93"/>
      <c r="J329" s="93"/>
      <c r="K329" s="96"/>
      <c r="L329" s="97"/>
      <c r="M329" s="97"/>
      <c r="N329" s="97"/>
      <c r="R329" s="106"/>
      <c r="S329" s="83"/>
      <c r="T329" s="106"/>
      <c r="U329" s="109"/>
      <c r="V329" s="109"/>
      <c r="W329" s="109"/>
      <c r="X329" s="109"/>
      <c r="Y329" s="83"/>
      <c r="Z329" s="83"/>
      <c r="AA329" s="83"/>
    </row>
    <row r="330" spans="2:27">
      <c r="B330" s="9" t="s">
        <v>672</v>
      </c>
      <c r="C330" s="11"/>
      <c r="D330" s="11"/>
      <c r="E330" s="11"/>
      <c r="F330" s="11" t="s">
        <v>673</v>
      </c>
      <c r="G330" s="93"/>
      <c r="H330" s="93"/>
      <c r="I330" s="93"/>
      <c r="J330" s="93"/>
      <c r="K330" s="96"/>
      <c r="L330" s="97"/>
      <c r="M330" s="97"/>
      <c r="N330" s="97"/>
      <c r="R330" s="106"/>
      <c r="S330" s="83"/>
      <c r="T330" s="106"/>
      <c r="U330" s="109"/>
      <c r="V330" s="109"/>
      <c r="W330" s="109"/>
      <c r="X330" s="109"/>
      <c r="Y330" s="83"/>
      <c r="Z330" s="83"/>
      <c r="AA330" s="83"/>
    </row>
    <row r="331" spans="2:27">
      <c r="B331" s="9" t="s">
        <v>674</v>
      </c>
      <c r="C331" s="11"/>
      <c r="D331" s="11"/>
      <c r="E331" s="11"/>
      <c r="F331" s="11" t="s">
        <v>675</v>
      </c>
      <c r="G331" s="93"/>
      <c r="H331" s="93"/>
      <c r="I331" s="93"/>
      <c r="J331" s="93"/>
      <c r="K331" s="96"/>
      <c r="L331" s="97"/>
      <c r="M331" s="97"/>
      <c r="N331" s="97"/>
      <c r="R331" s="106"/>
      <c r="S331" s="83"/>
      <c r="T331" s="106"/>
      <c r="U331" s="109"/>
      <c r="V331" s="109"/>
      <c r="W331" s="109"/>
      <c r="X331" s="109"/>
      <c r="Y331" s="83"/>
      <c r="Z331" s="83"/>
      <c r="AA331" s="83"/>
    </row>
    <row r="332" spans="2:27">
      <c r="B332" s="9"/>
      <c r="C332" s="11"/>
      <c r="D332" s="11"/>
      <c r="E332" s="11" t="s">
        <v>676</v>
      </c>
      <c r="F332" s="11"/>
      <c r="G332" s="93"/>
      <c r="H332" s="93"/>
      <c r="I332" s="93"/>
      <c r="J332" s="93"/>
      <c r="K332" s="96"/>
      <c r="L332" s="97"/>
      <c r="M332" s="97"/>
      <c r="N332" s="97"/>
      <c r="R332" s="106"/>
      <c r="S332" s="83"/>
      <c r="T332" s="106"/>
      <c r="U332" s="109"/>
      <c r="V332" s="109"/>
      <c r="W332" s="109"/>
      <c r="X332" s="109"/>
      <c r="Y332" s="83"/>
      <c r="Z332" s="83"/>
      <c r="AA332" s="83"/>
    </row>
    <row r="333" spans="2:27">
      <c r="B333" s="9" t="s">
        <v>677</v>
      </c>
      <c r="C333" s="11"/>
      <c r="D333" s="11"/>
      <c r="E333" s="11"/>
      <c r="F333" s="11" t="s">
        <v>678</v>
      </c>
      <c r="G333" s="93"/>
      <c r="H333" s="93"/>
      <c r="I333" s="93"/>
      <c r="J333" s="93"/>
      <c r="K333" s="96"/>
      <c r="L333" s="97"/>
      <c r="M333" s="97"/>
      <c r="N333" s="97"/>
      <c r="R333" s="106"/>
      <c r="S333" s="83"/>
      <c r="T333" s="106"/>
      <c r="U333" s="109"/>
      <c r="V333" s="109"/>
      <c r="W333" s="109"/>
      <c r="X333" s="109"/>
      <c r="Y333" s="83"/>
      <c r="Z333" s="83"/>
      <c r="AA333" s="83"/>
    </row>
    <row r="334" spans="2:27">
      <c r="B334" s="9" t="s">
        <v>679</v>
      </c>
      <c r="C334" s="11"/>
      <c r="D334" s="11"/>
      <c r="E334" s="11"/>
      <c r="F334" s="11" t="s">
        <v>680</v>
      </c>
      <c r="G334" s="93"/>
      <c r="H334" s="93"/>
      <c r="I334" s="93"/>
      <c r="J334" s="93"/>
      <c r="K334" s="96"/>
      <c r="L334" s="97"/>
      <c r="M334" s="97"/>
      <c r="N334" s="97"/>
      <c r="R334" s="106"/>
      <c r="S334" s="83"/>
      <c r="T334" s="106"/>
      <c r="U334" s="109"/>
      <c r="V334" s="109"/>
      <c r="W334" s="109"/>
      <c r="X334" s="109"/>
      <c r="Y334" s="83"/>
      <c r="Z334" s="83"/>
      <c r="AA334" s="83"/>
    </row>
    <row r="335" spans="2:27">
      <c r="B335" s="9" t="s">
        <v>681</v>
      </c>
      <c r="C335" s="11"/>
      <c r="D335" s="11"/>
      <c r="E335" s="11"/>
      <c r="F335" s="11" t="s">
        <v>682</v>
      </c>
      <c r="G335" s="93"/>
      <c r="H335" s="93"/>
      <c r="I335" s="93"/>
      <c r="J335" s="93"/>
      <c r="K335" s="96"/>
      <c r="L335" s="97"/>
      <c r="M335" s="97"/>
      <c r="N335" s="97"/>
      <c r="R335" s="106"/>
      <c r="S335" s="83"/>
      <c r="T335" s="106"/>
      <c r="U335" s="109"/>
      <c r="V335" s="109"/>
      <c r="W335" s="109"/>
      <c r="X335" s="109"/>
      <c r="Y335" s="83"/>
      <c r="Z335" s="83"/>
      <c r="AA335" s="83"/>
    </row>
    <row r="336" spans="2:27">
      <c r="B336" s="9"/>
      <c r="C336" s="11"/>
      <c r="D336" s="11"/>
      <c r="E336" s="11" t="s">
        <v>683</v>
      </c>
      <c r="F336" s="11"/>
      <c r="G336" s="93"/>
      <c r="H336" s="93"/>
      <c r="I336" s="93"/>
      <c r="J336" s="93"/>
      <c r="K336" s="96"/>
      <c r="L336" s="97"/>
      <c r="M336" s="97"/>
      <c r="N336" s="97"/>
      <c r="R336" s="106"/>
      <c r="S336" s="83"/>
      <c r="T336" s="106"/>
      <c r="U336" s="109"/>
      <c r="V336" s="109"/>
      <c r="W336" s="109"/>
      <c r="X336" s="109"/>
      <c r="Y336" s="83"/>
      <c r="Z336" s="83"/>
      <c r="AA336" s="83"/>
    </row>
    <row r="337" spans="2:27">
      <c r="B337" s="9" t="s">
        <v>684</v>
      </c>
      <c r="C337" s="11"/>
      <c r="D337" s="11"/>
      <c r="E337" s="11"/>
      <c r="F337" s="11" t="s">
        <v>685</v>
      </c>
      <c r="G337" s="93"/>
      <c r="H337" s="93"/>
      <c r="I337" s="93"/>
      <c r="J337" s="93"/>
      <c r="K337" s="96"/>
      <c r="L337" s="97"/>
      <c r="M337" s="97"/>
      <c r="N337" s="97"/>
      <c r="R337" s="106"/>
      <c r="S337" s="83"/>
      <c r="T337" s="106"/>
      <c r="U337" s="109"/>
      <c r="V337" s="109"/>
      <c r="W337" s="109"/>
      <c r="X337" s="109"/>
      <c r="Y337" s="83"/>
      <c r="Z337" s="83"/>
      <c r="AA337" s="83"/>
    </row>
    <row r="338" spans="2:27">
      <c r="B338" s="9" t="s">
        <v>686</v>
      </c>
      <c r="C338" s="11"/>
      <c r="D338" s="11"/>
      <c r="E338" s="11"/>
      <c r="F338" s="11" t="s">
        <v>687</v>
      </c>
      <c r="G338" s="93"/>
      <c r="H338" s="93"/>
      <c r="I338" s="93"/>
      <c r="J338" s="93"/>
      <c r="K338" s="96"/>
      <c r="L338" s="97"/>
      <c r="M338" s="97"/>
      <c r="N338" s="97"/>
      <c r="R338" s="106"/>
      <c r="S338" s="83"/>
      <c r="T338" s="106"/>
      <c r="U338" s="109"/>
      <c r="V338" s="109"/>
      <c r="W338" s="109"/>
      <c r="X338" s="109"/>
      <c r="Y338" s="83"/>
      <c r="Z338" s="83"/>
      <c r="AA338" s="83"/>
    </row>
    <row r="339" spans="2:27">
      <c r="B339" s="9" t="s">
        <v>688</v>
      </c>
      <c r="C339" s="11"/>
      <c r="D339" s="11"/>
      <c r="E339" s="11"/>
      <c r="F339" s="11" t="s">
        <v>689</v>
      </c>
      <c r="G339" s="93"/>
      <c r="H339" s="93"/>
      <c r="I339" s="93"/>
      <c r="J339" s="93"/>
      <c r="K339" s="96"/>
      <c r="L339" s="97"/>
      <c r="M339" s="97"/>
      <c r="N339" s="97"/>
      <c r="R339" s="106"/>
      <c r="S339" s="83"/>
      <c r="T339" s="106"/>
      <c r="U339" s="109"/>
      <c r="V339" s="109"/>
      <c r="W339" s="109"/>
      <c r="X339" s="109"/>
      <c r="Y339" s="83"/>
      <c r="Z339" s="83"/>
      <c r="AA339" s="83"/>
    </row>
    <row r="340" spans="2:27">
      <c r="B340" s="9" t="s">
        <v>690</v>
      </c>
      <c r="C340" s="11"/>
      <c r="D340" s="11"/>
      <c r="E340" s="11"/>
      <c r="F340" s="11" t="s">
        <v>691</v>
      </c>
      <c r="G340" s="93"/>
      <c r="H340" s="93"/>
      <c r="I340" s="93"/>
      <c r="J340" s="93"/>
      <c r="K340" s="96"/>
      <c r="L340" s="97"/>
      <c r="M340" s="97"/>
      <c r="N340" s="97"/>
      <c r="R340" s="106"/>
      <c r="S340" s="83"/>
      <c r="T340" s="106"/>
      <c r="U340" s="109"/>
      <c r="V340" s="109"/>
      <c r="W340" s="109"/>
      <c r="X340" s="109"/>
      <c r="Y340" s="83"/>
      <c r="Z340" s="83"/>
      <c r="AA340" s="83"/>
    </row>
    <row r="341" spans="2:27">
      <c r="B341" s="9" t="s">
        <v>692</v>
      </c>
      <c r="C341" s="11"/>
      <c r="D341" s="11"/>
      <c r="E341" s="11"/>
      <c r="F341" s="11" t="s">
        <v>693</v>
      </c>
      <c r="G341" s="93"/>
      <c r="H341" s="93"/>
      <c r="I341" s="93"/>
      <c r="J341" s="93"/>
      <c r="K341" s="96"/>
      <c r="L341" s="97"/>
      <c r="M341" s="97"/>
      <c r="N341" s="97"/>
      <c r="R341" s="106"/>
      <c r="S341" s="83"/>
      <c r="T341" s="106"/>
      <c r="U341" s="109"/>
      <c r="V341" s="109"/>
      <c r="W341" s="109"/>
      <c r="X341" s="109"/>
      <c r="Y341" s="83"/>
      <c r="Z341" s="83"/>
      <c r="AA341" s="83"/>
    </row>
    <row r="342" spans="2:27">
      <c r="B342" s="9" t="s">
        <v>694</v>
      </c>
      <c r="C342" s="11"/>
      <c r="D342" s="11"/>
      <c r="E342" s="11"/>
      <c r="F342" s="11" t="s">
        <v>695</v>
      </c>
      <c r="G342" s="93"/>
      <c r="H342" s="93"/>
      <c r="I342" s="93"/>
      <c r="J342" s="93"/>
      <c r="K342" s="96"/>
      <c r="L342" s="97"/>
      <c r="M342" s="97"/>
      <c r="N342" s="97"/>
      <c r="R342" s="106"/>
      <c r="S342" s="83"/>
      <c r="T342" s="106"/>
      <c r="U342" s="109"/>
      <c r="V342" s="109"/>
      <c r="W342" s="109"/>
      <c r="X342" s="109"/>
      <c r="Y342" s="83"/>
      <c r="Z342" s="83"/>
      <c r="AA342" s="83"/>
    </row>
    <row r="343" spans="2:27">
      <c r="B343" s="9" t="s">
        <v>696</v>
      </c>
      <c r="C343" s="11"/>
      <c r="D343" s="11"/>
      <c r="E343" s="11"/>
      <c r="F343" s="11" t="s">
        <v>697</v>
      </c>
      <c r="G343" s="93"/>
      <c r="H343" s="93"/>
      <c r="I343" s="93"/>
      <c r="J343" s="93"/>
      <c r="K343" s="96"/>
      <c r="L343" s="97"/>
      <c r="M343" s="97"/>
      <c r="N343" s="97"/>
      <c r="R343" s="106"/>
      <c r="S343" s="83"/>
      <c r="T343" s="106"/>
      <c r="U343" s="109"/>
      <c r="V343" s="109"/>
      <c r="W343" s="109"/>
      <c r="X343" s="109"/>
      <c r="Y343" s="83"/>
      <c r="Z343" s="83"/>
      <c r="AA343" s="83"/>
    </row>
    <row r="344" spans="2:27">
      <c r="B344" s="9" t="s">
        <v>698</v>
      </c>
      <c r="C344" s="11"/>
      <c r="D344" s="11"/>
      <c r="E344" s="11"/>
      <c r="F344" s="11" t="s">
        <v>699</v>
      </c>
      <c r="G344" s="93"/>
      <c r="H344" s="93"/>
      <c r="I344" s="93"/>
      <c r="J344" s="93"/>
      <c r="K344" s="96"/>
      <c r="L344" s="97"/>
      <c r="M344" s="97"/>
      <c r="N344" s="97"/>
      <c r="R344" s="106"/>
      <c r="S344" s="83"/>
      <c r="T344" s="106"/>
      <c r="U344" s="109"/>
      <c r="V344" s="109"/>
      <c r="W344" s="109"/>
      <c r="X344" s="109"/>
      <c r="Y344" s="83"/>
      <c r="Z344" s="83"/>
      <c r="AA344" s="83"/>
    </row>
    <row r="345" spans="2:27">
      <c r="B345" s="9"/>
      <c r="C345" s="11"/>
      <c r="D345" s="11"/>
      <c r="E345" s="11" t="s">
        <v>700</v>
      </c>
      <c r="F345" s="11"/>
      <c r="G345" s="93"/>
      <c r="H345" s="93"/>
      <c r="I345" s="93"/>
      <c r="J345" s="93"/>
      <c r="K345" s="96"/>
      <c r="L345" s="97"/>
      <c r="M345" s="97"/>
      <c r="N345" s="97"/>
      <c r="R345" s="106"/>
      <c r="S345" s="83"/>
      <c r="T345" s="106"/>
      <c r="U345" s="109"/>
      <c r="V345" s="109"/>
      <c r="W345" s="109"/>
      <c r="X345" s="109"/>
      <c r="Y345" s="83"/>
      <c r="Z345" s="83"/>
      <c r="AA345" s="83"/>
    </row>
    <row r="346" spans="2:27">
      <c r="B346" s="9" t="s">
        <v>701</v>
      </c>
      <c r="C346" s="11"/>
      <c r="D346" s="11"/>
      <c r="E346" s="11"/>
      <c r="F346" s="11" t="s">
        <v>702</v>
      </c>
      <c r="G346" s="93"/>
      <c r="H346" s="93"/>
      <c r="I346" s="93"/>
      <c r="J346" s="93"/>
      <c r="K346" s="96"/>
      <c r="L346" s="97"/>
      <c r="M346" s="97"/>
      <c r="N346" s="97"/>
      <c r="R346" s="106"/>
      <c r="S346" s="83"/>
      <c r="T346" s="106"/>
      <c r="U346" s="109"/>
      <c r="V346" s="109"/>
      <c r="W346" s="109"/>
      <c r="X346" s="109"/>
      <c r="Y346" s="83"/>
      <c r="Z346" s="83"/>
      <c r="AA346" s="83"/>
    </row>
    <row r="347" spans="2:27">
      <c r="B347" s="9" t="s">
        <v>703</v>
      </c>
      <c r="C347" s="11"/>
      <c r="D347" s="11"/>
      <c r="E347" s="11"/>
      <c r="F347" s="11" t="s">
        <v>704</v>
      </c>
      <c r="G347" s="93"/>
      <c r="H347" s="93"/>
      <c r="I347" s="93"/>
      <c r="J347" s="93"/>
      <c r="K347" s="96"/>
      <c r="L347" s="97"/>
      <c r="M347" s="97"/>
      <c r="N347" s="97"/>
      <c r="R347" s="106"/>
      <c r="S347" s="83"/>
      <c r="T347" s="106"/>
      <c r="U347" s="109"/>
      <c r="V347" s="109"/>
      <c r="W347" s="109"/>
      <c r="X347" s="109"/>
      <c r="Y347" s="83"/>
      <c r="Z347" s="83"/>
      <c r="AA347" s="83"/>
    </row>
    <row r="348" spans="2:27">
      <c r="B348" s="9" t="s">
        <v>705</v>
      </c>
      <c r="C348" s="11"/>
      <c r="D348" s="11"/>
      <c r="E348" s="11"/>
      <c r="F348" s="11" t="s">
        <v>706</v>
      </c>
      <c r="G348" s="93"/>
      <c r="H348" s="93"/>
      <c r="I348" s="93"/>
      <c r="J348" s="93"/>
      <c r="K348" s="96"/>
      <c r="L348" s="97"/>
      <c r="M348" s="97"/>
      <c r="N348" s="97"/>
      <c r="R348" s="106"/>
      <c r="S348" s="83"/>
      <c r="T348" s="106"/>
      <c r="U348" s="109"/>
      <c r="V348" s="109"/>
      <c r="W348" s="109"/>
      <c r="X348" s="109"/>
      <c r="Y348" s="83"/>
      <c r="Z348" s="83"/>
      <c r="AA348" s="83"/>
    </row>
    <row r="349" spans="2:27">
      <c r="B349" s="9" t="s">
        <v>707</v>
      </c>
      <c r="C349" s="11"/>
      <c r="D349" s="11"/>
      <c r="E349" s="11"/>
      <c r="F349" s="11" t="s">
        <v>708</v>
      </c>
      <c r="G349" s="93"/>
      <c r="H349" s="93"/>
      <c r="I349" s="93"/>
      <c r="J349" s="93"/>
      <c r="K349" s="96"/>
      <c r="L349" s="97"/>
      <c r="M349" s="97"/>
      <c r="N349" s="97"/>
      <c r="R349" s="106"/>
      <c r="S349" s="83"/>
      <c r="T349" s="106"/>
      <c r="U349" s="109"/>
      <c r="V349" s="109"/>
      <c r="W349" s="109"/>
      <c r="X349" s="109"/>
      <c r="Y349" s="83"/>
      <c r="Z349" s="83"/>
      <c r="AA349" s="83"/>
    </row>
    <row r="350" spans="2:27">
      <c r="B350" s="9" t="s">
        <v>709</v>
      </c>
      <c r="C350" s="11"/>
      <c r="D350" s="11"/>
      <c r="E350" s="11"/>
      <c r="F350" s="11" t="s">
        <v>710</v>
      </c>
      <c r="G350" s="93"/>
      <c r="H350" s="93"/>
      <c r="I350" s="93"/>
      <c r="J350" s="93"/>
      <c r="K350" s="96"/>
      <c r="L350" s="97"/>
      <c r="M350" s="97"/>
      <c r="N350" s="97"/>
      <c r="R350" s="106"/>
      <c r="S350" s="83"/>
      <c r="T350" s="106"/>
      <c r="U350" s="109"/>
      <c r="V350" s="109"/>
      <c r="W350" s="109"/>
      <c r="X350" s="109"/>
      <c r="Y350" s="83"/>
      <c r="Z350" s="83"/>
      <c r="AA350" s="83"/>
    </row>
    <row r="351" spans="2:27">
      <c r="B351" s="9" t="s">
        <v>711</v>
      </c>
      <c r="C351" s="11"/>
      <c r="D351" s="11"/>
      <c r="E351" s="11"/>
      <c r="F351" s="11" t="s">
        <v>712</v>
      </c>
      <c r="G351" s="93"/>
      <c r="H351" s="93"/>
      <c r="I351" s="93"/>
      <c r="J351" s="93"/>
      <c r="K351" s="96"/>
      <c r="L351" s="97"/>
      <c r="M351" s="97"/>
      <c r="N351" s="97"/>
      <c r="R351" s="106"/>
      <c r="S351" s="83"/>
      <c r="T351" s="106"/>
      <c r="U351" s="109"/>
      <c r="V351" s="109"/>
      <c r="W351" s="109"/>
      <c r="X351" s="109"/>
      <c r="Y351" s="83"/>
      <c r="Z351" s="83"/>
      <c r="AA351" s="83"/>
    </row>
    <row r="352" spans="2:27">
      <c r="B352" s="9" t="s">
        <v>713</v>
      </c>
      <c r="C352" s="11"/>
      <c r="D352" s="11"/>
      <c r="E352" s="11"/>
      <c r="F352" s="11" t="s">
        <v>714</v>
      </c>
      <c r="G352" s="93"/>
      <c r="H352" s="93"/>
      <c r="I352" s="93"/>
      <c r="J352" s="93"/>
      <c r="K352" s="96"/>
      <c r="L352" s="97"/>
      <c r="M352" s="97"/>
      <c r="N352" s="97"/>
      <c r="R352" s="106"/>
      <c r="S352" s="83"/>
      <c r="T352" s="106"/>
      <c r="U352" s="109"/>
      <c r="V352" s="109"/>
      <c r="W352" s="109"/>
      <c r="X352" s="109"/>
      <c r="Y352" s="83"/>
      <c r="Z352" s="83"/>
      <c r="AA352" s="83"/>
    </row>
    <row r="353" spans="2:27">
      <c r="B353" s="9" t="s">
        <v>715</v>
      </c>
      <c r="C353" s="11"/>
      <c r="D353" s="11"/>
      <c r="E353" s="11"/>
      <c r="F353" s="11" t="s">
        <v>716</v>
      </c>
      <c r="G353" s="93"/>
      <c r="H353" s="93"/>
      <c r="I353" s="93"/>
      <c r="J353" s="93"/>
      <c r="K353" s="96"/>
      <c r="L353" s="97"/>
      <c r="M353" s="97"/>
      <c r="N353" s="97"/>
      <c r="R353" s="106"/>
      <c r="S353" s="83"/>
      <c r="T353" s="106"/>
      <c r="U353" s="109"/>
      <c r="V353" s="109"/>
      <c r="W353" s="109"/>
      <c r="X353" s="109"/>
      <c r="Y353" s="83"/>
      <c r="Z353" s="83"/>
      <c r="AA353" s="83"/>
    </row>
    <row r="354" spans="2:27">
      <c r="B354" s="9" t="s">
        <v>717</v>
      </c>
      <c r="C354" s="11"/>
      <c r="D354" s="11"/>
      <c r="E354" s="11"/>
      <c r="F354" s="11" t="s">
        <v>718</v>
      </c>
      <c r="G354" s="93"/>
      <c r="H354" s="93"/>
      <c r="I354" s="93"/>
      <c r="J354" s="93"/>
      <c r="K354" s="96"/>
      <c r="L354" s="97"/>
      <c r="M354" s="97"/>
      <c r="N354" s="97"/>
      <c r="R354" s="106"/>
      <c r="S354" s="83"/>
      <c r="T354" s="106"/>
      <c r="U354" s="109"/>
      <c r="V354" s="109"/>
      <c r="W354" s="109"/>
      <c r="X354" s="109"/>
      <c r="Y354" s="83"/>
      <c r="Z354" s="83"/>
      <c r="AA354" s="83"/>
    </row>
    <row r="355" spans="2:27">
      <c r="B355" s="9"/>
      <c r="C355" s="11"/>
      <c r="D355" s="11"/>
      <c r="E355" s="11" t="s">
        <v>719</v>
      </c>
      <c r="F355" s="11"/>
      <c r="G355" s="93"/>
      <c r="H355" s="93"/>
      <c r="I355" s="93"/>
      <c r="J355" s="93"/>
      <c r="K355" s="96"/>
      <c r="L355" s="97"/>
      <c r="M355" s="97"/>
      <c r="N355" s="97"/>
      <c r="R355" s="106"/>
      <c r="S355" s="83"/>
      <c r="T355" s="106"/>
      <c r="U355" s="109"/>
      <c r="V355" s="109"/>
      <c r="W355" s="109"/>
      <c r="X355" s="109"/>
      <c r="Y355" s="83"/>
      <c r="Z355" s="83"/>
      <c r="AA355" s="83"/>
    </row>
    <row r="356" spans="2:27">
      <c r="B356" s="9" t="s">
        <v>720</v>
      </c>
      <c r="C356" s="11"/>
      <c r="D356" s="11"/>
      <c r="E356" s="11"/>
      <c r="F356" s="11" t="s">
        <v>721</v>
      </c>
      <c r="G356" s="93"/>
      <c r="H356" s="93"/>
      <c r="I356" s="93"/>
      <c r="J356" s="93"/>
      <c r="K356" s="96"/>
      <c r="L356" s="97"/>
      <c r="M356" s="97"/>
      <c r="N356" s="97"/>
      <c r="R356" s="106"/>
      <c r="S356" s="83"/>
      <c r="T356" s="106"/>
      <c r="U356" s="109"/>
      <c r="V356" s="109"/>
      <c r="W356" s="109"/>
      <c r="X356" s="109"/>
      <c r="Y356" s="83"/>
      <c r="Z356" s="83"/>
      <c r="AA356" s="83"/>
    </row>
    <row r="357" spans="2:27">
      <c r="B357" s="9" t="s">
        <v>722</v>
      </c>
      <c r="C357" s="11"/>
      <c r="D357" s="11"/>
      <c r="E357" s="11"/>
      <c r="F357" s="11" t="s">
        <v>723</v>
      </c>
      <c r="G357" s="93"/>
      <c r="H357" s="93"/>
      <c r="I357" s="93"/>
      <c r="J357" s="93"/>
      <c r="K357" s="96"/>
      <c r="L357" s="97"/>
      <c r="M357" s="97"/>
      <c r="N357" s="97"/>
      <c r="R357" s="106"/>
      <c r="S357" s="83"/>
      <c r="T357" s="106"/>
      <c r="U357" s="109"/>
      <c r="V357" s="109"/>
      <c r="W357" s="109"/>
      <c r="X357" s="109"/>
      <c r="Y357" s="83"/>
      <c r="Z357" s="83"/>
      <c r="AA357" s="83"/>
    </row>
    <row r="358" spans="2:27">
      <c r="B358" s="9" t="s">
        <v>724</v>
      </c>
      <c r="C358" s="11"/>
      <c r="D358" s="11"/>
      <c r="E358" s="11"/>
      <c r="F358" s="11" t="s">
        <v>725</v>
      </c>
      <c r="G358" s="93"/>
      <c r="H358" s="93"/>
      <c r="I358" s="93"/>
      <c r="J358" s="93"/>
      <c r="K358" s="96"/>
      <c r="L358" s="97"/>
      <c r="M358" s="97"/>
      <c r="N358" s="97"/>
      <c r="R358" s="106"/>
      <c r="S358" s="83"/>
      <c r="T358" s="106"/>
      <c r="U358" s="109"/>
      <c r="V358" s="109"/>
      <c r="W358" s="109"/>
      <c r="X358" s="109"/>
      <c r="Y358" s="83"/>
      <c r="Z358" s="83"/>
      <c r="AA358" s="83"/>
    </row>
    <row r="359" spans="2:27">
      <c r="B359" s="9" t="s">
        <v>726</v>
      </c>
      <c r="C359" s="11"/>
      <c r="D359" s="11"/>
      <c r="E359" s="11"/>
      <c r="F359" s="11" t="s">
        <v>727</v>
      </c>
      <c r="G359" s="93"/>
      <c r="H359" s="93"/>
      <c r="I359" s="93"/>
      <c r="J359" s="93"/>
      <c r="K359" s="96"/>
      <c r="L359" s="97"/>
      <c r="M359" s="97"/>
      <c r="N359" s="97"/>
      <c r="R359" s="106"/>
      <c r="S359" s="83"/>
      <c r="T359" s="106"/>
      <c r="U359" s="109"/>
      <c r="V359" s="109"/>
      <c r="W359" s="109"/>
      <c r="X359" s="109"/>
      <c r="Y359" s="83"/>
      <c r="Z359" s="83"/>
      <c r="AA359" s="83"/>
    </row>
    <row r="360" spans="2:27">
      <c r="B360" s="9" t="s">
        <v>728</v>
      </c>
      <c r="C360" s="11"/>
      <c r="D360" s="11"/>
      <c r="E360" s="11"/>
      <c r="F360" s="11" t="s">
        <v>729</v>
      </c>
      <c r="G360" s="93"/>
      <c r="H360" s="93"/>
      <c r="I360" s="93"/>
      <c r="J360" s="93"/>
      <c r="K360" s="96"/>
      <c r="L360" s="97"/>
      <c r="M360" s="97"/>
      <c r="N360" s="97"/>
      <c r="R360" s="106"/>
      <c r="S360" s="83"/>
      <c r="T360" s="106"/>
      <c r="U360" s="109"/>
      <c r="V360" s="109"/>
      <c r="W360" s="109"/>
      <c r="X360" s="109"/>
      <c r="Y360" s="83"/>
      <c r="Z360" s="83"/>
      <c r="AA360" s="83"/>
    </row>
    <row r="361" spans="2:27">
      <c r="B361" s="9" t="s">
        <v>730</v>
      </c>
      <c r="C361" s="11"/>
      <c r="D361" s="11"/>
      <c r="E361" s="11"/>
      <c r="F361" s="98" t="s">
        <v>3460</v>
      </c>
      <c r="G361" s="93"/>
      <c r="H361" s="93"/>
      <c r="I361" s="93"/>
      <c r="J361" s="93"/>
      <c r="K361" s="96"/>
      <c r="L361" s="97"/>
      <c r="M361" s="97"/>
      <c r="N361" s="97"/>
      <c r="R361" s="106"/>
      <c r="S361" s="83"/>
      <c r="T361" s="106"/>
      <c r="U361" s="109"/>
      <c r="V361" s="109"/>
      <c r="W361" s="109"/>
      <c r="X361" s="109"/>
      <c r="Y361" s="83"/>
      <c r="Z361" s="83"/>
      <c r="AA361" s="83"/>
    </row>
    <row r="362" spans="2:27">
      <c r="B362" s="9" t="s">
        <v>731</v>
      </c>
      <c r="C362" s="11"/>
      <c r="D362" s="11"/>
      <c r="E362" s="11"/>
      <c r="F362" s="11" t="s">
        <v>732</v>
      </c>
      <c r="G362" s="93"/>
      <c r="H362" s="93"/>
      <c r="I362" s="93"/>
      <c r="J362" s="93"/>
      <c r="K362" s="96"/>
      <c r="L362" s="97"/>
      <c r="M362" s="97"/>
      <c r="N362" s="97"/>
      <c r="R362" s="106"/>
      <c r="S362" s="83"/>
      <c r="T362" s="106"/>
      <c r="U362" s="109"/>
      <c r="V362" s="109"/>
      <c r="W362" s="109"/>
      <c r="X362" s="109"/>
      <c r="Y362" s="83"/>
      <c r="Z362" s="83"/>
      <c r="AA362" s="83"/>
    </row>
    <row r="363" spans="2:27">
      <c r="B363" s="9" t="s">
        <v>733</v>
      </c>
      <c r="C363" s="11"/>
      <c r="D363" s="11"/>
      <c r="E363" s="11"/>
      <c r="F363" s="11" t="s">
        <v>734</v>
      </c>
      <c r="G363" s="93"/>
      <c r="H363" s="93"/>
      <c r="I363" s="93"/>
      <c r="J363" s="93"/>
      <c r="K363" s="96"/>
      <c r="L363" s="97"/>
      <c r="M363" s="97"/>
      <c r="N363" s="97"/>
      <c r="R363" s="106"/>
      <c r="S363" s="83"/>
      <c r="T363" s="106"/>
      <c r="U363" s="109"/>
      <c r="V363" s="109"/>
      <c r="W363" s="109"/>
      <c r="X363" s="109"/>
      <c r="Y363" s="83"/>
      <c r="Z363" s="83"/>
      <c r="AA363" s="83"/>
    </row>
    <row r="364" spans="2:27">
      <c r="B364" s="9" t="s">
        <v>735</v>
      </c>
      <c r="C364" s="11"/>
      <c r="D364" s="11"/>
      <c r="E364" s="11"/>
      <c r="F364" s="11" t="s">
        <v>736</v>
      </c>
      <c r="G364" s="93"/>
      <c r="H364" s="93"/>
      <c r="I364" s="93"/>
      <c r="J364" s="93"/>
      <c r="K364" s="96"/>
      <c r="L364" s="97"/>
      <c r="M364" s="97"/>
      <c r="N364" s="97"/>
      <c r="R364" s="106"/>
      <c r="S364" s="83"/>
      <c r="T364" s="106"/>
      <c r="U364" s="109"/>
      <c r="V364" s="109"/>
      <c r="W364" s="109"/>
      <c r="X364" s="109"/>
      <c r="Y364" s="83"/>
      <c r="Z364" s="83"/>
      <c r="AA364" s="83"/>
    </row>
    <row r="365" spans="2:27">
      <c r="B365" s="9"/>
      <c r="C365" s="11"/>
      <c r="D365" s="11"/>
      <c r="E365" s="11" t="s">
        <v>737</v>
      </c>
      <c r="F365" s="11"/>
      <c r="G365" s="93"/>
      <c r="H365" s="93"/>
      <c r="I365" s="93"/>
      <c r="J365" s="93"/>
      <c r="K365" s="96"/>
      <c r="L365" s="97"/>
      <c r="M365" s="97"/>
      <c r="N365" s="97"/>
      <c r="R365" s="106"/>
      <c r="S365" s="83"/>
      <c r="T365" s="106"/>
      <c r="U365" s="109"/>
      <c r="V365" s="109"/>
      <c r="W365" s="109"/>
      <c r="X365" s="109"/>
      <c r="Y365" s="83"/>
      <c r="Z365" s="83"/>
      <c r="AA365" s="83"/>
    </row>
    <row r="366" spans="2:27">
      <c r="B366" s="9" t="s">
        <v>738</v>
      </c>
      <c r="C366" s="11"/>
      <c r="D366" s="11"/>
      <c r="E366" s="11"/>
      <c r="F366" s="11" t="s">
        <v>739</v>
      </c>
      <c r="G366" s="93"/>
      <c r="H366" s="93"/>
      <c r="I366" s="93"/>
      <c r="J366" s="93"/>
      <c r="K366" s="96"/>
      <c r="L366" s="97"/>
      <c r="M366" s="97"/>
      <c r="N366" s="97"/>
      <c r="R366" s="106"/>
      <c r="S366" s="83"/>
      <c r="T366" s="106"/>
      <c r="U366" s="109"/>
      <c r="V366" s="109"/>
      <c r="W366" s="109"/>
      <c r="X366" s="109"/>
      <c r="Y366" s="83"/>
      <c r="Z366" s="83"/>
      <c r="AA366" s="83"/>
    </row>
    <row r="367" spans="2:27">
      <c r="B367" s="9" t="s">
        <v>740</v>
      </c>
      <c r="C367" s="11"/>
      <c r="D367" s="11"/>
      <c r="E367" s="11"/>
      <c r="F367" s="11" t="s">
        <v>741</v>
      </c>
      <c r="G367" s="93"/>
      <c r="H367" s="93"/>
      <c r="I367" s="93"/>
      <c r="J367" s="93"/>
      <c r="K367" s="96"/>
      <c r="L367" s="97"/>
      <c r="M367" s="97"/>
      <c r="N367" s="97"/>
      <c r="R367" s="106"/>
      <c r="S367" s="83"/>
      <c r="T367" s="106"/>
      <c r="U367" s="109"/>
      <c r="V367" s="109"/>
      <c r="W367" s="109"/>
      <c r="X367" s="109"/>
      <c r="Y367" s="83"/>
      <c r="Z367" s="83"/>
      <c r="AA367" s="83"/>
    </row>
    <row r="368" spans="2:27">
      <c r="B368" s="9" t="s">
        <v>742</v>
      </c>
      <c r="C368" s="11"/>
      <c r="D368" s="11"/>
      <c r="E368" s="11"/>
      <c r="F368" s="11" t="s">
        <v>743</v>
      </c>
      <c r="G368" s="93"/>
      <c r="H368" s="93"/>
      <c r="I368" s="93"/>
      <c r="J368" s="93"/>
      <c r="K368" s="96"/>
      <c r="L368" s="97"/>
      <c r="M368" s="97"/>
      <c r="N368" s="97"/>
      <c r="R368" s="106"/>
      <c r="S368" s="83"/>
      <c r="T368" s="106"/>
      <c r="U368" s="109"/>
      <c r="V368" s="109"/>
      <c r="W368" s="109"/>
      <c r="X368" s="109"/>
      <c r="Y368" s="83"/>
      <c r="Z368" s="83"/>
      <c r="AA368" s="83"/>
    </row>
    <row r="369" spans="2:27">
      <c r="B369" s="9" t="s">
        <v>744</v>
      </c>
      <c r="C369" s="11"/>
      <c r="D369" s="11"/>
      <c r="E369" s="11"/>
      <c r="F369" s="11" t="s">
        <v>745</v>
      </c>
      <c r="G369" s="93"/>
      <c r="H369" s="93"/>
      <c r="I369" s="93"/>
      <c r="J369" s="93"/>
      <c r="K369" s="96"/>
      <c r="L369" s="97"/>
      <c r="M369" s="97"/>
      <c r="N369" s="97"/>
      <c r="R369" s="106"/>
      <c r="S369" s="83"/>
      <c r="T369" s="106"/>
      <c r="U369" s="109"/>
      <c r="V369" s="109"/>
      <c r="W369" s="109"/>
      <c r="X369" s="109"/>
      <c r="Y369" s="83"/>
      <c r="Z369" s="83"/>
      <c r="AA369" s="83"/>
    </row>
    <row r="370" spans="2:27">
      <c r="B370" s="9"/>
      <c r="C370" s="11"/>
      <c r="D370" s="11"/>
      <c r="E370" s="11" t="s">
        <v>746</v>
      </c>
      <c r="F370" s="11"/>
      <c r="G370" s="93"/>
      <c r="H370" s="93"/>
      <c r="I370" s="93"/>
      <c r="J370" s="93"/>
      <c r="K370" s="96"/>
      <c r="L370" s="97"/>
      <c r="M370" s="97"/>
      <c r="N370" s="97"/>
      <c r="R370" s="106"/>
      <c r="S370" s="83"/>
      <c r="T370" s="106"/>
      <c r="U370" s="109"/>
      <c r="V370" s="109"/>
      <c r="W370" s="109"/>
      <c r="X370" s="109"/>
      <c r="Y370" s="83"/>
      <c r="Z370" s="83"/>
      <c r="AA370" s="83"/>
    </row>
    <row r="371" spans="2:27">
      <c r="B371" s="9" t="s">
        <v>747</v>
      </c>
      <c r="C371" s="11"/>
      <c r="D371" s="11"/>
      <c r="E371" s="11"/>
      <c r="F371" s="11" t="s">
        <v>748</v>
      </c>
      <c r="G371" s="93"/>
      <c r="H371" s="93"/>
      <c r="I371" s="93"/>
      <c r="J371" s="93"/>
      <c r="K371" s="96"/>
      <c r="L371" s="97"/>
      <c r="M371" s="97"/>
      <c r="N371" s="97"/>
      <c r="R371" s="106"/>
      <c r="S371" s="83"/>
      <c r="T371" s="106"/>
      <c r="U371" s="109"/>
      <c r="V371" s="109"/>
      <c r="W371" s="109"/>
      <c r="X371" s="109"/>
      <c r="Y371" s="83"/>
      <c r="Z371" s="83"/>
      <c r="AA371" s="83"/>
    </row>
    <row r="372" spans="2:27">
      <c r="B372" s="9" t="s">
        <v>749</v>
      </c>
      <c r="C372" s="11"/>
      <c r="D372" s="11"/>
      <c r="E372" s="11"/>
      <c r="F372" s="11" t="s">
        <v>750</v>
      </c>
      <c r="G372" s="93"/>
      <c r="H372" s="93"/>
      <c r="I372" s="93"/>
      <c r="J372" s="93"/>
      <c r="K372" s="96"/>
      <c r="L372" s="97"/>
      <c r="M372" s="97"/>
      <c r="N372" s="97"/>
      <c r="R372" s="106"/>
      <c r="S372" s="83"/>
      <c r="T372" s="106"/>
      <c r="U372" s="109"/>
      <c r="V372" s="109"/>
      <c r="W372" s="109"/>
      <c r="X372" s="109"/>
      <c r="Y372" s="83"/>
      <c r="Z372" s="83"/>
      <c r="AA372" s="83"/>
    </row>
    <row r="373" spans="2:27">
      <c r="B373" s="9" t="s">
        <v>751</v>
      </c>
      <c r="C373" s="11"/>
      <c r="D373" s="11"/>
      <c r="E373" s="11"/>
      <c r="F373" s="11" t="s">
        <v>752</v>
      </c>
      <c r="G373" s="93"/>
      <c r="H373" s="93"/>
      <c r="I373" s="93"/>
      <c r="J373" s="93"/>
      <c r="K373" s="96"/>
      <c r="L373" s="97"/>
      <c r="M373" s="97"/>
      <c r="N373" s="97"/>
      <c r="R373" s="106"/>
      <c r="S373" s="83"/>
      <c r="T373" s="106"/>
      <c r="U373" s="109"/>
      <c r="V373" s="109"/>
      <c r="W373" s="109"/>
      <c r="X373" s="109"/>
      <c r="Y373" s="83"/>
      <c r="Z373" s="83"/>
      <c r="AA373" s="83"/>
    </row>
    <row r="374" spans="2:27">
      <c r="B374" s="9" t="s">
        <v>753</v>
      </c>
      <c r="C374" s="11"/>
      <c r="D374" s="11"/>
      <c r="E374" s="11"/>
      <c r="F374" s="11" t="s">
        <v>754</v>
      </c>
      <c r="G374" s="93"/>
      <c r="H374" s="93"/>
      <c r="I374" s="93"/>
      <c r="J374" s="93"/>
      <c r="K374" s="96"/>
      <c r="L374" s="97"/>
      <c r="M374" s="97"/>
      <c r="N374" s="97"/>
      <c r="R374" s="106"/>
      <c r="S374" s="83"/>
      <c r="T374" s="106"/>
      <c r="U374" s="109"/>
      <c r="V374" s="109"/>
      <c r="W374" s="109"/>
      <c r="X374" s="109"/>
      <c r="Y374" s="83"/>
      <c r="Z374" s="83"/>
      <c r="AA374" s="83"/>
    </row>
    <row r="375" spans="2:27">
      <c r="B375" s="9" t="s">
        <v>755</v>
      </c>
      <c r="C375" s="11"/>
      <c r="D375" s="11"/>
      <c r="E375" s="11"/>
      <c r="F375" s="11" t="s">
        <v>756</v>
      </c>
      <c r="G375" s="93"/>
      <c r="H375" s="93"/>
      <c r="I375" s="93"/>
      <c r="J375" s="93"/>
      <c r="K375" s="96"/>
      <c r="L375" s="97"/>
      <c r="M375" s="97"/>
      <c r="N375" s="97"/>
      <c r="R375" s="106"/>
      <c r="S375" s="83"/>
      <c r="T375" s="106"/>
      <c r="U375" s="109"/>
      <c r="V375" s="109"/>
      <c r="W375" s="109"/>
      <c r="X375" s="109"/>
      <c r="Y375" s="83"/>
      <c r="Z375" s="83"/>
      <c r="AA375" s="83"/>
    </row>
    <row r="376" spans="2:27">
      <c r="B376" s="9" t="s">
        <v>757</v>
      </c>
      <c r="C376" s="11"/>
      <c r="D376" s="11"/>
      <c r="E376" s="11"/>
      <c r="F376" s="11" t="s">
        <v>758</v>
      </c>
      <c r="G376" s="93"/>
      <c r="H376" s="93"/>
      <c r="I376" s="93"/>
      <c r="J376" s="93"/>
      <c r="K376" s="96"/>
      <c r="L376" s="97"/>
      <c r="M376" s="97"/>
      <c r="N376" s="97"/>
      <c r="R376" s="106"/>
      <c r="S376" s="83"/>
      <c r="T376" s="106"/>
      <c r="U376" s="109"/>
      <c r="V376" s="109"/>
      <c r="W376" s="109"/>
      <c r="X376" s="109"/>
      <c r="Y376" s="83"/>
      <c r="Z376" s="83"/>
      <c r="AA376" s="83"/>
    </row>
    <row r="377" spans="2:27">
      <c r="B377" s="9" t="s">
        <v>759</v>
      </c>
      <c r="C377" s="11"/>
      <c r="D377" s="11"/>
      <c r="E377" s="11"/>
      <c r="F377" s="11" t="s">
        <v>760</v>
      </c>
      <c r="G377" s="93"/>
      <c r="H377" s="93"/>
      <c r="I377" s="93"/>
      <c r="J377" s="93"/>
      <c r="K377" s="96"/>
      <c r="L377" s="97"/>
      <c r="M377" s="97"/>
      <c r="N377" s="97"/>
      <c r="R377" s="106"/>
      <c r="S377" s="83"/>
      <c r="T377" s="106"/>
      <c r="U377" s="109"/>
      <c r="V377" s="109"/>
      <c r="W377" s="109"/>
      <c r="X377" s="109"/>
      <c r="Y377" s="83"/>
      <c r="Z377" s="83"/>
      <c r="AA377" s="83"/>
    </row>
    <row r="378" spans="2:27">
      <c r="B378" s="9"/>
      <c r="C378" s="11"/>
      <c r="D378" s="11"/>
      <c r="E378" s="11" t="s">
        <v>761</v>
      </c>
      <c r="F378" s="11"/>
      <c r="G378" s="93"/>
      <c r="H378" s="93"/>
      <c r="I378" s="93"/>
      <c r="J378" s="93"/>
      <c r="K378" s="96"/>
      <c r="L378" s="97"/>
      <c r="M378" s="97"/>
      <c r="N378" s="97"/>
      <c r="R378" s="106"/>
      <c r="S378" s="83"/>
      <c r="T378" s="106"/>
      <c r="U378" s="109"/>
      <c r="V378" s="109"/>
      <c r="W378" s="109"/>
      <c r="X378" s="109"/>
      <c r="Y378" s="83"/>
      <c r="Z378" s="83"/>
      <c r="AA378" s="83"/>
    </row>
    <row r="379" spans="2:27">
      <c r="B379" s="9" t="s">
        <v>762</v>
      </c>
      <c r="C379" s="11"/>
      <c r="D379" s="11"/>
      <c r="E379" s="11"/>
      <c r="F379" s="11" t="s">
        <v>763</v>
      </c>
      <c r="G379" s="93"/>
      <c r="H379" s="93"/>
      <c r="I379" s="93"/>
      <c r="J379" s="93"/>
      <c r="K379" s="96"/>
      <c r="L379" s="97"/>
      <c r="M379" s="97"/>
      <c r="N379" s="97"/>
      <c r="R379" s="106"/>
      <c r="S379" s="83"/>
      <c r="T379" s="106"/>
      <c r="U379" s="109"/>
      <c r="V379" s="109"/>
      <c r="W379" s="109"/>
      <c r="X379" s="109"/>
      <c r="Y379" s="83"/>
      <c r="Z379" s="83"/>
      <c r="AA379" s="83"/>
    </row>
    <row r="380" spans="2:27">
      <c r="B380" s="9" t="s">
        <v>764</v>
      </c>
      <c r="C380" s="11"/>
      <c r="D380" s="11"/>
      <c r="E380" s="11"/>
      <c r="F380" s="11" t="s">
        <v>765</v>
      </c>
      <c r="G380" s="93"/>
      <c r="H380" s="93"/>
      <c r="I380" s="93"/>
      <c r="J380" s="93"/>
      <c r="K380" s="96"/>
      <c r="L380" s="97"/>
      <c r="M380" s="97"/>
      <c r="N380" s="97"/>
      <c r="R380" s="106"/>
      <c r="S380" s="83"/>
      <c r="T380" s="106"/>
      <c r="U380" s="109"/>
      <c r="V380" s="109"/>
      <c r="W380" s="109"/>
      <c r="X380" s="109"/>
      <c r="Y380" s="83"/>
      <c r="Z380" s="83"/>
      <c r="AA380" s="83"/>
    </row>
    <row r="381" spans="2:27">
      <c r="B381" s="9" t="s">
        <v>766</v>
      </c>
      <c r="C381" s="11"/>
      <c r="D381" s="11"/>
      <c r="E381" s="11"/>
      <c r="F381" s="11" t="s">
        <v>767</v>
      </c>
      <c r="G381" s="93"/>
      <c r="H381" s="93"/>
      <c r="I381" s="93"/>
      <c r="J381" s="93"/>
      <c r="K381" s="96"/>
      <c r="L381" s="97"/>
      <c r="M381" s="97"/>
      <c r="N381" s="97"/>
      <c r="R381" s="106"/>
      <c r="S381" s="83"/>
      <c r="T381" s="106"/>
      <c r="U381" s="109"/>
      <c r="V381" s="109"/>
      <c r="W381" s="109"/>
      <c r="X381" s="109"/>
      <c r="Y381" s="83"/>
      <c r="Z381" s="83"/>
      <c r="AA381" s="83"/>
    </row>
    <row r="382" spans="2:27">
      <c r="B382" s="9" t="s">
        <v>768</v>
      </c>
      <c r="C382" s="11"/>
      <c r="D382" s="11"/>
      <c r="E382" s="11"/>
      <c r="F382" s="11" t="s">
        <v>769</v>
      </c>
      <c r="G382" s="93"/>
      <c r="H382" s="93"/>
      <c r="I382" s="93"/>
      <c r="J382" s="93"/>
      <c r="K382" s="96"/>
      <c r="L382" s="97"/>
      <c r="M382" s="97"/>
      <c r="N382" s="97"/>
      <c r="R382" s="106"/>
      <c r="S382" s="83"/>
      <c r="T382" s="106"/>
      <c r="U382" s="109"/>
      <c r="V382" s="109"/>
      <c r="W382" s="109"/>
      <c r="X382" s="109"/>
      <c r="Y382" s="83"/>
      <c r="Z382" s="83"/>
      <c r="AA382" s="83"/>
    </row>
    <row r="383" spans="2:27">
      <c r="B383" s="9" t="s">
        <v>770</v>
      </c>
      <c r="C383" s="11"/>
      <c r="D383" s="11"/>
      <c r="E383" s="11"/>
      <c r="F383" s="11" t="s">
        <v>771</v>
      </c>
      <c r="G383" s="93"/>
      <c r="H383" s="93"/>
      <c r="I383" s="93"/>
      <c r="J383" s="93"/>
      <c r="K383" s="96"/>
      <c r="L383" s="97"/>
      <c r="M383" s="97"/>
      <c r="N383" s="97"/>
      <c r="R383" s="106"/>
      <c r="S383" s="83"/>
      <c r="T383" s="106"/>
      <c r="U383" s="109"/>
      <c r="V383" s="109"/>
      <c r="W383" s="109"/>
      <c r="X383" s="109"/>
      <c r="Y383" s="83"/>
      <c r="Z383" s="83"/>
      <c r="AA383" s="83"/>
    </row>
    <row r="384" spans="2:27">
      <c r="B384" s="9" t="s">
        <v>772</v>
      </c>
      <c r="C384" s="11"/>
      <c r="D384" s="11"/>
      <c r="E384" s="11"/>
      <c r="F384" s="11" t="s">
        <v>773</v>
      </c>
      <c r="G384" s="93"/>
      <c r="H384" s="93"/>
      <c r="I384" s="93"/>
      <c r="J384" s="93"/>
      <c r="K384" s="96"/>
      <c r="L384" s="97"/>
      <c r="M384" s="97"/>
      <c r="N384" s="97"/>
      <c r="R384" s="106"/>
      <c r="S384" s="83"/>
      <c r="T384" s="106"/>
      <c r="U384" s="109"/>
      <c r="V384" s="109"/>
      <c r="W384" s="109"/>
      <c r="X384" s="109"/>
      <c r="Y384" s="83"/>
      <c r="Z384" s="83"/>
      <c r="AA384" s="83"/>
    </row>
    <row r="385" spans="2:27">
      <c r="B385" s="9" t="s">
        <v>774</v>
      </c>
      <c r="C385" s="11"/>
      <c r="D385" s="11"/>
      <c r="E385" s="11"/>
      <c r="F385" s="11" t="s">
        <v>775</v>
      </c>
      <c r="G385" s="93"/>
      <c r="H385" s="93"/>
      <c r="I385" s="93"/>
      <c r="J385" s="93"/>
      <c r="K385" s="96"/>
      <c r="L385" s="97"/>
      <c r="M385" s="97"/>
      <c r="N385" s="97"/>
      <c r="R385" s="106"/>
      <c r="S385" s="83"/>
      <c r="T385" s="106"/>
      <c r="U385" s="109"/>
      <c r="V385" s="109"/>
      <c r="W385" s="109"/>
      <c r="X385" s="109"/>
      <c r="Y385" s="83"/>
      <c r="Z385" s="83"/>
      <c r="AA385" s="83"/>
    </row>
    <row r="386" spans="2:27">
      <c r="B386" s="9" t="s">
        <v>776</v>
      </c>
      <c r="C386" s="11"/>
      <c r="D386" s="11"/>
      <c r="E386" s="11"/>
      <c r="F386" s="11" t="s">
        <v>777</v>
      </c>
      <c r="G386" s="93"/>
      <c r="H386" s="93"/>
      <c r="I386" s="93"/>
      <c r="J386" s="93"/>
      <c r="K386" s="96"/>
      <c r="L386" s="97"/>
      <c r="M386" s="97"/>
      <c r="N386" s="97"/>
      <c r="R386" s="106"/>
      <c r="S386" s="83"/>
      <c r="T386" s="106"/>
      <c r="U386" s="109"/>
      <c r="V386" s="109"/>
      <c r="W386" s="109"/>
      <c r="X386" s="109"/>
      <c r="Y386" s="83"/>
      <c r="Z386" s="83"/>
      <c r="AA386" s="83"/>
    </row>
    <row r="387" spans="2:27">
      <c r="B387" s="9" t="s">
        <v>778</v>
      </c>
      <c r="C387" s="11"/>
      <c r="D387" s="11"/>
      <c r="E387" s="11"/>
      <c r="F387" s="11" t="s">
        <v>779</v>
      </c>
      <c r="G387" s="93"/>
      <c r="H387" s="93"/>
      <c r="I387" s="93"/>
      <c r="J387" s="93"/>
      <c r="K387" s="96"/>
      <c r="L387" s="97"/>
      <c r="M387" s="97"/>
      <c r="N387" s="97"/>
      <c r="R387" s="106"/>
      <c r="S387" s="83"/>
      <c r="T387" s="106"/>
      <c r="U387" s="109"/>
      <c r="V387" s="109"/>
      <c r="W387" s="109"/>
      <c r="X387" s="109"/>
      <c r="Y387" s="83"/>
      <c r="Z387" s="83"/>
      <c r="AA387" s="83"/>
    </row>
    <row r="388" spans="2:27">
      <c r="B388" s="9"/>
      <c r="C388" s="11"/>
      <c r="D388" s="11" t="s">
        <v>780</v>
      </c>
      <c r="E388" s="11"/>
      <c r="F388" s="11"/>
      <c r="G388" s="93"/>
      <c r="H388" s="93"/>
      <c r="I388" s="93"/>
      <c r="J388" s="93"/>
      <c r="K388" s="96"/>
      <c r="L388" s="97"/>
      <c r="M388" s="97"/>
      <c r="N388" s="97"/>
      <c r="R388" s="106"/>
      <c r="S388" s="83"/>
      <c r="T388" s="106"/>
      <c r="U388" s="109"/>
      <c r="V388" s="109"/>
      <c r="W388" s="109"/>
      <c r="X388" s="109"/>
      <c r="Y388" s="83"/>
      <c r="Z388" s="83"/>
      <c r="AA388" s="83"/>
    </row>
    <row r="389" spans="2:27">
      <c r="B389" s="9"/>
      <c r="C389" s="11"/>
      <c r="D389" s="11"/>
      <c r="E389" s="11" t="s">
        <v>781</v>
      </c>
      <c r="F389" s="11"/>
      <c r="G389" s="93"/>
      <c r="H389" s="93"/>
      <c r="I389" s="93"/>
      <c r="J389" s="93"/>
      <c r="K389" s="96"/>
      <c r="L389" s="97"/>
      <c r="M389" s="97"/>
      <c r="N389" s="97"/>
      <c r="R389" s="106"/>
      <c r="S389" s="83"/>
      <c r="T389" s="106"/>
      <c r="U389" s="109"/>
      <c r="V389" s="109"/>
      <c r="W389" s="109"/>
      <c r="X389" s="109"/>
      <c r="Y389" s="83"/>
      <c r="Z389" s="83"/>
      <c r="AA389" s="83"/>
    </row>
    <row r="390" spans="2:27">
      <c r="B390" s="9" t="s">
        <v>782</v>
      </c>
      <c r="C390" s="11"/>
      <c r="D390" s="11"/>
      <c r="E390" s="11"/>
      <c r="F390" s="11" t="s">
        <v>205</v>
      </c>
      <c r="G390" s="93"/>
      <c r="H390" s="93"/>
      <c r="I390" s="93"/>
      <c r="J390" s="93"/>
      <c r="K390" s="96"/>
      <c r="L390" s="97"/>
      <c r="M390" s="97"/>
      <c r="N390" s="97"/>
      <c r="R390" s="106"/>
      <c r="S390" s="83"/>
      <c r="T390" s="106"/>
      <c r="U390" s="109"/>
      <c r="V390" s="109"/>
      <c r="W390" s="109"/>
      <c r="X390" s="109"/>
      <c r="Y390" s="83"/>
      <c r="Z390" s="83"/>
      <c r="AA390" s="83"/>
    </row>
    <row r="391" spans="2:27">
      <c r="B391" s="9" t="s">
        <v>783</v>
      </c>
      <c r="C391" s="11"/>
      <c r="D391" s="11"/>
      <c r="E391" s="11"/>
      <c r="F391" s="11" t="s">
        <v>207</v>
      </c>
      <c r="G391" s="93"/>
      <c r="H391" s="93"/>
      <c r="I391" s="93"/>
      <c r="J391" s="93"/>
      <c r="K391" s="96"/>
      <c r="L391" s="97"/>
      <c r="M391" s="97"/>
      <c r="N391" s="97"/>
      <c r="R391" s="106"/>
      <c r="S391" s="83"/>
      <c r="T391" s="106"/>
      <c r="U391" s="109"/>
      <c r="V391" s="109"/>
      <c r="W391" s="109"/>
      <c r="X391" s="109"/>
      <c r="Y391" s="83"/>
      <c r="Z391" s="83"/>
      <c r="AA391" s="83"/>
    </row>
    <row r="392" spans="2:27">
      <c r="B392" s="9"/>
      <c r="C392" s="11"/>
      <c r="D392" s="11"/>
      <c r="E392" s="11" t="s">
        <v>784</v>
      </c>
      <c r="F392" s="11"/>
      <c r="G392" s="93"/>
      <c r="H392" s="93"/>
      <c r="I392" s="93"/>
      <c r="J392" s="93"/>
      <c r="K392" s="96"/>
      <c r="L392" s="97"/>
      <c r="M392" s="97"/>
      <c r="N392" s="97"/>
      <c r="R392" s="106"/>
      <c r="S392" s="83"/>
      <c r="T392" s="106"/>
      <c r="U392" s="109"/>
      <c r="V392" s="109"/>
      <c r="W392" s="109"/>
      <c r="X392" s="109"/>
      <c r="Y392" s="83"/>
      <c r="Z392" s="83"/>
      <c r="AA392" s="83"/>
    </row>
    <row r="393" spans="2:27">
      <c r="B393" s="9" t="s">
        <v>785</v>
      </c>
      <c r="C393" s="11"/>
      <c r="D393" s="11"/>
      <c r="E393" s="11"/>
      <c r="F393" s="11" t="s">
        <v>786</v>
      </c>
      <c r="G393" s="93"/>
      <c r="H393" s="93"/>
      <c r="I393" s="93"/>
      <c r="J393" s="93"/>
      <c r="K393" s="96"/>
      <c r="L393" s="97"/>
      <c r="M393" s="97"/>
      <c r="N393" s="97"/>
      <c r="R393" s="106"/>
      <c r="S393" s="83"/>
      <c r="T393" s="106"/>
      <c r="U393" s="109"/>
      <c r="V393" s="109"/>
      <c r="W393" s="109"/>
      <c r="X393" s="109"/>
      <c r="Y393" s="83"/>
      <c r="Z393" s="83"/>
      <c r="AA393" s="83"/>
    </row>
    <row r="394" spans="2:27">
      <c r="B394" s="9" t="s">
        <v>787</v>
      </c>
      <c r="C394" s="11"/>
      <c r="D394" s="11"/>
      <c r="E394" s="11"/>
      <c r="F394" s="11" t="s">
        <v>788</v>
      </c>
      <c r="G394" s="93"/>
      <c r="H394" s="93"/>
      <c r="I394" s="93"/>
      <c r="J394" s="93"/>
      <c r="K394" s="96"/>
      <c r="L394" s="97"/>
      <c r="M394" s="97"/>
      <c r="N394" s="97"/>
      <c r="R394" s="106"/>
      <c r="S394" s="83"/>
      <c r="T394" s="106"/>
      <c r="U394" s="109"/>
      <c r="V394" s="109"/>
      <c r="W394" s="109"/>
      <c r="X394" s="109"/>
      <c r="Y394" s="83"/>
      <c r="Z394" s="83"/>
      <c r="AA394" s="83"/>
    </row>
    <row r="395" spans="2:27">
      <c r="B395" s="9" t="s">
        <v>789</v>
      </c>
      <c r="C395" s="11"/>
      <c r="D395" s="11"/>
      <c r="E395" s="11"/>
      <c r="F395" s="11" t="s">
        <v>790</v>
      </c>
      <c r="G395" s="93"/>
      <c r="H395" s="93"/>
      <c r="I395" s="93"/>
      <c r="J395" s="93"/>
      <c r="K395" s="96"/>
      <c r="L395" s="97"/>
      <c r="M395" s="97"/>
      <c r="N395" s="97"/>
      <c r="R395" s="106"/>
      <c r="S395" s="83"/>
      <c r="T395" s="106"/>
      <c r="U395" s="109"/>
      <c r="V395" s="109"/>
      <c r="W395" s="109"/>
      <c r="X395" s="109"/>
      <c r="Y395" s="83"/>
      <c r="Z395" s="83"/>
      <c r="AA395" s="83"/>
    </row>
    <row r="396" spans="2:27">
      <c r="B396" s="9" t="s">
        <v>791</v>
      </c>
      <c r="C396" s="11"/>
      <c r="D396" s="11"/>
      <c r="E396" s="11"/>
      <c r="F396" s="11" t="s">
        <v>792</v>
      </c>
      <c r="G396" s="93"/>
      <c r="H396" s="93"/>
      <c r="I396" s="93"/>
      <c r="J396" s="93"/>
      <c r="K396" s="96"/>
      <c r="L396" s="97"/>
      <c r="M396" s="97"/>
      <c r="N396" s="97"/>
      <c r="R396" s="106"/>
      <c r="S396" s="83"/>
      <c r="T396" s="106"/>
      <c r="U396" s="109"/>
      <c r="V396" s="109"/>
      <c r="W396" s="109"/>
      <c r="X396" s="109"/>
      <c r="Y396" s="83"/>
      <c r="Z396" s="83"/>
      <c r="AA396" s="83"/>
    </row>
    <row r="397" spans="2:27">
      <c r="B397" s="9"/>
      <c r="C397" s="11"/>
      <c r="D397" s="11"/>
      <c r="E397" s="11" t="s">
        <v>793</v>
      </c>
      <c r="F397" s="11"/>
      <c r="G397" s="93"/>
      <c r="H397" s="93"/>
      <c r="I397" s="93"/>
      <c r="J397" s="93"/>
      <c r="K397" s="96"/>
      <c r="L397" s="97"/>
      <c r="M397" s="97"/>
      <c r="N397" s="97"/>
      <c r="R397" s="106"/>
      <c r="S397" s="83"/>
      <c r="T397" s="106"/>
      <c r="U397" s="109"/>
      <c r="V397" s="109"/>
      <c r="W397" s="109"/>
      <c r="X397" s="109"/>
      <c r="Y397" s="83"/>
      <c r="Z397" s="83"/>
      <c r="AA397" s="83"/>
    </row>
    <row r="398" spans="2:27">
      <c r="B398" s="9" t="s">
        <v>794</v>
      </c>
      <c r="C398" s="11"/>
      <c r="D398" s="11"/>
      <c r="E398" s="11"/>
      <c r="F398" s="11" t="s">
        <v>795</v>
      </c>
      <c r="G398" s="93"/>
      <c r="H398" s="93"/>
      <c r="I398" s="93"/>
      <c r="J398" s="93"/>
      <c r="K398" s="96"/>
      <c r="L398" s="97"/>
      <c r="M398" s="97"/>
      <c r="N398" s="97"/>
      <c r="R398" s="106"/>
      <c r="S398" s="83"/>
      <c r="T398" s="106"/>
      <c r="U398" s="109"/>
      <c r="V398" s="109"/>
      <c r="W398" s="109"/>
      <c r="X398" s="109"/>
      <c r="Y398" s="83"/>
      <c r="Z398" s="83"/>
      <c r="AA398" s="83"/>
    </row>
    <row r="399" spans="2:27">
      <c r="B399" s="9" t="s">
        <v>796</v>
      </c>
      <c r="C399" s="11"/>
      <c r="D399" s="11"/>
      <c r="E399" s="11"/>
      <c r="F399" s="11" t="s">
        <v>797</v>
      </c>
      <c r="G399" s="93"/>
      <c r="H399" s="93"/>
      <c r="I399" s="93"/>
      <c r="J399" s="93"/>
      <c r="K399" s="96"/>
      <c r="L399" s="97"/>
      <c r="M399" s="97"/>
      <c r="N399" s="97"/>
      <c r="R399" s="106"/>
      <c r="S399" s="83"/>
      <c r="T399" s="106"/>
      <c r="U399" s="109"/>
      <c r="V399" s="109"/>
      <c r="W399" s="109"/>
      <c r="X399" s="109"/>
      <c r="Y399" s="83"/>
      <c r="Z399" s="83"/>
      <c r="AA399" s="83"/>
    </row>
    <row r="400" spans="2:27">
      <c r="B400" s="9" t="s">
        <v>798</v>
      </c>
      <c r="C400" s="11"/>
      <c r="D400" s="11"/>
      <c r="E400" s="11"/>
      <c r="F400" s="11" t="s">
        <v>799</v>
      </c>
      <c r="G400" s="93"/>
      <c r="H400" s="93"/>
      <c r="I400" s="93"/>
      <c r="J400" s="93"/>
      <c r="K400" s="96"/>
      <c r="L400" s="97"/>
      <c r="M400" s="97"/>
      <c r="N400" s="97"/>
      <c r="R400" s="106"/>
      <c r="S400" s="83"/>
      <c r="T400" s="106"/>
      <c r="U400" s="109"/>
      <c r="V400" s="109"/>
      <c r="W400" s="109"/>
      <c r="X400" s="109"/>
      <c r="Y400" s="83"/>
      <c r="Z400" s="83"/>
      <c r="AA400" s="83"/>
    </row>
    <row r="401" spans="2:27">
      <c r="B401" s="9" t="s">
        <v>800</v>
      </c>
      <c r="C401" s="11"/>
      <c r="D401" s="11"/>
      <c r="E401" s="11"/>
      <c r="F401" s="11" t="s">
        <v>801</v>
      </c>
      <c r="G401" s="93"/>
      <c r="H401" s="93"/>
      <c r="I401" s="93"/>
      <c r="J401" s="93"/>
      <c r="K401" s="96"/>
      <c r="L401" s="97"/>
      <c r="M401" s="97"/>
      <c r="N401" s="97"/>
      <c r="R401" s="106"/>
      <c r="S401" s="83"/>
      <c r="T401" s="106"/>
      <c r="U401" s="109"/>
      <c r="V401" s="109"/>
      <c r="W401" s="109"/>
      <c r="X401" s="109"/>
      <c r="Y401" s="83"/>
      <c r="Z401" s="83"/>
      <c r="AA401" s="83"/>
    </row>
    <row r="402" spans="2:27">
      <c r="B402" s="9" t="s">
        <v>802</v>
      </c>
      <c r="C402" s="11"/>
      <c r="D402" s="11"/>
      <c r="E402" s="11"/>
      <c r="F402" s="11" t="s">
        <v>803</v>
      </c>
      <c r="G402" s="93"/>
      <c r="H402" s="93"/>
      <c r="I402" s="93"/>
      <c r="J402" s="93"/>
      <c r="K402" s="96"/>
      <c r="L402" s="97"/>
      <c r="M402" s="97"/>
      <c r="N402" s="97"/>
      <c r="R402" s="106"/>
      <c r="S402" s="83"/>
      <c r="T402" s="106"/>
      <c r="U402" s="109"/>
      <c r="V402" s="109"/>
      <c r="W402" s="109"/>
      <c r="X402" s="109"/>
      <c r="Y402" s="83"/>
      <c r="Z402" s="83"/>
      <c r="AA402" s="83"/>
    </row>
    <row r="403" spans="2:27">
      <c r="B403" s="9" t="s">
        <v>804</v>
      </c>
      <c r="C403" s="11"/>
      <c r="D403" s="11"/>
      <c r="E403" s="11"/>
      <c r="F403" s="11" t="s">
        <v>805</v>
      </c>
      <c r="G403" s="93"/>
      <c r="H403" s="93"/>
      <c r="I403" s="93"/>
      <c r="J403" s="93"/>
      <c r="K403" s="96"/>
      <c r="L403" s="97"/>
      <c r="M403" s="97"/>
      <c r="N403" s="97"/>
      <c r="R403" s="106"/>
      <c r="S403" s="83"/>
      <c r="T403" s="106"/>
      <c r="U403" s="109"/>
      <c r="V403" s="109"/>
      <c r="W403" s="109"/>
      <c r="X403" s="109"/>
      <c r="Y403" s="83"/>
      <c r="Z403" s="83"/>
      <c r="AA403" s="83"/>
    </row>
    <row r="404" spans="2:27">
      <c r="B404" s="9" t="s">
        <v>806</v>
      </c>
      <c r="C404" s="11"/>
      <c r="D404" s="11"/>
      <c r="E404" s="11"/>
      <c r="F404" s="11" t="s">
        <v>807</v>
      </c>
      <c r="G404" s="93"/>
      <c r="H404" s="93"/>
      <c r="I404" s="93"/>
      <c r="J404" s="93"/>
      <c r="K404" s="96"/>
      <c r="L404" s="97"/>
      <c r="M404" s="97"/>
      <c r="N404" s="97"/>
      <c r="R404" s="106"/>
      <c r="S404" s="83"/>
      <c r="T404" s="106"/>
      <c r="U404" s="109"/>
      <c r="V404" s="109"/>
      <c r="W404" s="109"/>
      <c r="X404" s="109"/>
      <c r="Y404" s="83"/>
      <c r="Z404" s="83"/>
      <c r="AA404" s="83"/>
    </row>
    <row r="405" spans="2:27">
      <c r="B405" s="9" t="s">
        <v>808</v>
      </c>
      <c r="C405" s="11"/>
      <c r="D405" s="11"/>
      <c r="E405" s="11"/>
      <c r="F405" s="11" t="s">
        <v>809</v>
      </c>
      <c r="G405" s="93"/>
      <c r="H405" s="93"/>
      <c r="I405" s="93"/>
      <c r="J405" s="93"/>
      <c r="K405" s="96"/>
      <c r="L405" s="97"/>
      <c r="M405" s="97"/>
      <c r="N405" s="97"/>
      <c r="R405" s="106"/>
      <c r="S405" s="83"/>
      <c r="T405" s="106"/>
      <c r="U405" s="109"/>
      <c r="V405" s="109"/>
      <c r="W405" s="109"/>
      <c r="X405" s="109"/>
      <c r="Y405" s="83"/>
      <c r="Z405" s="83"/>
      <c r="AA405" s="83"/>
    </row>
    <row r="406" spans="2:27">
      <c r="B406" s="9"/>
      <c r="C406" s="11"/>
      <c r="D406" s="11"/>
      <c r="E406" s="11" t="s">
        <v>810</v>
      </c>
      <c r="F406" s="11"/>
      <c r="G406" s="93"/>
      <c r="H406" s="93"/>
      <c r="I406" s="93"/>
      <c r="J406" s="93"/>
      <c r="K406" s="96"/>
      <c r="L406" s="97"/>
      <c r="M406" s="97"/>
      <c r="N406" s="97"/>
      <c r="R406" s="106"/>
      <c r="S406" s="83"/>
      <c r="T406" s="106"/>
      <c r="U406" s="109"/>
      <c r="V406" s="109"/>
      <c r="W406" s="109"/>
      <c r="X406" s="109"/>
      <c r="Y406" s="83"/>
      <c r="Z406" s="83"/>
      <c r="AA406" s="83"/>
    </row>
    <row r="407" spans="2:27">
      <c r="B407" s="9" t="s">
        <v>811</v>
      </c>
      <c r="C407" s="11"/>
      <c r="D407" s="11"/>
      <c r="E407" s="11"/>
      <c r="F407" s="11" t="s">
        <v>812</v>
      </c>
      <c r="G407" s="93"/>
      <c r="H407" s="93"/>
      <c r="I407" s="93"/>
      <c r="J407" s="93"/>
      <c r="K407" s="96"/>
      <c r="L407" s="97"/>
      <c r="M407" s="97"/>
      <c r="N407" s="97"/>
      <c r="R407" s="106"/>
      <c r="S407" s="83"/>
      <c r="T407" s="106"/>
      <c r="U407" s="109"/>
      <c r="V407" s="109"/>
      <c r="W407" s="109"/>
      <c r="X407" s="109"/>
      <c r="Y407" s="83"/>
      <c r="Z407" s="83"/>
      <c r="AA407" s="83"/>
    </row>
    <row r="408" spans="2:27">
      <c r="B408" s="9" t="s">
        <v>813</v>
      </c>
      <c r="C408" s="11"/>
      <c r="D408" s="11"/>
      <c r="E408" s="11"/>
      <c r="F408" s="11" t="s">
        <v>814</v>
      </c>
      <c r="G408" s="93"/>
      <c r="H408" s="93"/>
      <c r="I408" s="93"/>
      <c r="J408" s="93"/>
      <c r="K408" s="96"/>
      <c r="L408" s="97"/>
      <c r="M408" s="97"/>
      <c r="N408" s="97"/>
      <c r="R408" s="106"/>
      <c r="S408" s="83"/>
      <c r="T408" s="106"/>
      <c r="U408" s="109"/>
      <c r="V408" s="109"/>
      <c r="W408" s="109"/>
      <c r="X408" s="109"/>
      <c r="Y408" s="83"/>
      <c r="Z408" s="83"/>
      <c r="AA408" s="83"/>
    </row>
    <row r="409" spans="2:27">
      <c r="B409" s="9" t="s">
        <v>815</v>
      </c>
      <c r="C409" s="11"/>
      <c r="D409" s="11"/>
      <c r="E409" s="11"/>
      <c r="F409" s="11" t="s">
        <v>816</v>
      </c>
      <c r="G409" s="93"/>
      <c r="H409" s="93"/>
      <c r="I409" s="93"/>
      <c r="J409" s="93"/>
      <c r="K409" s="96"/>
      <c r="L409" s="97"/>
      <c r="M409" s="97"/>
      <c r="N409" s="97"/>
      <c r="R409" s="106"/>
      <c r="S409" s="83"/>
      <c r="T409" s="106"/>
      <c r="U409" s="109"/>
      <c r="V409" s="109"/>
      <c r="W409" s="109"/>
      <c r="X409" s="109"/>
      <c r="Y409" s="83"/>
      <c r="Z409" s="83"/>
      <c r="AA409" s="83"/>
    </row>
    <row r="410" spans="2:27">
      <c r="B410" s="9"/>
      <c r="C410" s="11"/>
      <c r="D410" s="11"/>
      <c r="E410" s="11" t="s">
        <v>817</v>
      </c>
      <c r="F410" s="11"/>
      <c r="G410" s="93"/>
      <c r="H410" s="93"/>
      <c r="I410" s="93"/>
      <c r="J410" s="93"/>
      <c r="K410" s="96"/>
      <c r="L410" s="97"/>
      <c r="M410" s="97"/>
      <c r="N410" s="97"/>
      <c r="R410" s="106"/>
      <c r="S410" s="83"/>
      <c r="T410" s="106"/>
      <c r="U410" s="109"/>
      <c r="V410" s="109"/>
      <c r="W410" s="109"/>
      <c r="X410" s="109"/>
      <c r="Y410" s="83"/>
      <c r="Z410" s="83"/>
      <c r="AA410" s="83"/>
    </row>
    <row r="411" spans="2:27">
      <c r="B411" s="9" t="s">
        <v>818</v>
      </c>
      <c r="C411" s="11"/>
      <c r="D411" s="11"/>
      <c r="E411" s="11"/>
      <c r="F411" s="11" t="s">
        <v>819</v>
      </c>
      <c r="G411" s="93"/>
      <c r="H411" s="93"/>
      <c r="I411" s="93"/>
      <c r="J411" s="93"/>
      <c r="K411" s="96"/>
      <c r="L411" s="97"/>
      <c r="M411" s="97"/>
      <c r="N411" s="97"/>
      <c r="R411" s="106"/>
      <c r="S411" s="83"/>
      <c r="T411" s="106"/>
      <c r="U411" s="109"/>
      <c r="V411" s="109"/>
      <c r="W411" s="109"/>
      <c r="X411" s="109"/>
      <c r="Y411" s="83"/>
      <c r="Z411" s="83"/>
      <c r="AA411" s="83"/>
    </row>
    <row r="412" spans="2:27">
      <c r="B412" s="9" t="s">
        <v>820</v>
      </c>
      <c r="C412" s="11"/>
      <c r="D412" s="11"/>
      <c r="E412" s="11"/>
      <c r="F412" s="11" t="s">
        <v>821</v>
      </c>
      <c r="G412" s="93"/>
      <c r="H412" s="93"/>
      <c r="I412" s="93"/>
      <c r="J412" s="93"/>
      <c r="K412" s="96"/>
      <c r="L412" s="97"/>
      <c r="M412" s="97"/>
      <c r="N412" s="97"/>
      <c r="R412" s="106"/>
      <c r="S412" s="83"/>
      <c r="T412" s="106"/>
      <c r="U412" s="109"/>
      <c r="V412" s="109"/>
      <c r="W412" s="109"/>
      <c r="X412" s="109"/>
      <c r="Y412" s="83"/>
      <c r="Z412" s="83"/>
      <c r="AA412" s="83"/>
    </row>
    <row r="413" spans="2:27">
      <c r="B413" s="9" t="s">
        <v>822</v>
      </c>
      <c r="C413" s="11"/>
      <c r="D413" s="11"/>
      <c r="E413" s="11"/>
      <c r="F413" s="11" t="s">
        <v>823</v>
      </c>
      <c r="G413" s="93"/>
      <c r="H413" s="93"/>
      <c r="I413" s="93"/>
      <c r="J413" s="93"/>
      <c r="K413" s="96"/>
      <c r="L413" s="97"/>
      <c r="M413" s="97"/>
      <c r="N413" s="97"/>
      <c r="R413" s="106"/>
      <c r="S413" s="83"/>
      <c r="T413" s="106"/>
      <c r="U413" s="109"/>
      <c r="V413" s="109"/>
      <c r="W413" s="109"/>
      <c r="X413" s="109"/>
      <c r="Y413" s="83"/>
      <c r="Z413" s="83"/>
      <c r="AA413" s="83"/>
    </row>
    <row r="414" spans="2:27">
      <c r="B414" s="9"/>
      <c r="C414" s="11"/>
      <c r="D414" s="11" t="s">
        <v>824</v>
      </c>
      <c r="E414" s="11"/>
      <c r="F414" s="11"/>
      <c r="G414" s="93"/>
      <c r="H414" s="93"/>
      <c r="I414" s="93"/>
      <c r="J414" s="93"/>
      <c r="K414" s="96"/>
      <c r="L414" s="97"/>
      <c r="M414" s="97"/>
      <c r="N414" s="97"/>
      <c r="R414" s="106"/>
      <c r="S414" s="83"/>
      <c r="T414" s="106"/>
      <c r="U414" s="109"/>
      <c r="V414" s="109"/>
      <c r="W414" s="109"/>
      <c r="X414" s="109"/>
      <c r="Y414" s="83"/>
      <c r="Z414" s="83"/>
      <c r="AA414" s="83"/>
    </row>
    <row r="415" spans="2:27">
      <c r="B415" s="9"/>
      <c r="C415" s="11"/>
      <c r="D415" s="11"/>
      <c r="E415" s="11" t="s">
        <v>825</v>
      </c>
      <c r="F415" s="11"/>
      <c r="G415" s="93"/>
      <c r="H415" s="93"/>
      <c r="I415" s="93"/>
      <c r="J415" s="93"/>
      <c r="K415" s="96"/>
      <c r="L415" s="97"/>
      <c r="M415" s="97"/>
      <c r="N415" s="97"/>
      <c r="R415" s="106"/>
      <c r="S415" s="83"/>
      <c r="T415" s="106"/>
      <c r="U415" s="109"/>
      <c r="V415" s="109"/>
      <c r="W415" s="109"/>
      <c r="X415" s="109"/>
      <c r="Y415" s="83"/>
      <c r="Z415" s="83"/>
      <c r="AA415" s="83"/>
    </row>
    <row r="416" spans="2:27">
      <c r="B416" s="9" t="s">
        <v>826</v>
      </c>
      <c r="C416" s="11"/>
      <c r="D416" s="11"/>
      <c r="E416" s="11"/>
      <c r="F416" s="11" t="s">
        <v>205</v>
      </c>
      <c r="G416" s="93"/>
      <c r="H416" s="93"/>
      <c r="I416" s="93"/>
      <c r="J416" s="93"/>
      <c r="K416" s="96"/>
      <c r="L416" s="97"/>
      <c r="M416" s="97"/>
      <c r="N416" s="97"/>
      <c r="R416" s="106"/>
      <c r="S416" s="83"/>
      <c r="T416" s="106"/>
      <c r="U416" s="109"/>
      <c r="V416" s="109"/>
      <c r="W416" s="109"/>
      <c r="X416" s="109"/>
      <c r="Y416" s="83"/>
      <c r="Z416" s="83"/>
      <c r="AA416" s="83"/>
    </row>
    <row r="417" spans="2:27">
      <c r="B417" s="9" t="s">
        <v>827</v>
      </c>
      <c r="C417" s="11"/>
      <c r="D417" s="11"/>
      <c r="E417" s="11"/>
      <c r="F417" s="11" t="s">
        <v>207</v>
      </c>
      <c r="G417" s="93"/>
      <c r="H417" s="93"/>
      <c r="I417" s="93"/>
      <c r="J417" s="93"/>
      <c r="K417" s="96"/>
      <c r="L417" s="97"/>
      <c r="M417" s="97"/>
      <c r="N417" s="97"/>
      <c r="R417" s="106"/>
      <c r="S417" s="83"/>
      <c r="T417" s="106"/>
      <c r="U417" s="109"/>
      <c r="V417" s="109"/>
      <c r="W417" s="109"/>
      <c r="X417" s="109"/>
      <c r="Y417" s="83"/>
      <c r="Z417" s="83"/>
      <c r="AA417" s="83"/>
    </row>
    <row r="418" spans="2:27">
      <c r="B418" s="9"/>
      <c r="C418" s="11"/>
      <c r="D418" s="11"/>
      <c r="E418" s="11" t="s">
        <v>828</v>
      </c>
      <c r="F418" s="11"/>
      <c r="G418" s="93"/>
      <c r="H418" s="93"/>
      <c r="I418" s="93"/>
      <c r="J418" s="93"/>
      <c r="K418" s="96"/>
      <c r="L418" s="97"/>
      <c r="M418" s="97"/>
      <c r="N418" s="97"/>
      <c r="R418" s="106"/>
      <c r="S418" s="83"/>
      <c r="T418" s="106"/>
      <c r="U418" s="109"/>
      <c r="V418" s="109"/>
      <c r="W418" s="109"/>
      <c r="X418" s="109"/>
      <c r="Y418" s="83"/>
      <c r="Z418" s="83"/>
      <c r="AA418" s="83"/>
    </row>
    <row r="419" spans="2:27">
      <c r="B419" s="9" t="s">
        <v>829</v>
      </c>
      <c r="C419" s="11"/>
      <c r="D419" s="11"/>
      <c r="E419" s="11"/>
      <c r="F419" s="11" t="s">
        <v>830</v>
      </c>
      <c r="G419" s="93"/>
      <c r="H419" s="93"/>
      <c r="I419" s="93"/>
      <c r="J419" s="93"/>
      <c r="K419" s="96"/>
      <c r="L419" s="97"/>
      <c r="M419" s="97"/>
      <c r="N419" s="97"/>
      <c r="R419" s="106"/>
      <c r="S419" s="83"/>
      <c r="T419" s="106"/>
      <c r="U419" s="109"/>
      <c r="V419" s="109"/>
      <c r="W419" s="109"/>
      <c r="X419" s="109"/>
      <c r="Y419" s="83"/>
      <c r="Z419" s="83"/>
      <c r="AA419" s="83"/>
    </row>
    <row r="420" spans="2:27">
      <c r="B420" s="9" t="s">
        <v>831</v>
      </c>
      <c r="C420" s="11"/>
      <c r="D420" s="11"/>
      <c r="E420" s="11"/>
      <c r="F420" s="11" t="s">
        <v>832</v>
      </c>
      <c r="G420" s="93"/>
      <c r="H420" s="93"/>
      <c r="I420" s="93"/>
      <c r="J420" s="93"/>
      <c r="K420" s="96"/>
      <c r="L420" s="97"/>
      <c r="M420" s="97"/>
      <c r="N420" s="97"/>
      <c r="R420" s="106"/>
      <c r="S420" s="83"/>
      <c r="T420" s="106"/>
      <c r="U420" s="109"/>
      <c r="V420" s="109"/>
      <c r="W420" s="109"/>
      <c r="X420" s="109"/>
      <c r="Y420" s="83"/>
      <c r="Z420" s="83"/>
      <c r="AA420" s="83"/>
    </row>
    <row r="421" spans="2:27">
      <c r="B421" s="9" t="s">
        <v>833</v>
      </c>
      <c r="C421" s="11"/>
      <c r="D421" s="11"/>
      <c r="E421" s="11"/>
      <c r="F421" s="11" t="s">
        <v>834</v>
      </c>
      <c r="G421" s="93"/>
      <c r="H421" s="93"/>
      <c r="I421" s="93"/>
      <c r="J421" s="93"/>
      <c r="K421" s="96"/>
      <c r="L421" s="97"/>
      <c r="M421" s="97"/>
      <c r="N421" s="97"/>
      <c r="R421" s="106"/>
      <c r="S421" s="83"/>
      <c r="T421" s="106"/>
      <c r="U421" s="109"/>
      <c r="V421" s="109"/>
      <c r="W421" s="109"/>
      <c r="X421" s="109"/>
      <c r="Y421" s="83"/>
      <c r="Z421" s="83"/>
      <c r="AA421" s="83"/>
    </row>
    <row r="422" spans="2:27">
      <c r="B422" s="9"/>
      <c r="C422" s="11"/>
      <c r="D422" s="11"/>
      <c r="E422" s="11" t="s">
        <v>835</v>
      </c>
      <c r="F422" s="11"/>
      <c r="G422" s="93"/>
      <c r="H422" s="93"/>
      <c r="I422" s="93"/>
      <c r="J422" s="93"/>
      <c r="K422" s="96"/>
      <c r="L422" s="97"/>
      <c r="M422" s="97"/>
      <c r="N422" s="97"/>
      <c r="R422" s="106"/>
      <c r="S422" s="83"/>
      <c r="T422" s="106"/>
      <c r="U422" s="109"/>
      <c r="V422" s="109"/>
      <c r="W422" s="109"/>
      <c r="X422" s="109"/>
      <c r="Y422" s="83"/>
      <c r="Z422" s="83"/>
      <c r="AA422" s="83"/>
    </row>
    <row r="423" spans="2:27">
      <c r="B423" s="9" t="s">
        <v>836</v>
      </c>
      <c r="C423" s="11"/>
      <c r="D423" s="11"/>
      <c r="E423" s="11"/>
      <c r="F423" s="11" t="s">
        <v>835</v>
      </c>
      <c r="G423" s="93"/>
      <c r="H423" s="93"/>
      <c r="I423" s="93"/>
      <c r="J423" s="93"/>
      <c r="K423" s="96"/>
      <c r="L423" s="97"/>
      <c r="M423" s="97"/>
      <c r="N423" s="97"/>
      <c r="R423" s="106"/>
      <c r="S423" s="83"/>
      <c r="T423" s="106"/>
      <c r="U423" s="109"/>
      <c r="V423" s="109"/>
      <c r="W423" s="109"/>
      <c r="X423" s="109"/>
      <c r="Y423" s="83"/>
      <c r="Z423" s="83"/>
      <c r="AA423" s="83"/>
    </row>
    <row r="424" spans="2:27">
      <c r="B424" s="9"/>
      <c r="C424" s="11"/>
      <c r="D424" s="11"/>
      <c r="E424" s="11" t="s">
        <v>837</v>
      </c>
      <c r="F424" s="11"/>
      <c r="G424" s="93"/>
      <c r="H424" s="93"/>
      <c r="I424" s="93"/>
      <c r="J424" s="93"/>
      <c r="K424" s="96"/>
      <c r="L424" s="97"/>
      <c r="M424" s="97"/>
      <c r="N424" s="97"/>
      <c r="R424" s="106"/>
      <c r="S424" s="83"/>
      <c r="T424" s="106"/>
      <c r="U424" s="109"/>
      <c r="V424" s="109"/>
      <c r="W424" s="109"/>
      <c r="X424" s="109"/>
      <c r="Y424" s="83"/>
      <c r="Z424" s="83"/>
      <c r="AA424" s="83"/>
    </row>
    <row r="425" spans="2:27">
      <c r="B425" s="9" t="s">
        <v>838</v>
      </c>
      <c r="C425" s="11"/>
      <c r="D425" s="11"/>
      <c r="E425" s="11"/>
      <c r="F425" s="11" t="s">
        <v>837</v>
      </c>
      <c r="G425" s="93"/>
      <c r="H425" s="93"/>
      <c r="I425" s="93"/>
      <c r="J425" s="93"/>
      <c r="K425" s="96"/>
      <c r="L425" s="97"/>
      <c r="M425" s="97"/>
      <c r="N425" s="97"/>
      <c r="R425" s="106"/>
      <c r="S425" s="83"/>
      <c r="T425" s="106"/>
      <c r="U425" s="109"/>
      <c r="V425" s="109"/>
      <c r="W425" s="109"/>
      <c r="X425" s="109"/>
      <c r="Y425" s="83"/>
      <c r="Z425" s="83"/>
      <c r="AA425" s="83"/>
    </row>
    <row r="426" spans="2:27">
      <c r="B426" s="9"/>
      <c r="C426" s="11"/>
      <c r="D426" s="11"/>
      <c r="E426" s="11" t="s">
        <v>839</v>
      </c>
      <c r="F426" s="11"/>
      <c r="G426" s="93"/>
      <c r="H426" s="93"/>
      <c r="I426" s="93"/>
      <c r="J426" s="93"/>
      <c r="K426" s="96"/>
      <c r="L426" s="97"/>
      <c r="M426" s="97"/>
      <c r="N426" s="97"/>
      <c r="R426" s="106"/>
      <c r="S426" s="83"/>
      <c r="T426" s="106"/>
      <c r="U426" s="109"/>
      <c r="V426" s="109"/>
      <c r="W426" s="109"/>
      <c r="X426" s="109"/>
      <c r="Y426" s="83"/>
      <c r="Z426" s="83"/>
      <c r="AA426" s="83"/>
    </row>
    <row r="427" spans="2:27">
      <c r="B427" s="9" t="s">
        <v>840</v>
      </c>
      <c r="C427" s="11"/>
      <c r="D427" s="11"/>
      <c r="E427" s="11"/>
      <c r="F427" s="11" t="s">
        <v>841</v>
      </c>
      <c r="G427" s="93"/>
      <c r="H427" s="93"/>
      <c r="I427" s="93"/>
      <c r="J427" s="93"/>
      <c r="K427" s="96"/>
      <c r="L427" s="97"/>
      <c r="M427" s="97"/>
      <c r="N427" s="97"/>
      <c r="R427" s="106"/>
      <c r="S427" s="83"/>
      <c r="T427" s="106"/>
      <c r="U427" s="109"/>
      <c r="V427" s="109"/>
      <c r="W427" s="109"/>
      <c r="X427" s="109"/>
      <c r="Y427" s="83"/>
      <c r="Z427" s="83"/>
      <c r="AA427" s="83"/>
    </row>
    <row r="428" spans="2:27">
      <c r="B428" s="9" t="s">
        <v>842</v>
      </c>
      <c r="C428" s="11"/>
      <c r="D428" s="11"/>
      <c r="E428" s="11"/>
      <c r="F428" s="11" t="s">
        <v>843</v>
      </c>
      <c r="G428" s="93"/>
      <c r="H428" s="93"/>
      <c r="I428" s="93"/>
      <c r="J428" s="93"/>
      <c r="K428" s="96"/>
      <c r="L428" s="97"/>
      <c r="M428" s="97"/>
      <c r="N428" s="97"/>
      <c r="R428" s="106"/>
      <c r="S428" s="83"/>
      <c r="T428" s="106"/>
      <c r="U428" s="109"/>
      <c r="V428" s="109"/>
      <c r="W428" s="109"/>
      <c r="X428" s="109"/>
      <c r="Y428" s="83"/>
      <c r="Z428" s="83"/>
      <c r="AA428" s="83"/>
    </row>
    <row r="429" spans="2:27">
      <c r="B429" s="9" t="s">
        <v>844</v>
      </c>
      <c r="C429" s="11"/>
      <c r="D429" s="11"/>
      <c r="E429" s="11"/>
      <c r="F429" s="11" t="s">
        <v>845</v>
      </c>
      <c r="G429" s="93"/>
      <c r="H429" s="93"/>
      <c r="I429" s="93"/>
      <c r="J429" s="93"/>
      <c r="K429" s="96"/>
      <c r="L429" s="97"/>
      <c r="M429" s="97"/>
      <c r="N429" s="97"/>
      <c r="R429" s="106"/>
      <c r="S429" s="83"/>
      <c r="T429" s="106"/>
      <c r="U429" s="109"/>
      <c r="V429" s="109"/>
      <c r="W429" s="109"/>
      <c r="X429" s="109"/>
      <c r="Y429" s="83"/>
      <c r="Z429" s="83"/>
      <c r="AA429" s="83"/>
    </row>
    <row r="430" spans="2:27">
      <c r="B430" s="9" t="s">
        <v>846</v>
      </c>
      <c r="C430" s="11"/>
      <c r="D430" s="11"/>
      <c r="E430" s="11"/>
      <c r="F430" s="11" t="s">
        <v>847</v>
      </c>
      <c r="G430" s="93"/>
      <c r="H430" s="93"/>
      <c r="I430" s="93"/>
      <c r="J430" s="93"/>
      <c r="K430" s="96"/>
      <c r="L430" s="97"/>
      <c r="M430" s="97"/>
      <c r="N430" s="97"/>
      <c r="R430" s="106"/>
      <c r="S430" s="83"/>
      <c r="T430" s="106"/>
      <c r="U430" s="109"/>
      <c r="V430" s="109"/>
      <c r="W430" s="109"/>
      <c r="X430" s="109"/>
      <c r="Y430" s="83"/>
      <c r="Z430" s="83"/>
      <c r="AA430" s="83"/>
    </row>
    <row r="431" spans="2:27">
      <c r="B431" s="9"/>
      <c r="C431" s="11"/>
      <c r="D431" s="11" t="s">
        <v>848</v>
      </c>
      <c r="E431" s="11"/>
      <c r="F431" s="11"/>
      <c r="G431" s="93"/>
      <c r="H431" s="93"/>
      <c r="I431" s="93"/>
      <c r="J431" s="93"/>
      <c r="K431" s="96"/>
      <c r="L431" s="97"/>
      <c r="M431" s="97"/>
      <c r="N431" s="97"/>
      <c r="R431" s="106"/>
      <c r="S431" s="83"/>
      <c r="T431" s="106"/>
      <c r="U431" s="109"/>
      <c r="V431" s="109"/>
      <c r="W431" s="109"/>
      <c r="X431" s="109"/>
      <c r="Y431" s="83"/>
      <c r="Z431" s="83"/>
      <c r="AA431" s="83"/>
    </row>
    <row r="432" spans="2:27">
      <c r="B432" s="9"/>
      <c r="C432" s="11"/>
      <c r="D432" s="11"/>
      <c r="E432" s="11" t="s">
        <v>849</v>
      </c>
      <c r="F432" s="11"/>
      <c r="G432" s="93"/>
      <c r="H432" s="93"/>
      <c r="I432" s="93"/>
      <c r="J432" s="93"/>
      <c r="K432" s="96"/>
      <c r="L432" s="97"/>
      <c r="M432" s="97"/>
      <c r="N432" s="97"/>
      <c r="R432" s="106"/>
      <c r="S432" s="83"/>
      <c r="T432" s="106"/>
      <c r="U432" s="109"/>
      <c r="V432" s="109"/>
      <c r="W432" s="109"/>
      <c r="X432" s="109"/>
      <c r="Y432" s="83"/>
      <c r="Z432" s="83"/>
      <c r="AA432" s="83"/>
    </row>
    <row r="433" spans="2:27">
      <c r="B433" s="9" t="s">
        <v>850</v>
      </c>
      <c r="C433" s="11"/>
      <c r="D433" s="11"/>
      <c r="E433" s="11"/>
      <c r="F433" s="11" t="s">
        <v>205</v>
      </c>
      <c r="G433" s="93"/>
      <c r="H433" s="93"/>
      <c r="I433" s="93"/>
      <c r="J433" s="93"/>
      <c r="K433" s="96"/>
      <c r="L433" s="97"/>
      <c r="M433" s="97"/>
      <c r="N433" s="97"/>
      <c r="R433" s="106"/>
      <c r="S433" s="83"/>
      <c r="T433" s="106"/>
      <c r="U433" s="109"/>
      <c r="V433" s="109"/>
      <c r="W433" s="109"/>
      <c r="X433" s="109"/>
      <c r="Y433" s="83"/>
      <c r="Z433" s="83"/>
      <c r="AA433" s="83"/>
    </row>
    <row r="434" spans="2:27">
      <c r="B434" s="9" t="s">
        <v>851</v>
      </c>
      <c r="C434" s="11"/>
      <c r="D434" s="11"/>
      <c r="E434" s="11"/>
      <c r="F434" s="11" t="s">
        <v>207</v>
      </c>
      <c r="G434" s="93"/>
      <c r="H434" s="93"/>
      <c r="I434" s="93"/>
      <c r="J434" s="93"/>
      <c r="K434" s="96"/>
      <c r="L434" s="97"/>
      <c r="M434" s="97"/>
      <c r="N434" s="97"/>
      <c r="R434" s="106"/>
      <c r="S434" s="83"/>
      <c r="T434" s="106"/>
      <c r="U434" s="109"/>
      <c r="V434" s="109"/>
      <c r="W434" s="109"/>
      <c r="X434" s="109"/>
      <c r="Y434" s="83"/>
      <c r="Z434" s="83"/>
      <c r="AA434" s="83"/>
    </row>
    <row r="435" spans="2:27">
      <c r="B435" s="9"/>
      <c r="C435" s="11"/>
      <c r="D435" s="11"/>
      <c r="E435" s="11" t="s">
        <v>852</v>
      </c>
      <c r="F435" s="11"/>
      <c r="G435" s="93"/>
      <c r="H435" s="93"/>
      <c r="I435" s="93"/>
      <c r="J435" s="93"/>
      <c r="K435" s="96"/>
      <c r="L435" s="97"/>
      <c r="M435" s="97"/>
      <c r="N435" s="97"/>
      <c r="R435" s="106"/>
      <c r="S435" s="83"/>
      <c r="T435" s="106"/>
      <c r="U435" s="109"/>
      <c r="V435" s="109"/>
      <c r="W435" s="109"/>
      <c r="X435" s="109"/>
      <c r="Y435" s="83"/>
      <c r="Z435" s="83"/>
      <c r="AA435" s="83"/>
    </row>
    <row r="436" spans="2:27">
      <c r="B436" s="9" t="s">
        <v>853</v>
      </c>
      <c r="C436" s="11"/>
      <c r="D436" s="11"/>
      <c r="E436" s="11"/>
      <c r="F436" s="11" t="s">
        <v>852</v>
      </c>
      <c r="G436" s="93"/>
      <c r="H436" s="93"/>
      <c r="I436" s="93"/>
      <c r="J436" s="93"/>
      <c r="K436" s="96"/>
      <c r="L436" s="97"/>
      <c r="M436" s="97"/>
      <c r="N436" s="97"/>
      <c r="R436" s="106"/>
      <c r="S436" s="83"/>
      <c r="T436" s="106"/>
      <c r="U436" s="109"/>
      <c r="V436" s="109"/>
      <c r="W436" s="109"/>
      <c r="X436" s="109"/>
      <c r="Y436" s="83"/>
      <c r="Z436" s="83"/>
      <c r="AA436" s="83"/>
    </row>
    <row r="437" spans="2:27">
      <c r="B437" s="9"/>
      <c r="C437" s="11"/>
      <c r="D437" s="11"/>
      <c r="E437" s="11" t="s">
        <v>854</v>
      </c>
      <c r="F437" s="11"/>
      <c r="G437" s="93"/>
      <c r="H437" s="93"/>
      <c r="I437" s="93"/>
      <c r="J437" s="93"/>
      <c r="K437" s="96"/>
      <c r="L437" s="97"/>
      <c r="M437" s="97"/>
      <c r="N437" s="97"/>
      <c r="R437" s="106"/>
      <c r="S437" s="83"/>
      <c r="T437" s="106"/>
      <c r="U437" s="109"/>
      <c r="V437" s="109"/>
      <c r="W437" s="109"/>
      <c r="X437" s="109"/>
      <c r="Y437" s="83"/>
      <c r="Z437" s="83"/>
      <c r="AA437" s="83"/>
    </row>
    <row r="438" spans="2:27">
      <c r="B438" s="9" t="s">
        <v>855</v>
      </c>
      <c r="C438" s="11"/>
      <c r="D438" s="11"/>
      <c r="E438" s="11"/>
      <c r="F438" s="11" t="s">
        <v>856</v>
      </c>
      <c r="G438" s="93"/>
      <c r="H438" s="93"/>
      <c r="I438" s="93"/>
      <c r="J438" s="93"/>
      <c r="K438" s="96"/>
      <c r="L438" s="97"/>
      <c r="M438" s="97"/>
      <c r="N438" s="97"/>
      <c r="R438" s="106"/>
      <c r="S438" s="83"/>
      <c r="T438" s="106"/>
      <c r="U438" s="109"/>
      <c r="V438" s="109"/>
      <c r="W438" s="109"/>
      <c r="X438" s="109"/>
      <c r="Y438" s="83"/>
      <c r="Z438" s="83"/>
      <c r="AA438" s="83"/>
    </row>
    <row r="439" spans="2:27">
      <c r="B439" s="9" t="s">
        <v>857</v>
      </c>
      <c r="C439" s="11"/>
      <c r="D439" s="11"/>
      <c r="E439" s="11"/>
      <c r="F439" s="11" t="s">
        <v>858</v>
      </c>
      <c r="G439" s="93"/>
      <c r="H439" s="93"/>
      <c r="I439" s="93"/>
      <c r="J439" s="93"/>
      <c r="K439" s="96"/>
      <c r="L439" s="97"/>
      <c r="M439" s="97"/>
      <c r="N439" s="97"/>
      <c r="R439" s="106"/>
      <c r="S439" s="83"/>
      <c r="T439" s="106"/>
      <c r="U439" s="109"/>
      <c r="V439" s="109"/>
      <c r="W439" s="109"/>
      <c r="X439" s="109"/>
      <c r="Y439" s="83"/>
      <c r="Z439" s="83"/>
      <c r="AA439" s="83"/>
    </row>
    <row r="440" spans="2:27">
      <c r="B440" s="9" t="s">
        <v>859</v>
      </c>
      <c r="C440" s="11"/>
      <c r="D440" s="11"/>
      <c r="E440" s="11"/>
      <c r="F440" s="11" t="s">
        <v>860</v>
      </c>
      <c r="G440" s="93"/>
      <c r="H440" s="93"/>
      <c r="I440" s="93"/>
      <c r="J440" s="93"/>
      <c r="K440" s="96"/>
      <c r="L440" s="97"/>
      <c r="M440" s="97"/>
      <c r="N440" s="97"/>
      <c r="R440" s="106"/>
      <c r="S440" s="83"/>
      <c r="T440" s="106"/>
      <c r="U440" s="109"/>
      <c r="V440" s="109"/>
      <c r="W440" s="109"/>
      <c r="X440" s="109"/>
      <c r="Y440" s="83"/>
      <c r="Z440" s="83"/>
      <c r="AA440" s="83"/>
    </row>
    <row r="441" spans="2:27">
      <c r="B441" s="9" t="s">
        <v>861</v>
      </c>
      <c r="C441" s="11"/>
      <c r="D441" s="11"/>
      <c r="E441" s="11"/>
      <c r="F441" s="11" t="s">
        <v>862</v>
      </c>
      <c r="G441" s="93"/>
      <c r="H441" s="93"/>
      <c r="I441" s="93"/>
      <c r="J441" s="93"/>
      <c r="K441" s="96"/>
      <c r="L441" s="97"/>
      <c r="M441" s="97"/>
      <c r="N441" s="97"/>
      <c r="R441" s="106"/>
      <c r="S441" s="83"/>
      <c r="T441" s="106"/>
      <c r="U441" s="109"/>
      <c r="V441" s="109"/>
      <c r="W441" s="109"/>
      <c r="X441" s="109"/>
      <c r="Y441" s="83"/>
      <c r="Z441" s="83"/>
      <c r="AA441" s="83"/>
    </row>
    <row r="442" spans="2:27">
      <c r="B442" s="9"/>
      <c r="C442" s="11"/>
      <c r="D442" s="11"/>
      <c r="E442" s="11" t="s">
        <v>863</v>
      </c>
      <c r="F442" s="11"/>
      <c r="G442" s="93"/>
      <c r="H442" s="93"/>
      <c r="I442" s="93"/>
      <c r="J442" s="93"/>
      <c r="K442" s="96"/>
      <c r="L442" s="97"/>
      <c r="M442" s="97"/>
      <c r="N442" s="97"/>
      <c r="R442" s="106"/>
      <c r="S442" s="83"/>
      <c r="T442" s="106"/>
      <c r="U442" s="109"/>
      <c r="V442" s="109"/>
      <c r="W442" s="109"/>
      <c r="X442" s="109"/>
      <c r="Y442" s="83"/>
      <c r="Z442" s="83"/>
      <c r="AA442" s="83"/>
    </row>
    <row r="443" spans="2:27">
      <c r="B443" s="9" t="s">
        <v>864</v>
      </c>
      <c r="C443" s="11"/>
      <c r="D443" s="11"/>
      <c r="E443" s="11"/>
      <c r="F443" s="11" t="s">
        <v>865</v>
      </c>
      <c r="G443" s="93"/>
      <c r="H443" s="93"/>
      <c r="I443" s="93"/>
      <c r="J443" s="93"/>
      <c r="K443" s="96"/>
      <c r="L443" s="97"/>
      <c r="M443" s="97"/>
      <c r="N443" s="97"/>
      <c r="R443" s="106"/>
      <c r="S443" s="83"/>
      <c r="T443" s="106"/>
      <c r="U443" s="109"/>
      <c r="V443" s="109"/>
      <c r="W443" s="109"/>
      <c r="X443" s="109"/>
      <c r="Y443" s="83"/>
      <c r="Z443" s="83"/>
      <c r="AA443" s="83"/>
    </row>
    <row r="444" spans="2:27">
      <c r="B444" s="9" t="s">
        <v>866</v>
      </c>
      <c r="C444" s="11"/>
      <c r="D444" s="11"/>
      <c r="E444" s="11"/>
      <c r="F444" s="11" t="s">
        <v>867</v>
      </c>
      <c r="G444" s="93"/>
      <c r="H444" s="93"/>
      <c r="I444" s="93"/>
      <c r="J444" s="93"/>
      <c r="K444" s="96"/>
      <c r="L444" s="97"/>
      <c r="M444" s="97"/>
      <c r="N444" s="97"/>
      <c r="R444" s="106"/>
      <c r="S444" s="83"/>
      <c r="T444" s="106"/>
      <c r="U444" s="109"/>
      <c r="V444" s="109"/>
      <c r="W444" s="109"/>
      <c r="X444" s="109"/>
      <c r="Y444" s="83"/>
      <c r="Z444" s="83"/>
      <c r="AA444" s="83"/>
    </row>
    <row r="445" spans="2:27">
      <c r="B445" s="9" t="s">
        <v>868</v>
      </c>
      <c r="C445" s="11"/>
      <c r="D445" s="11"/>
      <c r="E445" s="11"/>
      <c r="F445" s="11" t="s">
        <v>869</v>
      </c>
      <c r="G445" s="93"/>
      <c r="H445" s="93"/>
      <c r="I445" s="93"/>
      <c r="J445" s="93"/>
      <c r="K445" s="96"/>
      <c r="L445" s="97"/>
      <c r="M445" s="97"/>
      <c r="N445" s="97"/>
      <c r="R445" s="106"/>
      <c r="S445" s="83"/>
      <c r="T445" s="106"/>
      <c r="U445" s="109"/>
      <c r="V445" s="109"/>
      <c r="W445" s="109"/>
      <c r="X445" s="109"/>
      <c r="Y445" s="83"/>
      <c r="Z445" s="83"/>
      <c r="AA445" s="83"/>
    </row>
    <row r="446" spans="2:27">
      <c r="B446" s="9"/>
      <c r="C446" s="11"/>
      <c r="D446" s="11"/>
      <c r="E446" s="11" t="s">
        <v>870</v>
      </c>
      <c r="F446" s="11"/>
      <c r="G446" s="93"/>
      <c r="H446" s="93"/>
      <c r="I446" s="93"/>
      <c r="J446" s="93"/>
      <c r="K446" s="96"/>
      <c r="L446" s="97"/>
      <c r="M446" s="97"/>
      <c r="N446" s="97"/>
      <c r="R446" s="106"/>
      <c r="S446" s="83"/>
      <c r="T446" s="106"/>
      <c r="U446" s="109"/>
      <c r="V446" s="109"/>
      <c r="W446" s="109"/>
      <c r="X446" s="109"/>
      <c r="Y446" s="83"/>
      <c r="Z446" s="83"/>
      <c r="AA446" s="83"/>
    </row>
    <row r="447" spans="2:27">
      <c r="B447" s="9" t="s">
        <v>871</v>
      </c>
      <c r="C447" s="11"/>
      <c r="D447" s="11"/>
      <c r="E447" s="11"/>
      <c r="F447" s="11" t="s">
        <v>872</v>
      </c>
      <c r="G447" s="93"/>
      <c r="H447" s="93"/>
      <c r="I447" s="93"/>
      <c r="J447" s="93"/>
      <c r="K447" s="96"/>
      <c r="L447" s="97"/>
      <c r="M447" s="97"/>
      <c r="N447" s="97"/>
      <c r="R447" s="106"/>
      <c r="S447" s="83"/>
      <c r="T447" s="106"/>
      <c r="U447" s="109"/>
      <c r="V447" s="109"/>
      <c r="W447" s="109"/>
      <c r="X447" s="109"/>
      <c r="Y447" s="83"/>
      <c r="Z447" s="83"/>
      <c r="AA447" s="83"/>
    </row>
    <row r="448" spans="2:27">
      <c r="B448" s="9" t="s">
        <v>873</v>
      </c>
      <c r="C448" s="11"/>
      <c r="D448" s="11"/>
      <c r="E448" s="11"/>
      <c r="F448" s="11" t="s">
        <v>874</v>
      </c>
      <c r="G448" s="93"/>
      <c r="H448" s="93"/>
      <c r="I448" s="93"/>
      <c r="J448" s="93"/>
      <c r="K448" s="96"/>
      <c r="L448" s="97"/>
      <c r="M448" s="97"/>
      <c r="N448" s="97"/>
      <c r="R448" s="106"/>
      <c r="S448" s="83"/>
      <c r="T448" s="106"/>
      <c r="U448" s="109"/>
      <c r="V448" s="109"/>
      <c r="W448" s="109"/>
      <c r="X448" s="109"/>
      <c r="Y448" s="83"/>
      <c r="Z448" s="83"/>
      <c r="AA448" s="83"/>
    </row>
    <row r="449" spans="2:27">
      <c r="B449" s="9" t="s">
        <v>875</v>
      </c>
      <c r="C449" s="11"/>
      <c r="D449" s="11"/>
      <c r="E449" s="11"/>
      <c r="F449" s="11" t="s">
        <v>876</v>
      </c>
      <c r="G449" s="93"/>
      <c r="H449" s="93"/>
      <c r="I449" s="93"/>
      <c r="J449" s="93"/>
      <c r="K449" s="96"/>
      <c r="L449" s="97"/>
      <c r="M449" s="97"/>
      <c r="N449" s="97"/>
      <c r="R449" s="106"/>
      <c r="S449" s="83"/>
      <c r="T449" s="106"/>
      <c r="U449" s="109"/>
      <c r="V449" s="109"/>
      <c r="W449" s="109"/>
      <c r="X449" s="109"/>
      <c r="Y449" s="83"/>
      <c r="Z449" s="83"/>
      <c r="AA449" s="83"/>
    </row>
    <row r="450" spans="2:27">
      <c r="B450" s="9"/>
      <c r="C450" s="11"/>
      <c r="D450" s="11"/>
      <c r="E450" s="11" t="s">
        <v>877</v>
      </c>
      <c r="F450" s="11"/>
      <c r="G450" s="93"/>
      <c r="H450" s="93"/>
      <c r="I450" s="93"/>
      <c r="J450" s="93"/>
      <c r="K450" s="96"/>
      <c r="L450" s="97"/>
      <c r="M450" s="97"/>
      <c r="N450" s="97"/>
      <c r="R450" s="106"/>
      <c r="S450" s="83"/>
      <c r="T450" s="106"/>
      <c r="U450" s="109"/>
      <c r="V450" s="109"/>
      <c r="W450" s="109"/>
      <c r="X450" s="109"/>
      <c r="Y450" s="83"/>
      <c r="Z450" s="83"/>
      <c r="AA450" s="83"/>
    </row>
    <row r="451" spans="2:27">
      <c r="B451" s="9" t="s">
        <v>878</v>
      </c>
      <c r="C451" s="11"/>
      <c r="D451" s="11"/>
      <c r="E451" s="11"/>
      <c r="F451" s="11" t="s">
        <v>879</v>
      </c>
      <c r="G451" s="93"/>
      <c r="H451" s="93"/>
      <c r="I451" s="93"/>
      <c r="J451" s="93"/>
      <c r="K451" s="96"/>
      <c r="L451" s="97"/>
      <c r="M451" s="97"/>
      <c r="N451" s="97"/>
      <c r="R451" s="106"/>
      <c r="S451" s="83"/>
      <c r="T451" s="106"/>
      <c r="U451" s="109"/>
      <c r="V451" s="109"/>
      <c r="W451" s="109"/>
      <c r="X451" s="109"/>
      <c r="Y451" s="83"/>
      <c r="Z451" s="83"/>
      <c r="AA451" s="83"/>
    </row>
    <row r="452" spans="2:27">
      <c r="B452" s="9" t="s">
        <v>880</v>
      </c>
      <c r="C452" s="11"/>
      <c r="D452" s="11"/>
      <c r="E452" s="11"/>
      <c r="F452" s="11" t="s">
        <v>881</v>
      </c>
      <c r="G452" s="93"/>
      <c r="H452" s="93"/>
      <c r="I452" s="93"/>
      <c r="J452" s="93"/>
      <c r="K452" s="96"/>
      <c r="L452" s="97"/>
      <c r="M452" s="97"/>
      <c r="N452" s="97"/>
      <c r="R452" s="106"/>
      <c r="S452" s="83"/>
      <c r="T452" s="106"/>
      <c r="U452" s="109"/>
      <c r="V452" s="109"/>
      <c r="W452" s="109"/>
      <c r="X452" s="109"/>
      <c r="Y452" s="83"/>
      <c r="Z452" s="83"/>
      <c r="AA452" s="83"/>
    </row>
    <row r="453" spans="2:27">
      <c r="B453" s="9" t="s">
        <v>882</v>
      </c>
      <c r="C453" s="11"/>
      <c r="D453" s="11"/>
      <c r="E453" s="11"/>
      <c r="F453" s="11" t="s">
        <v>883</v>
      </c>
      <c r="G453" s="93"/>
      <c r="H453" s="93"/>
      <c r="I453" s="93"/>
      <c r="J453" s="93"/>
      <c r="K453" s="96"/>
      <c r="L453" s="97"/>
      <c r="M453" s="97"/>
      <c r="N453" s="97"/>
      <c r="R453" s="106"/>
      <c r="S453" s="83"/>
      <c r="T453" s="106"/>
      <c r="U453" s="109"/>
      <c r="V453" s="109"/>
      <c r="W453" s="109"/>
      <c r="X453" s="109"/>
      <c r="Y453" s="83"/>
      <c r="Z453" s="83"/>
      <c r="AA453" s="83"/>
    </row>
    <row r="454" spans="2:27">
      <c r="B454" s="9" t="s">
        <v>884</v>
      </c>
      <c r="C454" s="11"/>
      <c r="D454" s="11"/>
      <c r="E454" s="11"/>
      <c r="F454" s="11" t="s">
        <v>885</v>
      </c>
      <c r="G454" s="93"/>
      <c r="H454" s="93"/>
      <c r="I454" s="93"/>
      <c r="J454" s="93"/>
      <c r="K454" s="96"/>
      <c r="L454" s="97"/>
      <c r="M454" s="97"/>
      <c r="N454" s="97"/>
      <c r="R454" s="106"/>
      <c r="S454" s="83"/>
      <c r="T454" s="106"/>
      <c r="U454" s="109"/>
      <c r="V454" s="109"/>
      <c r="W454" s="109"/>
      <c r="X454" s="109"/>
      <c r="Y454" s="83"/>
      <c r="Z454" s="83"/>
      <c r="AA454" s="83"/>
    </row>
    <row r="455" spans="2:27">
      <c r="B455" s="9"/>
      <c r="C455" s="11"/>
      <c r="D455" s="11"/>
      <c r="E455" s="11" t="s">
        <v>886</v>
      </c>
      <c r="F455" s="11"/>
      <c r="G455" s="93"/>
      <c r="H455" s="93"/>
      <c r="I455" s="93"/>
      <c r="J455" s="93"/>
      <c r="K455" s="96"/>
      <c r="L455" s="97"/>
      <c r="M455" s="97"/>
      <c r="N455" s="97"/>
      <c r="R455" s="106"/>
      <c r="S455" s="83"/>
      <c r="T455" s="106"/>
      <c r="U455" s="109"/>
      <c r="V455" s="109"/>
      <c r="W455" s="109"/>
      <c r="X455" s="109"/>
      <c r="Y455" s="83"/>
      <c r="Z455" s="83"/>
      <c r="AA455" s="83"/>
    </row>
    <row r="456" spans="2:27">
      <c r="B456" s="9" t="s">
        <v>887</v>
      </c>
      <c r="C456" s="11"/>
      <c r="D456" s="11"/>
      <c r="E456" s="11"/>
      <c r="F456" s="11" t="s">
        <v>886</v>
      </c>
      <c r="G456" s="93"/>
      <c r="H456" s="93"/>
      <c r="I456" s="93"/>
      <c r="J456" s="93"/>
      <c r="K456" s="96"/>
      <c r="L456" s="97"/>
      <c r="M456" s="97"/>
      <c r="N456" s="97"/>
      <c r="R456" s="106"/>
      <c r="S456" s="83"/>
      <c r="T456" s="106"/>
      <c r="U456" s="109"/>
      <c r="V456" s="109"/>
      <c r="W456" s="109"/>
      <c r="X456" s="109"/>
      <c r="Y456" s="83"/>
      <c r="Z456" s="83"/>
      <c r="AA456" s="83"/>
    </row>
    <row r="457" spans="2:27">
      <c r="B457" s="9"/>
      <c r="C457" s="11"/>
      <c r="D457" s="11" t="s">
        <v>888</v>
      </c>
      <c r="E457" s="11"/>
      <c r="F457" s="11"/>
      <c r="G457" s="93"/>
      <c r="H457" s="93"/>
      <c r="I457" s="93"/>
      <c r="J457" s="93"/>
      <c r="K457" s="96"/>
      <c r="L457" s="97"/>
      <c r="M457" s="97"/>
      <c r="N457" s="97"/>
      <c r="R457" s="106"/>
      <c r="S457" s="83"/>
      <c r="T457" s="106"/>
      <c r="U457" s="109"/>
      <c r="V457" s="109"/>
      <c r="W457" s="109"/>
      <c r="X457" s="109"/>
      <c r="Y457" s="83"/>
      <c r="Z457" s="83"/>
      <c r="AA457" s="83"/>
    </row>
    <row r="458" spans="2:27">
      <c r="B458" s="9"/>
      <c r="C458" s="11"/>
      <c r="D458" s="11"/>
      <c r="E458" s="11" t="s">
        <v>889</v>
      </c>
      <c r="F458" s="11"/>
      <c r="G458" s="93"/>
      <c r="H458" s="93"/>
      <c r="I458" s="93"/>
      <c r="J458" s="93"/>
      <c r="K458" s="96"/>
      <c r="L458" s="97"/>
      <c r="M458" s="97"/>
      <c r="N458" s="97"/>
      <c r="R458" s="106"/>
      <c r="S458" s="83"/>
      <c r="T458" s="106"/>
      <c r="U458" s="109"/>
      <c r="V458" s="109"/>
      <c r="W458" s="109"/>
      <c r="X458" s="109"/>
      <c r="Y458" s="83"/>
      <c r="Z458" s="83"/>
      <c r="AA458" s="83"/>
    </row>
    <row r="459" spans="2:27">
      <c r="B459" s="9" t="s">
        <v>890</v>
      </c>
      <c r="C459" s="11"/>
      <c r="D459" s="11"/>
      <c r="E459" s="11"/>
      <c r="F459" s="11" t="s">
        <v>205</v>
      </c>
      <c r="G459" s="93"/>
      <c r="H459" s="93"/>
      <c r="I459" s="93"/>
      <c r="J459" s="93"/>
      <c r="K459" s="96"/>
      <c r="L459" s="97"/>
      <c r="M459" s="97"/>
      <c r="N459" s="97"/>
      <c r="R459" s="106"/>
      <c r="S459" s="83"/>
      <c r="T459" s="106"/>
      <c r="U459" s="109"/>
      <c r="V459" s="109"/>
      <c r="W459" s="109"/>
      <c r="X459" s="109"/>
      <c r="Y459" s="83"/>
      <c r="Z459" s="83"/>
      <c r="AA459" s="83"/>
    </row>
    <row r="460" spans="2:27">
      <c r="B460" s="9" t="s">
        <v>891</v>
      </c>
      <c r="C460" s="11"/>
      <c r="D460" s="11"/>
      <c r="E460" s="11"/>
      <c r="F460" s="11" t="s">
        <v>207</v>
      </c>
      <c r="G460" s="93"/>
      <c r="H460" s="93"/>
      <c r="I460" s="93"/>
      <c r="J460" s="93"/>
      <c r="K460" s="96"/>
      <c r="L460" s="97"/>
      <c r="M460" s="97"/>
      <c r="N460" s="97"/>
      <c r="R460" s="106"/>
      <c r="S460" s="83"/>
      <c r="T460" s="106"/>
      <c r="U460" s="109"/>
      <c r="V460" s="109"/>
      <c r="W460" s="109"/>
      <c r="X460" s="109"/>
      <c r="Y460" s="83"/>
      <c r="Z460" s="83"/>
      <c r="AA460" s="83"/>
    </row>
    <row r="461" spans="2:27">
      <c r="B461" s="9"/>
      <c r="C461" s="11"/>
      <c r="D461" s="11"/>
      <c r="E461" s="11" t="s">
        <v>892</v>
      </c>
      <c r="F461" s="11"/>
      <c r="G461" s="93"/>
      <c r="H461" s="93"/>
      <c r="I461" s="93"/>
      <c r="J461" s="93"/>
      <c r="K461" s="96"/>
      <c r="L461" s="97"/>
      <c r="M461" s="97"/>
      <c r="N461" s="97"/>
      <c r="R461" s="106"/>
      <c r="S461" s="83"/>
      <c r="T461" s="106"/>
      <c r="U461" s="109"/>
      <c r="V461" s="109"/>
      <c r="W461" s="109"/>
      <c r="X461" s="109"/>
      <c r="Y461" s="83"/>
      <c r="Z461" s="83"/>
      <c r="AA461" s="83"/>
    </row>
    <row r="462" spans="2:27">
      <c r="B462" s="9" t="s">
        <v>893</v>
      </c>
      <c r="C462" s="11"/>
      <c r="D462" s="11"/>
      <c r="E462" s="11"/>
      <c r="F462" s="11" t="s">
        <v>894</v>
      </c>
      <c r="G462" s="93"/>
      <c r="H462" s="93"/>
      <c r="I462" s="93"/>
      <c r="J462" s="93"/>
      <c r="K462" s="96"/>
      <c r="L462" s="97"/>
      <c r="M462" s="97"/>
      <c r="N462" s="97"/>
      <c r="R462" s="106"/>
      <c r="S462" s="83"/>
      <c r="T462" s="106"/>
      <c r="U462" s="109"/>
      <c r="V462" s="109"/>
      <c r="W462" s="109"/>
      <c r="X462" s="109"/>
      <c r="Y462" s="83"/>
      <c r="Z462" s="83"/>
      <c r="AA462" s="83"/>
    </row>
    <row r="463" spans="2:27">
      <c r="B463" s="9" t="s">
        <v>895</v>
      </c>
      <c r="C463" s="11"/>
      <c r="D463" s="11"/>
      <c r="E463" s="11"/>
      <c r="F463" s="11" t="s">
        <v>896</v>
      </c>
      <c r="G463" s="93"/>
      <c r="H463" s="93"/>
      <c r="I463" s="93"/>
      <c r="J463" s="93"/>
      <c r="K463" s="96"/>
      <c r="L463" s="97"/>
      <c r="M463" s="97"/>
      <c r="N463" s="97"/>
      <c r="R463" s="106"/>
      <c r="S463" s="83"/>
      <c r="T463" s="106"/>
      <c r="U463" s="109"/>
      <c r="V463" s="109"/>
      <c r="W463" s="109"/>
      <c r="X463" s="109"/>
      <c r="Y463" s="83"/>
      <c r="Z463" s="83"/>
      <c r="AA463" s="83"/>
    </row>
    <row r="464" spans="2:27">
      <c r="B464" s="9" t="s">
        <v>897</v>
      </c>
      <c r="C464" s="11"/>
      <c r="D464" s="11"/>
      <c r="E464" s="11"/>
      <c r="F464" s="11" t="s">
        <v>898</v>
      </c>
      <c r="G464" s="93"/>
      <c r="H464" s="93"/>
      <c r="I464" s="93"/>
      <c r="J464" s="93"/>
      <c r="K464" s="96"/>
      <c r="L464" s="97"/>
      <c r="M464" s="97"/>
      <c r="N464" s="97"/>
      <c r="R464" s="106"/>
      <c r="S464" s="83"/>
      <c r="T464" s="106"/>
      <c r="U464" s="109"/>
      <c r="V464" s="109"/>
      <c r="W464" s="109"/>
      <c r="X464" s="109"/>
      <c r="Y464" s="83"/>
      <c r="Z464" s="83"/>
      <c r="AA464" s="83"/>
    </row>
    <row r="465" spans="2:27">
      <c r="B465" s="9"/>
      <c r="C465" s="11"/>
      <c r="D465" s="11"/>
      <c r="E465" s="11" t="s">
        <v>899</v>
      </c>
      <c r="F465" s="11"/>
      <c r="G465" s="93"/>
      <c r="H465" s="93"/>
      <c r="I465" s="93"/>
      <c r="J465" s="93"/>
      <c r="K465" s="96"/>
      <c r="L465" s="97"/>
      <c r="M465" s="97"/>
      <c r="N465" s="97"/>
      <c r="R465" s="106"/>
      <c r="S465" s="83"/>
      <c r="T465" s="106"/>
      <c r="U465" s="109"/>
      <c r="V465" s="109"/>
      <c r="W465" s="109"/>
      <c r="X465" s="109"/>
      <c r="Y465" s="83"/>
      <c r="Z465" s="83"/>
      <c r="AA465" s="83"/>
    </row>
    <row r="466" spans="2:27">
      <c r="B466" s="9" t="s">
        <v>900</v>
      </c>
      <c r="C466" s="11"/>
      <c r="D466" s="11"/>
      <c r="E466" s="11"/>
      <c r="F466" s="11" t="s">
        <v>899</v>
      </c>
      <c r="G466" s="93"/>
      <c r="H466" s="93"/>
      <c r="I466" s="93"/>
      <c r="J466" s="93"/>
      <c r="K466" s="96"/>
      <c r="L466" s="97"/>
      <c r="M466" s="97"/>
      <c r="N466" s="97"/>
      <c r="R466" s="106"/>
      <c r="S466" s="83"/>
      <c r="T466" s="106"/>
      <c r="U466" s="109"/>
      <c r="V466" s="109"/>
      <c r="W466" s="109"/>
      <c r="X466" s="109"/>
      <c r="Y466" s="83"/>
      <c r="Z466" s="83"/>
      <c r="AA466" s="83"/>
    </row>
    <row r="467" spans="2:27">
      <c r="B467" s="9"/>
      <c r="C467" s="11"/>
      <c r="D467" s="11"/>
      <c r="E467" s="11" t="s">
        <v>901</v>
      </c>
      <c r="F467" s="11"/>
      <c r="G467" s="93"/>
      <c r="H467" s="93"/>
      <c r="I467" s="93"/>
      <c r="J467" s="93"/>
      <c r="K467" s="96"/>
      <c r="L467" s="97"/>
      <c r="M467" s="97"/>
      <c r="N467" s="97"/>
      <c r="R467" s="106"/>
      <c r="S467" s="83"/>
      <c r="T467" s="106"/>
      <c r="U467" s="109"/>
      <c r="V467" s="109"/>
      <c r="W467" s="109"/>
      <c r="X467" s="109"/>
      <c r="Y467" s="83"/>
      <c r="Z467" s="83"/>
      <c r="AA467" s="83"/>
    </row>
    <row r="468" spans="2:27">
      <c r="B468" s="9" t="s">
        <v>902</v>
      </c>
      <c r="C468" s="11"/>
      <c r="D468" s="11"/>
      <c r="E468" s="11"/>
      <c r="F468" s="11" t="s">
        <v>903</v>
      </c>
      <c r="G468" s="93"/>
      <c r="H468" s="93"/>
      <c r="I468" s="93"/>
      <c r="J468" s="93"/>
      <c r="K468" s="96"/>
      <c r="L468" s="97"/>
      <c r="M468" s="97"/>
      <c r="N468" s="97"/>
      <c r="R468" s="106"/>
      <c r="S468" s="83"/>
      <c r="T468" s="106"/>
      <c r="U468" s="109"/>
      <c r="V468" s="109"/>
      <c r="W468" s="109"/>
      <c r="X468" s="109"/>
      <c r="Y468" s="83"/>
      <c r="Z468" s="83"/>
      <c r="AA468" s="83"/>
    </row>
    <row r="469" spans="2:27">
      <c r="B469" s="9" t="s">
        <v>904</v>
      </c>
      <c r="C469" s="11"/>
      <c r="D469" s="11"/>
      <c r="E469" s="11"/>
      <c r="F469" s="11" t="s">
        <v>905</v>
      </c>
      <c r="G469" s="93"/>
      <c r="H469" s="93"/>
      <c r="I469" s="93"/>
      <c r="J469" s="93"/>
      <c r="K469" s="96"/>
      <c r="L469" s="97"/>
      <c r="M469" s="97"/>
      <c r="N469" s="97"/>
      <c r="R469" s="106"/>
      <c r="S469" s="83"/>
      <c r="T469" s="106"/>
      <c r="U469" s="109"/>
      <c r="V469" s="109"/>
      <c r="W469" s="109"/>
      <c r="X469" s="109"/>
      <c r="Y469" s="83"/>
      <c r="Z469" s="83"/>
      <c r="AA469" s="83"/>
    </row>
    <row r="470" spans="2:27">
      <c r="B470" s="9"/>
      <c r="C470" s="11"/>
      <c r="D470" s="11"/>
      <c r="E470" s="11" t="s">
        <v>906</v>
      </c>
      <c r="F470" s="11"/>
      <c r="G470" s="93"/>
      <c r="H470" s="93"/>
      <c r="I470" s="93"/>
      <c r="J470" s="93"/>
      <c r="K470" s="96"/>
      <c r="L470" s="97"/>
      <c r="M470" s="97"/>
      <c r="N470" s="97"/>
      <c r="R470" s="106"/>
      <c r="S470" s="83"/>
      <c r="T470" s="106"/>
      <c r="U470" s="109"/>
      <c r="V470" s="109"/>
      <c r="W470" s="109"/>
      <c r="X470" s="109"/>
      <c r="Y470" s="83"/>
      <c r="Z470" s="83"/>
      <c r="AA470" s="83"/>
    </row>
    <row r="471" spans="2:27">
      <c r="B471" s="9" t="s">
        <v>907</v>
      </c>
      <c r="C471" s="11"/>
      <c r="D471" s="11"/>
      <c r="E471" s="11"/>
      <c r="F471" s="11" t="s">
        <v>906</v>
      </c>
      <c r="G471" s="93"/>
      <c r="H471" s="93"/>
      <c r="I471" s="93"/>
      <c r="J471" s="93"/>
      <c r="K471" s="96"/>
      <c r="L471" s="97"/>
      <c r="M471" s="97"/>
      <c r="N471" s="97"/>
      <c r="R471" s="106"/>
      <c r="S471" s="83"/>
      <c r="T471" s="106"/>
      <c r="U471" s="109"/>
      <c r="V471" s="109"/>
      <c r="W471" s="109"/>
      <c r="X471" s="109"/>
      <c r="Y471" s="83"/>
      <c r="Z471" s="83"/>
      <c r="AA471" s="83"/>
    </row>
    <row r="472" spans="2:27">
      <c r="B472" s="9"/>
      <c r="C472" s="11"/>
      <c r="D472" s="11" t="s">
        <v>908</v>
      </c>
      <c r="E472" s="11"/>
      <c r="F472" s="11"/>
      <c r="G472" s="93"/>
      <c r="H472" s="93"/>
      <c r="I472" s="93"/>
      <c r="J472" s="93"/>
      <c r="K472" s="96"/>
      <c r="L472" s="97"/>
      <c r="M472" s="97"/>
      <c r="N472" s="97"/>
      <c r="R472" s="106"/>
      <c r="S472" s="83"/>
      <c r="T472" s="106"/>
      <c r="U472" s="109"/>
      <c r="V472" s="109"/>
      <c r="W472" s="109"/>
      <c r="X472" s="109"/>
      <c r="Y472" s="83"/>
      <c r="Z472" s="83"/>
      <c r="AA472" s="83"/>
    </row>
    <row r="473" spans="2:27">
      <c r="B473" s="9"/>
      <c r="C473" s="11"/>
      <c r="D473" s="11"/>
      <c r="E473" s="11" t="s">
        <v>909</v>
      </c>
      <c r="F473" s="11"/>
      <c r="G473" s="93"/>
      <c r="H473" s="93"/>
      <c r="I473" s="93"/>
      <c r="J473" s="93"/>
      <c r="K473" s="96"/>
      <c r="L473" s="97"/>
      <c r="M473" s="97"/>
      <c r="N473" s="97"/>
      <c r="R473" s="106"/>
      <c r="S473" s="83"/>
      <c r="T473" s="106"/>
      <c r="U473" s="109"/>
      <c r="V473" s="109"/>
      <c r="W473" s="109"/>
      <c r="X473" s="109"/>
      <c r="Y473" s="83"/>
      <c r="Z473" s="83"/>
      <c r="AA473" s="83"/>
    </row>
    <row r="474" spans="2:27">
      <c r="B474" s="9" t="s">
        <v>910</v>
      </c>
      <c r="C474" s="11"/>
      <c r="D474" s="11"/>
      <c r="E474" s="11"/>
      <c r="F474" s="11" t="s">
        <v>205</v>
      </c>
      <c r="G474" s="93"/>
      <c r="H474" s="93"/>
      <c r="I474" s="93"/>
      <c r="J474" s="93"/>
      <c r="K474" s="96"/>
      <c r="L474" s="97"/>
      <c r="M474" s="97"/>
      <c r="N474" s="97"/>
      <c r="R474" s="106"/>
      <c r="S474" s="83"/>
      <c r="T474" s="106"/>
      <c r="U474" s="109"/>
      <c r="V474" s="109"/>
      <c r="W474" s="109"/>
      <c r="X474" s="109"/>
      <c r="Y474" s="83"/>
      <c r="Z474" s="83"/>
      <c r="AA474" s="83"/>
    </row>
    <row r="475" spans="2:27">
      <c r="B475" s="9" t="s">
        <v>911</v>
      </c>
      <c r="C475" s="11"/>
      <c r="D475" s="11"/>
      <c r="E475" s="11"/>
      <c r="F475" s="11" t="s">
        <v>207</v>
      </c>
      <c r="G475" s="93"/>
      <c r="H475" s="93"/>
      <c r="I475" s="93"/>
      <c r="J475" s="93"/>
      <c r="K475" s="96"/>
      <c r="L475" s="97"/>
      <c r="M475" s="97"/>
      <c r="N475" s="97"/>
      <c r="R475" s="106"/>
      <c r="S475" s="83"/>
      <c r="T475" s="106"/>
      <c r="U475" s="109"/>
      <c r="V475" s="109"/>
      <c r="W475" s="109"/>
      <c r="X475" s="109"/>
      <c r="Y475" s="83"/>
      <c r="Z475" s="83"/>
      <c r="AA475" s="83"/>
    </row>
    <row r="476" spans="2:27">
      <c r="B476" s="9"/>
      <c r="C476" s="11"/>
      <c r="D476" s="11"/>
      <c r="E476" s="11" t="s">
        <v>912</v>
      </c>
      <c r="F476" s="11"/>
      <c r="G476" s="93"/>
      <c r="H476" s="93"/>
      <c r="I476" s="93"/>
      <c r="J476" s="93"/>
      <c r="K476" s="96"/>
      <c r="L476" s="97"/>
      <c r="M476" s="97"/>
      <c r="N476" s="97"/>
      <c r="R476" s="106"/>
      <c r="S476" s="83"/>
      <c r="T476" s="106"/>
      <c r="U476" s="109"/>
      <c r="V476" s="109"/>
      <c r="W476" s="109"/>
      <c r="X476" s="109"/>
      <c r="Y476" s="83"/>
      <c r="Z476" s="83"/>
      <c r="AA476" s="83"/>
    </row>
    <row r="477" spans="2:27">
      <c r="B477" s="9" t="s">
        <v>913</v>
      </c>
      <c r="C477" s="11"/>
      <c r="D477" s="11"/>
      <c r="E477" s="11"/>
      <c r="F477" s="11" t="s">
        <v>914</v>
      </c>
      <c r="G477" s="93"/>
      <c r="H477" s="93"/>
      <c r="I477" s="93"/>
      <c r="J477" s="93"/>
      <c r="K477" s="96"/>
      <c r="L477" s="97"/>
      <c r="M477" s="97"/>
      <c r="N477" s="97"/>
      <c r="R477" s="106"/>
      <c r="S477" s="83"/>
      <c r="T477" s="106"/>
      <c r="U477" s="109"/>
      <c r="V477" s="109"/>
      <c r="W477" s="109"/>
      <c r="X477" s="109"/>
      <c r="Y477" s="83"/>
      <c r="Z477" s="83"/>
      <c r="AA477" s="83"/>
    </row>
    <row r="478" spans="2:27">
      <c r="B478" s="9" t="s">
        <v>915</v>
      </c>
      <c r="C478" s="11"/>
      <c r="D478" s="11"/>
      <c r="E478" s="11"/>
      <c r="F478" s="11" t="s">
        <v>916</v>
      </c>
      <c r="G478" s="93"/>
      <c r="H478" s="93"/>
      <c r="I478" s="93"/>
      <c r="J478" s="93"/>
      <c r="K478" s="96"/>
      <c r="L478" s="97"/>
      <c r="M478" s="97"/>
      <c r="N478" s="97"/>
      <c r="R478" s="106"/>
      <c r="S478" s="83"/>
      <c r="T478" s="106"/>
      <c r="U478" s="109"/>
      <c r="V478" s="109"/>
      <c r="W478" s="109"/>
      <c r="X478" s="109"/>
      <c r="Y478" s="83"/>
      <c r="Z478" s="83"/>
      <c r="AA478" s="83"/>
    </row>
    <row r="479" spans="2:27">
      <c r="B479" s="9" t="s">
        <v>917</v>
      </c>
      <c r="C479" s="11"/>
      <c r="D479" s="11"/>
      <c r="E479" s="11"/>
      <c r="F479" s="11" t="s">
        <v>918</v>
      </c>
      <c r="G479" s="93"/>
      <c r="H479" s="93"/>
      <c r="I479" s="93"/>
      <c r="J479" s="93"/>
      <c r="K479" s="96"/>
      <c r="L479" s="97"/>
      <c r="M479" s="97"/>
      <c r="N479" s="97"/>
      <c r="R479" s="106"/>
      <c r="S479" s="83"/>
      <c r="T479" s="106"/>
      <c r="U479" s="109"/>
      <c r="V479" s="109"/>
      <c r="W479" s="109"/>
      <c r="X479" s="109"/>
      <c r="Y479" s="83"/>
      <c r="Z479" s="83"/>
      <c r="AA479" s="83"/>
    </row>
    <row r="480" spans="2:27">
      <c r="B480" s="9"/>
      <c r="C480" s="11"/>
      <c r="D480" s="11"/>
      <c r="E480" s="11" t="s">
        <v>919</v>
      </c>
      <c r="F480" s="11"/>
      <c r="G480" s="93"/>
      <c r="H480" s="93"/>
      <c r="I480" s="93"/>
      <c r="J480" s="93"/>
      <c r="K480" s="96"/>
      <c r="L480" s="97"/>
      <c r="M480" s="97"/>
      <c r="N480" s="97"/>
      <c r="R480" s="106"/>
      <c r="S480" s="83"/>
      <c r="T480" s="106"/>
      <c r="U480" s="109"/>
      <c r="V480" s="109"/>
      <c r="W480" s="109"/>
      <c r="X480" s="109"/>
      <c r="Y480" s="83"/>
      <c r="Z480" s="83"/>
      <c r="AA480" s="83"/>
    </row>
    <row r="481" spans="2:27">
      <c r="B481" s="9" t="s">
        <v>920</v>
      </c>
      <c r="C481" s="11"/>
      <c r="D481" s="11"/>
      <c r="E481" s="11"/>
      <c r="F481" s="11" t="s">
        <v>921</v>
      </c>
      <c r="G481" s="93"/>
      <c r="H481" s="93"/>
      <c r="I481" s="93"/>
      <c r="J481" s="93"/>
      <c r="K481" s="96"/>
      <c r="L481" s="97"/>
      <c r="M481" s="97"/>
      <c r="N481" s="97"/>
      <c r="R481" s="106"/>
      <c r="S481" s="83"/>
      <c r="T481" s="106"/>
      <c r="U481" s="109"/>
      <c r="V481" s="109"/>
      <c r="W481" s="109"/>
      <c r="X481" s="109"/>
      <c r="Y481" s="83"/>
      <c r="Z481" s="83"/>
      <c r="AA481" s="83"/>
    </row>
    <row r="482" spans="2:27">
      <c r="B482" s="9" t="s">
        <v>922</v>
      </c>
      <c r="C482" s="11"/>
      <c r="D482" s="11"/>
      <c r="E482" s="11"/>
      <c r="F482" s="11" t="s">
        <v>923</v>
      </c>
      <c r="G482" s="93"/>
      <c r="H482" s="93"/>
      <c r="I482" s="93"/>
      <c r="J482" s="93"/>
      <c r="K482" s="96"/>
      <c r="L482" s="97"/>
      <c r="M482" s="97"/>
      <c r="N482" s="97"/>
      <c r="R482" s="106"/>
      <c r="S482" s="83"/>
      <c r="T482" s="106"/>
      <c r="U482" s="109"/>
      <c r="V482" s="109"/>
      <c r="W482" s="109"/>
      <c r="X482" s="109"/>
      <c r="Y482" s="83"/>
      <c r="Z482" s="83"/>
      <c r="AA482" s="83"/>
    </row>
    <row r="483" spans="2:27">
      <c r="B483" s="9" t="s">
        <v>924</v>
      </c>
      <c r="C483" s="11"/>
      <c r="D483" s="11"/>
      <c r="E483" s="11"/>
      <c r="F483" s="11" t="s">
        <v>925</v>
      </c>
      <c r="G483" s="93"/>
      <c r="H483" s="93"/>
      <c r="I483" s="93"/>
      <c r="J483" s="93"/>
      <c r="K483" s="96"/>
      <c r="L483" s="97"/>
      <c r="M483" s="97"/>
      <c r="N483" s="97"/>
      <c r="R483" s="106"/>
      <c r="S483" s="83"/>
      <c r="T483" s="106"/>
      <c r="U483" s="109"/>
      <c r="V483" s="109"/>
      <c r="W483" s="109"/>
      <c r="X483" s="109"/>
      <c r="Y483" s="83"/>
      <c r="Z483" s="83"/>
      <c r="AA483" s="83"/>
    </row>
    <row r="484" spans="2:27">
      <c r="B484" s="9" t="s">
        <v>926</v>
      </c>
      <c r="C484" s="11"/>
      <c r="D484" s="11"/>
      <c r="E484" s="11"/>
      <c r="F484" s="11" t="s">
        <v>927</v>
      </c>
      <c r="G484" s="93"/>
      <c r="H484" s="93"/>
      <c r="I484" s="93"/>
      <c r="J484" s="93"/>
      <c r="K484" s="96"/>
      <c r="L484" s="97"/>
      <c r="M484" s="97"/>
      <c r="N484" s="97"/>
      <c r="R484" s="106"/>
      <c r="S484" s="83"/>
      <c r="T484" s="106"/>
      <c r="U484" s="109"/>
      <c r="V484" s="109"/>
      <c r="W484" s="109"/>
      <c r="X484" s="109"/>
      <c r="Y484" s="83"/>
      <c r="Z484" s="83"/>
      <c r="AA484" s="83"/>
    </row>
    <row r="485" spans="2:27">
      <c r="B485" s="9" t="s">
        <v>928</v>
      </c>
      <c r="C485" s="11"/>
      <c r="D485" s="11"/>
      <c r="E485" s="11"/>
      <c r="F485" s="11" t="s">
        <v>929</v>
      </c>
      <c r="G485" s="93"/>
      <c r="H485" s="93"/>
      <c r="I485" s="93"/>
      <c r="J485" s="93"/>
      <c r="K485" s="96"/>
      <c r="L485" s="97"/>
      <c r="M485" s="97"/>
      <c r="N485" s="97"/>
      <c r="R485" s="106"/>
      <c r="S485" s="83"/>
      <c r="T485" s="106"/>
      <c r="U485" s="109"/>
      <c r="V485" s="109"/>
      <c r="W485" s="109"/>
      <c r="X485" s="109"/>
      <c r="Y485" s="83"/>
      <c r="Z485" s="83"/>
      <c r="AA485" s="83"/>
    </row>
    <row r="486" spans="2:27">
      <c r="B486" s="9"/>
      <c r="C486" s="11"/>
      <c r="D486" s="11"/>
      <c r="E486" s="11" t="s">
        <v>930</v>
      </c>
      <c r="F486" s="11"/>
      <c r="G486" s="93"/>
      <c r="H486" s="93"/>
      <c r="I486" s="93"/>
      <c r="J486" s="93"/>
      <c r="K486" s="96"/>
      <c r="L486" s="97"/>
      <c r="M486" s="97"/>
      <c r="N486" s="97"/>
      <c r="R486" s="106"/>
      <c r="S486" s="83"/>
      <c r="T486" s="106"/>
      <c r="U486" s="109"/>
      <c r="V486" s="109"/>
      <c r="W486" s="109"/>
      <c r="X486" s="109"/>
      <c r="Y486" s="83"/>
      <c r="Z486" s="83"/>
      <c r="AA486" s="83"/>
    </row>
    <row r="487" spans="2:27">
      <c r="B487" s="9" t="s">
        <v>931</v>
      </c>
      <c r="C487" s="11"/>
      <c r="D487" s="11"/>
      <c r="E487" s="11"/>
      <c r="F487" s="11" t="s">
        <v>932</v>
      </c>
      <c r="G487" s="93"/>
      <c r="H487" s="93"/>
      <c r="I487" s="93"/>
      <c r="J487" s="93"/>
      <c r="K487" s="96"/>
      <c r="L487" s="97"/>
      <c r="M487" s="97"/>
      <c r="N487" s="97"/>
      <c r="R487" s="106"/>
      <c r="S487" s="83"/>
      <c r="T487" s="106"/>
      <c r="U487" s="109"/>
      <c r="V487" s="109"/>
      <c r="W487" s="109"/>
      <c r="X487" s="109"/>
      <c r="Y487" s="83"/>
      <c r="Z487" s="83"/>
      <c r="AA487" s="83"/>
    </row>
    <row r="488" spans="2:27">
      <c r="B488" s="9" t="s">
        <v>933</v>
      </c>
      <c r="C488" s="11"/>
      <c r="D488" s="11"/>
      <c r="E488" s="11"/>
      <c r="F488" s="11" t="s">
        <v>934</v>
      </c>
      <c r="G488" s="93"/>
      <c r="H488" s="93"/>
      <c r="I488" s="93"/>
      <c r="J488" s="93"/>
      <c r="K488" s="96"/>
      <c r="L488" s="97"/>
      <c r="M488" s="97"/>
      <c r="N488" s="97"/>
      <c r="R488" s="106"/>
      <c r="S488" s="83"/>
      <c r="T488" s="106"/>
      <c r="U488" s="109"/>
      <c r="V488" s="109"/>
      <c r="W488" s="109"/>
      <c r="X488" s="109"/>
      <c r="Y488" s="83"/>
      <c r="Z488" s="83"/>
      <c r="AA488" s="83"/>
    </row>
    <row r="489" spans="2:27">
      <c r="B489" s="9" t="s">
        <v>935</v>
      </c>
      <c r="C489" s="11"/>
      <c r="D489" s="11"/>
      <c r="E489" s="11"/>
      <c r="F489" s="11" t="s">
        <v>936</v>
      </c>
      <c r="G489" s="93"/>
      <c r="H489" s="93"/>
      <c r="I489" s="93"/>
      <c r="J489" s="93"/>
      <c r="K489" s="96"/>
      <c r="L489" s="97"/>
      <c r="M489" s="97"/>
      <c r="N489" s="97"/>
      <c r="R489" s="106"/>
      <c r="S489" s="83"/>
      <c r="T489" s="106"/>
      <c r="U489" s="109"/>
      <c r="V489" s="109"/>
      <c r="W489" s="109"/>
      <c r="X489" s="109"/>
      <c r="Y489" s="83"/>
      <c r="Z489" s="83"/>
      <c r="AA489" s="83"/>
    </row>
    <row r="490" spans="2:27">
      <c r="B490" s="9" t="s">
        <v>937</v>
      </c>
      <c r="C490" s="11"/>
      <c r="D490" s="11"/>
      <c r="E490" s="11"/>
      <c r="F490" s="11" t="s">
        <v>938</v>
      </c>
      <c r="G490" s="93"/>
      <c r="H490" s="93"/>
      <c r="I490" s="93"/>
      <c r="J490" s="93"/>
      <c r="K490" s="96"/>
      <c r="L490" s="97"/>
      <c r="M490" s="97"/>
      <c r="N490" s="97"/>
      <c r="R490" s="106"/>
      <c r="S490" s="83"/>
      <c r="T490" s="106"/>
      <c r="U490" s="109"/>
      <c r="V490" s="109"/>
      <c r="W490" s="109"/>
      <c r="X490" s="109"/>
      <c r="Y490" s="83"/>
      <c r="Z490" s="83"/>
      <c r="AA490" s="83"/>
    </row>
    <row r="491" spans="2:27">
      <c r="B491" s="9" t="s">
        <v>939</v>
      </c>
      <c r="C491" s="11"/>
      <c r="D491" s="11"/>
      <c r="E491" s="11"/>
      <c r="F491" s="11" t="s">
        <v>940</v>
      </c>
      <c r="G491" s="93"/>
      <c r="H491" s="93"/>
      <c r="I491" s="93"/>
      <c r="J491" s="93"/>
      <c r="K491" s="96"/>
      <c r="L491" s="97"/>
      <c r="M491" s="97"/>
      <c r="N491" s="97"/>
      <c r="R491" s="106"/>
      <c r="S491" s="83"/>
      <c r="T491" s="106"/>
      <c r="U491" s="109"/>
      <c r="V491" s="109"/>
      <c r="W491" s="109"/>
      <c r="X491" s="109"/>
      <c r="Y491" s="83"/>
      <c r="Z491" s="83"/>
      <c r="AA491" s="83"/>
    </row>
    <row r="492" spans="2:27">
      <c r="B492" s="9" t="s">
        <v>941</v>
      </c>
      <c r="C492" s="11"/>
      <c r="D492" s="11"/>
      <c r="E492" s="11"/>
      <c r="F492" s="11" t="s">
        <v>942</v>
      </c>
      <c r="G492" s="93"/>
      <c r="H492" s="93"/>
      <c r="I492" s="93"/>
      <c r="J492" s="93"/>
      <c r="K492" s="96"/>
      <c r="L492" s="97"/>
      <c r="M492" s="97"/>
      <c r="N492" s="97"/>
      <c r="R492" s="106"/>
      <c r="S492" s="83"/>
      <c r="T492" s="106"/>
      <c r="U492" s="109"/>
      <c r="V492" s="109"/>
      <c r="W492" s="109"/>
      <c r="X492" s="109"/>
      <c r="Y492" s="83"/>
      <c r="Z492" s="83"/>
      <c r="AA492" s="83"/>
    </row>
    <row r="493" spans="2:27">
      <c r="B493" s="9" t="s">
        <v>943</v>
      </c>
      <c r="C493" s="11"/>
      <c r="D493" s="11"/>
      <c r="E493" s="11"/>
      <c r="F493" s="11" t="s">
        <v>944</v>
      </c>
      <c r="G493" s="93"/>
      <c r="H493" s="93"/>
      <c r="I493" s="93"/>
      <c r="J493" s="93"/>
      <c r="K493" s="96"/>
      <c r="L493" s="97"/>
      <c r="M493" s="97"/>
      <c r="N493" s="97"/>
      <c r="R493" s="106"/>
      <c r="S493" s="83"/>
      <c r="T493" s="106"/>
      <c r="U493" s="109"/>
      <c r="V493" s="109"/>
      <c r="W493" s="109"/>
      <c r="X493" s="109"/>
      <c r="Y493" s="83"/>
      <c r="Z493" s="83"/>
      <c r="AA493" s="83"/>
    </row>
    <row r="494" spans="2:27">
      <c r="B494" s="9"/>
      <c r="C494" s="11"/>
      <c r="D494" s="11"/>
      <c r="E494" s="11" t="s">
        <v>945</v>
      </c>
      <c r="F494" s="11"/>
      <c r="G494" s="93"/>
      <c r="H494" s="93"/>
      <c r="I494" s="93"/>
      <c r="J494" s="93"/>
      <c r="K494" s="96"/>
      <c r="L494" s="97"/>
      <c r="M494" s="97"/>
      <c r="N494" s="97"/>
      <c r="R494" s="106"/>
      <c r="S494" s="83"/>
      <c r="T494" s="106"/>
      <c r="U494" s="109"/>
      <c r="V494" s="109"/>
      <c r="W494" s="109"/>
      <c r="X494" s="109"/>
      <c r="Y494" s="83"/>
      <c r="Z494" s="83"/>
      <c r="AA494" s="83"/>
    </row>
    <row r="495" spans="2:27">
      <c r="B495" s="9" t="s">
        <v>946</v>
      </c>
      <c r="C495" s="11"/>
      <c r="D495" s="11"/>
      <c r="E495" s="11"/>
      <c r="F495" s="11" t="s">
        <v>947</v>
      </c>
      <c r="G495" s="93"/>
      <c r="H495" s="93"/>
      <c r="I495" s="93"/>
      <c r="J495" s="93"/>
      <c r="K495" s="96"/>
      <c r="L495" s="97"/>
      <c r="M495" s="97"/>
      <c r="N495" s="97"/>
      <c r="R495" s="106"/>
      <c r="S495" s="83"/>
      <c r="T495" s="106"/>
      <c r="U495" s="109"/>
      <c r="V495" s="109"/>
      <c r="W495" s="109"/>
      <c r="X495" s="109"/>
      <c r="Y495" s="83"/>
      <c r="Z495" s="83"/>
      <c r="AA495" s="83"/>
    </row>
    <row r="496" spans="2:27">
      <c r="B496" s="9" t="s">
        <v>948</v>
      </c>
      <c r="C496" s="11"/>
      <c r="D496" s="11"/>
      <c r="E496" s="11"/>
      <c r="F496" s="11" t="s">
        <v>949</v>
      </c>
      <c r="G496" s="93"/>
      <c r="H496" s="93"/>
      <c r="I496" s="93"/>
      <c r="J496" s="93"/>
      <c r="K496" s="96"/>
      <c r="L496" s="97"/>
      <c r="M496" s="97"/>
      <c r="N496" s="97"/>
      <c r="R496" s="106"/>
      <c r="S496" s="83"/>
      <c r="T496" s="106"/>
      <c r="U496" s="109"/>
      <c r="V496" s="109"/>
      <c r="W496" s="109"/>
      <c r="X496" s="109"/>
      <c r="Y496" s="83"/>
      <c r="Z496" s="83"/>
      <c r="AA496" s="83"/>
    </row>
    <row r="497" spans="2:27">
      <c r="B497" s="9" t="s">
        <v>950</v>
      </c>
      <c r="C497" s="11"/>
      <c r="D497" s="11"/>
      <c r="E497" s="11"/>
      <c r="F497" s="11" t="s">
        <v>951</v>
      </c>
      <c r="G497" s="93"/>
      <c r="H497" s="93"/>
      <c r="I497" s="93"/>
      <c r="J497" s="93"/>
      <c r="K497" s="96"/>
      <c r="L497" s="97"/>
      <c r="M497" s="97"/>
      <c r="N497" s="97"/>
      <c r="R497" s="106"/>
      <c r="S497" s="83"/>
      <c r="T497" s="106"/>
      <c r="U497" s="109"/>
      <c r="V497" s="109"/>
      <c r="W497" s="109"/>
      <c r="X497" s="109"/>
      <c r="Y497" s="83"/>
      <c r="Z497" s="83"/>
      <c r="AA497" s="83"/>
    </row>
    <row r="498" spans="2:27">
      <c r="B498" s="9" t="s">
        <v>952</v>
      </c>
      <c r="C498" s="11"/>
      <c r="D498" s="11"/>
      <c r="E498" s="11"/>
      <c r="F498" s="11" t="s">
        <v>953</v>
      </c>
      <c r="G498" s="93"/>
      <c r="H498" s="93"/>
      <c r="I498" s="93"/>
      <c r="J498" s="93"/>
      <c r="K498" s="96"/>
      <c r="L498" s="97"/>
      <c r="M498" s="97"/>
      <c r="N498" s="97"/>
      <c r="R498" s="106"/>
      <c r="S498" s="83"/>
      <c r="T498" s="106"/>
      <c r="U498" s="109"/>
      <c r="V498" s="109"/>
      <c r="W498" s="109"/>
      <c r="X498" s="109"/>
      <c r="Y498" s="83"/>
      <c r="Z498" s="83"/>
      <c r="AA498" s="83"/>
    </row>
    <row r="499" spans="2:27">
      <c r="B499" s="9" t="s">
        <v>954</v>
      </c>
      <c r="C499" s="11"/>
      <c r="D499" s="11"/>
      <c r="E499" s="11"/>
      <c r="F499" s="11" t="s">
        <v>955</v>
      </c>
      <c r="G499" s="93"/>
      <c r="H499" s="93"/>
      <c r="I499" s="93"/>
      <c r="J499" s="93"/>
      <c r="K499" s="96"/>
      <c r="L499" s="97"/>
      <c r="M499" s="97"/>
      <c r="N499" s="97"/>
      <c r="R499" s="106"/>
      <c r="S499" s="83"/>
      <c r="T499" s="106"/>
      <c r="U499" s="109"/>
      <c r="V499" s="109"/>
      <c r="W499" s="109"/>
      <c r="X499" s="109"/>
      <c r="Y499" s="83"/>
      <c r="Z499" s="83"/>
      <c r="AA499" s="83"/>
    </row>
    <row r="500" spans="2:27">
      <c r="B500" s="9" t="s">
        <v>956</v>
      </c>
      <c r="C500" s="11"/>
      <c r="D500" s="11"/>
      <c r="E500" s="11"/>
      <c r="F500" s="11" t="s">
        <v>957</v>
      </c>
      <c r="G500" s="93"/>
      <c r="H500" s="93"/>
      <c r="I500" s="93"/>
      <c r="J500" s="93"/>
      <c r="K500" s="96"/>
      <c r="L500" s="97"/>
      <c r="M500" s="97"/>
      <c r="N500" s="97"/>
      <c r="R500" s="106"/>
      <c r="S500" s="83"/>
      <c r="T500" s="106"/>
      <c r="U500" s="109"/>
      <c r="V500" s="109"/>
      <c r="W500" s="109"/>
      <c r="X500" s="109"/>
      <c r="Y500" s="83"/>
      <c r="Z500" s="83"/>
      <c r="AA500" s="83"/>
    </row>
    <row r="501" spans="2:27">
      <c r="B501" s="9" t="s">
        <v>958</v>
      </c>
      <c r="C501" s="11"/>
      <c r="D501" s="11"/>
      <c r="E501" s="11"/>
      <c r="F501" s="11" t="s">
        <v>959</v>
      </c>
      <c r="G501" s="93"/>
      <c r="H501" s="93"/>
      <c r="I501" s="93"/>
      <c r="J501" s="93"/>
      <c r="K501" s="96"/>
      <c r="L501" s="97"/>
      <c r="M501" s="97"/>
      <c r="N501" s="97"/>
      <c r="R501" s="106"/>
      <c r="S501" s="83"/>
      <c r="T501" s="106"/>
      <c r="U501" s="109"/>
      <c r="V501" s="109"/>
      <c r="W501" s="109"/>
      <c r="X501" s="109"/>
      <c r="Y501" s="83"/>
      <c r="Z501" s="83"/>
      <c r="AA501" s="83"/>
    </row>
    <row r="502" spans="2:27">
      <c r="B502" s="9"/>
      <c r="C502" s="11"/>
      <c r="D502" s="11"/>
      <c r="E502" s="11" t="s">
        <v>960</v>
      </c>
      <c r="F502" s="11"/>
      <c r="G502" s="93"/>
      <c r="H502" s="93"/>
      <c r="I502" s="93"/>
      <c r="J502" s="93"/>
      <c r="K502" s="96"/>
      <c r="L502" s="97"/>
      <c r="M502" s="97"/>
      <c r="N502" s="97"/>
      <c r="R502" s="106"/>
      <c r="S502" s="83"/>
      <c r="T502" s="106"/>
      <c r="U502" s="109"/>
      <c r="V502" s="109"/>
      <c r="W502" s="109"/>
      <c r="X502" s="109"/>
      <c r="Y502" s="83"/>
      <c r="Z502" s="83"/>
      <c r="AA502" s="83"/>
    </row>
    <row r="503" spans="2:27">
      <c r="B503" s="9" t="s">
        <v>961</v>
      </c>
      <c r="C503" s="11"/>
      <c r="D503" s="11"/>
      <c r="E503" s="11"/>
      <c r="F503" s="11" t="s">
        <v>962</v>
      </c>
      <c r="G503" s="93"/>
      <c r="H503" s="93"/>
      <c r="I503" s="93"/>
      <c r="J503" s="93"/>
      <c r="K503" s="96"/>
      <c r="L503" s="97"/>
      <c r="M503" s="97"/>
      <c r="N503" s="97"/>
      <c r="R503" s="106"/>
      <c r="S503" s="83"/>
      <c r="T503" s="106"/>
      <c r="U503" s="109"/>
      <c r="V503" s="109"/>
      <c r="W503" s="109"/>
      <c r="X503" s="109"/>
      <c r="Y503" s="83"/>
      <c r="Z503" s="83"/>
      <c r="AA503" s="83"/>
    </row>
    <row r="504" spans="2:27">
      <c r="B504" s="9" t="s">
        <v>963</v>
      </c>
      <c r="C504" s="11"/>
      <c r="D504" s="11"/>
      <c r="E504" s="11"/>
      <c r="F504" s="11" t="s">
        <v>964</v>
      </c>
      <c r="G504" s="93"/>
      <c r="H504" s="93"/>
      <c r="I504" s="93"/>
      <c r="J504" s="93"/>
      <c r="K504" s="96"/>
      <c r="L504" s="97"/>
      <c r="M504" s="97"/>
      <c r="N504" s="97"/>
      <c r="R504" s="106"/>
      <c r="S504" s="83"/>
      <c r="T504" s="106"/>
      <c r="U504" s="109"/>
      <c r="V504" s="109"/>
      <c r="W504" s="109"/>
      <c r="X504" s="109"/>
      <c r="Y504" s="83"/>
      <c r="Z504" s="83"/>
      <c r="AA504" s="83"/>
    </row>
    <row r="505" spans="2:27">
      <c r="B505" s="9" t="s">
        <v>965</v>
      </c>
      <c r="C505" s="11"/>
      <c r="D505" s="11"/>
      <c r="E505" s="11"/>
      <c r="F505" s="11" t="s">
        <v>966</v>
      </c>
      <c r="G505" s="93"/>
      <c r="H505" s="93"/>
      <c r="I505" s="93"/>
      <c r="J505" s="93"/>
      <c r="K505" s="96"/>
      <c r="L505" s="97"/>
      <c r="M505" s="97"/>
      <c r="N505" s="97"/>
      <c r="R505" s="106"/>
      <c r="S505" s="83"/>
      <c r="T505" s="106"/>
      <c r="U505" s="109"/>
      <c r="V505" s="109"/>
      <c r="W505" s="109"/>
      <c r="X505" s="109"/>
      <c r="Y505" s="83"/>
      <c r="Z505" s="83"/>
      <c r="AA505" s="83"/>
    </row>
    <row r="506" spans="2:27">
      <c r="B506" s="9" t="s">
        <v>967</v>
      </c>
      <c r="C506" s="11"/>
      <c r="D506" s="11"/>
      <c r="E506" s="11"/>
      <c r="F506" s="11" t="s">
        <v>968</v>
      </c>
      <c r="G506" s="93"/>
      <c r="H506" s="93"/>
      <c r="I506" s="93"/>
      <c r="J506" s="93"/>
      <c r="K506" s="96"/>
      <c r="L506" s="97"/>
      <c r="M506" s="97"/>
      <c r="N506" s="97"/>
      <c r="R506" s="106"/>
      <c r="S506" s="83"/>
      <c r="T506" s="106"/>
      <c r="U506" s="109"/>
      <c r="V506" s="109"/>
      <c r="W506" s="109"/>
      <c r="X506" s="109"/>
      <c r="Y506" s="83"/>
      <c r="Z506" s="83"/>
      <c r="AA506" s="83"/>
    </row>
    <row r="507" spans="2:27">
      <c r="B507" s="9" t="s">
        <v>969</v>
      </c>
      <c r="C507" s="11"/>
      <c r="D507" s="11"/>
      <c r="E507" s="11"/>
      <c r="F507" s="11" t="s">
        <v>970</v>
      </c>
      <c r="G507" s="93"/>
      <c r="H507" s="93"/>
      <c r="I507" s="93"/>
      <c r="J507" s="93"/>
      <c r="K507" s="96"/>
      <c r="L507" s="97"/>
      <c r="M507" s="97"/>
      <c r="N507" s="97"/>
      <c r="R507" s="106"/>
      <c r="S507" s="83"/>
      <c r="T507" s="106"/>
      <c r="U507" s="109"/>
      <c r="V507" s="109"/>
      <c r="W507" s="109"/>
      <c r="X507" s="109"/>
      <c r="Y507" s="83"/>
      <c r="Z507" s="83"/>
      <c r="AA507" s="83"/>
    </row>
    <row r="508" spans="2:27">
      <c r="B508" s="9"/>
      <c r="C508" s="11"/>
      <c r="D508" s="11"/>
      <c r="E508" s="11" t="s">
        <v>971</v>
      </c>
      <c r="F508" s="11"/>
      <c r="G508" s="93"/>
      <c r="H508" s="93"/>
      <c r="I508" s="93"/>
      <c r="J508" s="93"/>
      <c r="K508" s="96"/>
      <c r="L508" s="97"/>
      <c r="M508" s="97"/>
      <c r="N508" s="97"/>
      <c r="R508" s="106"/>
      <c r="S508" s="83"/>
      <c r="T508" s="106"/>
      <c r="U508" s="109"/>
      <c r="V508" s="109"/>
      <c r="W508" s="109"/>
      <c r="X508" s="109"/>
      <c r="Y508" s="83"/>
      <c r="Z508" s="83"/>
      <c r="AA508" s="83"/>
    </row>
    <row r="509" spans="2:27">
      <c r="B509" s="9" t="s">
        <v>972</v>
      </c>
      <c r="C509" s="11"/>
      <c r="D509" s="11"/>
      <c r="E509" s="11"/>
      <c r="F509" s="11" t="s">
        <v>973</v>
      </c>
      <c r="G509" s="93"/>
      <c r="H509" s="93"/>
      <c r="I509" s="93"/>
      <c r="J509" s="93"/>
      <c r="K509" s="96"/>
      <c r="L509" s="97"/>
      <c r="M509" s="97"/>
      <c r="N509" s="97"/>
      <c r="R509" s="106"/>
      <c r="S509" s="83"/>
      <c r="T509" s="106"/>
      <c r="U509" s="109"/>
      <c r="V509" s="109"/>
      <c r="W509" s="109"/>
      <c r="X509" s="109"/>
      <c r="Y509" s="83"/>
      <c r="Z509" s="83"/>
      <c r="AA509" s="83"/>
    </row>
    <row r="510" spans="2:27">
      <c r="B510" s="9" t="s">
        <v>974</v>
      </c>
      <c r="C510" s="11"/>
      <c r="D510" s="11"/>
      <c r="E510" s="11"/>
      <c r="F510" s="11" t="s">
        <v>975</v>
      </c>
      <c r="G510" s="93"/>
      <c r="H510" s="93"/>
      <c r="I510" s="93"/>
      <c r="J510" s="93"/>
      <c r="K510" s="96"/>
      <c r="L510" s="97"/>
      <c r="M510" s="97"/>
      <c r="N510" s="97"/>
      <c r="R510" s="106"/>
      <c r="S510" s="83"/>
      <c r="T510" s="106"/>
      <c r="U510" s="109"/>
      <c r="V510" s="109"/>
      <c r="W510" s="109"/>
      <c r="X510" s="109"/>
      <c r="Y510" s="83"/>
      <c r="Z510" s="83"/>
      <c r="AA510" s="83"/>
    </row>
    <row r="511" spans="2:27">
      <c r="B511" s="9" t="s">
        <v>976</v>
      </c>
      <c r="C511" s="11"/>
      <c r="D511" s="11"/>
      <c r="E511" s="11"/>
      <c r="F511" s="11" t="s">
        <v>977</v>
      </c>
      <c r="G511" s="93"/>
      <c r="H511" s="93"/>
      <c r="I511" s="93"/>
      <c r="J511" s="93"/>
      <c r="K511" s="96"/>
      <c r="L511" s="97"/>
      <c r="M511" s="97"/>
      <c r="N511" s="97"/>
      <c r="R511" s="106"/>
      <c r="S511" s="83"/>
      <c r="T511" s="106"/>
      <c r="U511" s="109"/>
      <c r="V511" s="109"/>
      <c r="W511" s="109"/>
      <c r="X511" s="109"/>
      <c r="Y511" s="83"/>
      <c r="Z511" s="83"/>
      <c r="AA511" s="83"/>
    </row>
    <row r="512" spans="2:27">
      <c r="B512" s="9"/>
      <c r="C512" s="11"/>
      <c r="D512" s="11"/>
      <c r="E512" s="11" t="s">
        <v>978</v>
      </c>
      <c r="F512" s="11"/>
      <c r="G512" s="93"/>
      <c r="H512" s="93"/>
      <c r="I512" s="93"/>
      <c r="J512" s="93"/>
      <c r="K512" s="96"/>
      <c r="L512" s="97"/>
      <c r="M512" s="97"/>
      <c r="N512" s="97"/>
      <c r="R512" s="106"/>
      <c r="S512" s="83"/>
      <c r="T512" s="106"/>
      <c r="U512" s="109"/>
      <c r="V512" s="109"/>
      <c r="W512" s="109"/>
      <c r="X512" s="109"/>
      <c r="Y512" s="83"/>
      <c r="Z512" s="83"/>
      <c r="AA512" s="83"/>
    </row>
    <row r="513" spans="2:27">
      <c r="B513" s="9" t="s">
        <v>979</v>
      </c>
      <c r="C513" s="11"/>
      <c r="D513" s="11"/>
      <c r="E513" s="11"/>
      <c r="F513" s="11" t="s">
        <v>980</v>
      </c>
      <c r="G513" s="93"/>
      <c r="H513" s="93"/>
      <c r="I513" s="93"/>
      <c r="J513" s="93"/>
      <c r="K513" s="96"/>
      <c r="L513" s="97"/>
      <c r="M513" s="97"/>
      <c r="N513" s="97"/>
      <c r="R513" s="106"/>
      <c r="S513" s="83"/>
      <c r="T513" s="106"/>
      <c r="U513" s="109"/>
      <c r="V513" s="109"/>
      <c r="W513" s="109"/>
      <c r="X513" s="109"/>
      <c r="Y513" s="83"/>
      <c r="Z513" s="83"/>
      <c r="AA513" s="83"/>
    </row>
    <row r="514" spans="2:27">
      <c r="B514" s="9" t="s">
        <v>981</v>
      </c>
      <c r="C514" s="11"/>
      <c r="D514" s="11"/>
      <c r="E514" s="11"/>
      <c r="F514" s="11" t="s">
        <v>982</v>
      </c>
      <c r="G514" s="93"/>
      <c r="H514" s="93"/>
      <c r="I514" s="93"/>
      <c r="J514" s="93"/>
      <c r="K514" s="96"/>
      <c r="L514" s="97"/>
      <c r="M514" s="97"/>
      <c r="N514" s="97"/>
      <c r="R514" s="106"/>
      <c r="S514" s="83"/>
      <c r="T514" s="106"/>
      <c r="U514" s="109"/>
      <c r="V514" s="109"/>
      <c r="W514" s="109"/>
      <c r="X514" s="109"/>
      <c r="Y514" s="83"/>
      <c r="Z514" s="83"/>
      <c r="AA514" s="83"/>
    </row>
    <row r="515" spans="2:27">
      <c r="B515" s="9" t="s">
        <v>983</v>
      </c>
      <c r="C515" s="11"/>
      <c r="D515" s="11"/>
      <c r="E515" s="11"/>
      <c r="F515" s="11" t="s">
        <v>984</v>
      </c>
      <c r="G515" s="93"/>
      <c r="H515" s="93"/>
      <c r="I515" s="93"/>
      <c r="J515" s="93"/>
      <c r="K515" s="96"/>
      <c r="L515" s="97"/>
      <c r="M515" s="97"/>
      <c r="N515" s="97"/>
      <c r="R515" s="106"/>
      <c r="S515" s="83"/>
      <c r="T515" s="106"/>
      <c r="U515" s="109"/>
      <c r="V515" s="109"/>
      <c r="W515" s="109"/>
      <c r="X515" s="109"/>
      <c r="Y515" s="83"/>
      <c r="Z515" s="83"/>
      <c r="AA515" s="83"/>
    </row>
    <row r="516" spans="2:27">
      <c r="B516" s="9" t="s">
        <v>985</v>
      </c>
      <c r="C516" s="11"/>
      <c r="D516" s="11"/>
      <c r="E516" s="11"/>
      <c r="F516" s="11" t="s">
        <v>986</v>
      </c>
      <c r="G516" s="93"/>
      <c r="H516" s="93"/>
      <c r="I516" s="93"/>
      <c r="J516" s="93"/>
      <c r="K516" s="96"/>
      <c r="L516" s="97"/>
      <c r="M516" s="97"/>
      <c r="N516" s="97"/>
      <c r="R516" s="106"/>
      <c r="S516" s="83"/>
      <c r="T516" s="106"/>
      <c r="U516" s="109"/>
      <c r="V516" s="109"/>
      <c r="W516" s="109"/>
      <c r="X516" s="109"/>
      <c r="Y516" s="83"/>
      <c r="Z516" s="83"/>
      <c r="AA516" s="83"/>
    </row>
    <row r="517" spans="2:27">
      <c r="B517" s="9" t="s">
        <v>987</v>
      </c>
      <c r="C517" s="11"/>
      <c r="D517" s="11"/>
      <c r="E517" s="11"/>
      <c r="F517" s="11" t="s">
        <v>988</v>
      </c>
      <c r="G517" s="93"/>
      <c r="H517" s="93"/>
      <c r="I517" s="93"/>
      <c r="J517" s="93"/>
      <c r="K517" s="96"/>
      <c r="L517" s="97"/>
      <c r="M517" s="97"/>
      <c r="N517" s="97"/>
      <c r="R517" s="106"/>
      <c r="S517" s="83"/>
      <c r="T517" s="106"/>
      <c r="U517" s="109"/>
      <c r="V517" s="109"/>
      <c r="W517" s="109"/>
      <c r="X517" s="109"/>
      <c r="Y517" s="83"/>
      <c r="Z517" s="83"/>
      <c r="AA517" s="83"/>
    </row>
    <row r="518" spans="2:27">
      <c r="B518" s="9" t="s">
        <v>989</v>
      </c>
      <c r="C518" s="11"/>
      <c r="D518" s="11"/>
      <c r="E518" s="11"/>
      <c r="F518" s="11" t="s">
        <v>990</v>
      </c>
      <c r="G518" s="93"/>
      <c r="H518" s="93"/>
      <c r="I518" s="93"/>
      <c r="J518" s="93"/>
      <c r="K518" s="96"/>
      <c r="L518" s="97"/>
      <c r="M518" s="97"/>
      <c r="N518" s="97"/>
      <c r="R518" s="106"/>
      <c r="S518" s="83"/>
      <c r="T518" s="106"/>
      <c r="U518" s="109"/>
      <c r="V518" s="109"/>
      <c r="W518" s="109"/>
      <c r="X518" s="109"/>
      <c r="Y518" s="83"/>
      <c r="Z518" s="83"/>
      <c r="AA518" s="83"/>
    </row>
    <row r="519" spans="2:27">
      <c r="B519" s="9" t="s">
        <v>991</v>
      </c>
      <c r="C519" s="11"/>
      <c r="D519" s="11"/>
      <c r="E519" s="11"/>
      <c r="F519" s="11" t="s">
        <v>992</v>
      </c>
      <c r="G519" s="93"/>
      <c r="H519" s="93"/>
      <c r="I519" s="93"/>
      <c r="J519" s="93"/>
      <c r="K519" s="96"/>
      <c r="L519" s="97"/>
      <c r="M519" s="97"/>
      <c r="N519" s="97"/>
      <c r="R519" s="106"/>
      <c r="S519" s="83"/>
      <c r="T519" s="106"/>
      <c r="U519" s="109"/>
      <c r="V519" s="109"/>
      <c r="W519" s="109"/>
      <c r="X519" s="109"/>
      <c r="Y519" s="83"/>
      <c r="Z519" s="83"/>
      <c r="AA519" s="83"/>
    </row>
    <row r="520" spans="2:27">
      <c r="B520" s="9" t="s">
        <v>993</v>
      </c>
      <c r="C520" s="11"/>
      <c r="D520" s="11"/>
      <c r="E520" s="11"/>
      <c r="F520" s="11" t="s">
        <v>994</v>
      </c>
      <c r="G520" s="93"/>
      <c r="H520" s="93"/>
      <c r="I520" s="93"/>
      <c r="J520" s="93"/>
      <c r="K520" s="96"/>
      <c r="L520" s="97"/>
      <c r="M520" s="97"/>
      <c r="N520" s="97"/>
      <c r="R520" s="106"/>
      <c r="S520" s="83"/>
      <c r="T520" s="106"/>
      <c r="U520" s="109"/>
      <c r="V520" s="109"/>
      <c r="W520" s="109"/>
      <c r="X520" s="109"/>
      <c r="Y520" s="83"/>
      <c r="Z520" s="83"/>
      <c r="AA520" s="83"/>
    </row>
    <row r="521" spans="2:27">
      <c r="B521" s="9"/>
      <c r="C521" s="11"/>
      <c r="D521" s="11" t="s">
        <v>995</v>
      </c>
      <c r="E521" s="11"/>
      <c r="F521" s="11"/>
      <c r="G521" s="93"/>
      <c r="H521" s="93"/>
      <c r="I521" s="93"/>
      <c r="J521" s="93"/>
      <c r="K521" s="96"/>
      <c r="L521" s="97"/>
      <c r="M521" s="97"/>
      <c r="N521" s="97"/>
      <c r="R521" s="106"/>
      <c r="S521" s="83"/>
      <c r="T521" s="106"/>
      <c r="U521" s="109"/>
      <c r="V521" s="109"/>
      <c r="W521" s="109"/>
      <c r="X521" s="109"/>
      <c r="Y521" s="83"/>
      <c r="Z521" s="83"/>
      <c r="AA521" s="83"/>
    </row>
    <row r="522" spans="2:27">
      <c r="B522" s="9"/>
      <c r="C522" s="11"/>
      <c r="D522" s="11"/>
      <c r="E522" s="11" t="s">
        <v>996</v>
      </c>
      <c r="F522" s="11"/>
      <c r="G522" s="93"/>
      <c r="H522" s="93"/>
      <c r="I522" s="93"/>
      <c r="J522" s="93"/>
      <c r="K522" s="96"/>
      <c r="L522" s="97"/>
      <c r="M522" s="97"/>
      <c r="N522" s="97"/>
      <c r="R522" s="106"/>
      <c r="S522" s="83"/>
      <c r="T522" s="106"/>
      <c r="U522" s="109"/>
      <c r="V522" s="109"/>
      <c r="W522" s="109"/>
      <c r="X522" s="109"/>
      <c r="Y522" s="83"/>
      <c r="Z522" s="83"/>
      <c r="AA522" s="83"/>
    </row>
    <row r="523" spans="2:27">
      <c r="B523" s="9" t="s">
        <v>997</v>
      </c>
      <c r="C523" s="11"/>
      <c r="D523" s="11"/>
      <c r="E523" s="11"/>
      <c r="F523" s="11" t="s">
        <v>205</v>
      </c>
      <c r="G523" s="93"/>
      <c r="H523" s="93"/>
      <c r="I523" s="100"/>
      <c r="J523" s="93"/>
      <c r="K523" s="96"/>
      <c r="L523" s="97"/>
      <c r="M523" s="97"/>
      <c r="N523" s="97"/>
      <c r="R523" s="106"/>
      <c r="S523" s="83"/>
      <c r="T523" s="106"/>
      <c r="U523" s="109"/>
      <c r="V523" s="109"/>
      <c r="W523" s="109"/>
      <c r="X523" s="109"/>
      <c r="Y523" s="83"/>
      <c r="Z523" s="83"/>
      <c r="AA523" s="83"/>
    </row>
    <row r="524" spans="2:27">
      <c r="B524" s="9" t="s">
        <v>998</v>
      </c>
      <c r="C524" s="11"/>
      <c r="D524" s="11"/>
      <c r="E524" s="11"/>
      <c r="F524" s="11" t="s">
        <v>207</v>
      </c>
      <c r="G524" s="93"/>
      <c r="H524" s="93"/>
      <c r="I524" s="93"/>
      <c r="J524" s="93"/>
      <c r="K524" s="96"/>
      <c r="L524" s="97"/>
      <c r="M524" s="97"/>
      <c r="N524" s="97"/>
      <c r="R524" s="106"/>
      <c r="S524" s="83"/>
      <c r="T524" s="106"/>
      <c r="U524" s="109"/>
      <c r="V524" s="109"/>
      <c r="W524" s="109"/>
      <c r="X524" s="109"/>
      <c r="Y524" s="83"/>
      <c r="Z524" s="83"/>
      <c r="AA524" s="83"/>
    </row>
    <row r="525" spans="2:27">
      <c r="B525" s="9"/>
      <c r="C525" s="11"/>
      <c r="D525" s="11"/>
      <c r="E525" s="11" t="s">
        <v>999</v>
      </c>
      <c r="F525" s="11"/>
      <c r="G525" s="93"/>
      <c r="H525" s="100"/>
      <c r="I525" s="93"/>
      <c r="J525" s="93"/>
      <c r="K525" s="96"/>
      <c r="L525" s="97"/>
      <c r="M525" s="97"/>
      <c r="N525" s="97"/>
      <c r="R525" s="106"/>
      <c r="S525" s="83"/>
      <c r="T525" s="106"/>
      <c r="U525" s="109"/>
      <c r="V525" s="109"/>
      <c r="W525" s="109"/>
      <c r="X525" s="109"/>
      <c r="Y525" s="83"/>
      <c r="Z525" s="83"/>
      <c r="AA525" s="83"/>
    </row>
    <row r="526" spans="2:27">
      <c r="B526" s="9" t="s">
        <v>1000</v>
      </c>
      <c r="C526" s="11"/>
      <c r="D526" s="11"/>
      <c r="E526" s="11"/>
      <c r="F526" s="11" t="s">
        <v>999</v>
      </c>
      <c r="G526" s="93"/>
      <c r="H526" s="93"/>
      <c r="I526" s="93"/>
      <c r="J526" s="93"/>
      <c r="K526" s="96"/>
      <c r="L526" s="97"/>
      <c r="M526" s="97"/>
      <c r="N526" s="97"/>
      <c r="R526" s="106"/>
      <c r="S526" s="83"/>
      <c r="T526" s="106"/>
      <c r="U526" s="109"/>
      <c r="V526" s="109"/>
      <c r="W526" s="109"/>
      <c r="X526" s="109"/>
      <c r="Y526" s="83"/>
      <c r="Z526" s="83"/>
      <c r="AA526" s="83"/>
    </row>
    <row r="527" spans="2:27">
      <c r="B527" s="9"/>
      <c r="C527" s="11"/>
      <c r="D527" s="11"/>
      <c r="E527" s="98" t="s">
        <v>3461</v>
      </c>
      <c r="F527" s="11"/>
      <c r="G527" s="93"/>
      <c r="H527" s="93"/>
      <c r="I527" s="93"/>
      <c r="J527" s="93"/>
      <c r="K527" s="96"/>
      <c r="L527" s="97"/>
      <c r="M527" s="97"/>
      <c r="N527" s="97"/>
      <c r="R527" s="106"/>
      <c r="S527" s="83"/>
      <c r="T527" s="106"/>
      <c r="U527" s="109"/>
      <c r="V527" s="109"/>
      <c r="W527" s="109"/>
      <c r="X527" s="109"/>
      <c r="Y527" s="83"/>
      <c r="Z527" s="83"/>
      <c r="AA527" s="83"/>
    </row>
    <row r="528" spans="2:27">
      <c r="B528" s="9" t="s">
        <v>1001</v>
      </c>
      <c r="C528" s="11"/>
      <c r="D528" s="11"/>
      <c r="E528" s="11"/>
      <c r="F528" s="98" t="s">
        <v>3461</v>
      </c>
      <c r="G528" s="93"/>
      <c r="H528" s="93"/>
      <c r="I528" s="93"/>
      <c r="J528" s="93"/>
      <c r="K528" s="96"/>
      <c r="L528" s="97"/>
      <c r="M528" s="97"/>
      <c r="N528" s="97"/>
      <c r="R528" s="106"/>
      <c r="S528" s="83"/>
      <c r="T528" s="106"/>
      <c r="U528" s="109"/>
      <c r="V528" s="109"/>
      <c r="W528" s="109"/>
      <c r="X528" s="109"/>
      <c r="Y528" s="83"/>
      <c r="Z528" s="83"/>
      <c r="AA528" s="83"/>
    </row>
    <row r="529" spans="2:27">
      <c r="B529" s="9"/>
      <c r="C529" s="11"/>
      <c r="D529" s="11"/>
      <c r="E529" s="11" t="s">
        <v>1002</v>
      </c>
      <c r="F529" s="11"/>
      <c r="G529" s="93"/>
      <c r="H529" s="93"/>
      <c r="I529" s="93"/>
      <c r="J529" s="93"/>
      <c r="K529" s="96"/>
      <c r="L529" s="97"/>
      <c r="M529" s="97"/>
      <c r="N529" s="97"/>
      <c r="R529" s="106"/>
      <c r="S529" s="83"/>
      <c r="T529" s="106"/>
      <c r="U529" s="109"/>
      <c r="V529" s="109"/>
      <c r="W529" s="109"/>
      <c r="X529" s="109"/>
      <c r="Y529" s="83"/>
      <c r="Z529" s="83"/>
      <c r="AA529" s="83"/>
    </row>
    <row r="530" spans="2:27">
      <c r="B530" s="9" t="s">
        <v>1003</v>
      </c>
      <c r="C530" s="11"/>
      <c r="D530" s="11"/>
      <c r="E530" s="11"/>
      <c r="F530" s="11" t="s">
        <v>1002</v>
      </c>
      <c r="G530" s="93"/>
      <c r="H530" s="93"/>
      <c r="I530" s="93"/>
      <c r="J530" s="93"/>
      <c r="K530" s="96"/>
      <c r="L530" s="97"/>
      <c r="M530" s="97"/>
      <c r="N530" s="97"/>
      <c r="R530" s="106"/>
      <c r="S530" s="83"/>
      <c r="T530" s="106"/>
      <c r="U530" s="109"/>
      <c r="V530" s="109"/>
      <c r="W530" s="109"/>
      <c r="X530" s="109"/>
      <c r="Y530" s="83"/>
      <c r="Z530" s="83"/>
      <c r="AA530" s="83"/>
    </row>
    <row r="531" spans="2:27">
      <c r="B531" s="9"/>
      <c r="C531" s="11"/>
      <c r="D531" s="11"/>
      <c r="E531" s="11" t="s">
        <v>1004</v>
      </c>
      <c r="F531" s="11"/>
      <c r="G531" s="93"/>
      <c r="H531" s="93"/>
      <c r="I531" s="93"/>
      <c r="J531" s="93"/>
      <c r="K531" s="96"/>
      <c r="L531" s="97"/>
      <c r="M531" s="97"/>
      <c r="N531" s="97"/>
      <c r="R531" s="106"/>
      <c r="S531" s="83"/>
      <c r="T531" s="106"/>
      <c r="U531" s="109"/>
      <c r="V531" s="109"/>
      <c r="W531" s="109"/>
      <c r="X531" s="109"/>
      <c r="Y531" s="83"/>
      <c r="Z531" s="83"/>
      <c r="AA531" s="83"/>
    </row>
    <row r="532" spans="2:27">
      <c r="B532" s="9" t="s">
        <v>1005</v>
      </c>
      <c r="C532" s="11"/>
      <c r="D532" s="11"/>
      <c r="E532" s="11"/>
      <c r="F532" s="11" t="s">
        <v>1004</v>
      </c>
      <c r="G532" s="93"/>
      <c r="H532" s="93"/>
      <c r="I532" s="93"/>
      <c r="J532" s="93"/>
      <c r="K532" s="96"/>
      <c r="L532" s="97"/>
      <c r="M532" s="97"/>
      <c r="N532" s="97"/>
      <c r="R532" s="106"/>
      <c r="S532" s="83"/>
      <c r="T532" s="106"/>
      <c r="U532" s="109"/>
      <c r="V532" s="109"/>
      <c r="W532" s="109"/>
      <c r="X532" s="109"/>
      <c r="Y532" s="83"/>
      <c r="Z532" s="83"/>
      <c r="AA532" s="83"/>
    </row>
    <row r="533" spans="2:27">
      <c r="B533" s="9"/>
      <c r="C533" s="11"/>
      <c r="D533" s="11"/>
      <c r="E533" s="11" t="s">
        <v>1006</v>
      </c>
      <c r="F533" s="11"/>
      <c r="G533" s="93"/>
      <c r="H533" s="93"/>
      <c r="I533" s="93"/>
      <c r="J533" s="93"/>
      <c r="K533" s="96"/>
      <c r="L533" s="97"/>
      <c r="M533" s="97"/>
      <c r="N533" s="97"/>
      <c r="R533" s="106"/>
      <c r="S533" s="83"/>
      <c r="T533" s="106"/>
      <c r="U533" s="109"/>
      <c r="V533" s="109"/>
      <c r="W533" s="109"/>
      <c r="X533" s="109"/>
      <c r="Y533" s="83"/>
      <c r="Z533" s="83"/>
      <c r="AA533" s="83"/>
    </row>
    <row r="534" spans="2:27">
      <c r="B534" s="9" t="s">
        <v>1007</v>
      </c>
      <c r="C534" s="11"/>
      <c r="D534" s="11"/>
      <c r="E534" s="11"/>
      <c r="F534" s="11" t="s">
        <v>1006</v>
      </c>
      <c r="G534" s="93"/>
      <c r="H534" s="93"/>
      <c r="I534" s="93"/>
      <c r="J534" s="93"/>
      <c r="K534" s="96"/>
      <c r="L534" s="97"/>
      <c r="M534" s="97"/>
      <c r="N534" s="97"/>
      <c r="R534" s="106"/>
      <c r="S534" s="83"/>
      <c r="T534" s="106"/>
      <c r="U534" s="109"/>
      <c r="V534" s="109"/>
      <c r="W534" s="109"/>
      <c r="X534" s="109"/>
      <c r="Y534" s="83"/>
      <c r="Z534" s="83"/>
      <c r="AA534" s="83"/>
    </row>
    <row r="535" spans="2:27">
      <c r="B535" s="9"/>
      <c r="C535" s="11"/>
      <c r="D535" s="11" t="s">
        <v>1008</v>
      </c>
      <c r="E535" s="11"/>
      <c r="F535" s="11"/>
      <c r="G535" s="93"/>
      <c r="H535" s="93"/>
      <c r="I535" s="93"/>
      <c r="J535" s="93"/>
      <c r="K535" s="96"/>
      <c r="L535" s="97"/>
      <c r="M535" s="97"/>
      <c r="N535" s="97"/>
      <c r="R535" s="106"/>
      <c r="S535" s="83"/>
      <c r="T535" s="106"/>
      <c r="U535" s="109"/>
      <c r="V535" s="109"/>
      <c r="W535" s="109"/>
      <c r="X535" s="109"/>
      <c r="Y535" s="83"/>
      <c r="Z535" s="83"/>
      <c r="AA535" s="83"/>
    </row>
    <row r="536" spans="2:27">
      <c r="B536" s="9"/>
      <c r="C536" s="11"/>
      <c r="D536" s="11"/>
      <c r="E536" s="11" t="s">
        <v>1009</v>
      </c>
      <c r="F536" s="11"/>
      <c r="G536" s="93"/>
      <c r="H536" s="93"/>
      <c r="I536" s="93"/>
      <c r="J536" s="93"/>
      <c r="K536" s="96"/>
      <c r="L536" s="97"/>
      <c r="M536" s="97"/>
      <c r="N536" s="97"/>
      <c r="R536" s="106"/>
      <c r="S536" s="83"/>
      <c r="T536" s="106"/>
      <c r="U536" s="109"/>
      <c r="V536" s="109"/>
      <c r="W536" s="109"/>
      <c r="X536" s="109"/>
      <c r="Y536" s="83"/>
      <c r="Z536" s="83"/>
      <c r="AA536" s="83"/>
    </row>
    <row r="537" spans="2:27">
      <c r="B537" s="9" t="s">
        <v>1010</v>
      </c>
      <c r="C537" s="11"/>
      <c r="D537" s="11"/>
      <c r="E537" s="11"/>
      <c r="F537" s="11" t="s">
        <v>205</v>
      </c>
      <c r="G537" s="93"/>
      <c r="H537" s="93"/>
      <c r="I537" s="93"/>
      <c r="J537" s="93"/>
      <c r="K537" s="96"/>
      <c r="L537" s="97"/>
      <c r="M537" s="97"/>
      <c r="N537" s="97"/>
      <c r="R537" s="106"/>
      <c r="S537" s="83"/>
      <c r="T537" s="106"/>
      <c r="U537" s="109"/>
      <c r="V537" s="109"/>
      <c r="W537" s="109"/>
      <c r="X537" s="109"/>
      <c r="Y537" s="83"/>
      <c r="Z537" s="83"/>
      <c r="AA537" s="83"/>
    </row>
    <row r="538" spans="2:27">
      <c r="B538" s="9" t="s">
        <v>1011</v>
      </c>
      <c r="C538" s="11"/>
      <c r="D538" s="11"/>
      <c r="E538" s="11"/>
      <c r="F538" s="11" t="s">
        <v>207</v>
      </c>
      <c r="G538" s="93"/>
      <c r="H538" s="93"/>
      <c r="I538" s="93"/>
      <c r="J538" s="93"/>
      <c r="K538" s="96"/>
      <c r="L538" s="97"/>
      <c r="M538" s="97"/>
      <c r="N538" s="97"/>
      <c r="R538" s="106"/>
      <c r="S538" s="83"/>
      <c r="T538" s="106"/>
      <c r="U538" s="109"/>
      <c r="V538" s="109"/>
      <c r="W538" s="109"/>
      <c r="X538" s="109"/>
      <c r="Y538" s="83"/>
      <c r="Z538" s="83"/>
      <c r="AA538" s="83"/>
    </row>
    <row r="539" spans="2:27">
      <c r="B539" s="9"/>
      <c r="C539" s="11"/>
      <c r="D539" s="11"/>
      <c r="E539" s="11" t="s">
        <v>1012</v>
      </c>
      <c r="F539" s="11"/>
      <c r="G539" s="93"/>
      <c r="H539" s="93"/>
      <c r="I539" s="93"/>
      <c r="J539" s="93"/>
      <c r="K539" s="96"/>
      <c r="L539" s="97"/>
      <c r="M539" s="97"/>
      <c r="N539" s="97"/>
      <c r="R539" s="106"/>
      <c r="S539" s="83"/>
      <c r="T539" s="106"/>
      <c r="U539" s="109"/>
      <c r="V539" s="109"/>
      <c r="W539" s="109"/>
      <c r="X539" s="109"/>
      <c r="Y539" s="83"/>
      <c r="Z539" s="83"/>
      <c r="AA539" s="83"/>
    </row>
    <row r="540" spans="2:27">
      <c r="B540" s="9" t="s">
        <v>1013</v>
      </c>
      <c r="C540" s="11"/>
      <c r="D540" s="11"/>
      <c r="E540" s="11"/>
      <c r="F540" s="11" t="s">
        <v>1014</v>
      </c>
      <c r="G540" s="93"/>
      <c r="H540" s="93"/>
      <c r="I540" s="93"/>
      <c r="J540" s="93"/>
      <c r="K540" s="96"/>
      <c r="L540" s="97"/>
      <c r="M540" s="97"/>
      <c r="N540" s="97"/>
      <c r="R540" s="106"/>
      <c r="S540" s="83"/>
      <c r="T540" s="106"/>
      <c r="U540" s="109"/>
      <c r="V540" s="109"/>
      <c r="W540" s="109"/>
      <c r="X540" s="109"/>
      <c r="Y540" s="83"/>
      <c r="Z540" s="83"/>
      <c r="AA540" s="83"/>
    </row>
    <row r="541" spans="2:27">
      <c r="B541" s="9" t="s">
        <v>1015</v>
      </c>
      <c r="C541" s="11"/>
      <c r="D541" s="11"/>
      <c r="E541" s="11"/>
      <c r="F541" s="11" t="s">
        <v>1016</v>
      </c>
      <c r="G541" s="93"/>
      <c r="H541" s="93"/>
      <c r="I541" s="93"/>
      <c r="J541" s="93"/>
      <c r="K541" s="96"/>
      <c r="L541" s="97"/>
      <c r="M541" s="97"/>
      <c r="N541" s="97"/>
      <c r="R541" s="106"/>
      <c r="S541" s="83"/>
      <c r="T541" s="106"/>
      <c r="U541" s="109"/>
      <c r="V541" s="109"/>
      <c r="W541" s="109"/>
      <c r="X541" s="109"/>
      <c r="Y541" s="83"/>
      <c r="Z541" s="83"/>
      <c r="AA541" s="83"/>
    </row>
    <row r="542" spans="2:27">
      <c r="B542" s="9" t="s">
        <v>1017</v>
      </c>
      <c r="C542" s="11"/>
      <c r="D542" s="11"/>
      <c r="E542" s="11"/>
      <c r="F542" s="11" t="s">
        <v>1018</v>
      </c>
      <c r="G542" s="93"/>
      <c r="H542" s="93"/>
      <c r="I542" s="93"/>
      <c r="J542" s="93"/>
      <c r="K542" s="96"/>
      <c r="L542" s="97"/>
      <c r="M542" s="97"/>
      <c r="N542" s="97"/>
      <c r="R542" s="106"/>
      <c r="S542" s="83"/>
      <c r="T542" s="106"/>
      <c r="U542" s="109"/>
      <c r="V542" s="109"/>
      <c r="W542" s="109"/>
      <c r="X542" s="109"/>
      <c r="Y542" s="83"/>
      <c r="Z542" s="83"/>
      <c r="AA542" s="83"/>
    </row>
    <row r="543" spans="2:27">
      <c r="B543" s="9" t="s">
        <v>1019</v>
      </c>
      <c r="C543" s="11"/>
      <c r="D543" s="11"/>
      <c r="E543" s="11"/>
      <c r="F543" s="11" t="s">
        <v>1020</v>
      </c>
      <c r="G543" s="93"/>
      <c r="H543" s="93"/>
      <c r="I543" s="93"/>
      <c r="J543" s="93"/>
      <c r="K543" s="96"/>
      <c r="L543" s="97"/>
      <c r="M543" s="97"/>
      <c r="N543" s="97"/>
      <c r="R543" s="106"/>
      <c r="S543" s="83"/>
      <c r="T543" s="106"/>
      <c r="U543" s="109"/>
      <c r="V543" s="109"/>
      <c r="W543" s="109"/>
      <c r="X543" s="109"/>
      <c r="Y543" s="83"/>
      <c r="Z543" s="83"/>
      <c r="AA543" s="83"/>
    </row>
    <row r="544" spans="2:27">
      <c r="B544" s="9" t="s">
        <v>1021</v>
      </c>
      <c r="C544" s="11"/>
      <c r="D544" s="11"/>
      <c r="E544" s="11"/>
      <c r="F544" s="11" t="s">
        <v>1022</v>
      </c>
      <c r="G544" s="93"/>
      <c r="H544" s="93"/>
      <c r="I544" s="93"/>
      <c r="J544" s="93"/>
      <c r="K544" s="96"/>
      <c r="L544" s="97"/>
      <c r="M544" s="97"/>
      <c r="N544" s="97"/>
      <c r="R544" s="106"/>
      <c r="S544" s="83"/>
      <c r="T544" s="106"/>
      <c r="U544" s="109"/>
      <c r="V544" s="109"/>
      <c r="W544" s="109"/>
      <c r="X544" s="109"/>
      <c r="Y544" s="83"/>
      <c r="Z544" s="83"/>
      <c r="AA544" s="83"/>
    </row>
    <row r="545" spans="2:27">
      <c r="B545" s="9"/>
      <c r="C545" s="11"/>
      <c r="D545" s="11"/>
      <c r="E545" s="11" t="s">
        <v>1023</v>
      </c>
      <c r="F545" s="11"/>
      <c r="G545" s="93"/>
      <c r="H545" s="93"/>
      <c r="I545" s="93"/>
      <c r="J545" s="93"/>
      <c r="K545" s="96"/>
      <c r="L545" s="97"/>
      <c r="M545" s="97"/>
      <c r="N545" s="97"/>
      <c r="R545" s="106"/>
      <c r="S545" s="83"/>
      <c r="T545" s="106"/>
      <c r="U545" s="109"/>
      <c r="V545" s="109"/>
      <c r="W545" s="109"/>
      <c r="X545" s="109"/>
      <c r="Y545" s="83"/>
      <c r="Z545" s="83"/>
      <c r="AA545" s="83"/>
    </row>
    <row r="546" spans="2:27">
      <c r="B546" s="9" t="s">
        <v>1024</v>
      </c>
      <c r="C546" s="11"/>
      <c r="D546" s="11"/>
      <c r="E546" s="11"/>
      <c r="F546" s="11" t="s">
        <v>1025</v>
      </c>
      <c r="G546" s="93"/>
      <c r="H546" s="93"/>
      <c r="I546" s="93"/>
      <c r="J546" s="93"/>
      <c r="K546" s="96"/>
      <c r="L546" s="97"/>
      <c r="M546" s="97"/>
      <c r="N546" s="97"/>
      <c r="R546" s="106"/>
      <c r="S546" s="83"/>
      <c r="T546" s="106"/>
      <c r="U546" s="109"/>
      <c r="V546" s="109"/>
      <c r="W546" s="109"/>
      <c r="X546" s="109"/>
      <c r="Y546" s="83"/>
      <c r="Z546" s="83"/>
      <c r="AA546" s="83"/>
    </row>
    <row r="547" spans="2:27">
      <c r="B547" s="9" t="s">
        <v>1026</v>
      </c>
      <c r="C547" s="11"/>
      <c r="D547" s="11"/>
      <c r="E547" s="11"/>
      <c r="F547" s="11" t="s">
        <v>1027</v>
      </c>
      <c r="G547" s="93"/>
      <c r="H547" s="93"/>
      <c r="I547" s="93"/>
      <c r="J547" s="93"/>
      <c r="K547" s="96"/>
      <c r="L547" s="97"/>
      <c r="M547" s="97"/>
      <c r="N547" s="97"/>
      <c r="R547" s="106"/>
      <c r="S547" s="83"/>
      <c r="T547" s="106"/>
      <c r="U547" s="109"/>
      <c r="V547" s="109"/>
      <c r="W547" s="109"/>
      <c r="X547" s="109"/>
      <c r="Y547" s="83"/>
      <c r="Z547" s="83"/>
      <c r="AA547" s="83"/>
    </row>
    <row r="548" spans="2:27">
      <c r="B548" s="9" t="s">
        <v>1028</v>
      </c>
      <c r="C548" s="11"/>
      <c r="D548" s="11"/>
      <c r="E548" s="11"/>
      <c r="F548" s="11" t="s">
        <v>1029</v>
      </c>
      <c r="G548" s="93"/>
      <c r="H548" s="93"/>
      <c r="I548" s="93"/>
      <c r="J548" s="93"/>
      <c r="K548" s="96"/>
      <c r="L548" s="97"/>
      <c r="M548" s="97"/>
      <c r="N548" s="97"/>
      <c r="R548" s="106"/>
      <c r="S548" s="83"/>
      <c r="T548" s="106"/>
      <c r="U548" s="109"/>
      <c r="V548" s="109"/>
      <c r="W548" s="109"/>
      <c r="X548" s="109"/>
      <c r="Y548" s="83"/>
      <c r="Z548" s="83"/>
      <c r="AA548" s="83"/>
    </row>
    <row r="549" spans="2:27">
      <c r="B549" s="9" t="s">
        <v>1030</v>
      </c>
      <c r="C549" s="11"/>
      <c r="D549" s="11"/>
      <c r="E549" s="11"/>
      <c r="F549" s="11" t="s">
        <v>1031</v>
      </c>
      <c r="G549" s="93"/>
      <c r="H549" s="93"/>
      <c r="I549" s="93"/>
      <c r="J549" s="93"/>
      <c r="K549" s="96"/>
      <c r="L549" s="97"/>
      <c r="M549" s="97"/>
      <c r="N549" s="97"/>
      <c r="R549" s="106"/>
      <c r="S549" s="83"/>
      <c r="T549" s="106"/>
      <c r="U549" s="109"/>
      <c r="V549" s="109"/>
      <c r="W549" s="109"/>
      <c r="X549" s="109"/>
      <c r="Y549" s="83"/>
      <c r="Z549" s="83"/>
      <c r="AA549" s="83"/>
    </row>
    <row r="550" spans="2:27">
      <c r="B550" s="9" t="s">
        <v>1032</v>
      </c>
      <c r="C550" s="11"/>
      <c r="D550" s="11"/>
      <c r="E550" s="11"/>
      <c r="F550" s="11" t="s">
        <v>1033</v>
      </c>
      <c r="G550" s="93"/>
      <c r="H550" s="93"/>
      <c r="I550" s="93"/>
      <c r="J550" s="93"/>
      <c r="K550" s="96"/>
      <c r="L550" s="97"/>
      <c r="M550" s="97"/>
      <c r="N550" s="97"/>
      <c r="R550" s="106"/>
      <c r="S550" s="83"/>
      <c r="T550" s="106"/>
      <c r="U550" s="109"/>
      <c r="V550" s="109"/>
      <c r="W550" s="109"/>
      <c r="X550" s="109"/>
      <c r="Y550" s="83"/>
      <c r="Z550" s="83"/>
      <c r="AA550" s="83"/>
    </row>
    <row r="551" spans="2:27">
      <c r="B551" s="9"/>
      <c r="C551" s="11"/>
      <c r="D551" s="11"/>
      <c r="E551" s="11" t="s">
        <v>1034</v>
      </c>
      <c r="F551" s="11"/>
      <c r="G551" s="93"/>
      <c r="H551" s="93"/>
      <c r="I551" s="93"/>
      <c r="J551" s="93"/>
      <c r="K551" s="96"/>
      <c r="L551" s="97"/>
      <c r="M551" s="97"/>
      <c r="N551" s="97"/>
      <c r="R551" s="106"/>
      <c r="S551" s="83"/>
      <c r="T551" s="106"/>
      <c r="U551" s="109"/>
      <c r="V551" s="109"/>
      <c r="W551" s="109"/>
      <c r="X551" s="109"/>
      <c r="Y551" s="83"/>
      <c r="Z551" s="83"/>
      <c r="AA551" s="83"/>
    </row>
    <row r="552" spans="2:27">
      <c r="B552" s="9" t="s">
        <v>1035</v>
      </c>
      <c r="C552" s="11"/>
      <c r="D552" s="11"/>
      <c r="E552" s="11"/>
      <c r="F552" s="11" t="s">
        <v>1036</v>
      </c>
      <c r="G552" s="93"/>
      <c r="H552" s="93"/>
      <c r="I552" s="93"/>
      <c r="J552" s="93"/>
      <c r="K552" s="96"/>
      <c r="L552" s="97"/>
      <c r="M552" s="97"/>
      <c r="N552" s="97"/>
      <c r="R552" s="106"/>
      <c r="S552" s="83"/>
      <c r="T552" s="106"/>
      <c r="U552" s="109"/>
      <c r="V552" s="109"/>
      <c r="W552" s="109"/>
      <c r="X552" s="109"/>
      <c r="Y552" s="83"/>
      <c r="Z552" s="83"/>
      <c r="AA552" s="83"/>
    </row>
    <row r="553" spans="2:27">
      <c r="B553" s="9" t="s">
        <v>1037</v>
      </c>
      <c r="C553" s="11"/>
      <c r="D553" s="11"/>
      <c r="E553" s="11"/>
      <c r="F553" s="11" t="s">
        <v>1038</v>
      </c>
      <c r="G553" s="93"/>
      <c r="H553" s="93"/>
      <c r="I553" s="93"/>
      <c r="J553" s="93"/>
      <c r="K553" s="96"/>
      <c r="L553" s="97"/>
      <c r="M553" s="97"/>
      <c r="N553" s="97"/>
      <c r="R553" s="106"/>
      <c r="S553" s="83"/>
      <c r="T553" s="106"/>
      <c r="U553" s="109"/>
      <c r="V553" s="109"/>
      <c r="W553" s="109"/>
      <c r="X553" s="109"/>
      <c r="Y553" s="83"/>
      <c r="Z553" s="83"/>
      <c r="AA553" s="83"/>
    </row>
    <row r="554" spans="2:27">
      <c r="B554" s="9" t="s">
        <v>1039</v>
      </c>
      <c r="C554" s="11"/>
      <c r="D554" s="11"/>
      <c r="E554" s="11"/>
      <c r="F554" s="11" t="s">
        <v>1040</v>
      </c>
      <c r="G554" s="93"/>
      <c r="H554" s="93"/>
      <c r="I554" s="93"/>
      <c r="J554" s="93"/>
      <c r="K554" s="96"/>
      <c r="L554" s="97"/>
      <c r="M554" s="97"/>
      <c r="N554" s="97"/>
      <c r="R554" s="106"/>
      <c r="S554" s="83"/>
      <c r="T554" s="106"/>
      <c r="U554" s="109"/>
      <c r="V554" s="109"/>
      <c r="W554" s="109"/>
      <c r="X554" s="109"/>
      <c r="Y554" s="83"/>
      <c r="Z554" s="83"/>
      <c r="AA554" s="83"/>
    </row>
    <row r="555" spans="2:27">
      <c r="B555" s="9" t="s">
        <v>1041</v>
      </c>
      <c r="C555" s="11"/>
      <c r="D555" s="11"/>
      <c r="E555" s="11"/>
      <c r="F555" s="11" t="s">
        <v>1042</v>
      </c>
      <c r="G555" s="93"/>
      <c r="H555" s="93"/>
      <c r="I555" s="93"/>
      <c r="J555" s="93"/>
      <c r="K555" s="96"/>
      <c r="L555" s="97"/>
      <c r="M555" s="97"/>
      <c r="N555" s="97"/>
      <c r="R555" s="106"/>
      <c r="S555" s="83"/>
      <c r="T555" s="106"/>
      <c r="U555" s="109"/>
      <c r="V555" s="109"/>
      <c r="W555" s="109"/>
      <c r="X555" s="109"/>
      <c r="Y555" s="83"/>
      <c r="Z555" s="83"/>
      <c r="AA555" s="83"/>
    </row>
    <row r="556" spans="2:27">
      <c r="B556" s="9"/>
      <c r="C556" s="11"/>
      <c r="D556" s="11"/>
      <c r="E556" s="11" t="s">
        <v>1043</v>
      </c>
      <c r="F556" s="11"/>
      <c r="G556" s="93"/>
      <c r="H556" s="93"/>
      <c r="I556" s="93"/>
      <c r="J556" s="93"/>
      <c r="K556" s="96"/>
      <c r="L556" s="97"/>
      <c r="M556" s="97"/>
      <c r="N556" s="97"/>
      <c r="R556" s="106"/>
      <c r="S556" s="83"/>
      <c r="T556" s="106"/>
      <c r="U556" s="109"/>
      <c r="V556" s="109"/>
      <c r="W556" s="109"/>
      <c r="X556" s="109"/>
      <c r="Y556" s="83"/>
      <c r="Z556" s="83"/>
      <c r="AA556" s="83"/>
    </row>
    <row r="557" spans="2:27">
      <c r="B557" s="9" t="s">
        <v>1044</v>
      </c>
      <c r="C557" s="11"/>
      <c r="D557" s="11"/>
      <c r="E557" s="11"/>
      <c r="F557" s="11" t="s">
        <v>1045</v>
      </c>
      <c r="G557" s="93"/>
      <c r="H557" s="93"/>
      <c r="I557" s="93"/>
      <c r="J557" s="93"/>
      <c r="K557" s="96"/>
      <c r="L557" s="97"/>
      <c r="M557" s="97"/>
      <c r="N557" s="97"/>
      <c r="R557" s="106"/>
      <c r="S557" s="83"/>
      <c r="T557" s="106"/>
      <c r="U557" s="109"/>
      <c r="V557" s="109"/>
      <c r="W557" s="109"/>
      <c r="X557" s="109"/>
      <c r="Y557" s="83"/>
      <c r="Z557" s="83"/>
      <c r="AA557" s="83"/>
    </row>
    <row r="558" spans="2:27">
      <c r="B558" s="9" t="s">
        <v>1046</v>
      </c>
      <c r="C558" s="11"/>
      <c r="D558" s="11"/>
      <c r="E558" s="11"/>
      <c r="F558" s="11" t="s">
        <v>1047</v>
      </c>
      <c r="G558" s="93"/>
      <c r="H558" s="93"/>
      <c r="I558" s="93"/>
      <c r="J558" s="93"/>
      <c r="K558" s="96"/>
      <c r="L558" s="97"/>
      <c r="M558" s="97"/>
      <c r="N558" s="97"/>
      <c r="R558" s="106"/>
      <c r="S558" s="83"/>
      <c r="T558" s="106"/>
      <c r="U558" s="109"/>
      <c r="V558" s="109"/>
      <c r="W558" s="109"/>
      <c r="X558" s="109"/>
      <c r="Y558" s="83"/>
      <c r="Z558" s="83"/>
      <c r="AA558" s="83"/>
    </row>
    <row r="559" spans="2:27">
      <c r="B559" s="9" t="s">
        <v>1048</v>
      </c>
      <c r="C559" s="11"/>
      <c r="D559" s="11"/>
      <c r="E559" s="11"/>
      <c r="F559" s="11" t="s">
        <v>1049</v>
      </c>
      <c r="G559" s="93"/>
      <c r="H559" s="93"/>
      <c r="I559" s="93"/>
      <c r="J559" s="93"/>
      <c r="K559" s="96"/>
      <c r="L559" s="97"/>
      <c r="M559" s="97"/>
      <c r="N559" s="97"/>
      <c r="R559" s="106"/>
      <c r="S559" s="83"/>
      <c r="T559" s="106"/>
      <c r="U559" s="109"/>
      <c r="V559" s="109"/>
      <c r="W559" s="109"/>
      <c r="X559" s="109"/>
      <c r="Y559" s="83"/>
      <c r="Z559" s="83"/>
      <c r="AA559" s="83"/>
    </row>
    <row r="560" spans="2:27">
      <c r="B560" s="9" t="s">
        <v>1050</v>
      </c>
      <c r="C560" s="11"/>
      <c r="D560" s="11"/>
      <c r="E560" s="11"/>
      <c r="F560" s="11" t="s">
        <v>1051</v>
      </c>
      <c r="G560" s="93"/>
      <c r="H560" s="93"/>
      <c r="I560" s="93"/>
      <c r="J560" s="93"/>
      <c r="K560" s="96"/>
      <c r="L560" s="97"/>
      <c r="M560" s="97"/>
      <c r="N560" s="97"/>
      <c r="R560" s="106"/>
      <c r="S560" s="83"/>
      <c r="T560" s="106"/>
      <c r="U560" s="109"/>
      <c r="V560" s="109"/>
      <c r="W560" s="109"/>
      <c r="X560" s="109"/>
      <c r="Y560" s="83"/>
      <c r="Z560" s="83"/>
      <c r="AA560" s="83"/>
    </row>
    <row r="561" spans="2:27">
      <c r="B561" s="9" t="s">
        <v>1052</v>
      </c>
      <c r="C561" s="11"/>
      <c r="D561" s="11"/>
      <c r="E561" s="11"/>
      <c r="F561" s="11" t="s">
        <v>1053</v>
      </c>
      <c r="G561" s="93"/>
      <c r="H561" s="93"/>
      <c r="I561" s="93"/>
      <c r="J561" s="93"/>
      <c r="K561" s="96"/>
      <c r="L561" s="97"/>
      <c r="M561" s="97"/>
      <c r="N561" s="97"/>
      <c r="R561" s="106"/>
      <c r="S561" s="83"/>
      <c r="T561" s="106"/>
      <c r="U561" s="109"/>
      <c r="V561" s="109"/>
      <c r="W561" s="109"/>
      <c r="X561" s="109"/>
      <c r="Y561" s="83"/>
      <c r="Z561" s="83"/>
      <c r="AA561" s="83"/>
    </row>
    <row r="562" spans="2:27">
      <c r="B562" s="9"/>
      <c r="C562" s="11"/>
      <c r="D562" s="11"/>
      <c r="E562" s="11" t="s">
        <v>1054</v>
      </c>
      <c r="F562" s="11"/>
      <c r="G562" s="93"/>
      <c r="H562" s="93"/>
      <c r="I562" s="93"/>
      <c r="J562" s="93"/>
      <c r="K562" s="96"/>
      <c r="L562" s="97"/>
      <c r="M562" s="97"/>
      <c r="N562" s="97"/>
      <c r="R562" s="106"/>
      <c r="S562" s="83"/>
      <c r="T562" s="106"/>
      <c r="U562" s="109"/>
      <c r="V562" s="109"/>
      <c r="W562" s="109"/>
      <c r="X562" s="109"/>
      <c r="Y562" s="83"/>
      <c r="Z562" s="83"/>
      <c r="AA562" s="83"/>
    </row>
    <row r="563" spans="2:27">
      <c r="B563" s="9" t="s">
        <v>1055</v>
      </c>
      <c r="C563" s="11"/>
      <c r="D563" s="11"/>
      <c r="E563" s="11"/>
      <c r="F563" s="11" t="s">
        <v>1056</v>
      </c>
      <c r="G563" s="93"/>
      <c r="H563" s="93"/>
      <c r="I563" s="93"/>
      <c r="J563" s="93"/>
      <c r="K563" s="96"/>
      <c r="L563" s="97"/>
      <c r="M563" s="97"/>
      <c r="N563" s="97"/>
      <c r="R563" s="106"/>
      <c r="S563" s="83"/>
      <c r="T563" s="106"/>
      <c r="U563" s="109"/>
      <c r="V563" s="109"/>
      <c r="W563" s="109"/>
      <c r="X563" s="109"/>
      <c r="Y563" s="83"/>
      <c r="Z563" s="83"/>
      <c r="AA563" s="83"/>
    </row>
    <row r="564" spans="2:27">
      <c r="B564" s="9">
        <v>1852</v>
      </c>
      <c r="C564" s="11"/>
      <c r="D564" s="11"/>
      <c r="E564" s="11"/>
      <c r="F564" s="11" t="s">
        <v>1057</v>
      </c>
      <c r="G564" s="93"/>
      <c r="H564" s="93"/>
      <c r="I564" s="93"/>
      <c r="J564" s="93"/>
      <c r="K564" s="96"/>
      <c r="L564" s="97"/>
      <c r="M564" s="97"/>
      <c r="N564" s="97"/>
      <c r="R564" s="106"/>
      <c r="S564" s="83"/>
      <c r="T564" s="106"/>
      <c r="U564" s="109"/>
      <c r="V564" s="109"/>
      <c r="W564" s="109"/>
      <c r="X564" s="109"/>
      <c r="Y564" s="83"/>
      <c r="Z564" s="83"/>
      <c r="AA564" s="83"/>
    </row>
    <row r="565" spans="2:27">
      <c r="B565" s="9"/>
      <c r="C565" s="11"/>
      <c r="D565" s="11"/>
      <c r="E565" s="11" t="s">
        <v>1058</v>
      </c>
      <c r="F565" s="11"/>
      <c r="G565" s="93"/>
      <c r="H565" s="93"/>
      <c r="I565" s="93"/>
      <c r="J565" s="93"/>
      <c r="K565" s="96"/>
      <c r="L565" s="97"/>
      <c r="M565" s="97"/>
      <c r="N565" s="97"/>
      <c r="R565" s="106"/>
      <c r="S565" s="83"/>
      <c r="T565" s="106"/>
      <c r="U565" s="109"/>
      <c r="V565" s="109"/>
      <c r="W565" s="109"/>
      <c r="X565" s="109"/>
      <c r="Y565" s="83"/>
      <c r="Z565" s="83"/>
      <c r="AA565" s="83"/>
    </row>
    <row r="566" spans="2:27">
      <c r="B566" s="9" t="s">
        <v>1059</v>
      </c>
      <c r="C566" s="11"/>
      <c r="D566" s="11"/>
      <c r="E566" s="11"/>
      <c r="F566" s="11" t="s">
        <v>1060</v>
      </c>
      <c r="G566" s="93"/>
      <c r="H566" s="93"/>
      <c r="I566" s="93"/>
      <c r="J566" s="93"/>
      <c r="K566" s="96"/>
      <c r="L566" s="97"/>
      <c r="M566" s="97"/>
      <c r="N566" s="97"/>
      <c r="R566" s="106"/>
      <c r="S566" s="83"/>
      <c r="T566" s="106"/>
      <c r="U566" s="109"/>
      <c r="V566" s="109"/>
      <c r="W566" s="109"/>
      <c r="X566" s="109"/>
      <c r="Y566" s="83"/>
      <c r="Z566" s="83"/>
      <c r="AA566" s="83"/>
    </row>
    <row r="567" spans="2:27">
      <c r="B567" s="9" t="s">
        <v>1061</v>
      </c>
      <c r="C567" s="11"/>
      <c r="D567" s="11"/>
      <c r="E567" s="11"/>
      <c r="F567" s="11" t="s">
        <v>1062</v>
      </c>
      <c r="G567" s="93"/>
      <c r="H567" s="93"/>
      <c r="I567" s="93"/>
      <c r="J567" s="93"/>
      <c r="K567" s="96"/>
      <c r="L567" s="97"/>
      <c r="M567" s="97"/>
      <c r="N567" s="97"/>
      <c r="R567" s="106"/>
      <c r="S567" s="83"/>
      <c r="T567" s="106"/>
      <c r="U567" s="109"/>
      <c r="V567" s="109"/>
      <c r="W567" s="109"/>
      <c r="X567" s="109"/>
      <c r="Y567" s="83"/>
      <c r="Z567" s="83"/>
      <c r="AA567" s="83"/>
    </row>
    <row r="568" spans="2:27">
      <c r="B568" s="9" t="s">
        <v>1063</v>
      </c>
      <c r="C568" s="11"/>
      <c r="D568" s="11"/>
      <c r="E568" s="11"/>
      <c r="F568" s="11" t="s">
        <v>1064</v>
      </c>
      <c r="G568" s="93"/>
      <c r="H568" s="93"/>
      <c r="I568" s="93"/>
      <c r="J568" s="93"/>
      <c r="K568" s="96"/>
      <c r="L568" s="97"/>
      <c r="M568" s="97"/>
      <c r="N568" s="97"/>
      <c r="R568" s="106"/>
      <c r="S568" s="83"/>
      <c r="T568" s="106"/>
      <c r="U568" s="109"/>
      <c r="V568" s="109"/>
      <c r="W568" s="109"/>
      <c r="X568" s="109"/>
      <c r="Y568" s="83"/>
      <c r="Z568" s="83"/>
      <c r="AA568" s="83"/>
    </row>
    <row r="569" spans="2:27">
      <c r="B569" s="9" t="s">
        <v>1065</v>
      </c>
      <c r="C569" s="11"/>
      <c r="D569" s="11"/>
      <c r="E569" s="11"/>
      <c r="F569" s="11" t="s">
        <v>1066</v>
      </c>
      <c r="G569" s="93"/>
      <c r="H569" s="93"/>
      <c r="I569" s="93"/>
      <c r="J569" s="93"/>
      <c r="K569" s="96"/>
      <c r="L569" s="97"/>
      <c r="M569" s="97"/>
      <c r="N569" s="97"/>
      <c r="R569" s="106"/>
      <c r="S569" s="83"/>
      <c r="T569" s="106"/>
      <c r="U569" s="109"/>
      <c r="V569" s="109"/>
      <c r="W569" s="109"/>
      <c r="X569" s="109"/>
      <c r="Y569" s="83"/>
      <c r="Z569" s="83"/>
      <c r="AA569" s="83"/>
    </row>
    <row r="570" spans="2:27">
      <c r="B570" s="9"/>
      <c r="C570" s="11"/>
      <c r="D570" s="11" t="s">
        <v>1067</v>
      </c>
      <c r="E570" s="11"/>
      <c r="F570" s="11"/>
      <c r="G570" s="93"/>
      <c r="H570" s="93"/>
      <c r="I570" s="93"/>
      <c r="J570" s="93"/>
      <c r="K570" s="96"/>
      <c r="L570" s="97"/>
      <c r="M570" s="97"/>
      <c r="N570" s="97"/>
      <c r="R570" s="106"/>
      <c r="S570" s="83"/>
      <c r="T570" s="106"/>
      <c r="U570" s="109"/>
      <c r="V570" s="109"/>
      <c r="W570" s="109"/>
      <c r="X570" s="109"/>
      <c r="Y570" s="83"/>
      <c r="Z570" s="83"/>
      <c r="AA570" s="83"/>
    </row>
    <row r="571" spans="2:27">
      <c r="B571" s="9"/>
      <c r="C571" s="11"/>
      <c r="D571" s="11"/>
      <c r="E571" s="11" t="s">
        <v>1068</v>
      </c>
      <c r="F571" s="11"/>
      <c r="G571" s="93"/>
      <c r="H571" s="93"/>
      <c r="I571" s="93"/>
      <c r="J571" s="93"/>
      <c r="K571" s="96"/>
      <c r="L571" s="97"/>
      <c r="M571" s="97"/>
      <c r="N571" s="97"/>
      <c r="R571" s="106"/>
      <c r="S571" s="83"/>
      <c r="T571" s="106"/>
      <c r="U571" s="109"/>
      <c r="V571" s="109"/>
      <c r="W571" s="109"/>
      <c r="X571" s="109"/>
      <c r="Y571" s="83"/>
      <c r="Z571" s="83"/>
      <c r="AA571" s="83"/>
    </row>
    <row r="572" spans="2:27">
      <c r="B572" s="9" t="s">
        <v>1069</v>
      </c>
      <c r="C572" s="11"/>
      <c r="D572" s="11"/>
      <c r="E572" s="11"/>
      <c r="F572" s="11" t="s">
        <v>205</v>
      </c>
      <c r="G572" s="93"/>
      <c r="H572" s="93"/>
      <c r="I572" s="93"/>
      <c r="J572" s="93"/>
      <c r="K572" s="96"/>
      <c r="L572" s="97"/>
      <c r="M572" s="97"/>
      <c r="N572" s="97"/>
      <c r="R572" s="106"/>
      <c r="S572" s="83"/>
      <c r="T572" s="106"/>
      <c r="U572" s="109"/>
      <c r="V572" s="109"/>
      <c r="W572" s="109"/>
      <c r="X572" s="109"/>
      <c r="Y572" s="83"/>
      <c r="Z572" s="83"/>
      <c r="AA572" s="83"/>
    </row>
    <row r="573" spans="2:27">
      <c r="B573" s="9" t="s">
        <v>1070</v>
      </c>
      <c r="C573" s="11"/>
      <c r="D573" s="11"/>
      <c r="E573" s="11"/>
      <c r="F573" s="11" t="s">
        <v>207</v>
      </c>
      <c r="G573" s="93"/>
      <c r="H573" s="93"/>
      <c r="I573" s="93"/>
      <c r="J573" s="93"/>
      <c r="K573" s="96"/>
      <c r="L573" s="97"/>
      <c r="M573" s="97"/>
      <c r="N573" s="97"/>
      <c r="R573" s="106"/>
      <c r="S573" s="83"/>
      <c r="T573" s="106"/>
      <c r="U573" s="109"/>
      <c r="V573" s="109"/>
      <c r="W573" s="109"/>
      <c r="X573" s="109"/>
      <c r="Y573" s="83"/>
      <c r="Z573" s="83"/>
      <c r="AA573" s="83"/>
    </row>
    <row r="574" spans="2:27">
      <c r="B574" s="9"/>
      <c r="C574" s="11"/>
      <c r="D574" s="11"/>
      <c r="E574" s="11" t="s">
        <v>1071</v>
      </c>
      <c r="F574" s="11"/>
      <c r="G574" s="93"/>
      <c r="H574" s="93"/>
      <c r="I574" s="93"/>
      <c r="J574" s="93"/>
      <c r="K574" s="96"/>
      <c r="L574" s="97"/>
      <c r="M574" s="97"/>
      <c r="N574" s="97"/>
      <c r="R574" s="106"/>
      <c r="S574" s="83"/>
      <c r="T574" s="106"/>
      <c r="U574" s="109"/>
      <c r="V574" s="109"/>
      <c r="W574" s="109"/>
      <c r="X574" s="109"/>
      <c r="Y574" s="83"/>
      <c r="Z574" s="83"/>
      <c r="AA574" s="83"/>
    </row>
    <row r="575" spans="2:27">
      <c r="B575" s="9" t="s">
        <v>1072</v>
      </c>
      <c r="C575" s="11"/>
      <c r="D575" s="11"/>
      <c r="E575" s="11"/>
      <c r="F575" s="11" t="s">
        <v>1073</v>
      </c>
      <c r="G575" s="93"/>
      <c r="H575" s="93"/>
      <c r="I575" s="93"/>
      <c r="J575" s="93"/>
      <c r="K575" s="96"/>
      <c r="L575" s="97"/>
      <c r="M575" s="97"/>
      <c r="N575" s="97"/>
      <c r="R575" s="106"/>
      <c r="S575" s="83"/>
      <c r="T575" s="106"/>
      <c r="U575" s="109"/>
      <c r="V575" s="109"/>
      <c r="W575" s="109"/>
      <c r="X575" s="109"/>
      <c r="Y575" s="83"/>
      <c r="Z575" s="83"/>
      <c r="AA575" s="83"/>
    </row>
    <row r="576" spans="2:27">
      <c r="B576" s="9" t="s">
        <v>1074</v>
      </c>
      <c r="C576" s="11"/>
      <c r="D576" s="11"/>
      <c r="E576" s="11"/>
      <c r="F576" s="11" t="s">
        <v>1075</v>
      </c>
      <c r="G576" s="93"/>
      <c r="H576" s="93"/>
      <c r="I576" s="93"/>
      <c r="J576" s="93"/>
      <c r="K576" s="96"/>
      <c r="L576" s="97"/>
      <c r="M576" s="97"/>
      <c r="N576" s="97"/>
      <c r="R576" s="106"/>
      <c r="S576" s="83"/>
      <c r="T576" s="106"/>
      <c r="U576" s="109"/>
      <c r="V576" s="109"/>
      <c r="W576" s="109"/>
      <c r="X576" s="109"/>
      <c r="Y576" s="83"/>
      <c r="Z576" s="83"/>
      <c r="AA576" s="83"/>
    </row>
    <row r="577" spans="2:27">
      <c r="B577" s="9"/>
      <c r="C577" s="11"/>
      <c r="D577" s="11"/>
      <c r="E577" s="11" t="s">
        <v>1076</v>
      </c>
      <c r="F577" s="11"/>
      <c r="G577" s="93"/>
      <c r="H577" s="93"/>
      <c r="I577" s="93"/>
      <c r="J577" s="93"/>
      <c r="K577" s="96"/>
      <c r="L577" s="97"/>
      <c r="M577" s="97"/>
      <c r="N577" s="97"/>
      <c r="R577" s="106"/>
      <c r="S577" s="83"/>
      <c r="T577" s="106"/>
      <c r="U577" s="109"/>
      <c r="V577" s="109"/>
      <c r="W577" s="109"/>
      <c r="X577" s="109"/>
      <c r="Y577" s="83"/>
      <c r="Z577" s="83"/>
      <c r="AA577" s="83"/>
    </row>
    <row r="578" spans="2:27">
      <c r="B578" s="9" t="s">
        <v>1077</v>
      </c>
      <c r="C578" s="11"/>
      <c r="D578" s="11"/>
      <c r="E578" s="11"/>
      <c r="F578" s="11" t="s">
        <v>1078</v>
      </c>
      <c r="G578" s="93"/>
      <c r="H578" s="93"/>
      <c r="I578" s="93"/>
      <c r="J578" s="93"/>
      <c r="K578" s="96"/>
      <c r="L578" s="97"/>
      <c r="M578" s="97"/>
      <c r="N578" s="97"/>
      <c r="R578" s="106"/>
      <c r="S578" s="83"/>
      <c r="T578" s="106"/>
      <c r="U578" s="109"/>
      <c r="V578" s="109"/>
      <c r="W578" s="109"/>
      <c r="X578" s="109"/>
      <c r="Y578" s="83"/>
      <c r="Z578" s="83"/>
      <c r="AA578" s="83"/>
    </row>
    <row r="579" spans="2:27">
      <c r="B579" s="9" t="s">
        <v>1079</v>
      </c>
      <c r="C579" s="11"/>
      <c r="D579" s="11"/>
      <c r="E579" s="11"/>
      <c r="F579" s="11" t="s">
        <v>1080</v>
      </c>
      <c r="G579" s="93"/>
      <c r="H579" s="93"/>
      <c r="I579" s="93"/>
      <c r="J579" s="93"/>
      <c r="K579" s="96"/>
      <c r="L579" s="97"/>
      <c r="M579" s="97"/>
      <c r="N579" s="97"/>
      <c r="R579" s="106"/>
      <c r="S579" s="83"/>
      <c r="T579" s="106"/>
      <c r="U579" s="109"/>
      <c r="V579" s="109"/>
      <c r="W579" s="109"/>
      <c r="X579" s="109"/>
      <c r="Y579" s="83"/>
      <c r="Z579" s="83"/>
      <c r="AA579" s="83"/>
    </row>
    <row r="580" spans="2:27">
      <c r="B580" s="9"/>
      <c r="C580" s="11"/>
      <c r="D580" s="11"/>
      <c r="E580" s="11" t="s">
        <v>1081</v>
      </c>
      <c r="F580" s="11"/>
      <c r="G580" s="93"/>
      <c r="H580" s="93"/>
      <c r="I580" s="93"/>
      <c r="J580" s="93"/>
      <c r="K580" s="96"/>
      <c r="L580" s="97"/>
      <c r="M580" s="97"/>
      <c r="N580" s="97"/>
      <c r="R580" s="106"/>
      <c r="S580" s="83"/>
      <c r="T580" s="106"/>
      <c r="U580" s="109"/>
      <c r="V580" s="109"/>
      <c r="W580" s="109"/>
      <c r="X580" s="109"/>
      <c r="Y580" s="83"/>
      <c r="Z580" s="83"/>
      <c r="AA580" s="83"/>
    </row>
    <row r="581" spans="2:27">
      <c r="B581" s="9" t="s">
        <v>1082</v>
      </c>
      <c r="C581" s="11"/>
      <c r="D581" s="11"/>
      <c r="E581" s="11"/>
      <c r="F581" s="11" t="s">
        <v>1083</v>
      </c>
      <c r="G581" s="93"/>
      <c r="H581" s="93"/>
      <c r="I581" s="93"/>
      <c r="J581" s="93"/>
      <c r="K581" s="96"/>
      <c r="L581" s="97"/>
      <c r="M581" s="97"/>
      <c r="N581" s="97"/>
      <c r="R581" s="106"/>
      <c r="S581" s="83"/>
      <c r="T581" s="106"/>
      <c r="U581" s="109"/>
      <c r="V581" s="109"/>
      <c r="W581" s="109"/>
      <c r="X581" s="109"/>
      <c r="Y581" s="83"/>
      <c r="Z581" s="83"/>
      <c r="AA581" s="83"/>
    </row>
    <row r="582" spans="2:27">
      <c r="B582" s="9" t="s">
        <v>1084</v>
      </c>
      <c r="C582" s="11"/>
      <c r="D582" s="11"/>
      <c r="E582" s="11"/>
      <c r="F582" s="11" t="s">
        <v>1085</v>
      </c>
      <c r="G582" s="93"/>
      <c r="H582" s="93"/>
      <c r="I582" s="93"/>
      <c r="J582" s="93"/>
      <c r="K582" s="96"/>
      <c r="L582" s="97"/>
      <c r="M582" s="97"/>
      <c r="N582" s="97"/>
      <c r="R582" s="106"/>
      <c r="S582" s="83"/>
      <c r="T582" s="106"/>
      <c r="U582" s="109"/>
      <c r="V582" s="109"/>
      <c r="W582" s="109"/>
      <c r="X582" s="109"/>
      <c r="Y582" s="83"/>
      <c r="Z582" s="83"/>
      <c r="AA582" s="83"/>
    </row>
    <row r="583" spans="2:27">
      <c r="B583" s="9" t="s">
        <v>1086</v>
      </c>
      <c r="C583" s="11"/>
      <c r="D583" s="11"/>
      <c r="E583" s="11"/>
      <c r="F583" s="11" t="s">
        <v>1087</v>
      </c>
      <c r="G583" s="93"/>
      <c r="H583" s="93"/>
      <c r="I583" s="93"/>
      <c r="J583" s="93"/>
      <c r="K583" s="96"/>
      <c r="L583" s="97"/>
      <c r="M583" s="97"/>
      <c r="N583" s="97"/>
      <c r="R583" s="106"/>
      <c r="S583" s="83"/>
      <c r="T583" s="106"/>
      <c r="U583" s="109"/>
      <c r="V583" s="109"/>
      <c r="W583" s="109"/>
      <c r="X583" s="109"/>
      <c r="Y583" s="83"/>
      <c r="Z583" s="83"/>
      <c r="AA583" s="83"/>
    </row>
    <row r="584" spans="2:27">
      <c r="B584" s="9"/>
      <c r="C584" s="11"/>
      <c r="D584" s="11"/>
      <c r="E584" s="11" t="s">
        <v>1088</v>
      </c>
      <c r="F584" s="11"/>
      <c r="G584" s="93"/>
      <c r="H584" s="93"/>
      <c r="I584" s="93"/>
      <c r="J584" s="93"/>
      <c r="K584" s="96"/>
      <c r="L584" s="97"/>
      <c r="M584" s="97"/>
      <c r="N584" s="97"/>
      <c r="R584" s="106"/>
      <c r="S584" s="83"/>
      <c r="T584" s="106"/>
      <c r="U584" s="109"/>
      <c r="V584" s="109"/>
      <c r="W584" s="109"/>
      <c r="X584" s="109"/>
      <c r="Y584" s="83"/>
      <c r="Z584" s="83"/>
      <c r="AA584" s="83"/>
    </row>
    <row r="585" spans="2:27">
      <c r="B585" s="9" t="s">
        <v>1089</v>
      </c>
      <c r="C585" s="11"/>
      <c r="D585" s="11"/>
      <c r="E585" s="11"/>
      <c r="F585" s="11" t="s">
        <v>1090</v>
      </c>
      <c r="G585" s="93"/>
      <c r="H585" s="93"/>
      <c r="I585" s="93"/>
      <c r="J585" s="93"/>
      <c r="K585" s="96"/>
      <c r="L585" s="97"/>
      <c r="M585" s="97"/>
      <c r="N585" s="97"/>
      <c r="R585" s="106"/>
      <c r="S585" s="83"/>
      <c r="T585" s="106"/>
      <c r="U585" s="109"/>
      <c r="V585" s="109"/>
      <c r="W585" s="109"/>
      <c r="X585" s="109"/>
      <c r="Y585" s="83"/>
      <c r="Z585" s="83"/>
      <c r="AA585" s="83"/>
    </row>
    <row r="586" spans="2:27">
      <c r="B586" s="9" t="s">
        <v>1091</v>
      </c>
      <c r="C586" s="11"/>
      <c r="D586" s="11"/>
      <c r="E586" s="11"/>
      <c r="F586" s="11" t="s">
        <v>1092</v>
      </c>
      <c r="G586" s="93"/>
      <c r="H586" s="93"/>
      <c r="I586" s="93"/>
      <c r="J586" s="93"/>
      <c r="K586" s="96"/>
      <c r="L586" s="97"/>
      <c r="M586" s="97"/>
      <c r="N586" s="97"/>
      <c r="R586" s="106"/>
      <c r="S586" s="83"/>
      <c r="T586" s="106"/>
      <c r="U586" s="109"/>
      <c r="V586" s="109"/>
      <c r="W586" s="109"/>
      <c r="X586" s="109"/>
      <c r="Y586" s="83"/>
      <c r="Z586" s="83"/>
      <c r="AA586" s="83"/>
    </row>
    <row r="587" spans="2:27">
      <c r="B587" s="9" t="s">
        <v>1093</v>
      </c>
      <c r="C587" s="11"/>
      <c r="D587" s="11"/>
      <c r="E587" s="11"/>
      <c r="F587" s="11" t="s">
        <v>1094</v>
      </c>
      <c r="G587" s="93"/>
      <c r="H587" s="93"/>
      <c r="I587" s="93"/>
      <c r="J587" s="93"/>
      <c r="K587" s="96"/>
      <c r="L587" s="97"/>
      <c r="M587" s="97"/>
      <c r="N587" s="97"/>
      <c r="R587" s="106"/>
      <c r="S587" s="83"/>
      <c r="T587" s="106"/>
      <c r="U587" s="109"/>
      <c r="V587" s="109"/>
      <c r="W587" s="109"/>
      <c r="X587" s="109"/>
      <c r="Y587" s="83"/>
      <c r="Z587" s="83"/>
      <c r="AA587" s="83"/>
    </row>
    <row r="588" spans="2:27">
      <c r="B588" s="9" t="s">
        <v>1095</v>
      </c>
      <c r="C588" s="11"/>
      <c r="D588" s="11"/>
      <c r="E588" s="11"/>
      <c r="F588" s="11" t="s">
        <v>1096</v>
      </c>
      <c r="G588" s="93"/>
      <c r="H588" s="93"/>
      <c r="I588" s="93"/>
      <c r="J588" s="93"/>
      <c r="K588" s="96"/>
      <c r="L588" s="97"/>
      <c r="M588" s="97"/>
      <c r="N588" s="97"/>
      <c r="R588" s="106"/>
      <c r="S588" s="83"/>
      <c r="T588" s="106"/>
      <c r="U588" s="109"/>
      <c r="V588" s="109"/>
      <c r="W588" s="109"/>
      <c r="X588" s="109"/>
      <c r="Y588" s="83"/>
      <c r="Z588" s="83"/>
      <c r="AA588" s="83"/>
    </row>
    <row r="589" spans="2:27">
      <c r="B589" s="9" t="s">
        <v>1097</v>
      </c>
      <c r="C589" s="11"/>
      <c r="D589" s="11"/>
      <c r="E589" s="11"/>
      <c r="F589" s="11" t="s">
        <v>1098</v>
      </c>
      <c r="G589" s="93"/>
      <c r="H589" s="93"/>
      <c r="I589" s="93"/>
      <c r="J589" s="93"/>
      <c r="K589" s="96"/>
      <c r="L589" s="97"/>
      <c r="M589" s="97"/>
      <c r="N589" s="97"/>
      <c r="R589" s="106"/>
      <c r="S589" s="83"/>
      <c r="T589" s="106"/>
      <c r="U589" s="109"/>
      <c r="V589" s="109"/>
      <c r="W589" s="109"/>
      <c r="X589" s="109"/>
      <c r="Y589" s="83"/>
      <c r="Z589" s="83"/>
      <c r="AA589" s="83"/>
    </row>
    <row r="590" spans="2:27">
      <c r="B590" s="9" t="s">
        <v>1099</v>
      </c>
      <c r="C590" s="11"/>
      <c r="D590" s="11"/>
      <c r="E590" s="11"/>
      <c r="F590" s="11" t="s">
        <v>1100</v>
      </c>
      <c r="G590" s="93"/>
      <c r="H590" s="93"/>
      <c r="I590" s="93"/>
      <c r="J590" s="93"/>
      <c r="K590" s="96"/>
      <c r="L590" s="97"/>
      <c r="M590" s="97"/>
      <c r="N590" s="97"/>
      <c r="R590" s="106"/>
      <c r="S590" s="83"/>
      <c r="T590" s="106"/>
      <c r="U590" s="109"/>
      <c r="V590" s="109"/>
      <c r="W590" s="109"/>
      <c r="X590" s="109"/>
      <c r="Y590" s="83"/>
      <c r="Z590" s="83"/>
      <c r="AA590" s="83"/>
    </row>
    <row r="591" spans="2:27">
      <c r="B591" s="9"/>
      <c r="C591" s="11"/>
      <c r="D591" s="11" t="s">
        <v>1101</v>
      </c>
      <c r="E591" s="11"/>
      <c r="F591" s="11"/>
      <c r="G591" s="93"/>
      <c r="H591" s="93"/>
      <c r="I591" s="93"/>
      <c r="J591" s="93"/>
      <c r="K591" s="96"/>
      <c r="L591" s="97"/>
      <c r="M591" s="97"/>
      <c r="N591" s="97"/>
      <c r="R591" s="106"/>
      <c r="S591" s="83"/>
      <c r="T591" s="106"/>
      <c r="U591" s="109"/>
      <c r="V591" s="109"/>
      <c r="W591" s="109"/>
      <c r="X591" s="109"/>
      <c r="Y591" s="83"/>
      <c r="Z591" s="83"/>
      <c r="AA591" s="83"/>
    </row>
    <row r="592" spans="2:27">
      <c r="B592" s="9"/>
      <c r="C592" s="11"/>
      <c r="D592" s="11"/>
      <c r="E592" s="11" t="s">
        <v>1102</v>
      </c>
      <c r="F592" s="11"/>
      <c r="G592" s="93"/>
      <c r="H592" s="93"/>
      <c r="I592" s="93"/>
      <c r="J592" s="93"/>
      <c r="K592" s="96"/>
      <c r="L592" s="97"/>
      <c r="M592" s="97"/>
      <c r="N592" s="97"/>
      <c r="R592" s="106"/>
      <c r="S592" s="83"/>
      <c r="T592" s="106"/>
      <c r="U592" s="109"/>
      <c r="V592" s="109"/>
      <c r="W592" s="109"/>
      <c r="X592" s="109"/>
      <c r="Y592" s="83"/>
      <c r="Z592" s="83"/>
      <c r="AA592" s="83"/>
    </row>
    <row r="593" spans="2:27">
      <c r="B593" s="9" t="s">
        <v>1103</v>
      </c>
      <c r="C593" s="11"/>
      <c r="D593" s="11"/>
      <c r="E593" s="11"/>
      <c r="F593" s="11" t="s">
        <v>205</v>
      </c>
      <c r="G593" s="93"/>
      <c r="H593" s="93"/>
      <c r="I593" s="93"/>
      <c r="J593" s="93"/>
      <c r="K593" s="96"/>
      <c r="L593" s="97"/>
      <c r="M593" s="97"/>
      <c r="N593" s="97"/>
      <c r="R593" s="106"/>
      <c r="S593" s="83"/>
      <c r="T593" s="106"/>
      <c r="U593" s="109"/>
      <c r="V593" s="109"/>
      <c r="W593" s="109"/>
      <c r="X593" s="109"/>
      <c r="Y593" s="83"/>
      <c r="Z593" s="83"/>
      <c r="AA593" s="83"/>
    </row>
    <row r="594" spans="2:27">
      <c r="B594" s="9" t="s">
        <v>1104</v>
      </c>
      <c r="C594" s="11"/>
      <c r="D594" s="11"/>
      <c r="E594" s="11"/>
      <c r="F594" s="11" t="s">
        <v>207</v>
      </c>
      <c r="G594" s="93"/>
      <c r="H594" s="93"/>
      <c r="I594" s="93"/>
      <c r="J594" s="93"/>
      <c r="K594" s="96"/>
      <c r="L594" s="97"/>
      <c r="M594" s="97"/>
      <c r="N594" s="97"/>
      <c r="R594" s="106"/>
      <c r="S594" s="83"/>
      <c r="T594" s="106"/>
      <c r="U594" s="109"/>
      <c r="V594" s="109"/>
      <c r="W594" s="109"/>
      <c r="X594" s="109"/>
      <c r="Y594" s="83"/>
      <c r="Z594" s="83"/>
      <c r="AA594" s="83"/>
    </row>
    <row r="595" spans="2:27">
      <c r="B595" s="9"/>
      <c r="C595" s="11"/>
      <c r="D595" s="11"/>
      <c r="E595" s="11" t="s">
        <v>1105</v>
      </c>
      <c r="F595" s="11"/>
      <c r="G595" s="93"/>
      <c r="H595" s="93"/>
      <c r="I595" s="93"/>
      <c r="J595" s="93"/>
      <c r="K595" s="96"/>
      <c r="L595" s="97"/>
      <c r="M595" s="97"/>
      <c r="N595" s="97"/>
      <c r="R595" s="106"/>
      <c r="S595" s="83"/>
      <c r="T595" s="106"/>
      <c r="U595" s="109"/>
      <c r="V595" s="109"/>
      <c r="W595" s="109"/>
      <c r="X595" s="109"/>
      <c r="Y595" s="83"/>
      <c r="Z595" s="83"/>
      <c r="AA595" s="83"/>
    </row>
    <row r="596" spans="2:27">
      <c r="B596" s="9" t="s">
        <v>1106</v>
      </c>
      <c r="C596" s="11"/>
      <c r="D596" s="11"/>
      <c r="E596" s="11"/>
      <c r="F596" s="11" t="s">
        <v>1105</v>
      </c>
      <c r="G596" s="93"/>
      <c r="H596" s="93"/>
      <c r="I596" s="93"/>
      <c r="J596" s="93"/>
      <c r="K596" s="96"/>
      <c r="L596" s="97"/>
      <c r="M596" s="97"/>
      <c r="N596" s="97"/>
      <c r="R596" s="106"/>
      <c r="S596" s="83"/>
      <c r="T596" s="106"/>
      <c r="U596" s="109"/>
      <c r="V596" s="109"/>
      <c r="W596" s="109"/>
      <c r="X596" s="109"/>
      <c r="Y596" s="83"/>
      <c r="Z596" s="83"/>
      <c r="AA596" s="83"/>
    </row>
    <row r="597" spans="2:27">
      <c r="B597" s="9"/>
      <c r="C597" s="11"/>
      <c r="D597" s="11"/>
      <c r="E597" s="11" t="s">
        <v>1107</v>
      </c>
      <c r="F597" s="11"/>
      <c r="G597" s="93"/>
      <c r="H597" s="93"/>
      <c r="I597" s="93"/>
      <c r="J597" s="93"/>
      <c r="K597" s="96"/>
      <c r="L597" s="97"/>
      <c r="M597" s="97"/>
      <c r="N597" s="97"/>
      <c r="R597" s="106"/>
      <c r="S597" s="83"/>
      <c r="T597" s="106"/>
      <c r="U597" s="109"/>
      <c r="V597" s="109"/>
      <c r="W597" s="109"/>
      <c r="X597" s="109"/>
      <c r="Y597" s="83"/>
      <c r="Z597" s="83"/>
      <c r="AA597" s="83"/>
    </row>
    <row r="598" spans="2:27">
      <c r="B598" s="9" t="s">
        <v>1108</v>
      </c>
      <c r="C598" s="11"/>
      <c r="D598" s="11"/>
      <c r="E598" s="11"/>
      <c r="F598" s="11" t="s">
        <v>1107</v>
      </c>
      <c r="G598" s="93"/>
      <c r="H598" s="93"/>
      <c r="I598" s="93"/>
      <c r="J598" s="93"/>
      <c r="K598" s="96"/>
      <c r="L598" s="97"/>
      <c r="M598" s="97"/>
      <c r="N598" s="97"/>
      <c r="R598" s="106"/>
      <c r="S598" s="83"/>
      <c r="T598" s="106"/>
      <c r="U598" s="109"/>
      <c r="V598" s="109"/>
      <c r="W598" s="109"/>
      <c r="X598" s="109"/>
      <c r="Y598" s="83"/>
      <c r="Z598" s="83"/>
      <c r="AA598" s="83"/>
    </row>
    <row r="599" spans="2:27">
      <c r="B599" s="9"/>
      <c r="C599" s="11"/>
      <c r="D599" s="11"/>
      <c r="E599" s="11" t="s">
        <v>1109</v>
      </c>
      <c r="F599" s="11"/>
      <c r="G599" s="93"/>
      <c r="H599" s="93"/>
      <c r="I599" s="93"/>
      <c r="J599" s="93"/>
      <c r="K599" s="96"/>
      <c r="L599" s="97"/>
      <c r="M599" s="97"/>
      <c r="N599" s="97"/>
      <c r="R599" s="106"/>
      <c r="S599" s="83"/>
      <c r="T599" s="106"/>
      <c r="U599" s="109"/>
      <c r="V599" s="109"/>
      <c r="W599" s="109"/>
      <c r="X599" s="109"/>
      <c r="Y599" s="83"/>
      <c r="Z599" s="83"/>
      <c r="AA599" s="83"/>
    </row>
    <row r="600" spans="2:27">
      <c r="B600" s="9" t="s">
        <v>1110</v>
      </c>
      <c r="C600" s="11"/>
      <c r="D600" s="11"/>
      <c r="E600" s="11"/>
      <c r="F600" s="11" t="s">
        <v>1109</v>
      </c>
      <c r="G600" s="93"/>
      <c r="H600" s="93"/>
      <c r="I600" s="93"/>
      <c r="J600" s="93"/>
      <c r="K600" s="96"/>
      <c r="L600" s="97"/>
      <c r="M600" s="97"/>
      <c r="N600" s="97"/>
      <c r="R600" s="106"/>
      <c r="S600" s="83"/>
      <c r="T600" s="106"/>
      <c r="U600" s="109"/>
      <c r="V600" s="109"/>
      <c r="W600" s="109"/>
      <c r="X600" s="109"/>
      <c r="Y600" s="83"/>
      <c r="Z600" s="83"/>
      <c r="AA600" s="83"/>
    </row>
    <row r="601" spans="2:27">
      <c r="B601" s="9"/>
      <c r="C601" s="11"/>
      <c r="D601" s="11"/>
      <c r="E601" s="11" t="s">
        <v>1111</v>
      </c>
      <c r="F601" s="11"/>
      <c r="G601" s="93"/>
      <c r="H601" s="93"/>
      <c r="I601" s="93"/>
      <c r="J601" s="93"/>
      <c r="K601" s="96"/>
      <c r="L601" s="97"/>
      <c r="M601" s="97"/>
      <c r="N601" s="97"/>
      <c r="R601" s="106"/>
      <c r="S601" s="83"/>
      <c r="T601" s="106"/>
      <c r="U601" s="109"/>
      <c r="V601" s="109"/>
      <c r="W601" s="109"/>
      <c r="X601" s="109"/>
      <c r="Y601" s="83"/>
      <c r="Z601" s="83"/>
      <c r="AA601" s="83"/>
    </row>
    <row r="602" spans="2:27">
      <c r="B602" s="9" t="s">
        <v>1112</v>
      </c>
      <c r="C602" s="11"/>
      <c r="D602" s="11"/>
      <c r="E602" s="11"/>
      <c r="F602" s="11" t="s">
        <v>1111</v>
      </c>
      <c r="G602" s="93"/>
      <c r="H602" s="93"/>
      <c r="I602" s="93"/>
      <c r="J602" s="93"/>
      <c r="K602" s="96"/>
      <c r="L602" s="97"/>
      <c r="M602" s="97"/>
      <c r="N602" s="97"/>
      <c r="R602" s="106"/>
      <c r="S602" s="83"/>
      <c r="T602" s="106"/>
      <c r="U602" s="109"/>
      <c r="V602" s="109"/>
      <c r="W602" s="109"/>
      <c r="X602" s="109"/>
      <c r="Y602" s="83"/>
      <c r="Z602" s="83"/>
      <c r="AA602" s="83"/>
    </row>
    <row r="603" spans="2:27">
      <c r="B603" s="9"/>
      <c r="C603" s="11"/>
      <c r="D603" s="11"/>
      <c r="E603" s="11" t="s">
        <v>1113</v>
      </c>
      <c r="F603" s="11"/>
      <c r="G603" s="93"/>
      <c r="H603" s="93"/>
      <c r="I603" s="93"/>
      <c r="J603" s="93"/>
      <c r="K603" s="96"/>
      <c r="L603" s="97"/>
      <c r="M603" s="97"/>
      <c r="N603" s="97"/>
      <c r="R603" s="106"/>
      <c r="S603" s="83"/>
      <c r="T603" s="106"/>
      <c r="U603" s="109"/>
      <c r="V603" s="109"/>
      <c r="W603" s="109"/>
      <c r="X603" s="109"/>
      <c r="Y603" s="83"/>
      <c r="Z603" s="83"/>
      <c r="AA603" s="83"/>
    </row>
    <row r="604" spans="2:27">
      <c r="B604" s="9" t="s">
        <v>1114</v>
      </c>
      <c r="C604" s="11"/>
      <c r="D604" s="11"/>
      <c r="E604" s="11"/>
      <c r="F604" s="11" t="s">
        <v>1113</v>
      </c>
      <c r="G604" s="93"/>
      <c r="H604" s="93"/>
      <c r="I604" s="93"/>
      <c r="J604" s="93"/>
      <c r="K604" s="96"/>
      <c r="L604" s="97"/>
      <c r="M604" s="97"/>
      <c r="N604" s="97"/>
      <c r="R604" s="106"/>
      <c r="S604" s="83"/>
      <c r="T604" s="106"/>
      <c r="U604" s="109"/>
      <c r="V604" s="109"/>
      <c r="W604" s="109"/>
      <c r="X604" s="109"/>
      <c r="Y604" s="83"/>
      <c r="Z604" s="83"/>
      <c r="AA604" s="83"/>
    </row>
    <row r="605" spans="2:27">
      <c r="B605" s="9"/>
      <c r="C605" s="11"/>
      <c r="D605" s="11"/>
      <c r="E605" s="11" t="s">
        <v>1115</v>
      </c>
      <c r="F605" s="11"/>
      <c r="G605" s="93"/>
      <c r="H605" s="93"/>
      <c r="I605" s="93"/>
      <c r="J605" s="93"/>
      <c r="K605" s="96"/>
      <c r="L605" s="97"/>
      <c r="M605" s="97"/>
      <c r="N605" s="97"/>
      <c r="R605" s="106"/>
      <c r="S605" s="83"/>
      <c r="T605" s="106"/>
      <c r="U605" s="109"/>
      <c r="V605" s="109"/>
      <c r="W605" s="109"/>
      <c r="X605" s="109"/>
      <c r="Y605" s="83"/>
      <c r="Z605" s="83"/>
      <c r="AA605" s="83"/>
    </row>
    <row r="606" spans="2:27">
      <c r="B606" s="9" t="s">
        <v>1116</v>
      </c>
      <c r="C606" s="11"/>
      <c r="D606" s="11"/>
      <c r="E606" s="11"/>
      <c r="F606" s="11" t="s">
        <v>1115</v>
      </c>
      <c r="G606" s="93"/>
      <c r="H606" s="93"/>
      <c r="I606" s="93"/>
      <c r="J606" s="93"/>
      <c r="K606" s="96"/>
      <c r="L606" s="97"/>
      <c r="M606" s="97"/>
      <c r="N606" s="97"/>
      <c r="R606" s="106"/>
      <c r="S606" s="83"/>
      <c r="T606" s="106"/>
      <c r="U606" s="109"/>
      <c r="V606" s="109"/>
      <c r="W606" s="109"/>
      <c r="X606" s="109"/>
      <c r="Y606" s="83"/>
      <c r="Z606" s="83"/>
      <c r="AA606" s="83"/>
    </row>
    <row r="607" spans="2:27">
      <c r="B607" s="9"/>
      <c r="C607" s="11"/>
      <c r="D607" s="11"/>
      <c r="E607" s="11" t="s">
        <v>1117</v>
      </c>
      <c r="F607" s="11"/>
      <c r="G607" s="93"/>
      <c r="H607" s="93"/>
      <c r="I607" s="93"/>
      <c r="J607" s="93"/>
      <c r="K607" s="96"/>
      <c r="L607" s="97"/>
      <c r="M607" s="97"/>
      <c r="N607" s="97"/>
      <c r="R607" s="106"/>
      <c r="S607" s="83"/>
      <c r="T607" s="106"/>
      <c r="U607" s="109"/>
      <c r="V607" s="109"/>
      <c r="W607" s="109"/>
      <c r="X607" s="109"/>
      <c r="Y607" s="83"/>
      <c r="Z607" s="83"/>
      <c r="AA607" s="83"/>
    </row>
    <row r="608" spans="2:27">
      <c r="B608" s="9" t="s">
        <v>1118</v>
      </c>
      <c r="C608" s="11"/>
      <c r="D608" s="11"/>
      <c r="E608" s="11"/>
      <c r="F608" s="11" t="s">
        <v>1119</v>
      </c>
      <c r="G608" s="93"/>
      <c r="H608" s="93"/>
      <c r="I608" s="93"/>
      <c r="J608" s="93"/>
      <c r="K608" s="96"/>
      <c r="L608" s="97"/>
      <c r="M608" s="97"/>
      <c r="N608" s="97"/>
      <c r="R608" s="106"/>
      <c r="S608" s="83"/>
      <c r="T608" s="106"/>
      <c r="U608" s="109"/>
      <c r="V608" s="109"/>
      <c r="W608" s="109"/>
      <c r="X608" s="109"/>
      <c r="Y608" s="83"/>
      <c r="Z608" s="83"/>
      <c r="AA608" s="83"/>
    </row>
    <row r="609" spans="2:27">
      <c r="B609" s="9" t="s">
        <v>1120</v>
      </c>
      <c r="C609" s="11"/>
      <c r="D609" s="11"/>
      <c r="E609" s="11"/>
      <c r="F609" s="11" t="s">
        <v>1121</v>
      </c>
      <c r="G609" s="93"/>
      <c r="H609" s="93"/>
      <c r="I609" s="93"/>
      <c r="J609" s="93"/>
      <c r="K609" s="96"/>
      <c r="L609" s="97"/>
      <c r="M609" s="97"/>
      <c r="N609" s="97"/>
      <c r="R609" s="106"/>
      <c r="S609" s="83"/>
      <c r="T609" s="106"/>
      <c r="U609" s="109"/>
      <c r="V609" s="109"/>
      <c r="W609" s="109"/>
      <c r="X609" s="109"/>
      <c r="Y609" s="83"/>
      <c r="Z609" s="83"/>
      <c r="AA609" s="83"/>
    </row>
    <row r="610" spans="2:27">
      <c r="B610" s="9"/>
      <c r="C610" s="11"/>
      <c r="D610" s="11"/>
      <c r="E610" s="11" t="s">
        <v>1122</v>
      </c>
      <c r="F610" s="11"/>
      <c r="G610" s="93"/>
      <c r="H610" s="93"/>
      <c r="I610" s="93"/>
      <c r="J610" s="93"/>
      <c r="K610" s="96"/>
      <c r="L610" s="97"/>
      <c r="M610" s="97"/>
      <c r="N610" s="97"/>
      <c r="R610" s="106"/>
      <c r="S610" s="83"/>
      <c r="T610" s="106"/>
      <c r="U610" s="109"/>
      <c r="V610" s="109"/>
      <c r="W610" s="109"/>
      <c r="X610" s="109"/>
      <c r="Y610" s="83"/>
      <c r="Z610" s="83"/>
      <c r="AA610" s="83"/>
    </row>
    <row r="611" spans="2:27">
      <c r="B611" s="9" t="s">
        <v>1123</v>
      </c>
      <c r="C611" s="11"/>
      <c r="D611" s="11"/>
      <c r="E611" s="11"/>
      <c r="F611" s="11" t="s">
        <v>1122</v>
      </c>
      <c r="G611" s="93"/>
      <c r="H611" s="93"/>
      <c r="I611" s="93"/>
      <c r="J611" s="93"/>
      <c r="K611" s="96"/>
      <c r="L611" s="97"/>
      <c r="M611" s="97"/>
      <c r="N611" s="97"/>
      <c r="R611" s="106"/>
      <c r="S611" s="83"/>
      <c r="T611" s="106"/>
      <c r="U611" s="109"/>
      <c r="V611" s="109"/>
      <c r="W611" s="109"/>
      <c r="X611" s="109"/>
      <c r="Y611" s="83"/>
      <c r="Z611" s="83"/>
      <c r="AA611" s="83"/>
    </row>
    <row r="612" spans="2:27">
      <c r="B612" s="9"/>
      <c r="C612" s="11"/>
      <c r="D612" s="11"/>
      <c r="E612" s="11" t="s">
        <v>1124</v>
      </c>
      <c r="F612" s="11"/>
      <c r="G612" s="93"/>
      <c r="H612" s="93"/>
      <c r="I612" s="93"/>
      <c r="J612" s="93"/>
      <c r="K612" s="96"/>
      <c r="L612" s="97"/>
      <c r="M612" s="97"/>
      <c r="N612" s="97"/>
      <c r="R612" s="106"/>
      <c r="S612" s="83"/>
      <c r="T612" s="106"/>
      <c r="U612" s="109"/>
      <c r="V612" s="109"/>
      <c r="W612" s="109"/>
      <c r="X612" s="109"/>
      <c r="Y612" s="83"/>
      <c r="Z612" s="83"/>
      <c r="AA612" s="83"/>
    </row>
    <row r="613" spans="2:27">
      <c r="B613" s="9" t="s">
        <v>1125</v>
      </c>
      <c r="C613" s="11"/>
      <c r="D613" s="11"/>
      <c r="E613" s="11"/>
      <c r="F613" s="11" t="s">
        <v>1124</v>
      </c>
      <c r="G613" s="93"/>
      <c r="H613" s="93"/>
      <c r="I613" s="93"/>
      <c r="J613" s="93"/>
      <c r="K613" s="96"/>
      <c r="L613" s="97"/>
      <c r="M613" s="97"/>
      <c r="N613" s="97"/>
      <c r="R613" s="106"/>
      <c r="S613" s="83"/>
      <c r="T613" s="106"/>
      <c r="U613" s="109"/>
      <c r="V613" s="109"/>
      <c r="W613" s="109"/>
      <c r="X613" s="109"/>
      <c r="Y613" s="83"/>
      <c r="Z613" s="83"/>
      <c r="AA613" s="83"/>
    </row>
    <row r="614" spans="2:27">
      <c r="B614" s="9"/>
      <c r="C614" s="11"/>
      <c r="D614" s="11" t="s">
        <v>1126</v>
      </c>
      <c r="E614" s="11"/>
      <c r="F614" s="11"/>
      <c r="G614" s="93"/>
      <c r="H614" s="93"/>
      <c r="I614" s="93"/>
      <c r="J614" s="93"/>
      <c r="K614" s="96"/>
      <c r="L614" s="97"/>
      <c r="M614" s="97"/>
      <c r="N614" s="97"/>
      <c r="R614" s="106"/>
      <c r="S614" s="83"/>
      <c r="T614" s="106"/>
      <c r="U614" s="109"/>
      <c r="V614" s="109"/>
      <c r="W614" s="109"/>
      <c r="X614" s="109"/>
      <c r="Y614" s="83"/>
      <c r="Z614" s="83"/>
      <c r="AA614" s="83"/>
    </row>
    <row r="615" spans="2:27">
      <c r="B615" s="9"/>
      <c r="C615" s="11"/>
      <c r="D615" s="11"/>
      <c r="E615" s="11" t="s">
        <v>1127</v>
      </c>
      <c r="F615" s="11"/>
      <c r="G615" s="93"/>
      <c r="H615" s="93"/>
      <c r="I615" s="93"/>
      <c r="J615" s="93"/>
      <c r="K615" s="96"/>
      <c r="L615" s="97"/>
      <c r="M615" s="97"/>
      <c r="N615" s="97"/>
      <c r="R615" s="106"/>
      <c r="S615" s="83"/>
      <c r="T615" s="106"/>
      <c r="U615" s="109"/>
      <c r="V615" s="109"/>
      <c r="W615" s="109"/>
      <c r="X615" s="109"/>
      <c r="Y615" s="83"/>
      <c r="Z615" s="83"/>
      <c r="AA615" s="83"/>
    </row>
    <row r="616" spans="2:27">
      <c r="B616" s="9" t="s">
        <v>1128</v>
      </c>
      <c r="C616" s="11"/>
      <c r="D616" s="11"/>
      <c r="E616" s="11"/>
      <c r="F616" s="11" t="s">
        <v>205</v>
      </c>
      <c r="G616" s="93"/>
      <c r="H616" s="93"/>
      <c r="I616" s="93"/>
      <c r="J616" s="93"/>
      <c r="K616" s="96"/>
      <c r="L616" s="97"/>
      <c r="M616" s="97"/>
      <c r="N616" s="97"/>
      <c r="R616" s="106"/>
      <c r="S616" s="83"/>
      <c r="T616" s="106"/>
      <c r="U616" s="109"/>
      <c r="V616" s="109"/>
      <c r="W616" s="109"/>
      <c r="X616" s="109"/>
      <c r="Y616" s="83"/>
      <c r="Z616" s="83"/>
      <c r="AA616" s="83"/>
    </row>
    <row r="617" spans="2:27">
      <c r="B617" s="9" t="s">
        <v>1129</v>
      </c>
      <c r="C617" s="11"/>
      <c r="D617" s="11"/>
      <c r="E617" s="11"/>
      <c r="F617" s="11" t="s">
        <v>207</v>
      </c>
      <c r="G617" s="93"/>
      <c r="H617" s="93"/>
      <c r="I617" s="93"/>
      <c r="J617" s="93"/>
      <c r="K617" s="96"/>
      <c r="L617" s="97"/>
      <c r="M617" s="97"/>
      <c r="N617" s="97"/>
      <c r="R617" s="106"/>
      <c r="S617" s="83"/>
      <c r="T617" s="106"/>
      <c r="U617" s="109"/>
      <c r="V617" s="109"/>
      <c r="W617" s="109"/>
      <c r="X617" s="109"/>
      <c r="Y617" s="83"/>
      <c r="Z617" s="83"/>
      <c r="AA617" s="83"/>
    </row>
    <row r="618" spans="2:27">
      <c r="B618" s="9"/>
      <c r="C618" s="11"/>
      <c r="D618" s="11"/>
      <c r="E618" s="11" t="s">
        <v>1130</v>
      </c>
      <c r="F618" s="11"/>
      <c r="G618" s="93"/>
      <c r="H618" s="93"/>
      <c r="I618" s="93"/>
      <c r="J618" s="93"/>
      <c r="K618" s="96"/>
      <c r="L618" s="97"/>
      <c r="M618" s="97"/>
      <c r="N618" s="97"/>
      <c r="R618" s="106"/>
      <c r="S618" s="83"/>
      <c r="T618" s="106"/>
      <c r="U618" s="109"/>
      <c r="V618" s="109"/>
      <c r="W618" s="109"/>
      <c r="X618" s="109"/>
      <c r="Y618" s="83"/>
      <c r="Z618" s="83"/>
      <c r="AA618" s="83"/>
    </row>
    <row r="619" spans="2:27">
      <c r="B619" s="9" t="s">
        <v>1131</v>
      </c>
      <c r="C619" s="11"/>
      <c r="D619" s="11"/>
      <c r="E619" s="11"/>
      <c r="F619" s="11" t="s">
        <v>1132</v>
      </c>
      <c r="G619" s="93"/>
      <c r="H619" s="93"/>
      <c r="I619" s="93"/>
      <c r="J619" s="93"/>
      <c r="K619" s="96"/>
      <c r="L619" s="97"/>
      <c r="M619" s="97"/>
      <c r="N619" s="97"/>
      <c r="R619" s="106"/>
      <c r="S619" s="83"/>
      <c r="T619" s="106"/>
      <c r="U619" s="109"/>
      <c r="V619" s="109"/>
      <c r="W619" s="109"/>
      <c r="X619" s="109"/>
      <c r="Y619" s="83"/>
      <c r="Z619" s="83"/>
      <c r="AA619" s="83"/>
    </row>
    <row r="620" spans="2:27">
      <c r="B620" s="9" t="s">
        <v>1133</v>
      </c>
      <c r="C620" s="11"/>
      <c r="D620" s="11"/>
      <c r="E620" s="11"/>
      <c r="F620" s="11" t="s">
        <v>1134</v>
      </c>
      <c r="G620" s="93"/>
      <c r="H620" s="93"/>
      <c r="I620" s="93"/>
      <c r="J620" s="93"/>
      <c r="K620" s="96"/>
      <c r="L620" s="97"/>
      <c r="M620" s="97"/>
      <c r="N620" s="97"/>
      <c r="R620" s="106"/>
      <c r="S620" s="83"/>
      <c r="T620" s="106"/>
      <c r="U620" s="109"/>
      <c r="V620" s="109"/>
      <c r="W620" s="109"/>
      <c r="X620" s="109"/>
      <c r="Y620" s="83"/>
      <c r="Z620" s="83"/>
      <c r="AA620" s="83"/>
    </row>
    <row r="621" spans="2:27">
      <c r="B621" s="9" t="s">
        <v>1135</v>
      </c>
      <c r="C621" s="11"/>
      <c r="D621" s="11"/>
      <c r="E621" s="11"/>
      <c r="F621" s="11" t="s">
        <v>1136</v>
      </c>
      <c r="G621" s="93"/>
      <c r="H621" s="93"/>
      <c r="I621" s="93"/>
      <c r="J621" s="93"/>
      <c r="K621" s="96"/>
      <c r="L621" s="97"/>
      <c r="M621" s="97"/>
      <c r="N621" s="97"/>
      <c r="R621" s="106"/>
      <c r="S621" s="83"/>
      <c r="T621" s="106"/>
      <c r="U621" s="109"/>
      <c r="V621" s="109"/>
      <c r="W621" s="109"/>
      <c r="X621" s="109"/>
      <c r="Y621" s="83"/>
      <c r="Z621" s="83"/>
      <c r="AA621" s="83"/>
    </row>
    <row r="622" spans="2:27">
      <c r="B622" s="9" t="s">
        <v>1137</v>
      </c>
      <c r="C622" s="11"/>
      <c r="D622" s="11"/>
      <c r="E622" s="11"/>
      <c r="F622" s="11" t="s">
        <v>1138</v>
      </c>
      <c r="G622" s="93"/>
      <c r="H622" s="93"/>
      <c r="I622" s="93"/>
      <c r="J622" s="93"/>
      <c r="K622" s="96"/>
      <c r="L622" s="97"/>
      <c r="M622" s="97"/>
      <c r="N622" s="97"/>
      <c r="R622" s="106"/>
      <c r="S622" s="83"/>
      <c r="T622" s="106"/>
      <c r="U622" s="109"/>
      <c r="V622" s="109"/>
      <c r="W622" s="109"/>
      <c r="X622" s="109"/>
      <c r="Y622" s="83"/>
      <c r="Z622" s="83"/>
      <c r="AA622" s="83"/>
    </row>
    <row r="623" spans="2:27">
      <c r="B623" s="9" t="s">
        <v>1139</v>
      </c>
      <c r="C623" s="11"/>
      <c r="D623" s="11"/>
      <c r="E623" s="11"/>
      <c r="F623" s="11" t="s">
        <v>1140</v>
      </c>
      <c r="G623" s="93"/>
      <c r="H623" s="93"/>
      <c r="I623" s="93"/>
      <c r="J623" s="93"/>
      <c r="K623" s="96"/>
      <c r="L623" s="97"/>
      <c r="M623" s="97"/>
      <c r="N623" s="97"/>
      <c r="R623" s="106"/>
      <c r="S623" s="83"/>
      <c r="T623" s="106"/>
      <c r="U623" s="109"/>
      <c r="V623" s="109"/>
      <c r="W623" s="109"/>
      <c r="X623" s="109"/>
      <c r="Y623" s="83"/>
      <c r="Z623" s="83"/>
      <c r="AA623" s="83"/>
    </row>
    <row r="624" spans="2:27">
      <c r="B624" s="9" t="s">
        <v>1141</v>
      </c>
      <c r="C624" s="11"/>
      <c r="D624" s="11"/>
      <c r="E624" s="11"/>
      <c r="F624" s="11" t="s">
        <v>1142</v>
      </c>
      <c r="G624" s="93"/>
      <c r="H624" s="93"/>
      <c r="I624" s="93"/>
      <c r="J624" s="93"/>
      <c r="K624" s="96"/>
      <c r="L624" s="97"/>
      <c r="M624" s="97"/>
      <c r="N624" s="97"/>
      <c r="R624" s="106"/>
      <c r="S624" s="83"/>
      <c r="T624" s="106"/>
      <c r="U624" s="109"/>
      <c r="V624" s="109"/>
      <c r="W624" s="109"/>
      <c r="X624" s="109"/>
      <c r="Y624" s="83"/>
      <c r="Z624" s="83"/>
      <c r="AA624" s="83"/>
    </row>
    <row r="625" spans="2:27">
      <c r="B625" s="9" t="s">
        <v>1143</v>
      </c>
      <c r="C625" s="11"/>
      <c r="D625" s="11"/>
      <c r="E625" s="11"/>
      <c r="F625" s="11" t="s">
        <v>1144</v>
      </c>
      <c r="G625" s="93"/>
      <c r="H625" s="93"/>
      <c r="I625" s="93"/>
      <c r="J625" s="93"/>
      <c r="K625" s="96"/>
      <c r="L625" s="97"/>
      <c r="M625" s="97"/>
      <c r="N625" s="97"/>
      <c r="R625" s="106"/>
      <c r="S625" s="83"/>
      <c r="T625" s="106"/>
      <c r="U625" s="109"/>
      <c r="V625" s="109"/>
      <c r="W625" s="109"/>
      <c r="X625" s="109"/>
      <c r="Y625" s="83"/>
      <c r="Z625" s="83"/>
      <c r="AA625" s="83"/>
    </row>
    <row r="626" spans="2:27">
      <c r="B626" s="9" t="s">
        <v>1145</v>
      </c>
      <c r="C626" s="11"/>
      <c r="D626" s="11"/>
      <c r="E626" s="11"/>
      <c r="F626" s="11" t="s">
        <v>1146</v>
      </c>
      <c r="G626" s="93"/>
      <c r="H626" s="93"/>
      <c r="I626" s="93"/>
      <c r="J626" s="93"/>
      <c r="K626" s="96"/>
      <c r="L626" s="97"/>
      <c r="M626" s="97"/>
      <c r="N626" s="97"/>
      <c r="R626" s="106"/>
      <c r="S626" s="83"/>
      <c r="T626" s="106"/>
      <c r="U626" s="109"/>
      <c r="V626" s="109"/>
      <c r="W626" s="109"/>
      <c r="X626" s="109"/>
      <c r="Y626" s="83"/>
      <c r="Z626" s="83"/>
      <c r="AA626" s="83"/>
    </row>
    <row r="627" spans="2:27">
      <c r="B627" s="9"/>
      <c r="C627" s="11"/>
      <c r="D627" s="11"/>
      <c r="E627" s="11" t="s">
        <v>1147</v>
      </c>
      <c r="F627" s="11"/>
      <c r="G627" s="93"/>
      <c r="H627" s="93"/>
      <c r="I627" s="93"/>
      <c r="J627" s="93"/>
      <c r="K627" s="96"/>
      <c r="L627" s="97"/>
      <c r="M627" s="97"/>
      <c r="N627" s="97"/>
      <c r="R627" s="106"/>
      <c r="S627" s="83"/>
      <c r="T627" s="106"/>
      <c r="U627" s="109"/>
      <c r="V627" s="109"/>
      <c r="W627" s="109"/>
      <c r="X627" s="109"/>
      <c r="Y627" s="83"/>
      <c r="Z627" s="83"/>
      <c r="AA627" s="83"/>
    </row>
    <row r="628" spans="2:27">
      <c r="B628" s="9" t="s">
        <v>1148</v>
      </c>
      <c r="C628" s="11"/>
      <c r="D628" s="11"/>
      <c r="E628" s="11"/>
      <c r="F628" s="11" t="s">
        <v>1149</v>
      </c>
      <c r="G628" s="93"/>
      <c r="H628" s="93"/>
      <c r="I628" s="93"/>
      <c r="J628" s="93"/>
      <c r="K628" s="96"/>
      <c r="L628" s="97"/>
      <c r="M628" s="97"/>
      <c r="N628" s="97"/>
      <c r="R628" s="106"/>
      <c r="S628" s="83"/>
      <c r="T628" s="106"/>
      <c r="U628" s="109"/>
      <c r="V628" s="109"/>
      <c r="W628" s="109"/>
      <c r="X628" s="109"/>
      <c r="Y628" s="83"/>
      <c r="Z628" s="83"/>
      <c r="AA628" s="83"/>
    </row>
    <row r="629" spans="2:27">
      <c r="B629" s="9" t="s">
        <v>1150</v>
      </c>
      <c r="C629" s="11"/>
      <c r="D629" s="11"/>
      <c r="E629" s="11"/>
      <c r="F629" s="11" t="s">
        <v>1151</v>
      </c>
      <c r="G629" s="93"/>
      <c r="H629" s="93"/>
      <c r="I629" s="93"/>
      <c r="J629" s="93"/>
      <c r="K629" s="96"/>
      <c r="L629" s="97"/>
      <c r="M629" s="97"/>
      <c r="N629" s="97"/>
      <c r="R629" s="106"/>
      <c r="S629" s="83"/>
      <c r="T629" s="106"/>
      <c r="U629" s="109"/>
      <c r="V629" s="109"/>
      <c r="W629" s="109"/>
      <c r="X629" s="109"/>
      <c r="Y629" s="83"/>
      <c r="Z629" s="83"/>
      <c r="AA629" s="83"/>
    </row>
    <row r="630" spans="2:27">
      <c r="B630" s="9" t="s">
        <v>1152</v>
      </c>
      <c r="C630" s="11"/>
      <c r="D630" s="11"/>
      <c r="E630" s="11"/>
      <c r="F630" s="11" t="s">
        <v>1153</v>
      </c>
      <c r="G630" s="93"/>
      <c r="H630" s="93"/>
      <c r="I630" s="93"/>
      <c r="J630" s="93"/>
      <c r="K630" s="96"/>
      <c r="L630" s="97"/>
      <c r="M630" s="97"/>
      <c r="N630" s="97"/>
      <c r="R630" s="106"/>
      <c r="S630" s="83"/>
      <c r="T630" s="106"/>
      <c r="U630" s="109"/>
      <c r="V630" s="109"/>
      <c r="W630" s="109"/>
      <c r="X630" s="109"/>
      <c r="Y630" s="83"/>
      <c r="Z630" s="83"/>
      <c r="AA630" s="83"/>
    </row>
    <row r="631" spans="2:27">
      <c r="B631" s="9" t="s">
        <v>1154</v>
      </c>
      <c r="C631" s="11"/>
      <c r="D631" s="11"/>
      <c r="E631" s="11"/>
      <c r="F631" s="11" t="s">
        <v>1155</v>
      </c>
      <c r="G631" s="93"/>
      <c r="H631" s="93"/>
      <c r="I631" s="93"/>
      <c r="J631" s="93"/>
      <c r="K631" s="96"/>
      <c r="L631" s="97"/>
      <c r="M631" s="97"/>
      <c r="N631" s="97"/>
      <c r="R631" s="106"/>
      <c r="S631" s="83"/>
      <c r="T631" s="106"/>
      <c r="U631" s="109"/>
      <c r="V631" s="109"/>
      <c r="W631" s="109"/>
      <c r="X631" s="109"/>
      <c r="Y631" s="83"/>
      <c r="Z631" s="83"/>
      <c r="AA631" s="83"/>
    </row>
    <row r="632" spans="2:27">
      <c r="B632" s="9"/>
      <c r="C632" s="11"/>
      <c r="D632" s="11"/>
      <c r="E632" s="11" t="s">
        <v>1156</v>
      </c>
      <c r="F632" s="11"/>
      <c r="G632" s="93"/>
      <c r="H632" s="93"/>
      <c r="I632" s="93"/>
      <c r="J632" s="93"/>
      <c r="K632" s="96"/>
      <c r="L632" s="97"/>
      <c r="M632" s="97"/>
      <c r="N632" s="97"/>
      <c r="R632" s="106"/>
      <c r="S632" s="83"/>
      <c r="T632" s="106"/>
      <c r="U632" s="109"/>
      <c r="V632" s="109"/>
      <c r="W632" s="109"/>
      <c r="X632" s="109"/>
      <c r="Y632" s="83"/>
      <c r="Z632" s="83"/>
      <c r="AA632" s="83"/>
    </row>
    <row r="633" spans="2:27">
      <c r="B633" s="9" t="s">
        <v>1157</v>
      </c>
      <c r="C633" s="11"/>
      <c r="D633" s="11"/>
      <c r="E633" s="11"/>
      <c r="F633" s="98" t="s">
        <v>3462</v>
      </c>
      <c r="G633" s="93"/>
      <c r="H633" s="93"/>
      <c r="I633" s="93"/>
      <c r="J633" s="93"/>
      <c r="K633" s="96"/>
      <c r="L633" s="97"/>
      <c r="M633" s="97"/>
      <c r="N633" s="97"/>
      <c r="R633" s="106"/>
      <c r="S633" s="83"/>
      <c r="T633" s="106"/>
      <c r="U633" s="109"/>
      <c r="V633" s="109"/>
      <c r="W633" s="109"/>
      <c r="X633" s="109"/>
      <c r="Y633" s="83"/>
      <c r="Z633" s="83"/>
      <c r="AA633" s="83"/>
    </row>
    <row r="634" spans="2:27">
      <c r="B634" s="9" t="s">
        <v>1158</v>
      </c>
      <c r="C634" s="11"/>
      <c r="D634" s="11"/>
      <c r="E634" s="11"/>
      <c r="F634" s="11" t="s">
        <v>1159</v>
      </c>
      <c r="G634" s="93"/>
      <c r="H634" s="93"/>
      <c r="I634" s="93"/>
      <c r="J634" s="93"/>
      <c r="K634" s="96"/>
      <c r="L634" s="97"/>
      <c r="M634" s="97"/>
      <c r="N634" s="97"/>
      <c r="R634" s="106"/>
      <c r="S634" s="83"/>
      <c r="T634" s="106"/>
      <c r="U634" s="109"/>
      <c r="V634" s="109"/>
      <c r="W634" s="109"/>
      <c r="X634" s="109"/>
      <c r="Y634" s="83"/>
      <c r="Z634" s="83"/>
      <c r="AA634" s="83"/>
    </row>
    <row r="635" spans="2:27">
      <c r="B635" s="9" t="s">
        <v>1160</v>
      </c>
      <c r="C635" s="11"/>
      <c r="D635" s="11"/>
      <c r="E635" s="11"/>
      <c r="F635" s="11" t="s">
        <v>1161</v>
      </c>
      <c r="G635" s="93"/>
      <c r="H635" s="93"/>
      <c r="I635" s="93"/>
      <c r="J635" s="93"/>
      <c r="K635" s="96"/>
      <c r="L635" s="97"/>
      <c r="M635" s="97"/>
      <c r="N635" s="97"/>
      <c r="R635" s="106"/>
      <c r="S635" s="83"/>
      <c r="T635" s="106"/>
      <c r="U635" s="109"/>
      <c r="V635" s="109"/>
      <c r="W635" s="109"/>
      <c r="X635" s="109"/>
      <c r="Y635" s="83"/>
      <c r="Z635" s="83"/>
      <c r="AA635" s="83"/>
    </row>
    <row r="636" spans="2:27">
      <c r="B636" s="9"/>
      <c r="C636" s="11"/>
      <c r="D636" s="11"/>
      <c r="E636" s="11" t="s">
        <v>1162</v>
      </c>
      <c r="F636" s="11"/>
      <c r="G636" s="93"/>
      <c r="H636" s="93"/>
      <c r="I636" s="93"/>
      <c r="J636" s="93"/>
      <c r="K636" s="96"/>
      <c r="L636" s="97"/>
      <c r="M636" s="97"/>
      <c r="N636" s="97"/>
      <c r="R636" s="106"/>
      <c r="S636" s="83"/>
      <c r="T636" s="106"/>
      <c r="U636" s="109"/>
      <c r="V636" s="109"/>
      <c r="W636" s="109"/>
      <c r="X636" s="109"/>
      <c r="Y636" s="83"/>
      <c r="Z636" s="83"/>
      <c r="AA636" s="83"/>
    </row>
    <row r="637" spans="2:27">
      <c r="B637" s="9" t="s">
        <v>1163</v>
      </c>
      <c r="C637" s="11"/>
      <c r="D637" s="11"/>
      <c r="E637" s="11"/>
      <c r="F637" s="11" t="s">
        <v>1164</v>
      </c>
      <c r="G637" s="93"/>
      <c r="H637" s="93"/>
      <c r="I637" s="93"/>
      <c r="J637" s="93"/>
      <c r="K637" s="96"/>
      <c r="L637" s="97"/>
      <c r="M637" s="97"/>
      <c r="N637" s="97"/>
      <c r="R637" s="106"/>
      <c r="S637" s="83"/>
      <c r="T637" s="106"/>
      <c r="U637" s="109"/>
      <c r="V637" s="109"/>
      <c r="W637" s="109"/>
      <c r="X637" s="109"/>
      <c r="Y637" s="83"/>
      <c r="Z637" s="83"/>
      <c r="AA637" s="83"/>
    </row>
    <row r="638" spans="2:27">
      <c r="B638" s="9" t="s">
        <v>1165</v>
      </c>
      <c r="C638" s="11"/>
      <c r="D638" s="11"/>
      <c r="E638" s="11"/>
      <c r="F638" s="11" t="s">
        <v>1166</v>
      </c>
      <c r="G638" s="93"/>
      <c r="H638" s="93"/>
      <c r="I638" s="93"/>
      <c r="J638" s="93"/>
      <c r="K638" s="96"/>
      <c r="L638" s="97"/>
      <c r="M638" s="97"/>
      <c r="N638" s="97"/>
      <c r="R638" s="106"/>
      <c r="S638" s="83"/>
      <c r="T638" s="106"/>
      <c r="U638" s="109"/>
      <c r="V638" s="109"/>
      <c r="W638" s="109"/>
      <c r="X638" s="109"/>
      <c r="Y638" s="83"/>
      <c r="Z638" s="83"/>
      <c r="AA638" s="83"/>
    </row>
    <row r="639" spans="2:27">
      <c r="B639" s="9" t="s">
        <v>1167</v>
      </c>
      <c r="C639" s="11"/>
      <c r="D639" s="11"/>
      <c r="E639" s="11"/>
      <c r="F639" s="11" t="s">
        <v>1168</v>
      </c>
      <c r="G639" s="93"/>
      <c r="H639" s="93"/>
      <c r="I639" s="93"/>
      <c r="J639" s="93"/>
      <c r="K639" s="96"/>
      <c r="L639" s="97"/>
      <c r="M639" s="97"/>
      <c r="N639" s="97"/>
      <c r="R639" s="106"/>
      <c r="S639" s="83"/>
      <c r="T639" s="106"/>
      <c r="U639" s="109"/>
      <c r="V639" s="109"/>
      <c r="W639" s="109"/>
      <c r="X639" s="109"/>
      <c r="Y639" s="83"/>
      <c r="Z639" s="83"/>
      <c r="AA639" s="83"/>
    </row>
    <row r="640" spans="2:27">
      <c r="B640" s="9" t="s">
        <v>1169</v>
      </c>
      <c r="C640" s="11"/>
      <c r="D640" s="11"/>
      <c r="E640" s="11"/>
      <c r="F640" s="11" t="s">
        <v>1170</v>
      </c>
      <c r="G640" s="93"/>
      <c r="H640" s="93"/>
      <c r="I640" s="93"/>
      <c r="J640" s="93"/>
      <c r="K640" s="96"/>
      <c r="L640" s="97"/>
      <c r="M640" s="97"/>
      <c r="N640" s="97"/>
      <c r="R640" s="106"/>
      <c r="S640" s="83"/>
      <c r="T640" s="106"/>
      <c r="U640" s="109"/>
      <c r="V640" s="109"/>
      <c r="W640" s="109"/>
      <c r="X640" s="109"/>
      <c r="Y640" s="83"/>
      <c r="Z640" s="83"/>
      <c r="AA640" s="83"/>
    </row>
    <row r="641" spans="2:27">
      <c r="B641" s="9" t="s">
        <v>1171</v>
      </c>
      <c r="C641" s="11"/>
      <c r="D641" s="11"/>
      <c r="E641" s="11"/>
      <c r="F641" s="11" t="s">
        <v>1172</v>
      </c>
      <c r="G641" s="93"/>
      <c r="H641" s="93"/>
      <c r="I641" s="93"/>
      <c r="J641" s="93"/>
      <c r="K641" s="96"/>
      <c r="L641" s="97"/>
      <c r="M641" s="97"/>
      <c r="N641" s="97"/>
      <c r="R641" s="106"/>
      <c r="S641" s="83"/>
      <c r="T641" s="106"/>
      <c r="U641" s="109"/>
      <c r="V641" s="109"/>
      <c r="W641" s="109"/>
      <c r="X641" s="109"/>
      <c r="Y641" s="83"/>
      <c r="Z641" s="83"/>
      <c r="AA641" s="83"/>
    </row>
    <row r="642" spans="2:27">
      <c r="B642" s="9" t="s">
        <v>1173</v>
      </c>
      <c r="C642" s="11"/>
      <c r="D642" s="11"/>
      <c r="E642" s="11"/>
      <c r="F642" s="11" t="s">
        <v>1174</v>
      </c>
      <c r="G642" s="93"/>
      <c r="H642" s="93"/>
      <c r="I642" s="93"/>
      <c r="J642" s="93"/>
      <c r="K642" s="96"/>
      <c r="L642" s="97"/>
      <c r="M642" s="97"/>
      <c r="N642" s="97"/>
      <c r="R642" s="106"/>
      <c r="S642" s="83"/>
      <c r="T642" s="106"/>
      <c r="U642" s="109"/>
      <c r="V642" s="109"/>
      <c r="W642" s="109"/>
      <c r="X642" s="109"/>
      <c r="Y642" s="83"/>
      <c r="Z642" s="83"/>
      <c r="AA642" s="83"/>
    </row>
    <row r="643" spans="2:27">
      <c r="B643" s="9" t="s">
        <v>1175</v>
      </c>
      <c r="C643" s="11"/>
      <c r="D643" s="11"/>
      <c r="E643" s="11"/>
      <c r="F643" s="11" t="s">
        <v>1176</v>
      </c>
      <c r="G643" s="93"/>
      <c r="H643" s="93"/>
      <c r="I643" s="93"/>
      <c r="J643" s="93"/>
      <c r="K643" s="96"/>
      <c r="L643" s="97"/>
      <c r="M643" s="97"/>
      <c r="N643" s="97"/>
      <c r="R643" s="106"/>
      <c r="S643" s="83"/>
      <c r="T643" s="106"/>
      <c r="U643" s="109"/>
      <c r="V643" s="109"/>
      <c r="W643" s="109"/>
      <c r="X643" s="109"/>
      <c r="Y643" s="83"/>
      <c r="Z643" s="83"/>
      <c r="AA643" s="83"/>
    </row>
    <row r="644" spans="2:27">
      <c r="B644" s="9" t="s">
        <v>1177</v>
      </c>
      <c r="C644" s="11"/>
      <c r="D644" s="11"/>
      <c r="E644" s="11"/>
      <c r="F644" s="11" t="s">
        <v>1178</v>
      </c>
      <c r="G644" s="93"/>
      <c r="H644" s="93"/>
      <c r="I644" s="93"/>
      <c r="J644" s="93"/>
      <c r="K644" s="96"/>
      <c r="L644" s="97"/>
      <c r="M644" s="97"/>
      <c r="N644" s="97"/>
      <c r="R644" s="106"/>
      <c r="S644" s="83"/>
      <c r="T644" s="106"/>
      <c r="U644" s="109"/>
      <c r="V644" s="109"/>
      <c r="W644" s="109"/>
      <c r="X644" s="109"/>
      <c r="Y644" s="83"/>
      <c r="Z644" s="83"/>
      <c r="AA644" s="83"/>
    </row>
    <row r="645" spans="2:27">
      <c r="B645" s="9" t="s">
        <v>1179</v>
      </c>
      <c r="C645" s="11"/>
      <c r="D645" s="11"/>
      <c r="E645" s="11"/>
      <c r="F645" s="11" t="s">
        <v>1180</v>
      </c>
      <c r="G645" s="93"/>
      <c r="H645" s="93"/>
      <c r="I645" s="93"/>
      <c r="J645" s="93"/>
      <c r="K645" s="96"/>
      <c r="L645" s="97"/>
      <c r="M645" s="97"/>
      <c r="N645" s="97"/>
      <c r="R645" s="106"/>
      <c r="S645" s="83"/>
      <c r="T645" s="106"/>
      <c r="U645" s="109"/>
      <c r="V645" s="109"/>
      <c r="W645" s="109"/>
      <c r="X645" s="109"/>
      <c r="Y645" s="83"/>
      <c r="Z645" s="83"/>
      <c r="AA645" s="83"/>
    </row>
    <row r="646" spans="2:27">
      <c r="B646" s="9"/>
      <c r="C646" s="11"/>
      <c r="D646" s="11"/>
      <c r="E646" s="11" t="s">
        <v>1181</v>
      </c>
      <c r="F646" s="11"/>
      <c r="G646" s="93"/>
      <c r="H646" s="93"/>
      <c r="I646" s="93"/>
      <c r="J646" s="93"/>
      <c r="K646" s="96"/>
      <c r="L646" s="97"/>
      <c r="M646" s="97"/>
      <c r="N646" s="97"/>
      <c r="R646" s="106"/>
      <c r="S646" s="83"/>
      <c r="T646" s="106"/>
      <c r="U646" s="109"/>
      <c r="V646" s="109"/>
      <c r="W646" s="109"/>
      <c r="X646" s="109"/>
      <c r="Y646" s="83"/>
      <c r="Z646" s="83"/>
      <c r="AA646" s="83"/>
    </row>
    <row r="647" spans="2:27">
      <c r="B647" s="9" t="s">
        <v>1182</v>
      </c>
      <c r="C647" s="11"/>
      <c r="D647" s="11"/>
      <c r="E647" s="11"/>
      <c r="F647" s="11" t="s">
        <v>1183</v>
      </c>
      <c r="G647" s="93"/>
      <c r="H647" s="93"/>
      <c r="I647" s="93"/>
      <c r="J647" s="93"/>
      <c r="K647" s="96"/>
      <c r="L647" s="97"/>
      <c r="M647" s="97"/>
      <c r="N647" s="97"/>
      <c r="R647" s="106"/>
      <c r="S647" s="83"/>
      <c r="T647" s="106"/>
      <c r="U647" s="109"/>
      <c r="V647" s="109"/>
      <c r="W647" s="109"/>
      <c r="X647" s="109"/>
      <c r="Y647" s="83"/>
      <c r="Z647" s="83"/>
      <c r="AA647" s="83"/>
    </row>
    <row r="648" spans="2:27">
      <c r="B648" s="9" t="s">
        <v>1184</v>
      </c>
      <c r="C648" s="11"/>
      <c r="D648" s="11"/>
      <c r="E648" s="11"/>
      <c r="F648" s="11" t="s">
        <v>1185</v>
      </c>
      <c r="G648" s="93"/>
      <c r="H648" s="93"/>
      <c r="I648" s="93"/>
      <c r="J648" s="93"/>
      <c r="K648" s="96"/>
      <c r="L648" s="97"/>
      <c r="M648" s="97"/>
      <c r="N648" s="97"/>
      <c r="R648" s="106"/>
      <c r="S648" s="83"/>
      <c r="T648" s="106"/>
      <c r="U648" s="109"/>
      <c r="V648" s="109"/>
      <c r="W648" s="109"/>
      <c r="X648" s="109"/>
      <c r="Y648" s="83"/>
      <c r="Z648" s="83"/>
      <c r="AA648" s="83"/>
    </row>
    <row r="649" spans="2:27">
      <c r="B649" s="9" t="s">
        <v>1186</v>
      </c>
      <c r="C649" s="11"/>
      <c r="D649" s="11"/>
      <c r="E649" s="11"/>
      <c r="F649" s="11" t="s">
        <v>1187</v>
      </c>
      <c r="G649" s="93"/>
      <c r="H649" s="93"/>
      <c r="I649" s="93"/>
      <c r="J649" s="93"/>
      <c r="K649" s="96"/>
      <c r="L649" s="97"/>
      <c r="M649" s="97"/>
      <c r="N649" s="97"/>
      <c r="R649" s="106"/>
      <c r="S649" s="83"/>
      <c r="T649" s="106"/>
      <c r="U649" s="109"/>
      <c r="V649" s="109"/>
      <c r="W649" s="109"/>
      <c r="X649" s="109"/>
      <c r="Y649" s="83"/>
      <c r="Z649" s="83"/>
      <c r="AA649" s="83"/>
    </row>
    <row r="650" spans="2:27">
      <c r="B650" s="9"/>
      <c r="C650" s="11"/>
      <c r="D650" s="11"/>
      <c r="E650" s="11" t="s">
        <v>1188</v>
      </c>
      <c r="F650" s="11"/>
      <c r="G650" s="93"/>
      <c r="H650" s="93"/>
      <c r="I650" s="93"/>
      <c r="J650" s="93"/>
      <c r="K650" s="96"/>
      <c r="L650" s="97"/>
      <c r="M650" s="97"/>
      <c r="N650" s="97"/>
      <c r="R650" s="106"/>
      <c r="S650" s="83"/>
      <c r="T650" s="106"/>
      <c r="U650" s="109"/>
      <c r="V650" s="109"/>
      <c r="W650" s="109"/>
      <c r="X650" s="109"/>
      <c r="Y650" s="83"/>
      <c r="Z650" s="83"/>
      <c r="AA650" s="83"/>
    </row>
    <row r="651" spans="2:27">
      <c r="B651" s="9" t="s">
        <v>1189</v>
      </c>
      <c r="C651" s="11"/>
      <c r="D651" s="11"/>
      <c r="E651" s="11"/>
      <c r="F651" s="11" t="s">
        <v>1190</v>
      </c>
      <c r="G651" s="93"/>
      <c r="H651" s="93"/>
      <c r="I651" s="93"/>
      <c r="J651" s="93"/>
      <c r="K651" s="96"/>
      <c r="L651" s="97"/>
      <c r="M651" s="97"/>
      <c r="N651" s="97"/>
      <c r="R651" s="106"/>
      <c r="S651" s="83"/>
      <c r="T651" s="106"/>
      <c r="U651" s="109"/>
      <c r="V651" s="109"/>
      <c r="W651" s="109"/>
      <c r="X651" s="109"/>
      <c r="Y651" s="83"/>
      <c r="Z651" s="83"/>
      <c r="AA651" s="83"/>
    </row>
    <row r="652" spans="2:27">
      <c r="B652" s="9" t="s">
        <v>1191</v>
      </c>
      <c r="C652" s="11"/>
      <c r="D652" s="11"/>
      <c r="E652" s="11"/>
      <c r="F652" s="11" t="s">
        <v>1192</v>
      </c>
      <c r="G652" s="93"/>
      <c r="H652" s="93"/>
      <c r="I652" s="93"/>
      <c r="J652" s="93"/>
      <c r="K652" s="96"/>
      <c r="L652" s="97"/>
      <c r="M652" s="97"/>
      <c r="N652" s="97"/>
      <c r="R652" s="106"/>
      <c r="S652" s="83"/>
      <c r="T652" s="106"/>
      <c r="U652" s="109"/>
      <c r="V652" s="109"/>
      <c r="W652" s="109"/>
      <c r="X652" s="109"/>
      <c r="Y652" s="83"/>
      <c r="Z652" s="83"/>
      <c r="AA652" s="83"/>
    </row>
    <row r="653" spans="2:27">
      <c r="B653" s="9"/>
      <c r="C653" s="11"/>
      <c r="D653" s="11"/>
      <c r="E653" s="11" t="s">
        <v>1193</v>
      </c>
      <c r="F653" s="11"/>
      <c r="G653" s="93"/>
      <c r="H653" s="93"/>
      <c r="I653" s="93"/>
      <c r="J653" s="93"/>
      <c r="K653" s="96"/>
      <c r="L653" s="97"/>
      <c r="M653" s="97"/>
      <c r="N653" s="97"/>
      <c r="R653" s="106"/>
      <c r="S653" s="83"/>
      <c r="T653" s="106"/>
      <c r="U653" s="109"/>
      <c r="V653" s="109"/>
      <c r="W653" s="109"/>
      <c r="X653" s="109"/>
      <c r="Y653" s="83"/>
      <c r="Z653" s="83"/>
      <c r="AA653" s="83"/>
    </row>
    <row r="654" spans="2:27">
      <c r="B654" s="9" t="s">
        <v>1194</v>
      </c>
      <c r="C654" s="11"/>
      <c r="D654" s="11"/>
      <c r="E654" s="11"/>
      <c r="F654" s="11" t="s">
        <v>1195</v>
      </c>
      <c r="G654" s="93"/>
      <c r="H654" s="93"/>
      <c r="I654" s="93"/>
      <c r="J654" s="93"/>
      <c r="K654" s="96"/>
      <c r="L654" s="97"/>
      <c r="M654" s="97"/>
      <c r="N654" s="97"/>
      <c r="R654" s="106"/>
      <c r="S654" s="83"/>
      <c r="T654" s="106"/>
      <c r="U654" s="109"/>
      <c r="V654" s="109"/>
      <c r="W654" s="109"/>
      <c r="X654" s="109"/>
      <c r="Y654" s="83"/>
      <c r="Z654" s="83"/>
      <c r="AA654" s="83"/>
    </row>
    <row r="655" spans="2:27">
      <c r="B655" s="9" t="s">
        <v>1196</v>
      </c>
      <c r="C655" s="11"/>
      <c r="D655" s="11"/>
      <c r="E655" s="11"/>
      <c r="F655" s="11" t="s">
        <v>1197</v>
      </c>
      <c r="G655" s="93"/>
      <c r="H655" s="93"/>
      <c r="I655" s="93"/>
      <c r="J655" s="93"/>
      <c r="K655" s="96"/>
      <c r="L655" s="97"/>
      <c r="M655" s="97"/>
      <c r="N655" s="97"/>
      <c r="R655" s="106"/>
      <c r="S655" s="83"/>
      <c r="T655" s="106"/>
      <c r="U655" s="109"/>
      <c r="V655" s="109"/>
      <c r="W655" s="109"/>
      <c r="X655" s="109"/>
      <c r="Y655" s="83"/>
      <c r="Z655" s="83"/>
      <c r="AA655" s="83"/>
    </row>
    <row r="656" spans="2:27">
      <c r="B656" s="9" t="s">
        <v>1198</v>
      </c>
      <c r="C656" s="11"/>
      <c r="D656" s="11"/>
      <c r="E656" s="11"/>
      <c r="F656" s="11" t="s">
        <v>1199</v>
      </c>
      <c r="G656" s="93"/>
      <c r="H656" s="93"/>
      <c r="I656" s="93"/>
      <c r="J656" s="93"/>
      <c r="K656" s="96"/>
      <c r="L656" s="97"/>
      <c r="M656" s="97"/>
      <c r="N656" s="97"/>
      <c r="R656" s="106"/>
      <c r="S656" s="83"/>
      <c r="T656" s="106"/>
      <c r="U656" s="109"/>
      <c r="V656" s="109"/>
      <c r="W656" s="109"/>
      <c r="X656" s="109"/>
      <c r="Y656" s="83"/>
      <c r="Z656" s="83"/>
      <c r="AA656" s="83"/>
    </row>
    <row r="657" spans="2:27">
      <c r="B657" s="9" t="s">
        <v>1200</v>
      </c>
      <c r="C657" s="11"/>
      <c r="D657" s="11"/>
      <c r="E657" s="11"/>
      <c r="F657" s="11" t="s">
        <v>1201</v>
      </c>
      <c r="G657" s="93"/>
      <c r="H657" s="93"/>
      <c r="I657" s="93"/>
      <c r="J657" s="93"/>
      <c r="K657" s="96"/>
      <c r="L657" s="97"/>
      <c r="M657" s="97"/>
      <c r="N657" s="97"/>
      <c r="R657" s="106"/>
      <c r="S657" s="83"/>
      <c r="T657" s="106"/>
      <c r="U657" s="109"/>
      <c r="V657" s="109"/>
      <c r="W657" s="109"/>
      <c r="X657" s="109"/>
      <c r="Y657" s="83"/>
      <c r="Z657" s="83"/>
      <c r="AA657" s="83"/>
    </row>
    <row r="658" spans="2:27">
      <c r="B658" s="9"/>
      <c r="C658" s="11"/>
      <c r="D658" s="11"/>
      <c r="E658" s="11" t="s">
        <v>1202</v>
      </c>
      <c r="F658" s="11"/>
      <c r="G658" s="93"/>
      <c r="H658" s="93"/>
      <c r="I658" s="93"/>
      <c r="J658" s="93"/>
      <c r="K658" s="96"/>
      <c r="L658" s="97"/>
      <c r="M658" s="97"/>
      <c r="N658" s="97"/>
      <c r="R658" s="106"/>
      <c r="S658" s="83"/>
      <c r="T658" s="106"/>
      <c r="U658" s="109"/>
      <c r="V658" s="109"/>
      <c r="W658" s="109"/>
      <c r="X658" s="109"/>
      <c r="Y658" s="83"/>
      <c r="Z658" s="83"/>
      <c r="AA658" s="83"/>
    </row>
    <row r="659" spans="2:27">
      <c r="B659" s="9" t="s">
        <v>1203</v>
      </c>
      <c r="C659" s="11"/>
      <c r="D659" s="11"/>
      <c r="E659" s="11"/>
      <c r="F659" s="11" t="s">
        <v>1204</v>
      </c>
      <c r="G659" s="93"/>
      <c r="H659" s="93"/>
      <c r="I659" s="93"/>
      <c r="J659" s="93"/>
      <c r="K659" s="96"/>
      <c r="L659" s="97"/>
      <c r="M659" s="97"/>
      <c r="N659" s="97"/>
      <c r="R659" s="106"/>
      <c r="S659" s="83"/>
      <c r="T659" s="106"/>
      <c r="U659" s="109"/>
      <c r="V659" s="109"/>
      <c r="W659" s="109"/>
      <c r="X659" s="109"/>
      <c r="Y659" s="83"/>
      <c r="Z659" s="83"/>
      <c r="AA659" s="83"/>
    </row>
    <row r="660" spans="2:27">
      <c r="B660" s="9" t="s">
        <v>1205</v>
      </c>
      <c r="C660" s="11"/>
      <c r="D660" s="11"/>
      <c r="E660" s="11"/>
      <c r="F660" s="11" t="s">
        <v>1206</v>
      </c>
      <c r="G660" s="93"/>
      <c r="H660" s="93"/>
      <c r="I660" s="93"/>
      <c r="J660" s="93"/>
      <c r="K660" s="96"/>
      <c r="L660" s="97"/>
      <c r="M660" s="97"/>
      <c r="N660" s="97"/>
      <c r="R660" s="106"/>
      <c r="S660" s="83"/>
      <c r="T660" s="106"/>
      <c r="U660" s="109"/>
      <c r="V660" s="109"/>
      <c r="W660" s="109"/>
      <c r="X660" s="109"/>
      <c r="Y660" s="83"/>
      <c r="Z660" s="83"/>
      <c r="AA660" s="83"/>
    </row>
    <row r="661" spans="2:27">
      <c r="B661" s="9" t="s">
        <v>1207</v>
      </c>
      <c r="C661" s="11"/>
      <c r="D661" s="11"/>
      <c r="E661" s="11"/>
      <c r="F661" s="11" t="s">
        <v>1208</v>
      </c>
      <c r="G661" s="93"/>
      <c r="H661" s="93"/>
      <c r="I661" s="93"/>
      <c r="J661" s="93"/>
      <c r="K661" s="96"/>
      <c r="L661" s="97"/>
      <c r="M661" s="97"/>
      <c r="N661" s="97"/>
      <c r="R661" s="106"/>
      <c r="S661" s="83"/>
      <c r="T661" s="106"/>
      <c r="U661" s="109"/>
      <c r="V661" s="109"/>
      <c r="W661" s="109"/>
      <c r="X661" s="109"/>
      <c r="Y661" s="83"/>
      <c r="Z661" s="83"/>
      <c r="AA661" s="83"/>
    </row>
    <row r="662" spans="2:27">
      <c r="B662" s="9" t="s">
        <v>1209</v>
      </c>
      <c r="C662" s="11"/>
      <c r="D662" s="11"/>
      <c r="E662" s="11"/>
      <c r="F662" s="11" t="s">
        <v>1210</v>
      </c>
      <c r="G662" s="93"/>
      <c r="H662" s="93"/>
      <c r="I662" s="93"/>
      <c r="J662" s="93"/>
      <c r="K662" s="96"/>
      <c r="L662" s="97"/>
      <c r="M662" s="97"/>
      <c r="N662" s="97"/>
      <c r="R662" s="106"/>
      <c r="S662" s="83"/>
      <c r="T662" s="106"/>
      <c r="U662" s="109"/>
      <c r="V662" s="109"/>
      <c r="W662" s="109"/>
      <c r="X662" s="109"/>
      <c r="Y662" s="83"/>
      <c r="Z662" s="83"/>
      <c r="AA662" s="83"/>
    </row>
    <row r="663" spans="2:27">
      <c r="B663" s="9" t="s">
        <v>1211</v>
      </c>
      <c r="C663" s="11"/>
      <c r="D663" s="11"/>
      <c r="E663" s="11"/>
      <c r="F663" s="11" t="s">
        <v>1212</v>
      </c>
      <c r="G663" s="93"/>
      <c r="H663" s="93"/>
      <c r="I663" s="93"/>
      <c r="J663" s="93"/>
      <c r="K663" s="96"/>
      <c r="L663" s="97"/>
      <c r="M663" s="97"/>
      <c r="N663" s="97"/>
      <c r="R663" s="106"/>
      <c r="S663" s="83"/>
      <c r="T663" s="106"/>
      <c r="U663" s="109"/>
      <c r="V663" s="109"/>
      <c r="W663" s="109"/>
      <c r="X663" s="109"/>
      <c r="Y663" s="83"/>
      <c r="Z663" s="83"/>
      <c r="AA663" s="83"/>
    </row>
    <row r="664" spans="2:27">
      <c r="B664" s="9" t="s">
        <v>1213</v>
      </c>
      <c r="C664" s="11"/>
      <c r="D664" s="11"/>
      <c r="E664" s="11"/>
      <c r="F664" s="11" t="s">
        <v>1214</v>
      </c>
      <c r="G664" s="93"/>
      <c r="H664" s="93"/>
      <c r="I664" s="93"/>
      <c r="J664" s="93"/>
      <c r="K664" s="96"/>
      <c r="L664" s="97"/>
      <c r="M664" s="97"/>
      <c r="N664" s="97"/>
      <c r="R664" s="106"/>
      <c r="S664" s="83"/>
      <c r="T664" s="106"/>
      <c r="U664" s="109"/>
      <c r="V664" s="109"/>
      <c r="W664" s="109"/>
      <c r="X664" s="109"/>
      <c r="Y664" s="83"/>
      <c r="Z664" s="83"/>
      <c r="AA664" s="83"/>
    </row>
    <row r="665" spans="2:27">
      <c r="B665" s="9"/>
      <c r="C665" s="11"/>
      <c r="D665" s="11"/>
      <c r="E665" s="11" t="s">
        <v>1215</v>
      </c>
      <c r="F665" s="11"/>
      <c r="G665" s="93"/>
      <c r="H665" s="93"/>
      <c r="I665" s="93"/>
      <c r="J665" s="93"/>
      <c r="K665" s="96"/>
      <c r="L665" s="97"/>
      <c r="M665" s="97"/>
      <c r="N665" s="97"/>
      <c r="R665" s="106"/>
      <c r="S665" s="83"/>
      <c r="T665" s="106"/>
      <c r="U665" s="109"/>
      <c r="V665" s="109"/>
      <c r="W665" s="109"/>
      <c r="X665" s="109"/>
      <c r="Y665" s="83"/>
      <c r="Z665" s="83"/>
      <c r="AA665" s="83"/>
    </row>
    <row r="666" spans="2:27">
      <c r="B666" s="9" t="s">
        <v>1216</v>
      </c>
      <c r="C666" s="11"/>
      <c r="D666" s="11"/>
      <c r="E666" s="11"/>
      <c r="F666" s="11" t="s">
        <v>1217</v>
      </c>
      <c r="G666" s="93"/>
      <c r="H666" s="93"/>
      <c r="I666" s="93"/>
      <c r="J666" s="93"/>
      <c r="K666" s="96"/>
      <c r="L666" s="97"/>
      <c r="M666" s="97"/>
      <c r="N666" s="97"/>
      <c r="R666" s="106"/>
      <c r="S666" s="83"/>
      <c r="T666" s="106"/>
      <c r="U666" s="109"/>
      <c r="V666" s="109"/>
      <c r="W666" s="109"/>
      <c r="X666" s="109"/>
      <c r="Y666" s="83"/>
      <c r="Z666" s="83"/>
      <c r="AA666" s="83"/>
    </row>
    <row r="667" spans="2:27">
      <c r="B667" s="9" t="s">
        <v>1218</v>
      </c>
      <c r="C667" s="11"/>
      <c r="D667" s="11"/>
      <c r="E667" s="11"/>
      <c r="F667" s="11" t="s">
        <v>1219</v>
      </c>
      <c r="G667" s="93"/>
      <c r="H667" s="93"/>
      <c r="I667" s="93"/>
      <c r="J667" s="93"/>
      <c r="K667" s="96"/>
      <c r="L667" s="97"/>
      <c r="M667" s="97"/>
      <c r="N667" s="97"/>
      <c r="R667" s="106"/>
      <c r="S667" s="83"/>
      <c r="T667" s="106"/>
      <c r="U667" s="109"/>
      <c r="V667" s="109"/>
      <c r="W667" s="109"/>
      <c r="X667" s="109"/>
      <c r="Y667" s="83"/>
      <c r="Z667" s="83"/>
      <c r="AA667" s="83"/>
    </row>
    <row r="668" spans="2:27">
      <c r="B668" s="9" t="s">
        <v>1220</v>
      </c>
      <c r="C668" s="11"/>
      <c r="D668" s="11"/>
      <c r="E668" s="11"/>
      <c r="F668" s="11" t="s">
        <v>1221</v>
      </c>
      <c r="G668" s="93"/>
      <c r="H668" s="93"/>
      <c r="I668" s="93"/>
      <c r="J668" s="93"/>
      <c r="K668" s="96"/>
      <c r="L668" s="97"/>
      <c r="M668" s="97"/>
      <c r="N668" s="97"/>
      <c r="R668" s="106"/>
      <c r="S668" s="83"/>
      <c r="T668" s="106"/>
      <c r="U668" s="109"/>
      <c r="V668" s="109"/>
      <c r="W668" s="109"/>
      <c r="X668" s="109"/>
      <c r="Y668" s="83"/>
      <c r="Z668" s="83"/>
      <c r="AA668" s="83"/>
    </row>
    <row r="669" spans="2:27">
      <c r="B669" s="9" t="s">
        <v>1222</v>
      </c>
      <c r="C669" s="11"/>
      <c r="D669" s="11"/>
      <c r="E669" s="11"/>
      <c r="F669" s="11" t="s">
        <v>1223</v>
      </c>
      <c r="G669" s="93"/>
      <c r="H669" s="93"/>
      <c r="I669" s="93"/>
      <c r="J669" s="93"/>
      <c r="K669" s="96"/>
      <c r="L669" s="97"/>
      <c r="M669" s="97"/>
      <c r="N669" s="97"/>
      <c r="R669" s="106"/>
      <c r="S669" s="83"/>
      <c r="T669" s="106"/>
      <c r="U669" s="109"/>
      <c r="V669" s="109"/>
      <c r="W669" s="109"/>
      <c r="X669" s="109"/>
      <c r="Y669" s="83"/>
      <c r="Z669" s="83"/>
      <c r="AA669" s="83"/>
    </row>
    <row r="670" spans="2:27">
      <c r="B670" s="9" t="s">
        <v>1224</v>
      </c>
      <c r="C670" s="11"/>
      <c r="D670" s="11"/>
      <c r="E670" s="11"/>
      <c r="F670" s="11" t="s">
        <v>1225</v>
      </c>
      <c r="G670" s="93"/>
      <c r="H670" s="93"/>
      <c r="I670" s="93"/>
      <c r="J670" s="93"/>
      <c r="K670" s="96"/>
      <c r="L670" s="97"/>
      <c r="M670" s="97"/>
      <c r="N670" s="97"/>
      <c r="R670" s="106"/>
      <c r="S670" s="83"/>
      <c r="T670" s="106"/>
      <c r="U670" s="109"/>
      <c r="V670" s="109"/>
      <c r="W670" s="109"/>
      <c r="X670" s="109"/>
      <c r="Y670" s="83"/>
      <c r="Z670" s="83"/>
      <c r="AA670" s="83"/>
    </row>
    <row r="671" spans="2:27">
      <c r="B671" s="9"/>
      <c r="C671" s="11"/>
      <c r="D671" s="11" t="s">
        <v>1226</v>
      </c>
      <c r="E671" s="11"/>
      <c r="F671" s="11"/>
      <c r="G671" s="93"/>
      <c r="H671" s="93"/>
      <c r="I671" s="93"/>
      <c r="J671" s="93"/>
      <c r="K671" s="96"/>
      <c r="L671" s="97"/>
      <c r="M671" s="97"/>
      <c r="N671" s="97"/>
      <c r="R671" s="106"/>
      <c r="S671" s="83"/>
      <c r="T671" s="106"/>
      <c r="U671" s="109"/>
      <c r="V671" s="109"/>
      <c r="W671" s="109"/>
      <c r="X671" s="109"/>
      <c r="Y671" s="83"/>
      <c r="Z671" s="83"/>
      <c r="AA671" s="83"/>
    </row>
    <row r="672" spans="2:27">
      <c r="B672" s="9"/>
      <c r="C672" s="11"/>
      <c r="D672" s="11"/>
      <c r="E672" s="11" t="s">
        <v>1227</v>
      </c>
      <c r="F672" s="11"/>
      <c r="G672" s="93"/>
      <c r="H672" s="93"/>
      <c r="I672" s="93"/>
      <c r="J672" s="93"/>
      <c r="K672" s="96"/>
      <c r="L672" s="97"/>
      <c r="M672" s="97"/>
      <c r="N672" s="97"/>
      <c r="R672" s="106"/>
      <c r="S672" s="83"/>
      <c r="T672" s="106"/>
      <c r="U672" s="109"/>
      <c r="V672" s="109"/>
      <c r="W672" s="109"/>
      <c r="X672" s="109"/>
      <c r="Y672" s="83"/>
      <c r="Z672" s="83"/>
      <c r="AA672" s="83"/>
    </row>
    <row r="673" spans="2:27">
      <c r="B673" s="9" t="s">
        <v>1228</v>
      </c>
      <c r="C673" s="11"/>
      <c r="D673" s="11"/>
      <c r="E673" s="11"/>
      <c r="F673" s="11" t="s">
        <v>205</v>
      </c>
      <c r="G673" s="93"/>
      <c r="H673" s="93"/>
      <c r="I673" s="93"/>
      <c r="J673" s="93"/>
      <c r="K673" s="96"/>
      <c r="L673" s="97"/>
      <c r="M673" s="97"/>
      <c r="N673" s="97"/>
      <c r="R673" s="106"/>
      <c r="S673" s="83"/>
      <c r="T673" s="106"/>
      <c r="U673" s="109"/>
      <c r="V673" s="109"/>
      <c r="W673" s="109"/>
      <c r="X673" s="109"/>
      <c r="Y673" s="83"/>
      <c r="Z673" s="83"/>
      <c r="AA673" s="83"/>
    </row>
    <row r="674" spans="2:27">
      <c r="B674" s="9" t="s">
        <v>1229</v>
      </c>
      <c r="C674" s="11"/>
      <c r="D674" s="11"/>
      <c r="E674" s="11"/>
      <c r="F674" s="11" t="s">
        <v>207</v>
      </c>
      <c r="G674" s="93"/>
      <c r="H674" s="93"/>
      <c r="I674" s="93"/>
      <c r="J674" s="93"/>
      <c r="K674" s="96"/>
      <c r="L674" s="97"/>
      <c r="M674" s="97"/>
      <c r="N674" s="97"/>
      <c r="R674" s="106"/>
      <c r="S674" s="83"/>
      <c r="T674" s="106"/>
      <c r="U674" s="109"/>
      <c r="V674" s="109"/>
      <c r="W674" s="109"/>
      <c r="X674" s="109"/>
      <c r="Y674" s="83"/>
      <c r="Z674" s="83"/>
      <c r="AA674" s="83"/>
    </row>
    <row r="675" spans="2:27">
      <c r="B675" s="9"/>
      <c r="C675" s="11"/>
      <c r="D675" s="11"/>
      <c r="E675" s="11" t="s">
        <v>1230</v>
      </c>
      <c r="F675" s="11"/>
      <c r="G675" s="93"/>
      <c r="H675" s="93"/>
      <c r="I675" s="93"/>
      <c r="J675" s="93"/>
      <c r="K675" s="96"/>
      <c r="L675" s="97"/>
      <c r="M675" s="97"/>
      <c r="N675" s="97"/>
      <c r="R675" s="106"/>
      <c r="S675" s="83"/>
      <c r="T675" s="106"/>
      <c r="U675" s="109"/>
      <c r="V675" s="109"/>
      <c r="W675" s="109"/>
      <c r="X675" s="109"/>
      <c r="Y675" s="83"/>
      <c r="Z675" s="83"/>
      <c r="AA675" s="83"/>
    </row>
    <row r="676" spans="2:27">
      <c r="B676" s="9" t="s">
        <v>1231</v>
      </c>
      <c r="C676" s="11"/>
      <c r="D676" s="11"/>
      <c r="E676" s="11"/>
      <c r="F676" s="11" t="s">
        <v>1232</v>
      </c>
      <c r="G676" s="93"/>
      <c r="H676" s="93"/>
      <c r="I676" s="93"/>
      <c r="J676" s="93"/>
      <c r="K676" s="96"/>
      <c r="L676" s="97"/>
      <c r="M676" s="97"/>
      <c r="N676" s="97"/>
      <c r="R676" s="106"/>
      <c r="S676" s="83"/>
      <c r="T676" s="106"/>
      <c r="U676" s="109"/>
      <c r="V676" s="109"/>
      <c r="W676" s="109"/>
      <c r="X676" s="109"/>
      <c r="Y676" s="83"/>
      <c r="Z676" s="83"/>
      <c r="AA676" s="83"/>
    </row>
    <row r="677" spans="2:27">
      <c r="B677" s="9" t="s">
        <v>1233</v>
      </c>
      <c r="C677" s="11"/>
      <c r="D677" s="11"/>
      <c r="E677" s="11"/>
      <c r="F677" s="11" t="s">
        <v>1234</v>
      </c>
      <c r="G677" s="93"/>
      <c r="H677" s="93"/>
      <c r="I677" s="93"/>
      <c r="J677" s="93"/>
      <c r="K677" s="96"/>
      <c r="L677" s="97"/>
      <c r="M677" s="97"/>
      <c r="N677" s="97"/>
      <c r="R677" s="106"/>
      <c r="S677" s="83"/>
      <c r="T677" s="106"/>
      <c r="U677" s="109"/>
      <c r="V677" s="109"/>
      <c r="W677" s="109"/>
      <c r="X677" s="109"/>
      <c r="Y677" s="83"/>
      <c r="Z677" s="83"/>
      <c r="AA677" s="83"/>
    </row>
    <row r="678" spans="2:27">
      <c r="B678" s="9" t="s">
        <v>1235</v>
      </c>
      <c r="C678" s="11"/>
      <c r="D678" s="11"/>
      <c r="E678" s="11"/>
      <c r="F678" s="11" t="s">
        <v>1236</v>
      </c>
      <c r="G678" s="93"/>
      <c r="H678" s="93"/>
      <c r="I678" s="93"/>
      <c r="J678" s="93"/>
      <c r="K678" s="96"/>
      <c r="L678" s="97"/>
      <c r="M678" s="97"/>
      <c r="N678" s="97"/>
      <c r="R678" s="106"/>
      <c r="S678" s="83"/>
      <c r="T678" s="106"/>
      <c r="U678" s="109"/>
      <c r="V678" s="109"/>
      <c r="W678" s="109"/>
      <c r="X678" s="109"/>
      <c r="Y678" s="83"/>
      <c r="Z678" s="83"/>
      <c r="AA678" s="83"/>
    </row>
    <row r="679" spans="2:27">
      <c r="B679" s="9"/>
      <c r="C679" s="11"/>
      <c r="D679" s="11"/>
      <c r="E679" s="11" t="s">
        <v>1237</v>
      </c>
      <c r="F679" s="11"/>
      <c r="G679" s="93"/>
      <c r="H679" s="93"/>
      <c r="I679" s="93"/>
      <c r="J679" s="93"/>
      <c r="K679" s="96"/>
      <c r="L679" s="97"/>
      <c r="M679" s="97"/>
      <c r="N679" s="97"/>
      <c r="R679" s="106"/>
      <c r="S679" s="83"/>
      <c r="T679" s="106"/>
      <c r="U679" s="109"/>
      <c r="V679" s="109"/>
      <c r="W679" s="109"/>
      <c r="X679" s="109"/>
      <c r="Y679" s="83"/>
      <c r="Z679" s="83"/>
      <c r="AA679" s="83"/>
    </row>
    <row r="680" spans="2:27">
      <c r="B680" s="9" t="s">
        <v>1238</v>
      </c>
      <c r="C680" s="11"/>
      <c r="D680" s="11"/>
      <c r="E680" s="11"/>
      <c r="F680" s="11" t="s">
        <v>1237</v>
      </c>
      <c r="G680" s="93"/>
      <c r="H680" s="93"/>
      <c r="I680" s="93"/>
      <c r="J680" s="93"/>
      <c r="K680" s="96"/>
      <c r="L680" s="97"/>
      <c r="M680" s="97"/>
      <c r="N680" s="97"/>
      <c r="R680" s="106"/>
      <c r="S680" s="83"/>
      <c r="T680" s="106"/>
      <c r="U680" s="109"/>
      <c r="V680" s="109"/>
      <c r="W680" s="109"/>
      <c r="X680" s="109"/>
      <c r="Y680" s="83"/>
      <c r="Z680" s="83"/>
      <c r="AA680" s="83"/>
    </row>
    <row r="681" spans="2:27">
      <c r="B681" s="9"/>
      <c r="C681" s="11"/>
      <c r="D681" s="11"/>
      <c r="E681" s="11" t="s">
        <v>1239</v>
      </c>
      <c r="F681" s="11"/>
      <c r="G681" s="93"/>
      <c r="H681" s="93"/>
      <c r="I681" s="93"/>
      <c r="J681" s="93"/>
      <c r="K681" s="96"/>
      <c r="L681" s="97"/>
      <c r="M681" s="97"/>
      <c r="N681" s="97"/>
      <c r="R681" s="106"/>
      <c r="S681" s="83"/>
      <c r="T681" s="106"/>
      <c r="U681" s="109"/>
      <c r="V681" s="109"/>
      <c r="W681" s="109"/>
      <c r="X681" s="109"/>
      <c r="Y681" s="83"/>
      <c r="Z681" s="83"/>
      <c r="AA681" s="83"/>
    </row>
    <row r="682" spans="2:27">
      <c r="B682" s="9" t="s">
        <v>1240</v>
      </c>
      <c r="C682" s="11"/>
      <c r="D682" s="11"/>
      <c r="E682" s="11"/>
      <c r="F682" s="11" t="s">
        <v>1241</v>
      </c>
      <c r="G682" s="93"/>
      <c r="H682" s="93"/>
      <c r="I682" s="93"/>
      <c r="J682" s="93"/>
      <c r="K682" s="96"/>
      <c r="L682" s="97"/>
      <c r="M682" s="97"/>
      <c r="N682" s="97"/>
      <c r="R682" s="106"/>
      <c r="S682" s="83"/>
      <c r="T682" s="106"/>
      <c r="U682" s="109"/>
      <c r="V682" s="109"/>
      <c r="W682" s="109"/>
      <c r="X682" s="109"/>
      <c r="Y682" s="83"/>
      <c r="Z682" s="83"/>
      <c r="AA682" s="83"/>
    </row>
    <row r="683" spans="2:27">
      <c r="B683" s="9" t="s">
        <v>1242</v>
      </c>
      <c r="C683" s="11"/>
      <c r="D683" s="11"/>
      <c r="E683" s="11"/>
      <c r="F683" s="11" t="s">
        <v>1243</v>
      </c>
      <c r="G683" s="93"/>
      <c r="H683" s="93"/>
      <c r="I683" s="93"/>
      <c r="J683" s="93"/>
      <c r="K683" s="96"/>
      <c r="L683" s="97"/>
      <c r="M683" s="97"/>
      <c r="N683" s="97"/>
      <c r="R683" s="106"/>
      <c r="S683" s="83"/>
      <c r="T683" s="106"/>
      <c r="U683" s="109"/>
      <c r="V683" s="109"/>
      <c r="W683" s="109"/>
      <c r="X683" s="109"/>
      <c r="Y683" s="83"/>
      <c r="Z683" s="83"/>
      <c r="AA683" s="83"/>
    </row>
    <row r="684" spans="2:27">
      <c r="B684" s="9" t="s">
        <v>1244</v>
      </c>
      <c r="C684" s="11"/>
      <c r="D684" s="11"/>
      <c r="E684" s="11"/>
      <c r="F684" s="11" t="s">
        <v>1245</v>
      </c>
      <c r="G684" s="93"/>
      <c r="H684" s="93"/>
      <c r="I684" s="93"/>
      <c r="J684" s="93"/>
      <c r="K684" s="96"/>
      <c r="L684" s="97"/>
      <c r="M684" s="97"/>
      <c r="N684" s="97"/>
      <c r="R684" s="106"/>
      <c r="S684" s="83"/>
      <c r="T684" s="106"/>
      <c r="U684" s="109"/>
      <c r="V684" s="109"/>
      <c r="W684" s="109"/>
      <c r="X684" s="109"/>
      <c r="Y684" s="83"/>
      <c r="Z684" s="83"/>
      <c r="AA684" s="83"/>
    </row>
    <row r="685" spans="2:27">
      <c r="B685" s="9" t="s">
        <v>1246</v>
      </c>
      <c r="C685" s="11"/>
      <c r="D685" s="11"/>
      <c r="E685" s="11"/>
      <c r="F685" s="11" t="s">
        <v>1247</v>
      </c>
      <c r="G685" s="93"/>
      <c r="H685" s="93"/>
      <c r="I685" s="93"/>
      <c r="J685" s="93"/>
      <c r="K685" s="96"/>
      <c r="L685" s="97"/>
      <c r="M685" s="97"/>
      <c r="N685" s="97"/>
      <c r="R685" s="106"/>
      <c r="S685" s="83"/>
      <c r="T685" s="106"/>
      <c r="U685" s="109"/>
      <c r="V685" s="109"/>
      <c r="W685" s="109"/>
      <c r="X685" s="109"/>
      <c r="Y685" s="83"/>
      <c r="Z685" s="83"/>
      <c r="AA685" s="83"/>
    </row>
    <row r="686" spans="2:27">
      <c r="B686" s="9" t="s">
        <v>1248</v>
      </c>
      <c r="C686" s="11"/>
      <c r="D686" s="11"/>
      <c r="E686" s="11"/>
      <c r="F686" s="11" t="s">
        <v>1249</v>
      </c>
      <c r="G686" s="93"/>
      <c r="H686" s="93"/>
      <c r="I686" s="93"/>
      <c r="J686" s="93"/>
      <c r="K686" s="96"/>
      <c r="L686" s="97"/>
      <c r="M686" s="97"/>
      <c r="N686" s="97"/>
      <c r="R686" s="106"/>
      <c r="S686" s="83"/>
      <c r="T686" s="106"/>
      <c r="U686" s="109"/>
      <c r="V686" s="109"/>
      <c r="W686" s="109"/>
      <c r="X686" s="109"/>
      <c r="Y686" s="83"/>
      <c r="Z686" s="83"/>
      <c r="AA686" s="83"/>
    </row>
    <row r="687" spans="2:27">
      <c r="B687" s="9" t="s">
        <v>1250</v>
      </c>
      <c r="C687" s="11"/>
      <c r="D687" s="11"/>
      <c r="E687" s="11"/>
      <c r="F687" s="11" t="s">
        <v>1251</v>
      </c>
      <c r="G687" s="93"/>
      <c r="H687" s="93"/>
      <c r="I687" s="93"/>
      <c r="J687" s="93"/>
      <c r="K687" s="96"/>
      <c r="L687" s="97"/>
      <c r="M687" s="97"/>
      <c r="N687" s="97"/>
      <c r="R687" s="106"/>
      <c r="S687" s="83"/>
      <c r="T687" s="106"/>
      <c r="U687" s="109"/>
      <c r="V687" s="109"/>
      <c r="W687" s="109"/>
      <c r="X687" s="109"/>
      <c r="Y687" s="83"/>
      <c r="Z687" s="83"/>
      <c r="AA687" s="83"/>
    </row>
    <row r="688" spans="2:27">
      <c r="B688" s="9" t="s">
        <v>1252</v>
      </c>
      <c r="C688" s="11"/>
      <c r="D688" s="11"/>
      <c r="E688" s="11"/>
      <c r="F688" s="11" t="s">
        <v>1253</v>
      </c>
      <c r="G688" s="93"/>
      <c r="H688" s="93"/>
      <c r="I688" s="93"/>
      <c r="J688" s="93"/>
      <c r="K688" s="96"/>
      <c r="L688" s="97"/>
      <c r="M688" s="97"/>
      <c r="N688" s="97"/>
      <c r="R688" s="106"/>
      <c r="S688" s="83"/>
      <c r="T688" s="106"/>
      <c r="U688" s="109"/>
      <c r="V688" s="109"/>
      <c r="W688" s="109"/>
      <c r="X688" s="109"/>
      <c r="Y688" s="83"/>
      <c r="Z688" s="83"/>
      <c r="AA688" s="83"/>
    </row>
    <row r="689" spans="2:27">
      <c r="B689" s="9" t="s">
        <v>1254</v>
      </c>
      <c r="C689" s="11"/>
      <c r="D689" s="11"/>
      <c r="E689" s="11"/>
      <c r="F689" s="11" t="s">
        <v>1255</v>
      </c>
      <c r="G689" s="93"/>
      <c r="H689" s="93"/>
      <c r="I689" s="93"/>
      <c r="J689" s="93"/>
      <c r="K689" s="96"/>
      <c r="L689" s="97"/>
      <c r="M689" s="97"/>
      <c r="N689" s="97"/>
      <c r="R689" s="106"/>
      <c r="S689" s="83"/>
      <c r="T689" s="106"/>
      <c r="U689" s="109"/>
      <c r="V689" s="109"/>
      <c r="W689" s="109"/>
      <c r="X689" s="109"/>
      <c r="Y689" s="83"/>
      <c r="Z689" s="83"/>
      <c r="AA689" s="83"/>
    </row>
    <row r="690" spans="2:27">
      <c r="B690" s="9" t="s">
        <v>1256</v>
      </c>
      <c r="C690" s="11"/>
      <c r="D690" s="11"/>
      <c r="E690" s="11"/>
      <c r="F690" s="11" t="s">
        <v>1257</v>
      </c>
      <c r="G690" s="93"/>
      <c r="H690" s="93"/>
      <c r="I690" s="93"/>
      <c r="J690" s="93"/>
      <c r="K690" s="96"/>
      <c r="L690" s="97"/>
      <c r="M690" s="97"/>
      <c r="N690" s="97"/>
      <c r="R690" s="106"/>
      <c r="S690" s="83"/>
      <c r="T690" s="106"/>
      <c r="U690" s="109"/>
      <c r="V690" s="109"/>
      <c r="W690" s="109"/>
      <c r="X690" s="109"/>
      <c r="Y690" s="83"/>
      <c r="Z690" s="83"/>
      <c r="AA690" s="83"/>
    </row>
    <row r="691" spans="2:27">
      <c r="B691" s="9"/>
      <c r="C691" s="11"/>
      <c r="D691" s="11"/>
      <c r="E691" s="11" t="s">
        <v>1258</v>
      </c>
      <c r="F691" s="11"/>
      <c r="G691" s="93"/>
      <c r="H691" s="93"/>
      <c r="I691" s="93"/>
      <c r="J691" s="93"/>
      <c r="K691" s="96"/>
      <c r="L691" s="97"/>
      <c r="M691" s="97"/>
      <c r="N691" s="97"/>
      <c r="R691" s="106"/>
      <c r="S691" s="83"/>
      <c r="T691" s="106"/>
      <c r="U691" s="109"/>
      <c r="V691" s="109"/>
      <c r="W691" s="109"/>
      <c r="X691" s="109"/>
      <c r="Y691" s="83"/>
      <c r="Z691" s="83"/>
      <c r="AA691" s="83"/>
    </row>
    <row r="692" spans="2:27">
      <c r="B692" s="9" t="s">
        <v>1259</v>
      </c>
      <c r="C692" s="11"/>
      <c r="D692" s="11"/>
      <c r="E692" s="11"/>
      <c r="F692" s="11" t="s">
        <v>1260</v>
      </c>
      <c r="G692" s="93"/>
      <c r="H692" s="93"/>
      <c r="I692" s="93"/>
      <c r="J692" s="93"/>
      <c r="K692" s="96"/>
      <c r="L692" s="97"/>
      <c r="M692" s="97"/>
      <c r="N692" s="97"/>
      <c r="R692" s="106"/>
      <c r="S692" s="83"/>
      <c r="T692" s="106"/>
      <c r="U692" s="109"/>
      <c r="V692" s="109"/>
      <c r="W692" s="109"/>
      <c r="X692" s="109"/>
      <c r="Y692" s="83"/>
      <c r="Z692" s="83"/>
      <c r="AA692" s="83"/>
    </row>
    <row r="693" spans="2:27">
      <c r="B693" s="9" t="s">
        <v>1261</v>
      </c>
      <c r="C693" s="11"/>
      <c r="D693" s="11"/>
      <c r="E693" s="11"/>
      <c r="F693" s="11" t="s">
        <v>1262</v>
      </c>
      <c r="G693" s="93"/>
      <c r="H693" s="93"/>
      <c r="I693" s="93"/>
      <c r="J693" s="93"/>
      <c r="K693" s="96"/>
      <c r="L693" s="97"/>
      <c r="M693" s="97"/>
      <c r="N693" s="97"/>
      <c r="R693" s="106"/>
      <c r="S693" s="83"/>
      <c r="T693" s="106"/>
      <c r="U693" s="109"/>
      <c r="V693" s="109"/>
      <c r="W693" s="109"/>
      <c r="X693" s="109"/>
      <c r="Y693" s="83"/>
      <c r="Z693" s="83"/>
      <c r="AA693" s="83"/>
    </row>
    <row r="694" spans="2:27">
      <c r="B694" s="9"/>
      <c r="C694" s="11"/>
      <c r="D694" s="11"/>
      <c r="E694" s="11" t="s">
        <v>1263</v>
      </c>
      <c r="F694" s="11"/>
      <c r="G694" s="93"/>
      <c r="H694" s="93"/>
      <c r="I694" s="93"/>
      <c r="J694" s="93"/>
      <c r="K694" s="96"/>
      <c r="L694" s="97"/>
      <c r="M694" s="97"/>
      <c r="N694" s="97"/>
      <c r="R694" s="106"/>
      <c r="S694" s="83"/>
      <c r="T694" s="106"/>
      <c r="U694" s="109"/>
      <c r="V694" s="109"/>
      <c r="W694" s="109"/>
      <c r="X694" s="109"/>
      <c r="Y694" s="83"/>
      <c r="Z694" s="83"/>
      <c r="AA694" s="83"/>
    </row>
    <row r="695" spans="2:27">
      <c r="B695" s="9" t="s">
        <v>1264</v>
      </c>
      <c r="C695" s="11"/>
      <c r="D695" s="11"/>
      <c r="E695" s="11"/>
      <c r="F695" s="11" t="s">
        <v>1265</v>
      </c>
      <c r="G695" s="93"/>
      <c r="H695" s="93"/>
      <c r="I695" s="93"/>
      <c r="J695" s="93"/>
      <c r="K695" s="96"/>
      <c r="L695" s="97"/>
      <c r="M695" s="97"/>
      <c r="N695" s="97"/>
      <c r="R695" s="106"/>
      <c r="S695" s="83"/>
      <c r="T695" s="106"/>
      <c r="U695" s="109"/>
      <c r="V695" s="109"/>
      <c r="W695" s="109"/>
      <c r="X695" s="109"/>
      <c r="Y695" s="83"/>
      <c r="Z695" s="83"/>
      <c r="AA695" s="83"/>
    </row>
    <row r="696" spans="2:27">
      <c r="B696" s="9" t="s">
        <v>1266</v>
      </c>
      <c r="C696" s="11"/>
      <c r="D696" s="11"/>
      <c r="E696" s="11"/>
      <c r="F696" s="11" t="s">
        <v>1267</v>
      </c>
      <c r="G696" s="93"/>
      <c r="H696" s="93"/>
      <c r="I696" s="93"/>
      <c r="J696" s="93"/>
      <c r="K696" s="96"/>
      <c r="L696" s="97"/>
      <c r="M696" s="97"/>
      <c r="N696" s="97"/>
      <c r="R696" s="106"/>
      <c r="S696" s="83"/>
      <c r="T696" s="106"/>
      <c r="U696" s="109"/>
      <c r="V696" s="109"/>
      <c r="W696" s="109"/>
      <c r="X696" s="109"/>
      <c r="Y696" s="83"/>
      <c r="Z696" s="83"/>
      <c r="AA696" s="83"/>
    </row>
    <row r="697" spans="2:27">
      <c r="B697" s="9" t="s">
        <v>1268</v>
      </c>
      <c r="C697" s="11"/>
      <c r="D697" s="11"/>
      <c r="E697" s="11"/>
      <c r="F697" s="11" t="s">
        <v>1269</v>
      </c>
      <c r="G697" s="93"/>
      <c r="H697" s="93"/>
      <c r="I697" s="93"/>
      <c r="J697" s="93"/>
      <c r="K697" s="96"/>
      <c r="L697" s="97"/>
      <c r="M697" s="97"/>
      <c r="N697" s="97"/>
      <c r="R697" s="106"/>
      <c r="S697" s="83"/>
      <c r="T697" s="106"/>
      <c r="U697" s="109"/>
      <c r="V697" s="109"/>
      <c r="W697" s="109"/>
      <c r="X697" s="109"/>
      <c r="Y697" s="83"/>
      <c r="Z697" s="83"/>
      <c r="AA697" s="83"/>
    </row>
    <row r="698" spans="2:27">
      <c r="B698" s="9" t="s">
        <v>1270</v>
      </c>
      <c r="C698" s="11"/>
      <c r="D698" s="11"/>
      <c r="E698" s="11"/>
      <c r="F698" s="11" t="s">
        <v>1271</v>
      </c>
      <c r="G698" s="93"/>
      <c r="H698" s="93"/>
      <c r="I698" s="93"/>
      <c r="J698" s="93"/>
      <c r="K698" s="96"/>
      <c r="L698" s="97"/>
      <c r="M698" s="97"/>
      <c r="N698" s="97"/>
      <c r="R698" s="106"/>
      <c r="S698" s="83"/>
      <c r="T698" s="106"/>
      <c r="U698" s="109"/>
      <c r="V698" s="109"/>
      <c r="W698" s="109"/>
      <c r="X698" s="109"/>
      <c r="Y698" s="83"/>
      <c r="Z698" s="83"/>
      <c r="AA698" s="83"/>
    </row>
    <row r="699" spans="2:27">
      <c r="B699" s="9" t="s">
        <v>1272</v>
      </c>
      <c r="C699" s="11"/>
      <c r="D699" s="11"/>
      <c r="E699" s="11"/>
      <c r="F699" s="11" t="s">
        <v>1273</v>
      </c>
      <c r="G699" s="93"/>
      <c r="H699" s="93"/>
      <c r="I699" s="93"/>
      <c r="J699" s="93"/>
      <c r="K699" s="96"/>
      <c r="L699" s="97"/>
      <c r="M699" s="97"/>
      <c r="N699" s="97"/>
      <c r="R699" s="106"/>
      <c r="S699" s="83"/>
      <c r="T699" s="106"/>
      <c r="U699" s="109"/>
      <c r="V699" s="109"/>
      <c r="W699" s="109"/>
      <c r="X699" s="109"/>
      <c r="Y699" s="83"/>
      <c r="Z699" s="83"/>
      <c r="AA699" s="83"/>
    </row>
    <row r="700" spans="2:27">
      <c r="B700" s="9"/>
      <c r="C700" s="11"/>
      <c r="D700" s="11"/>
      <c r="E700" s="11" t="s">
        <v>1274</v>
      </c>
      <c r="F700" s="11"/>
      <c r="G700" s="93"/>
      <c r="H700" s="93"/>
      <c r="I700" s="93"/>
      <c r="J700" s="93"/>
      <c r="K700" s="96"/>
      <c r="L700" s="97"/>
      <c r="M700" s="97"/>
      <c r="N700" s="97"/>
      <c r="R700" s="106"/>
      <c r="S700" s="83"/>
      <c r="T700" s="106"/>
      <c r="U700" s="109"/>
      <c r="V700" s="109"/>
      <c r="W700" s="109"/>
      <c r="X700" s="109"/>
      <c r="Y700" s="83"/>
      <c r="Z700" s="83"/>
      <c r="AA700" s="83"/>
    </row>
    <row r="701" spans="2:27">
      <c r="B701" s="9" t="s">
        <v>1275</v>
      </c>
      <c r="C701" s="11"/>
      <c r="D701" s="11"/>
      <c r="E701" s="11"/>
      <c r="F701" s="11" t="s">
        <v>1276</v>
      </c>
      <c r="G701" s="93"/>
      <c r="H701" s="93"/>
      <c r="I701" s="93"/>
      <c r="J701" s="93"/>
      <c r="K701" s="96"/>
      <c r="L701" s="97"/>
      <c r="M701" s="97"/>
      <c r="N701" s="97"/>
      <c r="R701" s="106"/>
      <c r="S701" s="83"/>
      <c r="T701" s="106"/>
      <c r="U701" s="109"/>
      <c r="V701" s="109"/>
      <c r="W701" s="109"/>
      <c r="X701" s="109"/>
      <c r="Y701" s="83"/>
      <c r="Z701" s="83"/>
      <c r="AA701" s="83"/>
    </row>
    <row r="702" spans="2:27">
      <c r="B702" s="9" t="s">
        <v>1277</v>
      </c>
      <c r="C702" s="11"/>
      <c r="D702" s="11"/>
      <c r="E702" s="11"/>
      <c r="F702" s="11" t="s">
        <v>1278</v>
      </c>
      <c r="G702" s="93"/>
      <c r="H702" s="93"/>
      <c r="I702" s="93"/>
      <c r="J702" s="93"/>
      <c r="K702" s="96"/>
      <c r="L702" s="97"/>
      <c r="M702" s="97"/>
      <c r="N702" s="97"/>
      <c r="R702" s="106"/>
      <c r="S702" s="83"/>
      <c r="T702" s="106"/>
      <c r="U702" s="109"/>
      <c r="V702" s="109"/>
      <c r="W702" s="109"/>
      <c r="X702" s="109"/>
      <c r="Y702" s="83"/>
      <c r="Z702" s="83"/>
      <c r="AA702" s="83"/>
    </row>
    <row r="703" spans="2:27">
      <c r="B703" s="9" t="s">
        <v>1279</v>
      </c>
      <c r="C703" s="11"/>
      <c r="D703" s="11"/>
      <c r="E703" s="11"/>
      <c r="F703" s="11" t="s">
        <v>1280</v>
      </c>
      <c r="G703" s="93"/>
      <c r="H703" s="93"/>
      <c r="I703" s="93"/>
      <c r="J703" s="93"/>
      <c r="K703" s="96"/>
      <c r="L703" s="97"/>
      <c r="M703" s="97"/>
      <c r="N703" s="97"/>
      <c r="R703" s="106"/>
      <c r="S703" s="83"/>
      <c r="T703" s="106"/>
      <c r="U703" s="109"/>
      <c r="V703" s="109"/>
      <c r="W703" s="109"/>
      <c r="X703" s="109"/>
      <c r="Y703" s="83"/>
      <c r="Z703" s="83"/>
      <c r="AA703" s="83"/>
    </row>
    <row r="704" spans="2:27">
      <c r="B704" s="9" t="s">
        <v>1281</v>
      </c>
      <c r="C704" s="11"/>
      <c r="D704" s="11"/>
      <c r="E704" s="11"/>
      <c r="F704" s="11" t="s">
        <v>1282</v>
      </c>
      <c r="G704" s="93"/>
      <c r="H704" s="93"/>
      <c r="I704" s="93"/>
      <c r="J704" s="93"/>
      <c r="K704" s="96"/>
      <c r="L704" s="97"/>
      <c r="M704" s="97"/>
      <c r="N704" s="97"/>
      <c r="R704" s="106"/>
      <c r="S704" s="83"/>
      <c r="T704" s="106"/>
      <c r="U704" s="109"/>
      <c r="V704" s="109"/>
      <c r="W704" s="109"/>
      <c r="X704" s="109"/>
      <c r="Y704" s="83"/>
      <c r="Z704" s="83"/>
      <c r="AA704" s="83"/>
    </row>
    <row r="705" spans="2:27">
      <c r="B705" s="9"/>
      <c r="C705" s="11"/>
      <c r="D705" s="11" t="s">
        <v>1283</v>
      </c>
      <c r="E705" s="11"/>
      <c r="F705" s="11"/>
      <c r="G705" s="93"/>
      <c r="H705" s="93"/>
      <c r="I705" s="93"/>
      <c r="J705" s="93"/>
      <c r="K705" s="96"/>
      <c r="L705" s="97"/>
      <c r="M705" s="97"/>
      <c r="N705" s="97"/>
      <c r="R705" s="106"/>
      <c r="S705" s="83"/>
      <c r="T705" s="106"/>
      <c r="U705" s="109"/>
      <c r="V705" s="109"/>
      <c r="W705" s="109"/>
      <c r="X705" s="109"/>
      <c r="Y705" s="83"/>
      <c r="Z705" s="83"/>
      <c r="AA705" s="83"/>
    </row>
    <row r="706" spans="2:27">
      <c r="B706" s="9"/>
      <c r="C706" s="11"/>
      <c r="D706" s="11"/>
      <c r="E706" s="11" t="s">
        <v>1284</v>
      </c>
      <c r="F706" s="11"/>
      <c r="G706" s="93"/>
      <c r="H706" s="93"/>
      <c r="I706" s="93"/>
      <c r="J706" s="93"/>
      <c r="K706" s="96"/>
      <c r="L706" s="97"/>
      <c r="M706" s="97"/>
      <c r="N706" s="97"/>
      <c r="R706" s="106"/>
      <c r="S706" s="83"/>
      <c r="T706" s="106"/>
      <c r="U706" s="109"/>
      <c r="V706" s="109"/>
      <c r="W706" s="109"/>
      <c r="X706" s="109"/>
      <c r="Y706" s="83"/>
      <c r="Z706" s="83"/>
      <c r="AA706" s="83"/>
    </row>
    <row r="707" spans="2:27">
      <c r="B707" s="9" t="s">
        <v>1285</v>
      </c>
      <c r="C707" s="11"/>
      <c r="D707" s="11"/>
      <c r="E707" s="11"/>
      <c r="F707" s="11" t="s">
        <v>205</v>
      </c>
      <c r="G707" s="93"/>
      <c r="H707" s="93"/>
      <c r="I707" s="93"/>
      <c r="J707" s="93"/>
      <c r="K707" s="96"/>
      <c r="L707" s="97"/>
      <c r="M707" s="97"/>
      <c r="N707" s="97"/>
      <c r="R707" s="106"/>
      <c r="S707" s="83"/>
      <c r="T707" s="106"/>
      <c r="U707" s="109"/>
      <c r="V707" s="109"/>
      <c r="W707" s="109"/>
      <c r="X707" s="109"/>
      <c r="Y707" s="83"/>
      <c r="Z707" s="83"/>
      <c r="AA707" s="83"/>
    </row>
    <row r="708" spans="2:27">
      <c r="B708" s="9" t="s">
        <v>1286</v>
      </c>
      <c r="C708" s="11"/>
      <c r="D708" s="11"/>
      <c r="E708" s="11"/>
      <c r="F708" s="11" t="s">
        <v>207</v>
      </c>
      <c r="G708" s="93"/>
      <c r="H708" s="93"/>
      <c r="I708" s="93"/>
      <c r="J708" s="93"/>
      <c r="K708" s="96"/>
      <c r="L708" s="97"/>
      <c r="M708" s="97"/>
      <c r="N708" s="97"/>
      <c r="R708" s="106"/>
      <c r="S708" s="83"/>
      <c r="T708" s="106"/>
      <c r="U708" s="109"/>
      <c r="V708" s="109"/>
      <c r="W708" s="109"/>
      <c r="X708" s="109"/>
      <c r="Y708" s="83"/>
      <c r="Z708" s="83"/>
      <c r="AA708" s="83"/>
    </row>
    <row r="709" spans="2:27">
      <c r="B709" s="9"/>
      <c r="C709" s="11"/>
      <c r="D709" s="11"/>
      <c r="E709" s="11" t="s">
        <v>1287</v>
      </c>
      <c r="F709" s="11"/>
      <c r="G709" s="93"/>
      <c r="H709" s="93"/>
      <c r="I709" s="93"/>
      <c r="J709" s="93"/>
      <c r="K709" s="96"/>
      <c r="L709" s="97"/>
      <c r="M709" s="97"/>
      <c r="N709" s="97"/>
      <c r="R709" s="106"/>
      <c r="S709" s="83"/>
      <c r="T709" s="106"/>
      <c r="U709" s="109"/>
      <c r="V709" s="109"/>
      <c r="W709" s="109"/>
      <c r="X709" s="109"/>
      <c r="Y709" s="83"/>
      <c r="Z709" s="83"/>
      <c r="AA709" s="83"/>
    </row>
    <row r="710" spans="2:27">
      <c r="B710" s="9" t="s">
        <v>1288</v>
      </c>
      <c r="C710" s="11"/>
      <c r="D710" s="11"/>
      <c r="E710" s="11"/>
      <c r="F710" s="11" t="s">
        <v>1289</v>
      </c>
      <c r="G710" s="93"/>
      <c r="H710" s="93"/>
      <c r="I710" s="93"/>
      <c r="J710" s="93"/>
      <c r="K710" s="96"/>
      <c r="L710" s="97"/>
      <c r="M710" s="97"/>
      <c r="N710" s="97"/>
      <c r="R710" s="106"/>
      <c r="S710" s="83"/>
      <c r="T710" s="106"/>
      <c r="U710" s="109"/>
      <c r="V710" s="109"/>
      <c r="W710" s="109"/>
      <c r="X710" s="109"/>
      <c r="Y710" s="83"/>
      <c r="Z710" s="83"/>
      <c r="AA710" s="83"/>
    </row>
    <row r="711" spans="2:27">
      <c r="B711" s="9" t="s">
        <v>1290</v>
      </c>
      <c r="C711" s="11"/>
      <c r="D711" s="11"/>
      <c r="E711" s="11"/>
      <c r="F711" s="11" t="s">
        <v>1291</v>
      </c>
      <c r="G711" s="93"/>
      <c r="H711" s="93"/>
      <c r="I711" s="93"/>
      <c r="J711" s="93"/>
      <c r="K711" s="96"/>
      <c r="L711" s="97"/>
      <c r="M711" s="97"/>
      <c r="N711" s="97"/>
      <c r="R711" s="106"/>
      <c r="S711" s="83"/>
      <c r="T711" s="106"/>
      <c r="U711" s="109"/>
      <c r="V711" s="109"/>
      <c r="W711" s="109"/>
      <c r="X711" s="109"/>
      <c r="Y711" s="83"/>
      <c r="Z711" s="83"/>
      <c r="AA711" s="83"/>
    </row>
    <row r="712" spans="2:27">
      <c r="B712" s="9" t="s">
        <v>1292</v>
      </c>
      <c r="C712" s="11"/>
      <c r="D712" s="11"/>
      <c r="E712" s="11"/>
      <c r="F712" s="11" t="s">
        <v>1293</v>
      </c>
      <c r="G712" s="93"/>
      <c r="H712" s="93"/>
      <c r="I712" s="93"/>
      <c r="J712" s="93"/>
      <c r="K712" s="96"/>
      <c r="L712" s="97"/>
      <c r="M712" s="97"/>
      <c r="N712" s="97"/>
      <c r="R712" s="106"/>
      <c r="S712" s="83"/>
      <c r="T712" s="106"/>
      <c r="U712" s="109"/>
      <c r="V712" s="109"/>
      <c r="W712" s="109"/>
      <c r="X712" s="109"/>
      <c r="Y712" s="83"/>
      <c r="Z712" s="83"/>
      <c r="AA712" s="83"/>
    </row>
    <row r="713" spans="2:27">
      <c r="B713" s="9"/>
      <c r="C713" s="11"/>
      <c r="D713" s="11"/>
      <c r="E713" s="11" t="s">
        <v>1294</v>
      </c>
      <c r="F713" s="11"/>
      <c r="G713" s="93"/>
      <c r="H713" s="93"/>
      <c r="I713" s="93"/>
      <c r="J713" s="93"/>
      <c r="K713" s="96"/>
      <c r="L713" s="97"/>
      <c r="M713" s="97"/>
      <c r="N713" s="97"/>
      <c r="R713" s="106"/>
      <c r="S713" s="83"/>
      <c r="T713" s="106"/>
      <c r="U713" s="109"/>
      <c r="V713" s="109"/>
      <c r="W713" s="109"/>
      <c r="X713" s="109"/>
      <c r="Y713" s="83"/>
      <c r="Z713" s="83"/>
      <c r="AA713" s="83"/>
    </row>
    <row r="714" spans="2:27">
      <c r="B714" s="9" t="s">
        <v>1295</v>
      </c>
      <c r="C714" s="11"/>
      <c r="D714" s="11"/>
      <c r="E714" s="11"/>
      <c r="F714" s="11" t="s">
        <v>1296</v>
      </c>
      <c r="G714" s="93"/>
      <c r="H714" s="93"/>
      <c r="I714" s="93"/>
      <c r="J714" s="93"/>
      <c r="K714" s="96"/>
      <c r="L714" s="97"/>
      <c r="M714" s="97"/>
      <c r="N714" s="97"/>
      <c r="R714" s="106"/>
      <c r="S714" s="83"/>
      <c r="T714" s="106"/>
      <c r="U714" s="109"/>
      <c r="V714" s="109"/>
      <c r="W714" s="109"/>
      <c r="X714" s="109"/>
      <c r="Y714" s="83"/>
      <c r="Z714" s="83"/>
      <c r="AA714" s="83"/>
    </row>
    <row r="715" spans="2:27">
      <c r="B715" s="9" t="s">
        <v>1297</v>
      </c>
      <c r="C715" s="11"/>
      <c r="D715" s="11"/>
      <c r="E715" s="11"/>
      <c r="F715" s="11" t="s">
        <v>1298</v>
      </c>
      <c r="G715" s="93"/>
      <c r="H715" s="93"/>
      <c r="I715" s="93"/>
      <c r="J715" s="93"/>
      <c r="K715" s="96"/>
      <c r="L715" s="97"/>
      <c r="M715" s="97"/>
      <c r="N715" s="97"/>
      <c r="R715" s="106"/>
      <c r="S715" s="83"/>
      <c r="T715" s="106"/>
      <c r="U715" s="109"/>
      <c r="V715" s="109"/>
      <c r="W715" s="109"/>
      <c r="X715" s="109"/>
      <c r="Y715" s="83"/>
      <c r="Z715" s="83"/>
      <c r="AA715" s="83"/>
    </row>
    <row r="716" spans="2:27">
      <c r="B716" s="9" t="s">
        <v>1299</v>
      </c>
      <c r="C716" s="11"/>
      <c r="D716" s="11"/>
      <c r="E716" s="11"/>
      <c r="F716" s="11" t="s">
        <v>1300</v>
      </c>
      <c r="G716" s="93"/>
      <c r="H716" s="93"/>
      <c r="I716" s="93"/>
      <c r="J716" s="93"/>
      <c r="K716" s="96"/>
      <c r="L716" s="97"/>
      <c r="M716" s="97"/>
      <c r="N716" s="97"/>
      <c r="R716" s="106"/>
      <c r="S716" s="83"/>
      <c r="T716" s="106"/>
      <c r="U716" s="109"/>
      <c r="V716" s="109"/>
      <c r="W716" s="109"/>
      <c r="X716" s="109"/>
      <c r="Y716" s="83"/>
      <c r="Z716" s="83"/>
      <c r="AA716" s="83"/>
    </row>
    <row r="717" spans="2:27">
      <c r="B717" s="9"/>
      <c r="C717" s="11"/>
      <c r="D717" s="11"/>
      <c r="E717" s="11" t="s">
        <v>1301</v>
      </c>
      <c r="F717" s="11"/>
      <c r="G717" s="93"/>
      <c r="H717" s="93"/>
      <c r="I717" s="93"/>
      <c r="J717" s="93"/>
      <c r="K717" s="96"/>
      <c r="L717" s="97"/>
      <c r="M717" s="97"/>
      <c r="N717" s="97"/>
      <c r="R717" s="106"/>
      <c r="S717" s="83"/>
      <c r="T717" s="106"/>
      <c r="U717" s="109"/>
      <c r="V717" s="109"/>
      <c r="W717" s="109"/>
      <c r="X717" s="109"/>
      <c r="Y717" s="83"/>
      <c r="Z717" s="83"/>
      <c r="AA717" s="83"/>
    </row>
    <row r="718" spans="2:27">
      <c r="B718" s="9" t="s">
        <v>1302</v>
      </c>
      <c r="C718" s="11"/>
      <c r="D718" s="11"/>
      <c r="E718" s="11"/>
      <c r="F718" s="11" t="s">
        <v>1303</v>
      </c>
      <c r="G718" s="93"/>
      <c r="H718" s="93"/>
      <c r="I718" s="93"/>
      <c r="J718" s="93"/>
      <c r="K718" s="96"/>
      <c r="L718" s="97"/>
      <c r="M718" s="97"/>
      <c r="N718" s="97"/>
      <c r="R718" s="106"/>
      <c r="S718" s="83"/>
      <c r="T718" s="106"/>
      <c r="U718" s="109"/>
      <c r="V718" s="109"/>
      <c r="W718" s="109"/>
      <c r="X718" s="109"/>
      <c r="Y718" s="83"/>
      <c r="Z718" s="83"/>
      <c r="AA718" s="83"/>
    </row>
    <row r="719" spans="2:27">
      <c r="B719" s="9" t="s">
        <v>1304</v>
      </c>
      <c r="C719" s="11"/>
      <c r="D719" s="11"/>
      <c r="E719" s="11"/>
      <c r="F719" s="11" t="s">
        <v>1305</v>
      </c>
      <c r="G719" s="93"/>
      <c r="H719" s="93"/>
      <c r="I719" s="93"/>
      <c r="J719" s="93"/>
      <c r="K719" s="96"/>
      <c r="L719" s="97"/>
      <c r="M719" s="97"/>
      <c r="N719" s="97"/>
      <c r="R719" s="106"/>
      <c r="S719" s="83"/>
      <c r="T719" s="106"/>
      <c r="U719" s="109"/>
      <c r="V719" s="109"/>
      <c r="W719" s="109"/>
      <c r="X719" s="109"/>
      <c r="Y719" s="83"/>
      <c r="Z719" s="83"/>
      <c r="AA719" s="83"/>
    </row>
    <row r="720" spans="2:27">
      <c r="B720" s="9" t="s">
        <v>1306</v>
      </c>
      <c r="C720" s="11"/>
      <c r="D720" s="11"/>
      <c r="E720" s="11"/>
      <c r="F720" s="11" t="s">
        <v>1307</v>
      </c>
      <c r="G720" s="93"/>
      <c r="H720" s="93"/>
      <c r="I720" s="93"/>
      <c r="J720" s="93"/>
      <c r="K720" s="96"/>
      <c r="L720" s="97"/>
      <c r="M720" s="97"/>
      <c r="N720" s="97"/>
      <c r="R720" s="106"/>
      <c r="S720" s="83"/>
      <c r="T720" s="106"/>
      <c r="U720" s="109"/>
      <c r="V720" s="109"/>
      <c r="W720" s="109"/>
      <c r="X720" s="109"/>
      <c r="Y720" s="83"/>
      <c r="Z720" s="83"/>
      <c r="AA720" s="83"/>
    </row>
    <row r="721" spans="2:27">
      <c r="B721" s="9"/>
      <c r="C721" s="11"/>
      <c r="D721" s="11"/>
      <c r="E721" s="11" t="s">
        <v>1308</v>
      </c>
      <c r="F721" s="11"/>
      <c r="G721" s="93"/>
      <c r="H721" s="93"/>
      <c r="I721" s="93"/>
      <c r="J721" s="93"/>
      <c r="K721" s="96"/>
      <c r="L721" s="97"/>
      <c r="M721" s="97"/>
      <c r="N721" s="97"/>
      <c r="R721" s="106"/>
      <c r="S721" s="83"/>
      <c r="T721" s="106"/>
      <c r="U721" s="109"/>
      <c r="V721" s="109"/>
      <c r="W721" s="109"/>
      <c r="X721" s="109"/>
      <c r="Y721" s="83"/>
      <c r="Z721" s="83"/>
      <c r="AA721" s="83"/>
    </row>
    <row r="722" spans="2:27">
      <c r="B722" s="9" t="s">
        <v>1309</v>
      </c>
      <c r="C722" s="11"/>
      <c r="D722" s="11"/>
      <c r="E722" s="11"/>
      <c r="F722" s="11" t="s">
        <v>1310</v>
      </c>
      <c r="G722" s="93"/>
      <c r="H722" s="93"/>
      <c r="I722" s="93"/>
      <c r="J722" s="93"/>
      <c r="K722" s="96"/>
      <c r="L722" s="97"/>
      <c r="M722" s="97"/>
      <c r="N722" s="97"/>
      <c r="R722" s="106"/>
      <c r="S722" s="83"/>
      <c r="T722" s="106"/>
      <c r="U722" s="109"/>
      <c r="V722" s="109"/>
      <c r="W722" s="109"/>
      <c r="X722" s="109"/>
      <c r="Y722" s="83"/>
      <c r="Z722" s="83"/>
      <c r="AA722" s="83"/>
    </row>
    <row r="723" spans="2:27">
      <c r="B723" s="9" t="s">
        <v>1311</v>
      </c>
      <c r="C723" s="11"/>
      <c r="D723" s="11"/>
      <c r="E723" s="11"/>
      <c r="F723" s="11" t="s">
        <v>1312</v>
      </c>
      <c r="G723" s="93"/>
      <c r="H723" s="93"/>
      <c r="I723" s="93"/>
      <c r="J723" s="93"/>
      <c r="K723" s="96"/>
      <c r="L723" s="97"/>
      <c r="M723" s="97"/>
      <c r="N723" s="97"/>
      <c r="R723" s="106"/>
      <c r="S723" s="83"/>
      <c r="T723" s="106"/>
      <c r="U723" s="109"/>
      <c r="V723" s="109"/>
      <c r="W723" s="109"/>
      <c r="X723" s="109"/>
      <c r="Y723" s="83"/>
      <c r="Z723" s="83"/>
      <c r="AA723" s="83"/>
    </row>
    <row r="724" spans="2:27">
      <c r="B724" s="9"/>
      <c r="C724" s="11"/>
      <c r="D724" s="11"/>
      <c r="E724" s="11" t="s">
        <v>1313</v>
      </c>
      <c r="F724" s="11"/>
      <c r="G724" s="93"/>
      <c r="H724" s="93"/>
      <c r="I724" s="93"/>
      <c r="J724" s="93"/>
      <c r="K724" s="96"/>
      <c r="L724" s="97"/>
      <c r="M724" s="97"/>
      <c r="N724" s="97"/>
      <c r="R724" s="106"/>
      <c r="S724" s="83"/>
      <c r="T724" s="106"/>
      <c r="U724" s="109"/>
      <c r="V724" s="109"/>
      <c r="W724" s="109"/>
      <c r="X724" s="109"/>
      <c r="Y724" s="83"/>
      <c r="Z724" s="83"/>
      <c r="AA724" s="83"/>
    </row>
    <row r="725" spans="2:27">
      <c r="B725" s="9" t="s">
        <v>1314</v>
      </c>
      <c r="C725" s="11"/>
      <c r="D725" s="11"/>
      <c r="E725" s="11"/>
      <c r="F725" s="11" t="s">
        <v>1315</v>
      </c>
      <c r="G725" s="93"/>
      <c r="H725" s="93"/>
      <c r="I725" s="93"/>
      <c r="J725" s="93"/>
      <c r="K725" s="96"/>
      <c r="L725" s="97"/>
      <c r="M725" s="97"/>
      <c r="N725" s="97"/>
      <c r="R725" s="106"/>
      <c r="S725" s="83"/>
      <c r="T725" s="106"/>
      <c r="U725" s="109"/>
      <c r="V725" s="109"/>
      <c r="W725" s="109"/>
      <c r="X725" s="109"/>
      <c r="Y725" s="83"/>
      <c r="Z725" s="83"/>
      <c r="AA725" s="83"/>
    </row>
    <row r="726" spans="2:27">
      <c r="B726" s="9" t="s">
        <v>1316</v>
      </c>
      <c r="C726" s="11"/>
      <c r="D726" s="11"/>
      <c r="E726" s="11"/>
      <c r="F726" s="11" t="s">
        <v>1317</v>
      </c>
      <c r="G726" s="93"/>
      <c r="H726" s="93"/>
      <c r="I726" s="93"/>
      <c r="J726" s="93"/>
      <c r="K726" s="96"/>
      <c r="L726" s="97"/>
      <c r="M726" s="97"/>
      <c r="N726" s="97"/>
      <c r="R726" s="106"/>
      <c r="S726" s="83"/>
      <c r="T726" s="106"/>
      <c r="U726" s="109"/>
      <c r="V726" s="109"/>
      <c r="W726" s="109"/>
      <c r="X726" s="109"/>
      <c r="Y726" s="83"/>
      <c r="Z726" s="83"/>
      <c r="AA726" s="83"/>
    </row>
    <row r="727" spans="2:27">
      <c r="B727" s="9" t="s">
        <v>1318</v>
      </c>
      <c r="C727" s="11"/>
      <c r="D727" s="11"/>
      <c r="E727" s="11"/>
      <c r="F727" s="11" t="s">
        <v>1319</v>
      </c>
      <c r="G727" s="93"/>
      <c r="H727" s="93"/>
      <c r="I727" s="93"/>
      <c r="J727" s="93"/>
      <c r="K727" s="96"/>
      <c r="L727" s="97"/>
      <c r="M727" s="97"/>
      <c r="N727" s="97"/>
      <c r="R727" s="106"/>
      <c r="S727" s="83"/>
      <c r="T727" s="106"/>
      <c r="U727" s="109"/>
      <c r="V727" s="109"/>
      <c r="W727" s="109"/>
      <c r="X727" s="109"/>
      <c r="Y727" s="83"/>
      <c r="Z727" s="83"/>
      <c r="AA727" s="83"/>
    </row>
    <row r="728" spans="2:27">
      <c r="B728" s="9" t="s">
        <v>1320</v>
      </c>
      <c r="C728" s="11"/>
      <c r="D728" s="11"/>
      <c r="E728" s="11"/>
      <c r="F728" s="11" t="s">
        <v>1321</v>
      </c>
      <c r="G728" s="93"/>
      <c r="H728" s="93"/>
      <c r="I728" s="93"/>
      <c r="J728" s="93"/>
      <c r="K728" s="96"/>
      <c r="L728" s="97"/>
      <c r="M728" s="97"/>
      <c r="N728" s="97"/>
      <c r="R728" s="106"/>
      <c r="S728" s="83"/>
      <c r="T728" s="106"/>
      <c r="U728" s="109"/>
      <c r="V728" s="109"/>
      <c r="W728" s="109"/>
      <c r="X728" s="109"/>
      <c r="Y728" s="83"/>
      <c r="Z728" s="83"/>
      <c r="AA728" s="83"/>
    </row>
    <row r="729" spans="2:27">
      <c r="B729" s="9" t="s">
        <v>1322</v>
      </c>
      <c r="C729" s="11"/>
      <c r="D729" s="11"/>
      <c r="E729" s="11"/>
      <c r="F729" s="11" t="s">
        <v>1323</v>
      </c>
      <c r="G729" s="93"/>
      <c r="H729" s="93"/>
      <c r="I729" s="93"/>
      <c r="J729" s="93"/>
      <c r="K729" s="96"/>
      <c r="L729" s="97"/>
      <c r="M729" s="97"/>
      <c r="N729" s="97"/>
      <c r="R729" s="106"/>
      <c r="S729" s="83"/>
      <c r="T729" s="106"/>
      <c r="U729" s="109"/>
      <c r="V729" s="109"/>
      <c r="W729" s="109"/>
      <c r="X729" s="109"/>
      <c r="Y729" s="83"/>
      <c r="Z729" s="83"/>
      <c r="AA729" s="83"/>
    </row>
    <row r="730" spans="2:27">
      <c r="B730" s="9"/>
      <c r="C730" s="11"/>
      <c r="D730" s="11"/>
      <c r="E730" s="11" t="s">
        <v>1324</v>
      </c>
      <c r="F730" s="11"/>
      <c r="G730" s="93"/>
      <c r="H730" s="93"/>
      <c r="I730" s="93"/>
      <c r="J730" s="93"/>
      <c r="K730" s="96"/>
      <c r="L730" s="97"/>
      <c r="M730" s="97"/>
      <c r="N730" s="97"/>
      <c r="R730" s="106"/>
      <c r="S730" s="83"/>
      <c r="T730" s="106"/>
      <c r="U730" s="109"/>
      <c r="V730" s="109"/>
      <c r="W730" s="109"/>
      <c r="X730" s="109"/>
      <c r="Y730" s="83"/>
      <c r="Z730" s="83"/>
      <c r="AA730" s="83"/>
    </row>
    <row r="731" spans="2:27">
      <c r="B731" s="9" t="s">
        <v>1325</v>
      </c>
      <c r="C731" s="11"/>
      <c r="D731" s="11"/>
      <c r="E731" s="11"/>
      <c r="F731" s="11" t="s">
        <v>1326</v>
      </c>
      <c r="G731" s="93"/>
      <c r="H731" s="93"/>
      <c r="I731" s="93"/>
      <c r="J731" s="93"/>
      <c r="K731" s="96"/>
      <c r="L731" s="97"/>
      <c r="M731" s="97"/>
      <c r="N731" s="97"/>
      <c r="R731" s="106"/>
      <c r="S731" s="83"/>
      <c r="T731" s="106"/>
      <c r="U731" s="109"/>
      <c r="V731" s="109"/>
      <c r="W731" s="109"/>
      <c r="X731" s="109"/>
      <c r="Y731" s="83"/>
      <c r="Z731" s="83"/>
      <c r="AA731" s="83"/>
    </row>
    <row r="732" spans="2:27">
      <c r="B732" s="9" t="s">
        <v>1327</v>
      </c>
      <c r="C732" s="11"/>
      <c r="D732" s="11"/>
      <c r="E732" s="11"/>
      <c r="F732" s="11" t="s">
        <v>1328</v>
      </c>
      <c r="G732" s="93"/>
      <c r="H732" s="93"/>
      <c r="I732" s="93"/>
      <c r="J732" s="93"/>
      <c r="K732" s="96"/>
      <c r="L732" s="97"/>
      <c r="M732" s="97"/>
      <c r="N732" s="97"/>
      <c r="R732" s="106"/>
      <c r="S732" s="83"/>
      <c r="T732" s="106"/>
      <c r="U732" s="109"/>
      <c r="V732" s="109"/>
      <c r="W732" s="109"/>
      <c r="X732" s="109"/>
      <c r="Y732" s="83"/>
      <c r="Z732" s="83"/>
      <c r="AA732" s="83"/>
    </row>
    <row r="733" spans="2:27">
      <c r="B733" s="9"/>
      <c r="C733" s="11"/>
      <c r="D733" s="11" t="s">
        <v>1329</v>
      </c>
      <c r="E733" s="11"/>
      <c r="F733" s="11"/>
      <c r="G733" s="93"/>
      <c r="H733" s="93"/>
      <c r="I733" s="93"/>
      <c r="J733" s="93"/>
      <c r="K733" s="96"/>
      <c r="L733" s="97"/>
      <c r="M733" s="97"/>
      <c r="N733" s="97"/>
      <c r="R733" s="106"/>
      <c r="S733" s="83"/>
      <c r="T733" s="106"/>
      <c r="U733" s="109"/>
      <c r="V733" s="109"/>
      <c r="W733" s="109"/>
      <c r="X733" s="109"/>
      <c r="Y733" s="83"/>
      <c r="Z733" s="83"/>
      <c r="AA733" s="83"/>
    </row>
    <row r="734" spans="2:27">
      <c r="B734" s="9"/>
      <c r="C734" s="11"/>
      <c r="D734" s="11"/>
      <c r="E734" s="11" t="s">
        <v>1330</v>
      </c>
      <c r="F734" s="11"/>
      <c r="G734" s="93"/>
      <c r="H734" s="93"/>
      <c r="I734" s="93"/>
      <c r="J734" s="93"/>
      <c r="K734" s="96"/>
      <c r="L734" s="97"/>
      <c r="M734" s="97"/>
      <c r="N734" s="97"/>
      <c r="R734" s="106"/>
      <c r="S734" s="83"/>
      <c r="T734" s="106"/>
      <c r="U734" s="109"/>
      <c r="V734" s="109"/>
      <c r="W734" s="109"/>
      <c r="X734" s="109"/>
      <c r="Y734" s="83"/>
      <c r="Z734" s="83"/>
      <c r="AA734" s="83"/>
    </row>
    <row r="735" spans="2:27">
      <c r="B735" s="9" t="s">
        <v>1331</v>
      </c>
      <c r="C735" s="11"/>
      <c r="D735" s="11"/>
      <c r="E735" s="11"/>
      <c r="F735" s="11" t="s">
        <v>205</v>
      </c>
      <c r="G735" s="93"/>
      <c r="H735" s="93"/>
      <c r="I735" s="93"/>
      <c r="J735" s="93"/>
      <c r="K735" s="96"/>
      <c r="L735" s="97"/>
      <c r="M735" s="97"/>
      <c r="N735" s="97"/>
      <c r="R735" s="106"/>
      <c r="S735" s="83"/>
      <c r="T735" s="106"/>
      <c r="U735" s="109"/>
      <c r="V735" s="109"/>
      <c r="W735" s="109"/>
      <c r="X735" s="109"/>
      <c r="Y735" s="83"/>
      <c r="Z735" s="83"/>
      <c r="AA735" s="83"/>
    </row>
    <row r="736" spans="2:27">
      <c r="B736" s="9" t="s">
        <v>1332</v>
      </c>
      <c r="C736" s="11"/>
      <c r="D736" s="11"/>
      <c r="E736" s="11"/>
      <c r="F736" s="11" t="s">
        <v>207</v>
      </c>
      <c r="G736" s="93"/>
      <c r="H736" s="93"/>
      <c r="I736" s="93"/>
      <c r="J736" s="93"/>
      <c r="K736" s="96"/>
      <c r="L736" s="97"/>
      <c r="M736" s="97"/>
      <c r="N736" s="97"/>
      <c r="R736" s="106"/>
      <c r="S736" s="83"/>
      <c r="T736" s="106"/>
      <c r="U736" s="109"/>
      <c r="V736" s="109"/>
      <c r="W736" s="109"/>
      <c r="X736" s="109"/>
      <c r="Y736" s="83"/>
      <c r="Z736" s="83"/>
      <c r="AA736" s="83"/>
    </row>
    <row r="737" spans="2:27">
      <c r="B737" s="9"/>
      <c r="C737" s="11"/>
      <c r="D737" s="11"/>
      <c r="E737" s="11" t="s">
        <v>1333</v>
      </c>
      <c r="F737" s="11"/>
      <c r="G737" s="93"/>
      <c r="H737" s="93"/>
      <c r="I737" s="93"/>
      <c r="J737" s="93"/>
      <c r="K737" s="96"/>
      <c r="L737" s="97"/>
      <c r="M737" s="97"/>
      <c r="N737" s="97"/>
      <c r="R737" s="106"/>
      <c r="S737" s="83"/>
      <c r="T737" s="106"/>
      <c r="U737" s="109"/>
      <c r="V737" s="109"/>
      <c r="W737" s="109"/>
      <c r="X737" s="109"/>
      <c r="Y737" s="83"/>
      <c r="Z737" s="83"/>
      <c r="AA737" s="83"/>
    </row>
    <row r="738" spans="2:27">
      <c r="B738" s="9" t="s">
        <v>1334</v>
      </c>
      <c r="C738" s="11"/>
      <c r="D738" s="11"/>
      <c r="E738" s="11"/>
      <c r="F738" s="11" t="s">
        <v>1333</v>
      </c>
      <c r="G738" s="93"/>
      <c r="H738" s="93"/>
      <c r="I738" s="93"/>
      <c r="J738" s="93"/>
      <c r="K738" s="96"/>
      <c r="L738" s="97"/>
      <c r="M738" s="97"/>
      <c r="N738" s="97"/>
      <c r="R738" s="106"/>
      <c r="S738" s="83"/>
      <c r="T738" s="106"/>
      <c r="U738" s="109"/>
      <c r="V738" s="109"/>
      <c r="W738" s="109"/>
      <c r="X738" s="109"/>
      <c r="Y738" s="83"/>
      <c r="Z738" s="83"/>
      <c r="AA738" s="83"/>
    </row>
    <row r="739" spans="2:27">
      <c r="B739" s="9"/>
      <c r="C739" s="11"/>
      <c r="D739" s="11"/>
      <c r="E739" s="11" t="s">
        <v>1335</v>
      </c>
      <c r="F739" s="11"/>
      <c r="G739" s="93"/>
      <c r="H739" s="93"/>
      <c r="I739" s="93"/>
      <c r="J739" s="93"/>
      <c r="K739" s="96"/>
      <c r="L739" s="97"/>
      <c r="M739" s="97"/>
      <c r="N739" s="97"/>
      <c r="R739" s="106"/>
      <c r="S739" s="83"/>
      <c r="T739" s="106"/>
      <c r="U739" s="109"/>
      <c r="V739" s="109"/>
      <c r="W739" s="109"/>
      <c r="X739" s="109"/>
      <c r="Y739" s="83"/>
      <c r="Z739" s="83"/>
      <c r="AA739" s="83"/>
    </row>
    <row r="740" spans="2:27">
      <c r="B740" s="9" t="s">
        <v>1336</v>
      </c>
      <c r="C740" s="11"/>
      <c r="D740" s="11"/>
      <c r="E740" s="11"/>
      <c r="F740" s="11" t="s">
        <v>1337</v>
      </c>
      <c r="G740" s="93"/>
      <c r="H740" s="93"/>
      <c r="I740" s="93"/>
      <c r="J740" s="93"/>
      <c r="K740" s="96"/>
      <c r="L740" s="97"/>
      <c r="M740" s="97"/>
      <c r="N740" s="97"/>
      <c r="R740" s="106"/>
      <c r="S740" s="83"/>
      <c r="T740" s="106"/>
      <c r="U740" s="109"/>
      <c r="V740" s="109"/>
      <c r="W740" s="109"/>
      <c r="X740" s="109"/>
      <c r="Y740" s="83"/>
      <c r="Z740" s="83"/>
      <c r="AA740" s="83"/>
    </row>
    <row r="741" spans="2:27">
      <c r="B741" s="9" t="s">
        <v>1338</v>
      </c>
      <c r="C741" s="11"/>
      <c r="D741" s="11"/>
      <c r="E741" s="11"/>
      <c r="F741" s="11" t="s">
        <v>1339</v>
      </c>
      <c r="G741" s="93"/>
      <c r="H741" s="93"/>
      <c r="I741" s="93"/>
      <c r="J741" s="93"/>
      <c r="K741" s="96"/>
      <c r="L741" s="97"/>
      <c r="M741" s="97"/>
      <c r="N741" s="97"/>
      <c r="R741" s="106"/>
      <c r="S741" s="83"/>
      <c r="T741" s="106"/>
      <c r="U741" s="109"/>
      <c r="V741" s="109"/>
      <c r="W741" s="109"/>
      <c r="X741" s="109"/>
      <c r="Y741" s="83"/>
      <c r="Z741" s="83"/>
      <c r="AA741" s="83"/>
    </row>
    <row r="742" spans="2:27">
      <c r="B742" s="9" t="s">
        <v>1340</v>
      </c>
      <c r="C742" s="11"/>
      <c r="D742" s="11"/>
      <c r="E742" s="11"/>
      <c r="F742" s="11" t="s">
        <v>1341</v>
      </c>
      <c r="G742" s="93"/>
      <c r="H742" s="93"/>
      <c r="I742" s="93"/>
      <c r="J742" s="93"/>
      <c r="K742" s="96"/>
      <c r="L742" s="97"/>
      <c r="M742" s="97"/>
      <c r="N742" s="97"/>
      <c r="R742" s="106"/>
      <c r="S742" s="83"/>
      <c r="T742" s="106"/>
      <c r="U742" s="109"/>
      <c r="V742" s="109"/>
      <c r="W742" s="109"/>
      <c r="X742" s="109"/>
      <c r="Y742" s="83"/>
      <c r="Z742" s="83"/>
      <c r="AA742" s="83"/>
    </row>
    <row r="743" spans="2:27">
      <c r="B743" s="9" t="s">
        <v>1342</v>
      </c>
      <c r="C743" s="11"/>
      <c r="D743" s="11"/>
      <c r="E743" s="11"/>
      <c r="F743" s="11" t="s">
        <v>1343</v>
      </c>
      <c r="G743" s="93"/>
      <c r="H743" s="93"/>
      <c r="I743" s="93"/>
      <c r="J743" s="93"/>
      <c r="K743" s="96"/>
      <c r="L743" s="97"/>
      <c r="M743" s="97"/>
      <c r="N743" s="97"/>
      <c r="R743" s="106"/>
      <c r="S743" s="83"/>
      <c r="T743" s="106"/>
      <c r="U743" s="109"/>
      <c r="V743" s="109"/>
      <c r="W743" s="109"/>
      <c r="X743" s="109"/>
      <c r="Y743" s="83"/>
      <c r="Z743" s="83"/>
      <c r="AA743" s="83"/>
    </row>
    <row r="744" spans="2:27">
      <c r="B744" s="9" t="s">
        <v>1344</v>
      </c>
      <c r="C744" s="11"/>
      <c r="D744" s="11"/>
      <c r="E744" s="11"/>
      <c r="F744" s="11" t="s">
        <v>1345</v>
      </c>
      <c r="G744" s="93"/>
      <c r="H744" s="93"/>
      <c r="I744" s="93"/>
      <c r="J744" s="93"/>
      <c r="K744" s="96"/>
      <c r="L744" s="97"/>
      <c r="M744" s="97"/>
      <c r="N744" s="97"/>
      <c r="R744" s="106"/>
      <c r="S744" s="83"/>
      <c r="T744" s="106"/>
      <c r="U744" s="109"/>
      <c r="V744" s="109"/>
      <c r="W744" s="109"/>
      <c r="X744" s="109"/>
      <c r="Y744" s="83"/>
      <c r="Z744" s="83"/>
      <c r="AA744" s="83"/>
    </row>
    <row r="745" spans="2:27">
      <c r="B745" s="9" t="s">
        <v>1346</v>
      </c>
      <c r="C745" s="11"/>
      <c r="D745" s="11"/>
      <c r="E745" s="11"/>
      <c r="F745" s="11" t="s">
        <v>1347</v>
      </c>
      <c r="G745" s="93"/>
      <c r="H745" s="93"/>
      <c r="I745" s="93"/>
      <c r="J745" s="93"/>
      <c r="K745" s="96"/>
      <c r="L745" s="97"/>
      <c r="M745" s="97"/>
      <c r="N745" s="97"/>
      <c r="R745" s="106"/>
      <c r="S745" s="83"/>
      <c r="T745" s="106"/>
      <c r="U745" s="109"/>
      <c r="V745" s="109"/>
      <c r="W745" s="109"/>
      <c r="X745" s="109"/>
      <c r="Y745" s="83"/>
      <c r="Z745" s="83"/>
      <c r="AA745" s="83"/>
    </row>
    <row r="746" spans="2:27">
      <c r="B746" s="9" t="s">
        <v>1348</v>
      </c>
      <c r="C746" s="11"/>
      <c r="D746" s="11"/>
      <c r="E746" s="11"/>
      <c r="F746" s="11" t="s">
        <v>1349</v>
      </c>
      <c r="G746" s="93"/>
      <c r="H746" s="93"/>
      <c r="I746" s="93"/>
      <c r="J746" s="93"/>
      <c r="K746" s="96"/>
      <c r="L746" s="97"/>
      <c r="M746" s="97"/>
      <c r="N746" s="97"/>
      <c r="R746" s="106"/>
      <c r="S746" s="83"/>
      <c r="T746" s="106"/>
      <c r="U746" s="109"/>
      <c r="V746" s="109"/>
      <c r="W746" s="109"/>
      <c r="X746" s="109"/>
      <c r="Y746" s="83"/>
      <c r="Z746" s="83"/>
      <c r="AA746" s="83"/>
    </row>
    <row r="747" spans="2:27">
      <c r="B747" s="9"/>
      <c r="C747" s="11"/>
      <c r="D747" s="11"/>
      <c r="E747" s="11" t="s">
        <v>1350</v>
      </c>
      <c r="F747" s="11"/>
      <c r="G747" s="93"/>
      <c r="H747" s="93"/>
      <c r="I747" s="93"/>
      <c r="J747" s="93"/>
      <c r="K747" s="96"/>
      <c r="L747" s="97"/>
      <c r="M747" s="97"/>
      <c r="N747" s="97"/>
      <c r="R747" s="106"/>
      <c r="S747" s="83"/>
      <c r="T747" s="106"/>
      <c r="U747" s="109"/>
      <c r="V747" s="109"/>
      <c r="W747" s="109"/>
      <c r="X747" s="109"/>
      <c r="Y747" s="83"/>
      <c r="Z747" s="83"/>
      <c r="AA747" s="83"/>
    </row>
    <row r="748" spans="2:27">
      <c r="B748" s="9" t="s">
        <v>1351</v>
      </c>
      <c r="C748" s="11"/>
      <c r="D748" s="11"/>
      <c r="E748" s="11"/>
      <c r="F748" s="11" t="s">
        <v>1352</v>
      </c>
      <c r="G748" s="93"/>
      <c r="H748" s="93"/>
      <c r="I748" s="93"/>
      <c r="J748" s="93"/>
      <c r="K748" s="96"/>
      <c r="L748" s="97"/>
      <c r="M748" s="97"/>
      <c r="N748" s="97"/>
      <c r="R748" s="106"/>
      <c r="S748" s="83"/>
      <c r="T748" s="106"/>
      <c r="U748" s="109"/>
      <c r="V748" s="109"/>
      <c r="W748" s="109"/>
      <c r="X748" s="109"/>
      <c r="Y748" s="83"/>
      <c r="Z748" s="83"/>
      <c r="AA748" s="83"/>
    </row>
    <row r="749" spans="2:27">
      <c r="B749" s="9" t="s">
        <v>1353</v>
      </c>
      <c r="C749" s="11"/>
      <c r="D749" s="11"/>
      <c r="E749" s="11"/>
      <c r="F749" s="11" t="s">
        <v>1354</v>
      </c>
      <c r="G749" s="93"/>
      <c r="H749" s="93"/>
      <c r="I749" s="93"/>
      <c r="J749" s="93"/>
      <c r="K749" s="96"/>
      <c r="L749" s="97"/>
      <c r="M749" s="97"/>
      <c r="N749" s="97"/>
      <c r="R749" s="106"/>
      <c r="S749" s="83"/>
      <c r="T749" s="106"/>
      <c r="U749" s="109"/>
      <c r="V749" s="109"/>
      <c r="W749" s="109"/>
      <c r="X749" s="109"/>
      <c r="Y749" s="83"/>
      <c r="Z749" s="83"/>
      <c r="AA749" s="83"/>
    </row>
    <row r="750" spans="2:27">
      <c r="B750" s="9" t="s">
        <v>1355</v>
      </c>
      <c r="C750" s="11"/>
      <c r="D750" s="11"/>
      <c r="E750" s="11"/>
      <c r="F750" s="11" t="s">
        <v>1356</v>
      </c>
      <c r="G750" s="93"/>
      <c r="H750" s="93"/>
      <c r="I750" s="93"/>
      <c r="J750" s="93"/>
      <c r="K750" s="96"/>
      <c r="L750" s="97"/>
      <c r="M750" s="97"/>
      <c r="N750" s="97"/>
      <c r="R750" s="106"/>
      <c r="S750" s="83"/>
      <c r="T750" s="106"/>
      <c r="U750" s="109"/>
      <c r="V750" s="109"/>
      <c r="W750" s="109"/>
      <c r="X750" s="109"/>
      <c r="Y750" s="83"/>
      <c r="Z750" s="83"/>
      <c r="AA750" s="83"/>
    </row>
    <row r="751" spans="2:27">
      <c r="B751" s="9" t="s">
        <v>1357</v>
      </c>
      <c r="C751" s="11"/>
      <c r="D751" s="11"/>
      <c r="E751" s="11"/>
      <c r="F751" s="11" t="s">
        <v>1358</v>
      </c>
      <c r="G751" s="93"/>
      <c r="H751" s="93"/>
      <c r="I751" s="93"/>
      <c r="J751" s="93"/>
      <c r="K751" s="96"/>
      <c r="L751" s="97"/>
      <c r="M751" s="97"/>
      <c r="N751" s="97"/>
      <c r="R751" s="106"/>
      <c r="S751" s="83"/>
      <c r="T751" s="106"/>
      <c r="U751" s="109"/>
      <c r="V751" s="109"/>
      <c r="W751" s="109"/>
      <c r="X751" s="109"/>
      <c r="Y751" s="83"/>
      <c r="Z751" s="83"/>
      <c r="AA751" s="83"/>
    </row>
    <row r="752" spans="2:27">
      <c r="B752" s="9"/>
      <c r="C752" s="11"/>
      <c r="D752" s="11"/>
      <c r="E752" s="11" t="s">
        <v>1359</v>
      </c>
      <c r="F752" s="11"/>
      <c r="G752" s="93"/>
      <c r="H752" s="93"/>
      <c r="I752" s="93"/>
      <c r="J752" s="93"/>
      <c r="K752" s="96"/>
      <c r="L752" s="97"/>
      <c r="M752" s="97"/>
      <c r="N752" s="97"/>
      <c r="R752" s="106"/>
      <c r="S752" s="83"/>
      <c r="T752" s="106"/>
      <c r="U752" s="109"/>
      <c r="V752" s="109"/>
      <c r="W752" s="109"/>
      <c r="X752" s="109"/>
      <c r="Y752" s="83"/>
      <c r="Z752" s="83"/>
      <c r="AA752" s="83"/>
    </row>
    <row r="753" spans="2:27">
      <c r="B753" s="9" t="s">
        <v>1360</v>
      </c>
      <c r="C753" s="11"/>
      <c r="D753" s="11"/>
      <c r="E753" s="11"/>
      <c r="F753" s="11" t="s">
        <v>1361</v>
      </c>
      <c r="G753" s="93"/>
      <c r="H753" s="93"/>
      <c r="I753" s="93"/>
      <c r="J753" s="93"/>
      <c r="K753" s="96"/>
      <c r="L753" s="97"/>
      <c r="M753" s="97"/>
      <c r="N753" s="97"/>
      <c r="R753" s="106"/>
      <c r="S753" s="83"/>
      <c r="T753" s="106"/>
      <c r="U753" s="109"/>
      <c r="V753" s="109"/>
      <c r="W753" s="109"/>
      <c r="X753" s="109"/>
      <c r="Y753" s="83"/>
      <c r="Z753" s="83"/>
      <c r="AA753" s="83"/>
    </row>
    <row r="754" spans="2:27">
      <c r="B754" s="9" t="s">
        <v>1362</v>
      </c>
      <c r="C754" s="11"/>
      <c r="D754" s="11"/>
      <c r="E754" s="11"/>
      <c r="F754" s="11" t="s">
        <v>1363</v>
      </c>
      <c r="G754" s="93"/>
      <c r="H754" s="93"/>
      <c r="I754" s="93"/>
      <c r="J754" s="93"/>
      <c r="K754" s="96"/>
      <c r="L754" s="97"/>
      <c r="M754" s="97"/>
      <c r="N754" s="97"/>
      <c r="R754" s="106"/>
      <c r="S754" s="83"/>
      <c r="T754" s="106"/>
      <c r="U754" s="109"/>
      <c r="V754" s="109"/>
      <c r="W754" s="109"/>
      <c r="X754" s="109"/>
      <c r="Y754" s="83"/>
      <c r="Z754" s="83"/>
      <c r="AA754" s="83"/>
    </row>
    <row r="755" spans="2:27">
      <c r="B755" s="9" t="s">
        <v>1364</v>
      </c>
      <c r="C755" s="11"/>
      <c r="D755" s="11"/>
      <c r="E755" s="11"/>
      <c r="F755" s="11" t="s">
        <v>1365</v>
      </c>
      <c r="G755" s="93"/>
      <c r="H755" s="93"/>
      <c r="I755" s="93"/>
      <c r="J755" s="93"/>
      <c r="K755" s="96"/>
      <c r="L755" s="97"/>
      <c r="M755" s="97"/>
      <c r="N755" s="97"/>
      <c r="R755" s="106"/>
      <c r="S755" s="83"/>
      <c r="T755" s="106"/>
      <c r="U755" s="109"/>
      <c r="V755" s="109"/>
      <c r="W755" s="109"/>
      <c r="X755" s="109"/>
      <c r="Y755" s="83"/>
      <c r="Z755" s="83"/>
      <c r="AA755" s="83"/>
    </row>
    <row r="756" spans="2:27">
      <c r="B756" s="9" t="s">
        <v>1366</v>
      </c>
      <c r="C756" s="11"/>
      <c r="D756" s="11"/>
      <c r="E756" s="11"/>
      <c r="F756" s="11" t="s">
        <v>1367</v>
      </c>
      <c r="G756" s="93"/>
      <c r="H756" s="93"/>
      <c r="I756" s="93"/>
      <c r="J756" s="93"/>
      <c r="K756" s="96"/>
      <c r="L756" s="97"/>
      <c r="M756" s="97"/>
      <c r="N756" s="97"/>
      <c r="R756" s="106"/>
      <c r="S756" s="83"/>
      <c r="T756" s="106"/>
      <c r="U756" s="109"/>
      <c r="V756" s="109"/>
      <c r="W756" s="109"/>
      <c r="X756" s="109"/>
      <c r="Y756" s="83"/>
      <c r="Z756" s="83"/>
      <c r="AA756" s="83"/>
    </row>
    <row r="757" spans="2:27">
      <c r="B757" s="9" t="s">
        <v>1368</v>
      </c>
      <c r="C757" s="11"/>
      <c r="D757" s="11"/>
      <c r="E757" s="11"/>
      <c r="F757" s="11" t="s">
        <v>1369</v>
      </c>
      <c r="G757" s="93"/>
      <c r="H757" s="93"/>
      <c r="I757" s="93"/>
      <c r="J757" s="93"/>
      <c r="K757" s="96"/>
      <c r="L757" s="97"/>
      <c r="M757" s="97"/>
      <c r="N757" s="97"/>
      <c r="R757" s="106"/>
      <c r="S757" s="83"/>
      <c r="T757" s="106"/>
      <c r="U757" s="109"/>
      <c r="V757" s="109"/>
      <c r="W757" s="109"/>
      <c r="X757" s="109"/>
      <c r="Y757" s="83"/>
      <c r="Z757" s="83"/>
      <c r="AA757" s="83"/>
    </row>
    <row r="758" spans="2:27">
      <c r="B758" s="9" t="s">
        <v>1370</v>
      </c>
      <c r="C758" s="11"/>
      <c r="D758" s="11"/>
      <c r="E758" s="11"/>
      <c r="F758" s="11" t="s">
        <v>1371</v>
      </c>
      <c r="G758" s="93"/>
      <c r="H758" s="93"/>
      <c r="I758" s="93"/>
      <c r="J758" s="93"/>
      <c r="K758" s="96"/>
      <c r="L758" s="97"/>
      <c r="M758" s="97"/>
      <c r="N758" s="97"/>
      <c r="R758" s="106"/>
      <c r="S758" s="83"/>
      <c r="T758" s="106"/>
      <c r="U758" s="109"/>
      <c r="V758" s="109"/>
      <c r="W758" s="109"/>
      <c r="X758" s="109"/>
      <c r="Y758" s="83"/>
      <c r="Z758" s="83"/>
      <c r="AA758" s="83"/>
    </row>
    <row r="759" spans="2:27">
      <c r="B759" s="9"/>
      <c r="C759" s="11"/>
      <c r="D759" s="11"/>
      <c r="E759" s="11" t="s">
        <v>1372</v>
      </c>
      <c r="F759" s="11"/>
      <c r="G759" s="93"/>
      <c r="H759" s="93"/>
      <c r="I759" s="93"/>
      <c r="J759" s="93"/>
      <c r="K759" s="96"/>
      <c r="L759" s="97"/>
      <c r="M759" s="97"/>
      <c r="N759" s="97"/>
      <c r="R759" s="106"/>
      <c r="S759" s="83"/>
      <c r="T759" s="106"/>
      <c r="U759" s="109"/>
      <c r="V759" s="109"/>
      <c r="W759" s="109"/>
      <c r="X759" s="109"/>
      <c r="Y759" s="83"/>
      <c r="Z759" s="83"/>
      <c r="AA759" s="83"/>
    </row>
    <row r="760" spans="2:27">
      <c r="B760" s="9" t="s">
        <v>1373</v>
      </c>
      <c r="C760" s="11"/>
      <c r="D760" s="11"/>
      <c r="E760" s="11"/>
      <c r="F760" s="11" t="s">
        <v>1374</v>
      </c>
      <c r="G760" s="93"/>
      <c r="H760" s="93"/>
      <c r="I760" s="93"/>
      <c r="J760" s="93"/>
      <c r="K760" s="96"/>
      <c r="L760" s="97"/>
      <c r="M760" s="97"/>
      <c r="N760" s="97"/>
      <c r="R760" s="106"/>
      <c r="S760" s="83"/>
      <c r="T760" s="106"/>
      <c r="U760" s="109"/>
      <c r="V760" s="109"/>
      <c r="W760" s="109"/>
      <c r="X760" s="109"/>
      <c r="Y760" s="83"/>
      <c r="Z760" s="83"/>
      <c r="AA760" s="83"/>
    </row>
    <row r="761" spans="2:27">
      <c r="B761" s="9" t="s">
        <v>1375</v>
      </c>
      <c r="C761" s="11"/>
      <c r="D761" s="11"/>
      <c r="E761" s="11"/>
      <c r="F761" s="11" t="s">
        <v>1376</v>
      </c>
      <c r="G761" s="93"/>
      <c r="H761" s="93"/>
      <c r="I761" s="93"/>
      <c r="J761" s="93"/>
      <c r="K761" s="96"/>
      <c r="L761" s="97"/>
      <c r="M761" s="97"/>
      <c r="N761" s="97"/>
      <c r="R761" s="106"/>
      <c r="S761" s="83"/>
      <c r="T761" s="106"/>
      <c r="U761" s="109"/>
      <c r="V761" s="109"/>
      <c r="W761" s="109"/>
      <c r="X761" s="109"/>
      <c r="Y761" s="83"/>
      <c r="Z761" s="83"/>
      <c r="AA761" s="83"/>
    </row>
    <row r="762" spans="2:27">
      <c r="B762" s="9" t="s">
        <v>1377</v>
      </c>
      <c r="C762" s="11"/>
      <c r="D762" s="11"/>
      <c r="E762" s="11"/>
      <c r="F762" s="11" t="s">
        <v>1378</v>
      </c>
      <c r="G762" s="93"/>
      <c r="H762" s="93"/>
      <c r="I762" s="93"/>
      <c r="J762" s="93"/>
      <c r="K762" s="96"/>
      <c r="L762" s="97"/>
      <c r="M762" s="97"/>
      <c r="N762" s="97"/>
      <c r="R762" s="106"/>
      <c r="S762" s="83"/>
      <c r="T762" s="106"/>
      <c r="U762" s="109"/>
      <c r="V762" s="109"/>
      <c r="W762" s="109"/>
      <c r="X762" s="109"/>
      <c r="Y762" s="83"/>
      <c r="Z762" s="83"/>
      <c r="AA762" s="83"/>
    </row>
    <row r="763" spans="2:27">
      <c r="B763" s="9"/>
      <c r="C763" s="11"/>
      <c r="D763" s="11"/>
      <c r="E763" s="11" t="s">
        <v>1379</v>
      </c>
      <c r="F763" s="11"/>
      <c r="G763" s="93"/>
      <c r="H763" s="93"/>
      <c r="I763" s="93"/>
      <c r="J763" s="93"/>
      <c r="K763" s="96"/>
      <c r="L763" s="97"/>
      <c r="M763" s="97"/>
      <c r="N763" s="97"/>
      <c r="R763" s="106"/>
      <c r="S763" s="83"/>
      <c r="T763" s="106"/>
      <c r="U763" s="109"/>
      <c r="V763" s="109"/>
      <c r="W763" s="109"/>
      <c r="X763" s="109"/>
      <c r="Y763" s="83"/>
      <c r="Z763" s="83"/>
      <c r="AA763" s="83"/>
    </row>
    <row r="764" spans="2:27">
      <c r="B764" s="9" t="s">
        <v>1380</v>
      </c>
      <c r="C764" s="11"/>
      <c r="D764" s="11"/>
      <c r="E764" s="11"/>
      <c r="F764" s="11" t="s">
        <v>1381</v>
      </c>
      <c r="G764" s="93"/>
      <c r="H764" s="93"/>
      <c r="I764" s="93"/>
      <c r="J764" s="93"/>
      <c r="K764" s="96"/>
      <c r="L764" s="97"/>
      <c r="M764" s="97"/>
      <c r="N764" s="97"/>
      <c r="R764" s="106"/>
      <c r="S764" s="83"/>
      <c r="T764" s="106"/>
      <c r="U764" s="109"/>
      <c r="V764" s="109"/>
      <c r="W764" s="109"/>
      <c r="X764" s="109"/>
      <c r="Y764" s="83"/>
      <c r="Z764" s="83"/>
      <c r="AA764" s="83"/>
    </row>
    <row r="765" spans="2:27">
      <c r="B765" s="9" t="s">
        <v>1382</v>
      </c>
      <c r="C765" s="11"/>
      <c r="D765" s="11"/>
      <c r="E765" s="11"/>
      <c r="F765" s="11" t="s">
        <v>1383</v>
      </c>
      <c r="G765" s="93"/>
      <c r="H765" s="93"/>
      <c r="I765" s="93"/>
      <c r="J765" s="93"/>
      <c r="K765" s="96"/>
      <c r="L765" s="97"/>
      <c r="M765" s="97"/>
      <c r="N765" s="97"/>
      <c r="R765" s="106"/>
      <c r="S765" s="83"/>
      <c r="T765" s="106"/>
      <c r="U765" s="109"/>
      <c r="V765" s="109"/>
      <c r="W765" s="109"/>
      <c r="X765" s="109"/>
      <c r="Y765" s="83"/>
      <c r="Z765" s="83"/>
      <c r="AA765" s="83"/>
    </row>
    <row r="766" spans="2:27">
      <c r="B766" s="9" t="s">
        <v>1384</v>
      </c>
      <c r="C766" s="11"/>
      <c r="D766" s="11"/>
      <c r="E766" s="11"/>
      <c r="F766" s="11" t="s">
        <v>1385</v>
      </c>
      <c r="G766" s="93"/>
      <c r="H766" s="93"/>
      <c r="I766" s="93"/>
      <c r="J766" s="93"/>
      <c r="K766" s="96"/>
      <c r="L766" s="97"/>
      <c r="M766" s="97"/>
      <c r="N766" s="97"/>
      <c r="R766" s="106"/>
      <c r="S766" s="83"/>
      <c r="T766" s="106"/>
      <c r="U766" s="109"/>
      <c r="V766" s="109"/>
      <c r="W766" s="109"/>
      <c r="X766" s="109"/>
      <c r="Y766" s="83"/>
      <c r="Z766" s="83"/>
      <c r="AA766" s="83"/>
    </row>
    <row r="767" spans="2:27">
      <c r="B767" s="9" t="s">
        <v>1386</v>
      </c>
      <c r="C767" s="11"/>
      <c r="D767" s="11"/>
      <c r="E767" s="11"/>
      <c r="F767" s="11" t="s">
        <v>1387</v>
      </c>
      <c r="G767" s="93"/>
      <c r="H767" s="93"/>
      <c r="I767" s="93"/>
      <c r="J767" s="93"/>
      <c r="K767" s="96"/>
      <c r="L767" s="97"/>
      <c r="M767" s="97"/>
      <c r="N767" s="97"/>
      <c r="R767" s="106"/>
      <c r="S767" s="83"/>
      <c r="T767" s="106"/>
      <c r="U767" s="109"/>
      <c r="V767" s="109"/>
      <c r="W767" s="109"/>
      <c r="X767" s="109"/>
      <c r="Y767" s="83"/>
      <c r="Z767" s="83"/>
      <c r="AA767" s="83"/>
    </row>
    <row r="768" spans="2:27">
      <c r="B768" s="9" t="s">
        <v>1388</v>
      </c>
      <c r="C768" s="11"/>
      <c r="D768" s="11"/>
      <c r="E768" s="11"/>
      <c r="F768" s="11" t="s">
        <v>1389</v>
      </c>
      <c r="G768" s="93"/>
      <c r="H768" s="93"/>
      <c r="I768" s="93"/>
      <c r="J768" s="93"/>
      <c r="K768" s="96"/>
      <c r="L768" s="97"/>
      <c r="M768" s="97"/>
      <c r="N768" s="97"/>
      <c r="R768" s="106"/>
      <c r="S768" s="83"/>
      <c r="T768" s="106"/>
      <c r="U768" s="109"/>
      <c r="V768" s="109"/>
      <c r="W768" s="109"/>
      <c r="X768" s="109"/>
      <c r="Y768" s="83"/>
      <c r="Z768" s="83"/>
      <c r="AA768" s="83"/>
    </row>
    <row r="769" spans="2:27">
      <c r="B769" s="9" t="s">
        <v>1390</v>
      </c>
      <c r="C769" s="11"/>
      <c r="D769" s="11"/>
      <c r="E769" s="11"/>
      <c r="F769" s="11" t="s">
        <v>1391</v>
      </c>
      <c r="G769" s="93"/>
      <c r="H769" s="93"/>
      <c r="I769" s="93"/>
      <c r="J769" s="93"/>
      <c r="K769" s="96"/>
      <c r="L769" s="97"/>
      <c r="M769" s="97"/>
      <c r="N769" s="97"/>
      <c r="R769" s="106"/>
      <c r="S769" s="83"/>
      <c r="T769" s="106"/>
      <c r="U769" s="109"/>
      <c r="V769" s="109"/>
      <c r="W769" s="109"/>
      <c r="X769" s="109"/>
      <c r="Y769" s="83"/>
      <c r="Z769" s="83"/>
      <c r="AA769" s="83"/>
    </row>
    <row r="770" spans="2:27">
      <c r="B770" s="9"/>
      <c r="C770" s="11"/>
      <c r="D770" s="11"/>
      <c r="E770" s="11" t="s">
        <v>1392</v>
      </c>
      <c r="F770" s="11"/>
      <c r="G770" s="93"/>
      <c r="H770" s="93"/>
      <c r="I770" s="93"/>
      <c r="J770" s="93"/>
      <c r="K770" s="96"/>
      <c r="L770" s="97"/>
      <c r="M770" s="97"/>
      <c r="N770" s="97"/>
      <c r="R770" s="106"/>
      <c r="S770" s="83"/>
      <c r="T770" s="106"/>
      <c r="U770" s="109"/>
      <c r="V770" s="109"/>
      <c r="W770" s="109"/>
      <c r="X770" s="109"/>
      <c r="Y770" s="83"/>
      <c r="Z770" s="83"/>
      <c r="AA770" s="83"/>
    </row>
    <row r="771" spans="2:27">
      <c r="B771" s="9" t="s">
        <v>1393</v>
      </c>
      <c r="C771" s="11"/>
      <c r="D771" s="11"/>
      <c r="E771" s="11"/>
      <c r="F771" s="11" t="s">
        <v>1394</v>
      </c>
      <c r="G771" s="93"/>
      <c r="H771" s="93"/>
      <c r="I771" s="93"/>
      <c r="J771" s="93"/>
      <c r="K771" s="96"/>
      <c r="L771" s="97"/>
      <c r="M771" s="97"/>
      <c r="N771" s="97"/>
      <c r="R771" s="106"/>
      <c r="S771" s="83"/>
      <c r="T771" s="106"/>
      <c r="U771" s="109"/>
      <c r="V771" s="109"/>
      <c r="W771" s="109"/>
      <c r="X771" s="109"/>
      <c r="Y771" s="83"/>
      <c r="Z771" s="83"/>
      <c r="AA771" s="83"/>
    </row>
    <row r="772" spans="2:27">
      <c r="B772" s="9" t="s">
        <v>1395</v>
      </c>
      <c r="C772" s="11"/>
      <c r="D772" s="11"/>
      <c r="E772" s="11"/>
      <c r="F772" s="11" t="s">
        <v>1396</v>
      </c>
      <c r="G772" s="93"/>
      <c r="H772" s="93"/>
      <c r="I772" s="93"/>
      <c r="J772" s="93"/>
      <c r="K772" s="96"/>
      <c r="L772" s="97"/>
      <c r="M772" s="97"/>
      <c r="N772" s="97"/>
      <c r="R772" s="106"/>
      <c r="S772" s="83"/>
      <c r="T772" s="106"/>
      <c r="U772" s="109"/>
      <c r="V772" s="109"/>
      <c r="W772" s="109"/>
      <c r="X772" s="109"/>
      <c r="Y772" s="83"/>
      <c r="Z772" s="83"/>
      <c r="AA772" s="83"/>
    </row>
    <row r="773" spans="2:27">
      <c r="B773" s="9"/>
      <c r="C773" s="11"/>
      <c r="D773" s="11"/>
      <c r="E773" s="11" t="s">
        <v>1397</v>
      </c>
      <c r="F773" s="11"/>
      <c r="G773" s="93"/>
      <c r="H773" s="93"/>
      <c r="I773" s="93"/>
      <c r="J773" s="93"/>
      <c r="K773" s="96"/>
      <c r="L773" s="97"/>
      <c r="M773" s="97"/>
      <c r="N773" s="97"/>
      <c r="R773" s="106"/>
      <c r="S773" s="83"/>
      <c r="T773" s="106"/>
      <c r="U773" s="109"/>
      <c r="V773" s="109"/>
      <c r="W773" s="109"/>
      <c r="X773" s="109"/>
      <c r="Y773" s="83"/>
      <c r="Z773" s="83"/>
      <c r="AA773" s="83"/>
    </row>
    <row r="774" spans="2:27">
      <c r="B774" s="9" t="s">
        <v>1398</v>
      </c>
      <c r="C774" s="11"/>
      <c r="D774" s="11"/>
      <c r="E774" s="11"/>
      <c r="F774" s="11" t="s">
        <v>1397</v>
      </c>
      <c r="G774" s="93"/>
      <c r="H774" s="93"/>
      <c r="I774" s="93"/>
      <c r="J774" s="93"/>
      <c r="K774" s="96"/>
      <c r="L774" s="97"/>
      <c r="M774" s="97"/>
      <c r="N774" s="97"/>
      <c r="R774" s="106"/>
      <c r="S774" s="83"/>
      <c r="T774" s="106"/>
      <c r="U774" s="109"/>
      <c r="V774" s="109"/>
      <c r="W774" s="109"/>
      <c r="X774" s="109"/>
      <c r="Y774" s="83"/>
      <c r="Z774" s="83"/>
      <c r="AA774" s="83"/>
    </row>
    <row r="775" spans="2:27">
      <c r="B775" s="9"/>
      <c r="C775" s="11"/>
      <c r="D775" s="11"/>
      <c r="E775" s="11" t="s">
        <v>1399</v>
      </c>
      <c r="F775" s="11"/>
      <c r="G775" s="93"/>
      <c r="H775" s="93"/>
      <c r="I775" s="93"/>
      <c r="J775" s="93"/>
      <c r="K775" s="96"/>
      <c r="L775" s="97"/>
      <c r="M775" s="97"/>
      <c r="N775" s="97"/>
      <c r="R775" s="106"/>
      <c r="S775" s="83"/>
      <c r="T775" s="106"/>
      <c r="U775" s="109"/>
      <c r="V775" s="109"/>
      <c r="W775" s="109"/>
      <c r="X775" s="109"/>
      <c r="Y775" s="83"/>
      <c r="Z775" s="83"/>
      <c r="AA775" s="83"/>
    </row>
    <row r="776" spans="2:27">
      <c r="B776" s="9" t="s">
        <v>1400</v>
      </c>
      <c r="C776" s="11"/>
      <c r="D776" s="11"/>
      <c r="E776" s="11"/>
      <c r="F776" s="11" t="s">
        <v>1401</v>
      </c>
      <c r="G776" s="93"/>
      <c r="H776" s="93"/>
      <c r="I776" s="93"/>
      <c r="J776" s="93"/>
      <c r="K776" s="96"/>
      <c r="L776" s="97"/>
      <c r="M776" s="97"/>
      <c r="N776" s="97"/>
      <c r="R776" s="106"/>
      <c r="S776" s="83"/>
      <c r="T776" s="106"/>
      <c r="U776" s="109"/>
      <c r="V776" s="109"/>
      <c r="W776" s="109"/>
      <c r="X776" s="109"/>
      <c r="Y776" s="83"/>
      <c r="Z776" s="83"/>
      <c r="AA776" s="83"/>
    </row>
    <row r="777" spans="2:27">
      <c r="B777" s="9" t="s">
        <v>1402</v>
      </c>
      <c r="C777" s="11"/>
      <c r="D777" s="11"/>
      <c r="E777" s="11"/>
      <c r="F777" s="11" t="s">
        <v>1403</v>
      </c>
      <c r="G777" s="93"/>
      <c r="H777" s="93"/>
      <c r="I777" s="93"/>
      <c r="J777" s="93"/>
      <c r="K777" s="96"/>
      <c r="L777" s="97"/>
      <c r="M777" s="97"/>
      <c r="N777" s="97"/>
      <c r="R777" s="106"/>
      <c r="S777" s="83"/>
      <c r="T777" s="106"/>
      <c r="U777" s="109"/>
      <c r="V777" s="109"/>
      <c r="W777" s="109"/>
      <c r="X777" s="109"/>
      <c r="Y777" s="83"/>
      <c r="Z777" s="83"/>
      <c r="AA777" s="83"/>
    </row>
    <row r="778" spans="2:27">
      <c r="B778" s="9" t="s">
        <v>1404</v>
      </c>
      <c r="C778" s="11"/>
      <c r="D778" s="11"/>
      <c r="E778" s="11"/>
      <c r="F778" s="11" t="s">
        <v>1405</v>
      </c>
      <c r="G778" s="93"/>
      <c r="H778" s="93"/>
      <c r="I778" s="93"/>
      <c r="J778" s="93"/>
      <c r="K778" s="96"/>
      <c r="L778" s="97"/>
      <c r="M778" s="97"/>
      <c r="N778" s="97"/>
      <c r="R778" s="106"/>
      <c r="S778" s="83"/>
      <c r="T778" s="106"/>
      <c r="U778" s="109"/>
      <c r="V778" s="109"/>
      <c r="W778" s="109"/>
      <c r="X778" s="109"/>
      <c r="Y778" s="83"/>
      <c r="Z778" s="83"/>
      <c r="AA778" s="83"/>
    </row>
    <row r="779" spans="2:27">
      <c r="B779" s="9"/>
      <c r="C779" s="11"/>
      <c r="D779" s="11" t="s">
        <v>1406</v>
      </c>
      <c r="E779" s="11"/>
      <c r="F779" s="11"/>
      <c r="G779" s="93"/>
      <c r="H779" s="93"/>
      <c r="I779" s="93"/>
      <c r="J779" s="93"/>
      <c r="K779" s="96"/>
      <c r="L779" s="97"/>
      <c r="M779" s="97"/>
      <c r="N779" s="97"/>
      <c r="R779" s="106"/>
      <c r="S779" s="83"/>
      <c r="T779" s="106"/>
      <c r="U779" s="109"/>
      <c r="V779" s="109"/>
      <c r="W779" s="109"/>
      <c r="X779" s="109"/>
      <c r="Y779" s="83"/>
      <c r="Z779" s="83"/>
      <c r="AA779" s="83"/>
    </row>
    <row r="780" spans="2:27">
      <c r="B780" s="9"/>
      <c r="C780" s="11"/>
      <c r="D780" s="11"/>
      <c r="E780" s="11" t="s">
        <v>1407</v>
      </c>
      <c r="F780" s="11"/>
      <c r="G780" s="93"/>
      <c r="H780" s="93"/>
      <c r="I780" s="93"/>
      <c r="J780" s="93"/>
      <c r="K780" s="96"/>
      <c r="L780" s="97"/>
      <c r="M780" s="97"/>
      <c r="N780" s="97"/>
      <c r="R780" s="106"/>
      <c r="S780" s="83"/>
      <c r="T780" s="106"/>
      <c r="U780" s="109"/>
      <c r="V780" s="109"/>
      <c r="W780" s="109"/>
      <c r="X780" s="109"/>
      <c r="Y780" s="83"/>
      <c r="Z780" s="83"/>
      <c r="AA780" s="83"/>
    </row>
    <row r="781" spans="2:27">
      <c r="B781" s="9" t="s">
        <v>1408</v>
      </c>
      <c r="C781" s="11"/>
      <c r="D781" s="11"/>
      <c r="E781" s="11"/>
      <c r="F781" s="11" t="s">
        <v>205</v>
      </c>
      <c r="G781" s="93"/>
      <c r="H781" s="93"/>
      <c r="I781" s="93"/>
      <c r="J781" s="93"/>
      <c r="K781" s="96"/>
      <c r="L781" s="97"/>
      <c r="M781" s="97"/>
      <c r="N781" s="97"/>
      <c r="R781" s="106"/>
      <c r="S781" s="83"/>
      <c r="T781" s="106"/>
      <c r="U781" s="109"/>
      <c r="V781" s="109"/>
      <c r="W781" s="109"/>
      <c r="X781" s="109"/>
      <c r="Y781" s="83"/>
      <c r="Z781" s="83"/>
      <c r="AA781" s="83"/>
    </row>
    <row r="782" spans="2:27">
      <c r="B782" s="9" t="s">
        <v>1409</v>
      </c>
      <c r="C782" s="11"/>
      <c r="D782" s="11"/>
      <c r="E782" s="11"/>
      <c r="F782" s="11" t="s">
        <v>207</v>
      </c>
      <c r="G782" s="93"/>
      <c r="H782" s="93"/>
      <c r="I782" s="93"/>
      <c r="J782" s="93"/>
      <c r="K782" s="96"/>
      <c r="L782" s="97"/>
      <c r="M782" s="97"/>
      <c r="N782" s="97"/>
      <c r="R782" s="106"/>
      <c r="S782" s="83"/>
      <c r="T782" s="106"/>
      <c r="U782" s="109"/>
      <c r="V782" s="109"/>
      <c r="W782" s="109"/>
      <c r="X782" s="109"/>
      <c r="Y782" s="83"/>
      <c r="Z782" s="83"/>
      <c r="AA782" s="83"/>
    </row>
    <row r="783" spans="2:27">
      <c r="B783" s="9"/>
      <c r="C783" s="11"/>
      <c r="D783" s="11"/>
      <c r="E783" s="11" t="s">
        <v>1410</v>
      </c>
      <c r="F783" s="11"/>
      <c r="G783" s="93"/>
      <c r="H783" s="93"/>
      <c r="I783" s="93"/>
      <c r="J783" s="93"/>
      <c r="K783" s="96"/>
      <c r="L783" s="97"/>
      <c r="M783" s="97"/>
      <c r="N783" s="97"/>
      <c r="R783" s="106"/>
      <c r="S783" s="83"/>
      <c r="T783" s="106"/>
      <c r="U783" s="109"/>
      <c r="V783" s="109"/>
      <c r="W783" s="109"/>
      <c r="X783" s="109"/>
      <c r="Y783" s="83"/>
      <c r="Z783" s="83"/>
      <c r="AA783" s="83"/>
    </row>
    <row r="784" spans="2:27">
      <c r="B784" s="9" t="s">
        <v>1411</v>
      </c>
      <c r="C784" s="11"/>
      <c r="D784" s="11"/>
      <c r="E784" s="11"/>
      <c r="F784" s="11" t="s">
        <v>1412</v>
      </c>
      <c r="G784" s="93"/>
      <c r="H784" s="93"/>
      <c r="I784" s="93"/>
      <c r="J784" s="93"/>
      <c r="K784" s="96"/>
      <c r="L784" s="97"/>
      <c r="M784" s="97"/>
      <c r="N784" s="97"/>
      <c r="R784" s="106"/>
      <c r="S784" s="83"/>
      <c r="T784" s="106"/>
      <c r="U784" s="109"/>
      <c r="V784" s="109"/>
      <c r="W784" s="109"/>
      <c r="X784" s="109"/>
      <c r="Y784" s="83"/>
      <c r="Z784" s="83"/>
      <c r="AA784" s="83"/>
    </row>
    <row r="785" spans="2:27">
      <c r="B785" s="9" t="s">
        <v>1413</v>
      </c>
      <c r="C785" s="11"/>
      <c r="D785" s="11"/>
      <c r="E785" s="11"/>
      <c r="F785" s="11" t="s">
        <v>1414</v>
      </c>
      <c r="G785" s="93"/>
      <c r="H785" s="93"/>
      <c r="I785" s="93"/>
      <c r="J785" s="93"/>
      <c r="K785" s="96"/>
      <c r="L785" s="97"/>
      <c r="M785" s="97"/>
      <c r="N785" s="97"/>
      <c r="R785" s="106"/>
      <c r="S785" s="83"/>
      <c r="T785" s="106"/>
      <c r="U785" s="109"/>
      <c r="V785" s="109"/>
      <c r="W785" s="109"/>
      <c r="X785" s="109"/>
      <c r="Y785" s="83"/>
      <c r="Z785" s="83"/>
      <c r="AA785" s="83"/>
    </row>
    <row r="786" spans="2:27">
      <c r="B786" s="9" t="s">
        <v>1415</v>
      </c>
      <c r="C786" s="11"/>
      <c r="D786" s="11"/>
      <c r="E786" s="11"/>
      <c r="F786" s="11" t="s">
        <v>1416</v>
      </c>
      <c r="G786" s="93"/>
      <c r="H786" s="93"/>
      <c r="I786" s="93"/>
      <c r="J786" s="93"/>
      <c r="K786" s="96"/>
      <c r="L786" s="97"/>
      <c r="M786" s="97"/>
      <c r="N786" s="97"/>
      <c r="R786" s="106"/>
      <c r="S786" s="83"/>
      <c r="T786" s="106"/>
      <c r="U786" s="109"/>
      <c r="V786" s="109"/>
      <c r="W786" s="109"/>
      <c r="X786" s="109"/>
      <c r="Y786" s="83"/>
      <c r="Z786" s="83"/>
      <c r="AA786" s="83"/>
    </row>
    <row r="787" spans="2:27">
      <c r="B787" s="9" t="s">
        <v>1417</v>
      </c>
      <c r="C787" s="11"/>
      <c r="D787" s="11"/>
      <c r="E787" s="11"/>
      <c r="F787" s="11" t="s">
        <v>1418</v>
      </c>
      <c r="G787" s="93"/>
      <c r="H787" s="93"/>
      <c r="I787" s="93"/>
      <c r="J787" s="93"/>
      <c r="K787" s="96"/>
      <c r="L787" s="97"/>
      <c r="M787" s="97"/>
      <c r="N787" s="97"/>
      <c r="R787" s="106"/>
      <c r="S787" s="83"/>
      <c r="T787" s="106"/>
      <c r="U787" s="109"/>
      <c r="V787" s="109"/>
      <c r="W787" s="109"/>
      <c r="X787" s="109"/>
      <c r="Y787" s="83"/>
      <c r="Z787" s="83"/>
      <c r="AA787" s="83"/>
    </row>
    <row r="788" spans="2:27">
      <c r="B788" s="9"/>
      <c r="C788" s="11"/>
      <c r="D788" s="11"/>
      <c r="E788" s="11" t="s">
        <v>1419</v>
      </c>
      <c r="F788" s="11"/>
      <c r="G788" s="93"/>
      <c r="H788" s="93"/>
      <c r="I788" s="93"/>
      <c r="J788" s="93"/>
      <c r="K788" s="96"/>
      <c r="L788" s="97"/>
      <c r="M788" s="97"/>
      <c r="N788" s="97"/>
      <c r="R788" s="106"/>
      <c r="S788" s="83"/>
      <c r="T788" s="106"/>
      <c r="U788" s="109"/>
      <c r="V788" s="109"/>
      <c r="W788" s="109"/>
      <c r="X788" s="109"/>
      <c r="Y788" s="83"/>
      <c r="Z788" s="83"/>
      <c r="AA788" s="83"/>
    </row>
    <row r="789" spans="2:27">
      <c r="B789" s="9" t="s">
        <v>1420</v>
      </c>
      <c r="C789" s="11"/>
      <c r="D789" s="11"/>
      <c r="E789" s="11"/>
      <c r="F789" s="11" t="s">
        <v>1421</v>
      </c>
      <c r="G789" s="93"/>
      <c r="H789" s="93"/>
      <c r="I789" s="93"/>
      <c r="J789" s="93"/>
      <c r="K789" s="96"/>
      <c r="L789" s="97"/>
      <c r="M789" s="97"/>
      <c r="N789" s="97"/>
      <c r="R789" s="106"/>
      <c r="S789" s="83"/>
      <c r="T789" s="106"/>
      <c r="U789" s="109"/>
      <c r="V789" s="109"/>
      <c r="W789" s="109"/>
      <c r="X789" s="109"/>
      <c r="Y789" s="83"/>
      <c r="Z789" s="83"/>
      <c r="AA789" s="83"/>
    </row>
    <row r="790" spans="2:27">
      <c r="B790" s="9" t="s">
        <v>1422</v>
      </c>
      <c r="C790" s="11"/>
      <c r="D790" s="11"/>
      <c r="E790" s="11"/>
      <c r="F790" s="11" t="s">
        <v>1423</v>
      </c>
      <c r="G790" s="93"/>
      <c r="H790" s="93"/>
      <c r="I790" s="93"/>
      <c r="J790" s="93"/>
      <c r="K790" s="96"/>
      <c r="L790" s="97"/>
      <c r="M790" s="97"/>
      <c r="N790" s="97"/>
      <c r="R790" s="106"/>
      <c r="S790" s="83"/>
      <c r="T790" s="106"/>
      <c r="U790" s="109"/>
      <c r="V790" s="109"/>
      <c r="W790" s="109"/>
      <c r="X790" s="109"/>
      <c r="Y790" s="83"/>
      <c r="Z790" s="83"/>
      <c r="AA790" s="83"/>
    </row>
    <row r="791" spans="2:27">
      <c r="B791" s="9" t="s">
        <v>1424</v>
      </c>
      <c r="C791" s="11"/>
      <c r="D791" s="11"/>
      <c r="E791" s="11"/>
      <c r="F791" s="11" t="s">
        <v>1425</v>
      </c>
      <c r="G791" s="93"/>
      <c r="H791" s="93"/>
      <c r="I791" s="93"/>
      <c r="J791" s="93"/>
      <c r="K791" s="96"/>
      <c r="L791" s="97"/>
      <c r="M791" s="97"/>
      <c r="N791" s="97"/>
      <c r="R791" s="106"/>
      <c r="S791" s="83"/>
      <c r="T791" s="106"/>
      <c r="U791" s="109"/>
      <c r="V791" s="109"/>
      <c r="W791" s="109"/>
      <c r="X791" s="109"/>
      <c r="Y791" s="83"/>
      <c r="Z791" s="83"/>
      <c r="AA791" s="83"/>
    </row>
    <row r="792" spans="2:27">
      <c r="B792" s="9"/>
      <c r="C792" s="11"/>
      <c r="D792" s="11"/>
      <c r="E792" s="11" t="s">
        <v>1426</v>
      </c>
      <c r="F792" s="11"/>
      <c r="G792" s="93"/>
      <c r="H792" s="93"/>
      <c r="I792" s="93"/>
      <c r="J792" s="93"/>
      <c r="K792" s="96"/>
      <c r="L792" s="97"/>
      <c r="M792" s="97"/>
      <c r="N792" s="97"/>
      <c r="R792" s="106"/>
      <c r="S792" s="83"/>
      <c r="T792" s="106"/>
      <c r="U792" s="109"/>
      <c r="V792" s="109"/>
      <c r="W792" s="109"/>
      <c r="X792" s="109"/>
      <c r="Y792" s="83"/>
      <c r="Z792" s="83"/>
      <c r="AA792" s="83"/>
    </row>
    <row r="793" spans="2:27">
      <c r="B793" s="9" t="s">
        <v>1427</v>
      </c>
      <c r="C793" s="11"/>
      <c r="D793" s="11"/>
      <c r="E793" s="11"/>
      <c r="F793" s="11" t="s">
        <v>1428</v>
      </c>
      <c r="G793" s="93"/>
      <c r="H793" s="93"/>
      <c r="I793" s="93"/>
      <c r="J793" s="93"/>
      <c r="K793" s="96"/>
      <c r="L793" s="97"/>
      <c r="M793" s="97"/>
      <c r="N793" s="97"/>
      <c r="R793" s="106"/>
      <c r="S793" s="83"/>
      <c r="T793" s="106"/>
      <c r="U793" s="109"/>
      <c r="V793" s="109"/>
      <c r="W793" s="109"/>
      <c r="X793" s="109"/>
      <c r="Y793" s="83"/>
      <c r="Z793" s="83"/>
      <c r="AA793" s="83"/>
    </row>
    <row r="794" spans="2:27">
      <c r="B794" s="9" t="s">
        <v>1429</v>
      </c>
      <c r="C794" s="11"/>
      <c r="D794" s="11"/>
      <c r="E794" s="11"/>
      <c r="F794" s="11" t="s">
        <v>1430</v>
      </c>
      <c r="G794" s="93"/>
      <c r="H794" s="93"/>
      <c r="I794" s="93"/>
      <c r="J794" s="93"/>
      <c r="K794" s="96"/>
      <c r="L794" s="97"/>
      <c r="M794" s="97"/>
      <c r="N794" s="97"/>
      <c r="R794" s="106"/>
      <c r="S794" s="83"/>
      <c r="T794" s="106"/>
      <c r="U794" s="109"/>
      <c r="V794" s="109"/>
      <c r="W794" s="109"/>
      <c r="X794" s="109"/>
      <c r="Y794" s="83"/>
      <c r="Z794" s="83"/>
      <c r="AA794" s="83"/>
    </row>
    <row r="795" spans="2:27">
      <c r="B795" s="9" t="s">
        <v>1431</v>
      </c>
      <c r="C795" s="11"/>
      <c r="D795" s="11"/>
      <c r="E795" s="11"/>
      <c r="F795" s="11" t="s">
        <v>1432</v>
      </c>
      <c r="G795" s="93"/>
      <c r="H795" s="93"/>
      <c r="I795" s="93"/>
      <c r="J795" s="93"/>
      <c r="K795" s="96"/>
      <c r="L795" s="97"/>
      <c r="M795" s="97"/>
      <c r="N795" s="97"/>
      <c r="R795" s="106"/>
      <c r="S795" s="83"/>
      <c r="T795" s="106"/>
      <c r="U795" s="109"/>
      <c r="V795" s="109"/>
      <c r="W795" s="109"/>
      <c r="X795" s="109"/>
      <c r="Y795" s="83"/>
      <c r="Z795" s="83"/>
      <c r="AA795" s="83"/>
    </row>
    <row r="796" spans="2:27">
      <c r="B796" s="9" t="s">
        <v>1433</v>
      </c>
      <c r="C796" s="11"/>
      <c r="D796" s="11"/>
      <c r="E796" s="11"/>
      <c r="F796" s="98" t="s">
        <v>3463</v>
      </c>
      <c r="G796" s="93"/>
      <c r="H796" s="93"/>
      <c r="I796" s="93"/>
      <c r="J796" s="93"/>
      <c r="K796" s="96"/>
      <c r="L796" s="97"/>
      <c r="M796" s="97"/>
      <c r="N796" s="97"/>
      <c r="R796" s="106"/>
      <c r="S796" s="83"/>
      <c r="T796" s="106"/>
      <c r="U796" s="109"/>
      <c r="V796" s="109"/>
      <c r="W796" s="109"/>
      <c r="X796" s="109"/>
      <c r="Y796" s="83"/>
      <c r="Z796" s="83"/>
      <c r="AA796" s="83"/>
    </row>
    <row r="797" spans="2:27">
      <c r="B797" s="9" t="s">
        <v>1434</v>
      </c>
      <c r="C797" s="11"/>
      <c r="D797" s="11"/>
      <c r="E797" s="11"/>
      <c r="F797" s="11" t="s">
        <v>1435</v>
      </c>
      <c r="G797" s="93"/>
      <c r="H797" s="93"/>
      <c r="I797" s="93"/>
      <c r="J797" s="93"/>
      <c r="K797" s="96"/>
      <c r="L797" s="97"/>
      <c r="M797" s="97"/>
      <c r="N797" s="97"/>
      <c r="R797" s="106"/>
      <c r="S797" s="83"/>
      <c r="T797" s="106"/>
      <c r="U797" s="109"/>
      <c r="V797" s="109"/>
      <c r="W797" s="109"/>
      <c r="X797" s="109"/>
      <c r="Y797" s="83"/>
      <c r="Z797" s="83"/>
      <c r="AA797" s="83"/>
    </row>
    <row r="798" spans="2:27">
      <c r="B798" s="9"/>
      <c r="C798" s="11"/>
      <c r="D798" s="11"/>
      <c r="E798" s="11" t="s">
        <v>1436</v>
      </c>
      <c r="F798" s="11"/>
      <c r="G798" s="93"/>
      <c r="H798" s="93"/>
      <c r="I798" s="93"/>
      <c r="J798" s="93"/>
      <c r="K798" s="96"/>
      <c r="L798" s="97"/>
      <c r="M798" s="97"/>
      <c r="N798" s="97"/>
      <c r="R798" s="106"/>
      <c r="S798" s="83"/>
      <c r="T798" s="106"/>
      <c r="U798" s="109"/>
      <c r="V798" s="109"/>
      <c r="W798" s="109"/>
      <c r="X798" s="109"/>
      <c r="Y798" s="83"/>
      <c r="Z798" s="83"/>
      <c r="AA798" s="83"/>
    </row>
    <row r="799" spans="2:27">
      <c r="B799" s="9" t="s">
        <v>1437</v>
      </c>
      <c r="C799" s="11"/>
      <c r="D799" s="11"/>
      <c r="E799" s="11"/>
      <c r="F799" s="11" t="s">
        <v>1438</v>
      </c>
      <c r="G799" s="93"/>
      <c r="H799" s="93"/>
      <c r="I799" s="93"/>
      <c r="J799" s="93"/>
      <c r="K799" s="96"/>
      <c r="L799" s="97"/>
      <c r="M799" s="97"/>
      <c r="N799" s="97"/>
      <c r="R799" s="106"/>
      <c r="S799" s="83"/>
      <c r="T799" s="106"/>
      <c r="U799" s="109"/>
      <c r="V799" s="109"/>
      <c r="W799" s="109"/>
      <c r="X799" s="109"/>
      <c r="Y799" s="83"/>
      <c r="Z799" s="83"/>
      <c r="AA799" s="83"/>
    </row>
    <row r="800" spans="2:27">
      <c r="B800" s="9" t="s">
        <v>1439</v>
      </c>
      <c r="C800" s="11"/>
      <c r="D800" s="11"/>
      <c r="E800" s="11"/>
      <c r="F800" s="11" t="s">
        <v>1440</v>
      </c>
      <c r="G800" s="93"/>
      <c r="H800" s="93"/>
      <c r="I800" s="93"/>
      <c r="J800" s="93"/>
      <c r="K800" s="96"/>
      <c r="L800" s="97"/>
      <c r="M800" s="97"/>
      <c r="N800" s="97"/>
      <c r="R800" s="106"/>
      <c r="S800" s="83"/>
      <c r="T800" s="106"/>
      <c r="U800" s="109"/>
      <c r="V800" s="109"/>
      <c r="W800" s="109"/>
      <c r="X800" s="109"/>
      <c r="Y800" s="83"/>
      <c r="Z800" s="83"/>
      <c r="AA800" s="83"/>
    </row>
    <row r="801" spans="2:27">
      <c r="B801" s="9" t="s">
        <v>1441</v>
      </c>
      <c r="C801" s="11"/>
      <c r="D801" s="11"/>
      <c r="E801" s="11"/>
      <c r="F801" s="11" t="s">
        <v>1442</v>
      </c>
      <c r="G801" s="93"/>
      <c r="H801" s="93"/>
      <c r="I801" s="93"/>
      <c r="J801" s="93"/>
      <c r="K801" s="96"/>
      <c r="L801" s="97"/>
      <c r="M801" s="97"/>
      <c r="N801" s="97"/>
      <c r="R801" s="106"/>
      <c r="S801" s="83"/>
      <c r="T801" s="106"/>
      <c r="U801" s="109"/>
      <c r="V801" s="109"/>
      <c r="W801" s="109"/>
      <c r="X801" s="109"/>
      <c r="Y801" s="83"/>
      <c r="Z801" s="83"/>
      <c r="AA801" s="83"/>
    </row>
    <row r="802" spans="2:27">
      <c r="B802" s="9" t="s">
        <v>1443</v>
      </c>
      <c r="C802" s="11"/>
      <c r="D802" s="11"/>
      <c r="E802" s="11"/>
      <c r="F802" s="11" t="s">
        <v>1444</v>
      </c>
      <c r="G802" s="93"/>
      <c r="H802" s="93"/>
      <c r="I802" s="93"/>
      <c r="J802" s="93"/>
      <c r="K802" s="96"/>
      <c r="L802" s="97"/>
      <c r="M802" s="97"/>
      <c r="N802" s="97"/>
      <c r="R802" s="106"/>
      <c r="S802" s="83"/>
      <c r="T802" s="106"/>
      <c r="U802" s="109"/>
      <c r="V802" s="109"/>
      <c r="W802" s="109"/>
      <c r="X802" s="109"/>
      <c r="Y802" s="83"/>
      <c r="Z802" s="83"/>
      <c r="AA802" s="83"/>
    </row>
    <row r="803" spans="2:27">
      <c r="B803" s="9" t="s">
        <v>1445</v>
      </c>
      <c r="C803" s="11"/>
      <c r="D803" s="11"/>
      <c r="E803" s="11"/>
      <c r="F803" s="11" t="s">
        <v>1446</v>
      </c>
      <c r="G803" s="93"/>
      <c r="H803" s="93"/>
      <c r="I803" s="93"/>
      <c r="J803" s="93"/>
      <c r="K803" s="96"/>
      <c r="L803" s="97"/>
      <c r="M803" s="97"/>
      <c r="N803" s="97"/>
      <c r="R803" s="106"/>
      <c r="S803" s="83"/>
      <c r="T803" s="106"/>
      <c r="U803" s="109"/>
      <c r="V803" s="109"/>
      <c r="W803" s="109"/>
      <c r="X803" s="109"/>
      <c r="Y803" s="83"/>
      <c r="Z803" s="83"/>
      <c r="AA803" s="83"/>
    </row>
    <row r="804" spans="2:27">
      <c r="B804" s="9" t="s">
        <v>1447</v>
      </c>
      <c r="C804" s="11"/>
      <c r="D804" s="11"/>
      <c r="E804" s="11"/>
      <c r="F804" s="11" t="s">
        <v>1448</v>
      </c>
      <c r="G804" s="93"/>
      <c r="H804" s="93"/>
      <c r="I804" s="93"/>
      <c r="J804" s="93"/>
      <c r="K804" s="96"/>
      <c r="L804" s="97"/>
      <c r="M804" s="97"/>
      <c r="N804" s="97"/>
      <c r="R804" s="106"/>
      <c r="S804" s="83"/>
      <c r="T804" s="106"/>
      <c r="U804" s="109"/>
      <c r="V804" s="109"/>
      <c r="W804" s="109"/>
      <c r="X804" s="109"/>
      <c r="Y804" s="83"/>
      <c r="Z804" s="83"/>
      <c r="AA804" s="83"/>
    </row>
    <row r="805" spans="2:27">
      <c r="B805" s="9" t="s">
        <v>1449</v>
      </c>
      <c r="C805" s="11"/>
      <c r="D805" s="11"/>
      <c r="E805" s="11"/>
      <c r="F805" s="11" t="s">
        <v>1450</v>
      </c>
      <c r="G805" s="93"/>
      <c r="H805" s="93"/>
      <c r="I805" s="93"/>
      <c r="J805" s="93"/>
      <c r="K805" s="96"/>
      <c r="L805" s="97"/>
      <c r="M805" s="97"/>
      <c r="N805" s="97"/>
      <c r="R805" s="106"/>
      <c r="S805" s="83"/>
      <c r="T805" s="106"/>
      <c r="U805" s="109"/>
      <c r="V805" s="109"/>
      <c r="W805" s="109"/>
      <c r="X805" s="109"/>
      <c r="Y805" s="83"/>
      <c r="Z805" s="83"/>
      <c r="AA805" s="83"/>
    </row>
    <row r="806" spans="2:27">
      <c r="B806" s="9"/>
      <c r="C806" s="11"/>
      <c r="D806" s="11" t="s">
        <v>1451</v>
      </c>
      <c r="E806" s="11"/>
      <c r="F806" s="11"/>
      <c r="G806" s="93"/>
      <c r="H806" s="93"/>
      <c r="I806" s="93"/>
      <c r="J806" s="93"/>
      <c r="K806" s="96"/>
      <c r="L806" s="97"/>
      <c r="M806" s="97"/>
      <c r="N806" s="97"/>
      <c r="R806" s="106"/>
      <c r="S806" s="83"/>
      <c r="T806" s="106"/>
      <c r="U806" s="109"/>
      <c r="V806" s="109"/>
      <c r="W806" s="109"/>
      <c r="X806" s="109"/>
      <c r="Y806" s="83"/>
      <c r="Z806" s="83"/>
      <c r="AA806" s="83"/>
    </row>
    <row r="807" spans="2:27">
      <c r="B807" s="9"/>
      <c r="C807" s="11"/>
      <c r="D807" s="11"/>
      <c r="E807" s="11" t="s">
        <v>1452</v>
      </c>
      <c r="F807" s="11"/>
      <c r="G807" s="93"/>
      <c r="H807" s="93"/>
      <c r="I807" s="93"/>
      <c r="J807" s="93"/>
      <c r="K807" s="96"/>
      <c r="L807" s="97"/>
      <c r="M807" s="97"/>
      <c r="N807" s="97"/>
      <c r="R807" s="106"/>
      <c r="S807" s="83"/>
      <c r="T807" s="106"/>
      <c r="U807" s="109"/>
      <c r="V807" s="109"/>
      <c r="W807" s="109"/>
      <c r="X807" s="109"/>
      <c r="Y807" s="83"/>
      <c r="Z807" s="83"/>
      <c r="AA807" s="83"/>
    </row>
    <row r="808" spans="2:27">
      <c r="B808" s="9" t="s">
        <v>1453</v>
      </c>
      <c r="C808" s="11"/>
      <c r="D808" s="11"/>
      <c r="E808" s="11"/>
      <c r="F808" s="11" t="s">
        <v>205</v>
      </c>
      <c r="G808" s="93"/>
      <c r="H808" s="93"/>
      <c r="I808" s="93"/>
      <c r="J808" s="93"/>
      <c r="K808" s="96"/>
      <c r="L808" s="97"/>
      <c r="M808" s="97"/>
      <c r="N808" s="97"/>
      <c r="R808" s="106"/>
      <c r="S808" s="83"/>
      <c r="T808" s="106"/>
      <c r="U808" s="109"/>
      <c r="V808" s="109"/>
      <c r="W808" s="109"/>
      <c r="X808" s="109"/>
      <c r="Y808" s="83"/>
      <c r="Z808" s="83"/>
      <c r="AA808" s="83"/>
    </row>
    <row r="809" spans="2:27">
      <c r="B809" s="9" t="s">
        <v>1454</v>
      </c>
      <c r="C809" s="11"/>
      <c r="D809" s="11"/>
      <c r="E809" s="11"/>
      <c r="F809" s="11" t="s">
        <v>207</v>
      </c>
      <c r="G809" s="93"/>
      <c r="H809" s="93"/>
      <c r="I809" s="93"/>
      <c r="J809" s="93"/>
      <c r="K809" s="96"/>
      <c r="L809" s="97"/>
      <c r="M809" s="97"/>
      <c r="N809" s="97"/>
      <c r="R809" s="106"/>
      <c r="S809" s="83"/>
      <c r="T809" s="106"/>
      <c r="U809" s="109"/>
      <c r="V809" s="109"/>
      <c r="W809" s="109"/>
      <c r="X809" s="109"/>
      <c r="Y809" s="83"/>
      <c r="Z809" s="83"/>
      <c r="AA809" s="83"/>
    </row>
    <row r="810" spans="2:27">
      <c r="B810" s="9"/>
      <c r="C810" s="11"/>
      <c r="D810" s="11"/>
      <c r="E810" s="11" t="s">
        <v>1455</v>
      </c>
      <c r="F810" s="11"/>
      <c r="G810" s="93"/>
      <c r="H810" s="93"/>
      <c r="I810" s="93"/>
      <c r="J810" s="93"/>
      <c r="K810" s="96"/>
      <c r="L810" s="97"/>
      <c r="M810" s="97"/>
      <c r="N810" s="97"/>
      <c r="R810" s="106"/>
      <c r="S810" s="83"/>
      <c r="T810" s="106"/>
      <c r="U810" s="109"/>
      <c r="V810" s="109"/>
      <c r="W810" s="109"/>
      <c r="X810" s="109"/>
      <c r="Y810" s="83"/>
      <c r="Z810" s="83"/>
      <c r="AA810" s="83"/>
    </row>
    <row r="811" spans="2:27">
      <c r="B811" s="9" t="s">
        <v>1456</v>
      </c>
      <c r="C811" s="11"/>
      <c r="D811" s="11"/>
      <c r="E811" s="11"/>
      <c r="F811" s="11" t="s">
        <v>1455</v>
      </c>
      <c r="G811" s="93"/>
      <c r="H811" s="93"/>
      <c r="I811" s="93"/>
      <c r="J811" s="93"/>
      <c r="K811" s="96"/>
      <c r="L811" s="97"/>
      <c r="M811" s="97"/>
      <c r="N811" s="97"/>
      <c r="R811" s="106"/>
      <c r="S811" s="83"/>
      <c r="T811" s="106"/>
      <c r="U811" s="109"/>
      <c r="V811" s="109"/>
      <c r="W811" s="109"/>
      <c r="X811" s="109"/>
      <c r="Y811" s="83"/>
      <c r="Z811" s="83"/>
      <c r="AA811" s="83"/>
    </row>
    <row r="812" spans="2:27">
      <c r="B812" s="9"/>
      <c r="C812" s="11"/>
      <c r="D812" s="11"/>
      <c r="E812" s="11" t="s">
        <v>1457</v>
      </c>
      <c r="F812" s="11"/>
      <c r="G812" s="93"/>
      <c r="H812" s="93"/>
      <c r="I812" s="93"/>
      <c r="J812" s="93"/>
      <c r="K812" s="96"/>
      <c r="L812" s="97"/>
      <c r="M812" s="97"/>
      <c r="N812" s="97"/>
      <c r="R812" s="106"/>
      <c r="S812" s="83"/>
      <c r="T812" s="106"/>
      <c r="U812" s="109"/>
      <c r="V812" s="109"/>
      <c r="W812" s="109"/>
      <c r="X812" s="109"/>
      <c r="Y812" s="83"/>
      <c r="Z812" s="83"/>
      <c r="AA812" s="83"/>
    </row>
    <row r="813" spans="2:27">
      <c r="B813" s="9" t="s">
        <v>1458</v>
      </c>
      <c r="C813" s="11"/>
      <c r="D813" s="11"/>
      <c r="E813" s="11"/>
      <c r="F813" s="11" t="s">
        <v>1457</v>
      </c>
      <c r="G813" s="93"/>
      <c r="H813" s="93"/>
      <c r="I813" s="93"/>
      <c r="J813" s="93"/>
      <c r="K813" s="96"/>
      <c r="L813" s="97"/>
      <c r="M813" s="97"/>
      <c r="N813" s="97"/>
      <c r="R813" s="106"/>
      <c r="S813" s="83"/>
      <c r="T813" s="106"/>
      <c r="U813" s="109"/>
      <c r="V813" s="109"/>
      <c r="W813" s="109"/>
      <c r="X813" s="109"/>
      <c r="Y813" s="83"/>
      <c r="Z813" s="83"/>
      <c r="AA813" s="83"/>
    </row>
    <row r="814" spans="2:27">
      <c r="B814" s="9"/>
      <c r="C814" s="11"/>
      <c r="D814" s="11"/>
      <c r="E814" s="11" t="s">
        <v>1459</v>
      </c>
      <c r="F814" s="11"/>
      <c r="G814" s="93"/>
      <c r="H814" s="93"/>
      <c r="I814" s="93"/>
      <c r="J814" s="93"/>
      <c r="K814" s="96"/>
      <c r="L814" s="97"/>
      <c r="M814" s="97"/>
      <c r="N814" s="97"/>
      <c r="R814" s="106"/>
      <c r="S814" s="83"/>
      <c r="T814" s="106"/>
      <c r="U814" s="109"/>
      <c r="V814" s="109"/>
      <c r="W814" s="109"/>
      <c r="X814" s="109"/>
      <c r="Y814" s="83"/>
      <c r="Z814" s="83"/>
      <c r="AA814" s="83"/>
    </row>
    <row r="815" spans="2:27">
      <c r="B815" s="9" t="s">
        <v>1460</v>
      </c>
      <c r="C815" s="11"/>
      <c r="D815" s="11"/>
      <c r="E815" s="11"/>
      <c r="F815" s="11" t="s">
        <v>1461</v>
      </c>
      <c r="G815" s="93"/>
      <c r="H815" s="93"/>
      <c r="I815" s="93"/>
      <c r="J815" s="93"/>
      <c r="K815" s="96"/>
      <c r="L815" s="97"/>
      <c r="M815" s="97"/>
      <c r="N815" s="97"/>
      <c r="R815" s="106"/>
      <c r="S815" s="83"/>
      <c r="T815" s="106"/>
      <c r="U815" s="109"/>
      <c r="V815" s="109"/>
      <c r="W815" s="109"/>
      <c r="X815" s="109"/>
      <c r="Y815" s="83"/>
      <c r="Z815" s="83"/>
      <c r="AA815" s="83"/>
    </row>
    <row r="816" spans="2:27">
      <c r="B816" s="9" t="s">
        <v>1462</v>
      </c>
      <c r="C816" s="11"/>
      <c r="D816" s="11"/>
      <c r="E816" s="11"/>
      <c r="F816" s="11" t="s">
        <v>1463</v>
      </c>
      <c r="G816" s="93"/>
      <c r="H816" s="93"/>
      <c r="I816" s="93"/>
      <c r="J816" s="93"/>
      <c r="K816" s="96"/>
      <c r="L816" s="97"/>
      <c r="M816" s="97"/>
      <c r="N816" s="97"/>
      <c r="R816" s="106"/>
      <c r="S816" s="83"/>
      <c r="T816" s="106"/>
      <c r="U816" s="109"/>
      <c r="V816" s="109"/>
      <c r="W816" s="109"/>
      <c r="X816" s="109"/>
      <c r="Y816" s="83"/>
      <c r="Z816" s="83"/>
      <c r="AA816" s="83"/>
    </row>
    <row r="817" spans="2:27">
      <c r="B817" s="9" t="s">
        <v>1464</v>
      </c>
      <c r="C817" s="11"/>
      <c r="D817" s="11"/>
      <c r="E817" s="11"/>
      <c r="F817" s="11" t="s">
        <v>1465</v>
      </c>
      <c r="G817" s="93"/>
      <c r="H817" s="93"/>
      <c r="I817" s="93"/>
      <c r="J817" s="93"/>
      <c r="K817" s="96"/>
      <c r="L817" s="97"/>
      <c r="M817" s="97"/>
      <c r="N817" s="97"/>
      <c r="R817" s="106"/>
      <c r="S817" s="83"/>
      <c r="T817" s="106"/>
      <c r="U817" s="109"/>
      <c r="V817" s="109"/>
      <c r="W817" s="109"/>
      <c r="X817" s="109"/>
      <c r="Y817" s="83"/>
      <c r="Z817" s="83"/>
      <c r="AA817" s="83"/>
    </row>
    <row r="818" spans="2:27">
      <c r="B818" s="9" t="s">
        <v>1466</v>
      </c>
      <c r="C818" s="11"/>
      <c r="D818" s="11"/>
      <c r="E818" s="11"/>
      <c r="F818" s="11" t="s">
        <v>1467</v>
      </c>
      <c r="G818" s="93"/>
      <c r="H818" s="93"/>
      <c r="I818" s="93"/>
      <c r="J818" s="93"/>
      <c r="K818" s="96"/>
      <c r="L818" s="97"/>
      <c r="M818" s="97"/>
      <c r="N818" s="97"/>
      <c r="R818" s="106"/>
      <c r="S818" s="83"/>
      <c r="T818" s="106"/>
      <c r="U818" s="109"/>
      <c r="V818" s="109"/>
      <c r="W818" s="109"/>
      <c r="X818" s="109"/>
      <c r="Y818" s="83"/>
      <c r="Z818" s="83"/>
      <c r="AA818" s="83"/>
    </row>
    <row r="819" spans="2:27">
      <c r="B819" s="9" t="s">
        <v>1468</v>
      </c>
      <c r="C819" s="11"/>
      <c r="D819" s="11"/>
      <c r="E819" s="11"/>
      <c r="F819" s="11" t="s">
        <v>1469</v>
      </c>
      <c r="G819" s="93"/>
      <c r="H819" s="93"/>
      <c r="I819" s="93"/>
      <c r="J819" s="93"/>
      <c r="K819" s="96"/>
      <c r="L819" s="97"/>
      <c r="M819" s="97"/>
      <c r="N819" s="97"/>
      <c r="R819" s="106"/>
      <c r="S819" s="83"/>
      <c r="T819" s="106"/>
      <c r="U819" s="109"/>
      <c r="V819" s="109"/>
      <c r="W819" s="109"/>
      <c r="X819" s="109"/>
      <c r="Y819" s="83"/>
      <c r="Z819" s="83"/>
      <c r="AA819" s="83"/>
    </row>
    <row r="820" spans="2:27">
      <c r="B820" s="9"/>
      <c r="C820" s="11"/>
      <c r="D820" s="11"/>
      <c r="E820" s="11" t="s">
        <v>1470</v>
      </c>
      <c r="F820" s="11"/>
      <c r="G820" s="93"/>
      <c r="H820" s="93"/>
      <c r="I820" s="93"/>
      <c r="J820" s="93"/>
      <c r="K820" s="96"/>
      <c r="L820" s="97"/>
      <c r="M820" s="97"/>
      <c r="N820" s="97"/>
      <c r="R820" s="106"/>
      <c r="S820" s="83"/>
      <c r="T820" s="106"/>
      <c r="U820" s="109"/>
      <c r="V820" s="109"/>
      <c r="W820" s="109"/>
      <c r="X820" s="109"/>
      <c r="Y820" s="83"/>
      <c r="Z820" s="83"/>
      <c r="AA820" s="83"/>
    </row>
    <row r="821" spans="2:27">
      <c r="B821" s="9" t="s">
        <v>1471</v>
      </c>
      <c r="C821" s="11"/>
      <c r="D821" s="11"/>
      <c r="E821" s="11"/>
      <c r="F821" s="11" t="s">
        <v>1472</v>
      </c>
      <c r="G821" s="93"/>
      <c r="H821" s="93"/>
      <c r="I821" s="93"/>
      <c r="J821" s="93"/>
      <c r="K821" s="96"/>
      <c r="L821" s="97"/>
      <c r="M821" s="97"/>
      <c r="N821" s="97"/>
      <c r="R821" s="106"/>
      <c r="S821" s="83"/>
      <c r="T821" s="106"/>
      <c r="U821" s="109"/>
      <c r="V821" s="109"/>
      <c r="W821" s="109"/>
      <c r="X821" s="109"/>
      <c r="Y821" s="83"/>
      <c r="Z821" s="83"/>
      <c r="AA821" s="83"/>
    </row>
    <row r="822" spans="2:27">
      <c r="B822" s="9" t="s">
        <v>1473</v>
      </c>
      <c r="C822" s="11"/>
      <c r="D822" s="11"/>
      <c r="E822" s="11"/>
      <c r="F822" s="11" t="s">
        <v>1474</v>
      </c>
      <c r="G822" s="93"/>
      <c r="H822" s="93"/>
      <c r="I822" s="93"/>
      <c r="J822" s="93"/>
      <c r="K822" s="96"/>
      <c r="L822" s="97"/>
      <c r="M822" s="97"/>
      <c r="N822" s="97"/>
      <c r="R822" s="106"/>
      <c r="S822" s="83"/>
      <c r="T822" s="106"/>
      <c r="U822" s="109"/>
      <c r="V822" s="109"/>
      <c r="W822" s="109"/>
      <c r="X822" s="109"/>
      <c r="Y822" s="83"/>
      <c r="Z822" s="83"/>
      <c r="AA822" s="83"/>
    </row>
    <row r="823" spans="2:27">
      <c r="B823" s="9" t="s">
        <v>1475</v>
      </c>
      <c r="C823" s="11"/>
      <c r="D823" s="11"/>
      <c r="E823" s="11"/>
      <c r="F823" s="11" t="s">
        <v>1476</v>
      </c>
      <c r="G823" s="93"/>
      <c r="H823" s="93"/>
      <c r="I823" s="93"/>
      <c r="J823" s="93"/>
      <c r="K823" s="96"/>
      <c r="L823" s="97"/>
      <c r="M823" s="97"/>
      <c r="N823" s="97"/>
      <c r="R823" s="106"/>
      <c r="S823" s="83"/>
      <c r="T823" s="106"/>
      <c r="U823" s="109"/>
      <c r="V823" s="109"/>
      <c r="W823" s="109"/>
      <c r="X823" s="109"/>
      <c r="Y823" s="83"/>
      <c r="Z823" s="83"/>
      <c r="AA823" s="83"/>
    </row>
    <row r="824" spans="2:27">
      <c r="B824" s="9" t="s">
        <v>1477</v>
      </c>
      <c r="C824" s="11"/>
      <c r="D824" s="11"/>
      <c r="E824" s="11"/>
      <c r="F824" s="11" t="s">
        <v>1478</v>
      </c>
      <c r="G824" s="93"/>
      <c r="H824" s="93"/>
      <c r="I824" s="93"/>
      <c r="J824" s="93"/>
      <c r="K824" s="96"/>
      <c r="L824" s="97"/>
      <c r="M824" s="97"/>
      <c r="N824" s="97"/>
      <c r="R824" s="106"/>
      <c r="S824" s="83"/>
      <c r="T824" s="106"/>
      <c r="U824" s="109"/>
      <c r="V824" s="109"/>
      <c r="W824" s="109"/>
      <c r="X824" s="109"/>
      <c r="Y824" s="83"/>
      <c r="Z824" s="83"/>
      <c r="AA824" s="83"/>
    </row>
    <row r="825" spans="2:27">
      <c r="B825" s="9" t="s">
        <v>1479</v>
      </c>
      <c r="C825" s="11"/>
      <c r="D825" s="11"/>
      <c r="E825" s="11"/>
      <c r="F825" s="11" t="s">
        <v>1480</v>
      </c>
      <c r="G825" s="93"/>
      <c r="H825" s="93"/>
      <c r="I825" s="93"/>
      <c r="J825" s="93"/>
      <c r="K825" s="96"/>
      <c r="L825" s="97"/>
      <c r="M825" s="97"/>
      <c r="N825" s="97"/>
      <c r="R825" s="106"/>
      <c r="S825" s="83"/>
      <c r="T825" s="106"/>
      <c r="U825" s="109"/>
      <c r="V825" s="109"/>
      <c r="W825" s="109"/>
      <c r="X825" s="109"/>
      <c r="Y825" s="83"/>
      <c r="Z825" s="83"/>
      <c r="AA825" s="83"/>
    </row>
    <row r="826" spans="2:27">
      <c r="B826" s="9"/>
      <c r="C826" s="11"/>
      <c r="D826" s="11"/>
      <c r="E826" s="11" t="s">
        <v>1481</v>
      </c>
      <c r="F826" s="11"/>
      <c r="G826" s="93"/>
      <c r="H826" s="93"/>
      <c r="I826" s="93"/>
      <c r="J826" s="93"/>
      <c r="K826" s="96"/>
      <c r="L826" s="97"/>
      <c r="M826" s="97"/>
      <c r="N826" s="97"/>
      <c r="R826" s="106"/>
      <c r="S826" s="83"/>
      <c r="T826" s="106"/>
      <c r="U826" s="109"/>
      <c r="V826" s="109"/>
      <c r="W826" s="109"/>
      <c r="X826" s="109"/>
      <c r="Y826" s="83"/>
      <c r="Z826" s="83"/>
      <c r="AA826" s="83"/>
    </row>
    <row r="827" spans="2:27">
      <c r="B827" s="9" t="s">
        <v>1482</v>
      </c>
      <c r="C827" s="11"/>
      <c r="D827" s="11"/>
      <c r="E827" s="11"/>
      <c r="F827" s="11" t="s">
        <v>1483</v>
      </c>
      <c r="G827" s="93"/>
      <c r="H827" s="93"/>
      <c r="I827" s="93"/>
      <c r="J827" s="93"/>
      <c r="K827" s="96"/>
      <c r="L827" s="97"/>
      <c r="M827" s="97"/>
      <c r="N827" s="97"/>
      <c r="R827" s="106"/>
      <c r="S827" s="83"/>
      <c r="T827" s="106"/>
      <c r="U827" s="109"/>
      <c r="V827" s="109"/>
      <c r="W827" s="109"/>
      <c r="X827" s="109"/>
      <c r="Y827" s="83"/>
      <c r="Z827" s="83"/>
      <c r="AA827" s="83"/>
    </row>
    <row r="828" spans="2:27">
      <c r="B828" s="9" t="s">
        <v>1484</v>
      </c>
      <c r="C828" s="11"/>
      <c r="D828" s="11"/>
      <c r="E828" s="11"/>
      <c r="F828" s="11" t="s">
        <v>1485</v>
      </c>
      <c r="G828" s="93"/>
      <c r="H828" s="93"/>
      <c r="I828" s="93"/>
      <c r="J828" s="93"/>
      <c r="K828" s="96"/>
      <c r="L828" s="97"/>
      <c r="M828" s="97"/>
      <c r="N828" s="97"/>
      <c r="R828" s="106"/>
      <c r="S828" s="83"/>
      <c r="T828" s="106"/>
      <c r="U828" s="109"/>
      <c r="V828" s="109"/>
      <c r="W828" s="109"/>
      <c r="X828" s="109"/>
      <c r="Y828" s="83"/>
      <c r="Z828" s="83"/>
      <c r="AA828" s="83"/>
    </row>
    <row r="829" spans="2:27">
      <c r="B829" s="9" t="s">
        <v>1486</v>
      </c>
      <c r="C829" s="11"/>
      <c r="D829" s="11"/>
      <c r="E829" s="11"/>
      <c r="F829" s="11" t="s">
        <v>1487</v>
      </c>
      <c r="G829" s="93"/>
      <c r="H829" s="93"/>
      <c r="I829" s="93"/>
      <c r="J829" s="93"/>
      <c r="K829" s="96"/>
      <c r="L829" s="97"/>
      <c r="M829" s="97"/>
      <c r="N829" s="97"/>
      <c r="R829" s="106"/>
      <c r="S829" s="83"/>
      <c r="T829" s="106"/>
      <c r="U829" s="109"/>
      <c r="V829" s="109"/>
      <c r="W829" s="109"/>
      <c r="X829" s="109"/>
      <c r="Y829" s="83"/>
      <c r="Z829" s="83"/>
      <c r="AA829" s="83"/>
    </row>
    <row r="830" spans="2:27">
      <c r="B830" s="9"/>
      <c r="C830" s="11"/>
      <c r="D830" s="11"/>
      <c r="E830" s="11" t="s">
        <v>1488</v>
      </c>
      <c r="F830" s="11"/>
      <c r="G830" s="93"/>
      <c r="H830" s="93"/>
      <c r="I830" s="93"/>
      <c r="J830" s="93"/>
      <c r="K830" s="96"/>
      <c r="L830" s="97"/>
      <c r="M830" s="97"/>
      <c r="N830" s="97"/>
      <c r="R830" s="106"/>
      <c r="S830" s="83"/>
      <c r="T830" s="106"/>
      <c r="U830" s="109"/>
      <c r="V830" s="109"/>
      <c r="W830" s="109"/>
      <c r="X830" s="109"/>
      <c r="Y830" s="83"/>
      <c r="Z830" s="83"/>
      <c r="AA830" s="83"/>
    </row>
    <row r="831" spans="2:27">
      <c r="B831" s="9" t="s">
        <v>1489</v>
      </c>
      <c r="C831" s="11"/>
      <c r="D831" s="11"/>
      <c r="E831" s="11"/>
      <c r="F831" s="11" t="s">
        <v>1490</v>
      </c>
      <c r="G831" s="93"/>
      <c r="H831" s="93"/>
      <c r="I831" s="93"/>
      <c r="J831" s="93"/>
      <c r="K831" s="96"/>
      <c r="L831" s="97"/>
      <c r="M831" s="97"/>
      <c r="N831" s="97"/>
      <c r="R831" s="106"/>
      <c r="S831" s="83"/>
      <c r="T831" s="106"/>
      <c r="U831" s="109"/>
      <c r="V831" s="109"/>
      <c r="W831" s="109"/>
      <c r="X831" s="109"/>
      <c r="Y831" s="83"/>
      <c r="Z831" s="83"/>
      <c r="AA831" s="83"/>
    </row>
    <row r="832" spans="2:27">
      <c r="B832" s="9" t="s">
        <v>1491</v>
      </c>
      <c r="C832" s="11"/>
      <c r="D832" s="11"/>
      <c r="E832" s="11"/>
      <c r="F832" s="11" t="s">
        <v>1492</v>
      </c>
      <c r="G832" s="93"/>
      <c r="H832" s="93"/>
      <c r="I832" s="93"/>
      <c r="J832" s="93"/>
      <c r="K832" s="96"/>
      <c r="L832" s="97"/>
      <c r="M832" s="97"/>
      <c r="N832" s="97"/>
      <c r="R832" s="106"/>
      <c r="S832" s="83"/>
      <c r="T832" s="106"/>
      <c r="U832" s="109"/>
      <c r="V832" s="109"/>
      <c r="W832" s="109"/>
      <c r="X832" s="109"/>
      <c r="Y832" s="83"/>
      <c r="Z832" s="83"/>
      <c r="AA832" s="83"/>
    </row>
    <row r="833" spans="2:27">
      <c r="B833" s="9" t="s">
        <v>1493</v>
      </c>
      <c r="C833" s="11"/>
      <c r="D833" s="11"/>
      <c r="E833" s="11"/>
      <c r="F833" s="11" t="s">
        <v>1494</v>
      </c>
      <c r="G833" s="93"/>
      <c r="H833" s="93"/>
      <c r="I833" s="93"/>
      <c r="J833" s="93"/>
      <c r="K833" s="96"/>
      <c r="L833" s="97"/>
      <c r="M833" s="97"/>
      <c r="N833" s="97"/>
      <c r="R833" s="106"/>
      <c r="S833" s="83"/>
      <c r="T833" s="106"/>
      <c r="U833" s="109"/>
      <c r="V833" s="109"/>
      <c r="W833" s="109"/>
      <c r="X833" s="109"/>
      <c r="Y833" s="83"/>
      <c r="Z833" s="83"/>
      <c r="AA833" s="83"/>
    </row>
    <row r="834" spans="2:27">
      <c r="B834" s="9" t="s">
        <v>1495</v>
      </c>
      <c r="C834" s="11"/>
      <c r="D834" s="11"/>
      <c r="E834" s="11"/>
      <c r="F834" s="11" t="s">
        <v>1496</v>
      </c>
      <c r="G834" s="93"/>
      <c r="H834" s="93"/>
      <c r="I834" s="93"/>
      <c r="J834" s="93"/>
      <c r="K834" s="96"/>
      <c r="L834" s="97"/>
      <c r="M834" s="97"/>
      <c r="N834" s="97"/>
      <c r="R834" s="106"/>
      <c r="S834" s="83"/>
      <c r="T834" s="106"/>
      <c r="U834" s="109"/>
      <c r="V834" s="109"/>
      <c r="W834" s="109"/>
      <c r="X834" s="109"/>
      <c r="Y834" s="83"/>
      <c r="Z834" s="83"/>
      <c r="AA834" s="83"/>
    </row>
    <row r="835" spans="2:27">
      <c r="B835" s="9"/>
      <c r="C835" s="11"/>
      <c r="D835" s="11"/>
      <c r="E835" s="11" t="s">
        <v>1497</v>
      </c>
      <c r="F835" s="11"/>
      <c r="G835" s="93"/>
      <c r="H835" s="93"/>
      <c r="I835" s="93"/>
      <c r="J835" s="93"/>
      <c r="K835" s="96"/>
      <c r="L835" s="97"/>
      <c r="M835" s="97"/>
      <c r="N835" s="97"/>
      <c r="R835" s="106"/>
      <c r="S835" s="83"/>
      <c r="T835" s="106"/>
      <c r="U835" s="109"/>
      <c r="V835" s="109"/>
      <c r="W835" s="109"/>
      <c r="X835" s="109"/>
      <c r="Y835" s="83"/>
      <c r="Z835" s="83"/>
      <c r="AA835" s="83"/>
    </row>
    <row r="836" spans="2:27">
      <c r="B836" s="9" t="s">
        <v>1498</v>
      </c>
      <c r="C836" s="11"/>
      <c r="D836" s="11"/>
      <c r="E836" s="11"/>
      <c r="F836" s="11" t="s">
        <v>1499</v>
      </c>
      <c r="G836" s="93"/>
      <c r="H836" s="93"/>
      <c r="I836" s="93"/>
      <c r="J836" s="93"/>
      <c r="K836" s="96"/>
      <c r="L836" s="97"/>
      <c r="M836" s="97"/>
      <c r="N836" s="97"/>
      <c r="R836" s="106"/>
      <c r="S836" s="83"/>
      <c r="T836" s="106"/>
      <c r="U836" s="109"/>
      <c r="V836" s="109"/>
      <c r="W836" s="109"/>
      <c r="X836" s="109"/>
      <c r="Y836" s="83"/>
      <c r="Z836" s="83"/>
      <c r="AA836" s="83"/>
    </row>
    <row r="837" spans="2:27">
      <c r="B837" s="9" t="s">
        <v>1500</v>
      </c>
      <c r="C837" s="11"/>
      <c r="D837" s="11"/>
      <c r="E837" s="11"/>
      <c r="F837" s="11" t="s">
        <v>1501</v>
      </c>
      <c r="G837" s="93"/>
      <c r="H837" s="93"/>
      <c r="I837" s="93"/>
      <c r="J837" s="93"/>
      <c r="K837" s="96"/>
      <c r="L837" s="97"/>
      <c r="M837" s="97"/>
      <c r="N837" s="97"/>
      <c r="R837" s="106"/>
      <c r="S837" s="83"/>
      <c r="T837" s="106"/>
      <c r="U837" s="109"/>
      <c r="V837" s="109"/>
      <c r="W837" s="109"/>
      <c r="X837" s="109"/>
      <c r="Y837" s="83"/>
      <c r="Z837" s="83"/>
      <c r="AA837" s="83"/>
    </row>
    <row r="838" spans="2:27">
      <c r="B838" s="9"/>
      <c r="C838" s="11"/>
      <c r="D838" s="11"/>
      <c r="E838" s="11" t="s">
        <v>1502</v>
      </c>
      <c r="F838" s="11"/>
      <c r="G838" s="93"/>
      <c r="H838" s="93"/>
      <c r="I838" s="93"/>
      <c r="J838" s="93"/>
      <c r="K838" s="96"/>
      <c r="L838" s="97"/>
      <c r="M838" s="97"/>
      <c r="N838" s="97"/>
      <c r="R838" s="106"/>
      <c r="S838" s="83"/>
      <c r="T838" s="106"/>
      <c r="U838" s="109"/>
      <c r="V838" s="109"/>
      <c r="W838" s="109"/>
      <c r="X838" s="109"/>
      <c r="Y838" s="83"/>
      <c r="Z838" s="83"/>
      <c r="AA838" s="83"/>
    </row>
    <row r="839" spans="2:27">
      <c r="B839" s="9" t="s">
        <v>1503</v>
      </c>
      <c r="C839" s="11"/>
      <c r="D839" s="11"/>
      <c r="E839" s="11"/>
      <c r="F839" s="11" t="s">
        <v>1504</v>
      </c>
      <c r="G839" s="93"/>
      <c r="H839" s="93"/>
      <c r="I839" s="93"/>
      <c r="J839" s="93"/>
      <c r="K839" s="96"/>
      <c r="L839" s="97"/>
      <c r="M839" s="97"/>
      <c r="N839" s="97"/>
      <c r="R839" s="106"/>
      <c r="S839" s="83"/>
      <c r="T839" s="106"/>
      <c r="U839" s="109"/>
      <c r="V839" s="109"/>
      <c r="W839" s="109"/>
      <c r="X839" s="109"/>
      <c r="Y839" s="83"/>
      <c r="Z839" s="83"/>
      <c r="AA839" s="83"/>
    </row>
    <row r="840" spans="2:27">
      <c r="B840" s="9" t="s">
        <v>1505</v>
      </c>
      <c r="C840" s="11"/>
      <c r="D840" s="11"/>
      <c r="E840" s="11"/>
      <c r="F840" s="11" t="s">
        <v>1506</v>
      </c>
      <c r="G840" s="93"/>
      <c r="H840" s="93"/>
      <c r="I840" s="93"/>
      <c r="J840" s="93"/>
      <c r="K840" s="96"/>
      <c r="L840" s="97"/>
      <c r="M840" s="97"/>
      <c r="N840" s="97"/>
      <c r="R840" s="106"/>
      <c r="S840" s="83"/>
      <c r="T840" s="106"/>
      <c r="U840" s="109"/>
      <c r="V840" s="109"/>
      <c r="W840" s="109"/>
      <c r="X840" s="109"/>
      <c r="Y840" s="83"/>
      <c r="Z840" s="83"/>
      <c r="AA840" s="83"/>
    </row>
    <row r="841" spans="2:27">
      <c r="B841" s="9" t="s">
        <v>1507</v>
      </c>
      <c r="C841" s="11"/>
      <c r="D841" s="11"/>
      <c r="E841" s="11"/>
      <c r="F841" s="11" t="s">
        <v>1508</v>
      </c>
      <c r="G841" s="93"/>
      <c r="H841" s="93"/>
      <c r="I841" s="93"/>
      <c r="J841" s="93"/>
      <c r="K841" s="96"/>
      <c r="L841" s="97"/>
      <c r="M841" s="97"/>
      <c r="N841" s="97"/>
      <c r="R841" s="106"/>
      <c r="S841" s="83"/>
      <c r="T841" s="106"/>
      <c r="U841" s="109"/>
      <c r="V841" s="109"/>
      <c r="W841" s="109"/>
      <c r="X841" s="109"/>
      <c r="Y841" s="83"/>
      <c r="Z841" s="83"/>
      <c r="AA841" s="83"/>
    </row>
    <row r="842" spans="2:27">
      <c r="B842" s="9" t="s">
        <v>1509</v>
      </c>
      <c r="C842" s="11"/>
      <c r="D842" s="11"/>
      <c r="E842" s="11"/>
      <c r="F842" s="11" t="s">
        <v>1510</v>
      </c>
      <c r="G842" s="93"/>
      <c r="H842" s="93"/>
      <c r="I842" s="93"/>
      <c r="J842" s="93"/>
      <c r="K842" s="96"/>
      <c r="L842" s="97"/>
      <c r="M842" s="97"/>
      <c r="N842" s="97"/>
      <c r="R842" s="106"/>
      <c r="S842" s="83"/>
      <c r="T842" s="106"/>
      <c r="U842" s="109"/>
      <c r="V842" s="109"/>
      <c r="W842" s="109"/>
      <c r="X842" s="109"/>
      <c r="Y842" s="83"/>
      <c r="Z842" s="83"/>
      <c r="AA842" s="83"/>
    </row>
    <row r="843" spans="2:27">
      <c r="B843" s="9" t="s">
        <v>1511</v>
      </c>
      <c r="C843" s="11"/>
      <c r="D843" s="11"/>
      <c r="E843" s="11"/>
      <c r="F843" s="11" t="s">
        <v>1512</v>
      </c>
      <c r="G843" s="93"/>
      <c r="H843" s="93"/>
      <c r="I843" s="93"/>
      <c r="J843" s="93"/>
      <c r="K843" s="96"/>
      <c r="L843" s="97"/>
      <c r="M843" s="97"/>
      <c r="N843" s="97"/>
      <c r="R843" s="106"/>
      <c r="S843" s="83"/>
      <c r="T843" s="106"/>
      <c r="U843" s="109"/>
      <c r="V843" s="109"/>
      <c r="W843" s="109"/>
      <c r="X843" s="109"/>
      <c r="Y843" s="83"/>
      <c r="Z843" s="83"/>
      <c r="AA843" s="83"/>
    </row>
    <row r="844" spans="2:27">
      <c r="B844" s="9"/>
      <c r="C844" s="11"/>
      <c r="D844" s="11" t="s">
        <v>1513</v>
      </c>
      <c r="E844" s="11"/>
      <c r="F844" s="11"/>
      <c r="G844" s="93"/>
      <c r="H844" s="93"/>
      <c r="I844" s="93"/>
      <c r="J844" s="93"/>
      <c r="K844" s="96"/>
      <c r="L844" s="97"/>
      <c r="M844" s="97"/>
      <c r="N844" s="97"/>
      <c r="R844" s="106"/>
      <c r="S844" s="83"/>
      <c r="T844" s="106"/>
      <c r="U844" s="109"/>
      <c r="V844" s="109"/>
      <c r="W844" s="109"/>
      <c r="X844" s="109"/>
      <c r="Y844" s="83"/>
      <c r="Z844" s="83"/>
      <c r="AA844" s="83"/>
    </row>
    <row r="845" spans="2:27">
      <c r="B845" s="9"/>
      <c r="C845" s="11"/>
      <c r="D845" s="11"/>
      <c r="E845" s="11" t="s">
        <v>1514</v>
      </c>
      <c r="F845" s="11"/>
      <c r="G845" s="93"/>
      <c r="H845" s="93"/>
      <c r="I845" s="93"/>
      <c r="J845" s="93"/>
      <c r="K845" s="96"/>
      <c r="L845" s="97"/>
      <c r="M845" s="97"/>
      <c r="N845" s="97"/>
      <c r="R845" s="106"/>
      <c r="S845" s="83"/>
      <c r="T845" s="106"/>
      <c r="U845" s="109"/>
      <c r="V845" s="109"/>
      <c r="W845" s="109"/>
      <c r="X845" s="109"/>
      <c r="Y845" s="83"/>
      <c r="Z845" s="83"/>
      <c r="AA845" s="83"/>
    </row>
    <row r="846" spans="2:27">
      <c r="B846" s="9" t="s">
        <v>1515</v>
      </c>
      <c r="C846" s="11"/>
      <c r="D846" s="11"/>
      <c r="E846" s="11"/>
      <c r="F846" s="11" t="s">
        <v>205</v>
      </c>
      <c r="G846" s="93"/>
      <c r="H846" s="93"/>
      <c r="I846" s="93"/>
      <c r="J846" s="93"/>
      <c r="K846" s="96"/>
      <c r="L846" s="97"/>
      <c r="M846" s="97"/>
      <c r="N846" s="97"/>
      <c r="R846" s="106"/>
      <c r="S846" s="83"/>
      <c r="T846" s="106"/>
      <c r="U846" s="109"/>
      <c r="V846" s="109"/>
      <c r="W846" s="109"/>
      <c r="X846" s="109"/>
      <c r="Y846" s="83"/>
      <c r="Z846" s="83"/>
      <c r="AA846" s="83"/>
    </row>
    <row r="847" spans="2:27">
      <c r="B847" s="9" t="s">
        <v>1516</v>
      </c>
      <c r="C847" s="11"/>
      <c r="D847" s="11"/>
      <c r="E847" s="11"/>
      <c r="F847" s="11" t="s">
        <v>207</v>
      </c>
      <c r="G847" s="93"/>
      <c r="H847" s="93"/>
      <c r="I847" s="93"/>
      <c r="J847" s="93"/>
      <c r="K847" s="96"/>
      <c r="L847" s="97"/>
      <c r="M847" s="97"/>
      <c r="N847" s="97"/>
      <c r="R847" s="106"/>
      <c r="S847" s="83"/>
      <c r="T847" s="106"/>
      <c r="U847" s="109"/>
      <c r="V847" s="109"/>
      <c r="W847" s="109"/>
      <c r="X847" s="109"/>
      <c r="Y847" s="83"/>
      <c r="Z847" s="83"/>
      <c r="AA847" s="83"/>
    </row>
    <row r="848" spans="2:27">
      <c r="B848" s="9"/>
      <c r="C848" s="11"/>
      <c r="D848" s="11"/>
      <c r="E848" s="11" t="s">
        <v>1517</v>
      </c>
      <c r="F848" s="11"/>
      <c r="G848" s="93"/>
      <c r="H848" s="93"/>
      <c r="I848" s="93"/>
      <c r="J848" s="93"/>
      <c r="K848" s="96"/>
      <c r="L848" s="97"/>
      <c r="M848" s="97"/>
      <c r="N848" s="97"/>
      <c r="R848" s="106"/>
      <c r="S848" s="83"/>
      <c r="T848" s="106"/>
      <c r="U848" s="109"/>
      <c r="V848" s="109"/>
      <c r="W848" s="109"/>
      <c r="X848" s="109"/>
      <c r="Y848" s="83"/>
      <c r="Z848" s="83"/>
      <c r="AA848" s="83"/>
    </row>
    <row r="849" spans="2:27">
      <c r="B849" s="9" t="s">
        <v>1518</v>
      </c>
      <c r="C849" s="11"/>
      <c r="D849" s="11"/>
      <c r="E849" s="11"/>
      <c r="F849" s="11" t="s">
        <v>1519</v>
      </c>
      <c r="G849" s="93"/>
      <c r="H849" s="93"/>
      <c r="I849" s="93"/>
      <c r="J849" s="93"/>
      <c r="K849" s="96"/>
      <c r="L849" s="97"/>
      <c r="M849" s="97"/>
      <c r="N849" s="97"/>
      <c r="R849" s="106"/>
      <c r="S849" s="83"/>
      <c r="T849" s="106"/>
      <c r="U849" s="109"/>
      <c r="V849" s="109"/>
      <c r="W849" s="109"/>
      <c r="X849" s="109"/>
      <c r="Y849" s="83"/>
      <c r="Z849" s="83"/>
      <c r="AA849" s="83"/>
    </row>
    <row r="850" spans="2:27">
      <c r="B850" s="9" t="s">
        <v>1520</v>
      </c>
      <c r="C850" s="11"/>
      <c r="D850" s="11"/>
      <c r="E850" s="11"/>
      <c r="F850" s="11" t="s">
        <v>1521</v>
      </c>
      <c r="G850" s="93"/>
      <c r="H850" s="93"/>
      <c r="I850" s="93"/>
      <c r="J850" s="93"/>
      <c r="K850" s="96"/>
      <c r="L850" s="97"/>
      <c r="M850" s="97"/>
      <c r="N850" s="97"/>
      <c r="R850" s="106"/>
      <c r="S850" s="83"/>
      <c r="T850" s="106"/>
      <c r="U850" s="109"/>
      <c r="V850" s="109"/>
      <c r="W850" s="109"/>
      <c r="X850" s="109"/>
      <c r="Y850" s="83"/>
      <c r="Z850" s="83"/>
      <c r="AA850" s="83"/>
    </row>
    <row r="851" spans="2:27">
      <c r="B851" s="9"/>
      <c r="C851" s="11"/>
      <c r="D851" s="11"/>
      <c r="E851" s="11" t="s">
        <v>1522</v>
      </c>
      <c r="F851" s="11"/>
      <c r="G851" s="93"/>
      <c r="H851" s="93"/>
      <c r="I851" s="93"/>
      <c r="J851" s="93"/>
      <c r="K851" s="96"/>
      <c r="L851" s="97"/>
      <c r="M851" s="97"/>
      <c r="N851" s="97"/>
      <c r="R851" s="106"/>
      <c r="S851" s="83"/>
      <c r="T851" s="106"/>
      <c r="U851" s="109"/>
      <c r="V851" s="109"/>
      <c r="W851" s="109"/>
      <c r="X851" s="109"/>
      <c r="Y851" s="83"/>
      <c r="Z851" s="83"/>
      <c r="AA851" s="83"/>
    </row>
    <row r="852" spans="2:27">
      <c r="B852" s="9" t="s">
        <v>1523</v>
      </c>
      <c r="C852" s="11"/>
      <c r="D852" s="11"/>
      <c r="E852" s="11"/>
      <c r="F852" s="11" t="s">
        <v>1524</v>
      </c>
      <c r="G852" s="93"/>
      <c r="H852" s="93"/>
      <c r="I852" s="93"/>
      <c r="J852" s="93"/>
      <c r="K852" s="96"/>
      <c r="L852" s="97"/>
      <c r="M852" s="97"/>
      <c r="N852" s="97"/>
      <c r="R852" s="106"/>
      <c r="S852" s="83"/>
      <c r="T852" s="106"/>
      <c r="U852" s="109"/>
      <c r="V852" s="109"/>
      <c r="W852" s="109"/>
      <c r="X852" s="109"/>
      <c r="Y852" s="83"/>
      <c r="Z852" s="83"/>
      <c r="AA852" s="83"/>
    </row>
    <row r="853" spans="2:27">
      <c r="B853" s="9" t="s">
        <v>1525</v>
      </c>
      <c r="C853" s="11"/>
      <c r="D853" s="11"/>
      <c r="E853" s="11"/>
      <c r="F853" s="11" t="s">
        <v>1526</v>
      </c>
      <c r="G853" s="93"/>
      <c r="H853" s="93"/>
      <c r="I853" s="93"/>
      <c r="J853" s="93"/>
      <c r="K853" s="96"/>
      <c r="L853" s="97"/>
      <c r="M853" s="97"/>
      <c r="N853" s="97"/>
      <c r="R853" s="106"/>
      <c r="S853" s="83"/>
      <c r="T853" s="106"/>
      <c r="U853" s="109"/>
      <c r="V853" s="109"/>
      <c r="W853" s="109"/>
      <c r="X853" s="109"/>
      <c r="Y853" s="83"/>
      <c r="Z853" s="83"/>
      <c r="AA853" s="83"/>
    </row>
    <row r="854" spans="2:27">
      <c r="B854" s="9" t="s">
        <v>1527</v>
      </c>
      <c r="C854" s="11"/>
      <c r="D854" s="11"/>
      <c r="E854" s="11"/>
      <c r="F854" s="11" t="s">
        <v>1528</v>
      </c>
      <c r="G854" s="93"/>
      <c r="H854" s="93"/>
      <c r="I854" s="93"/>
      <c r="J854" s="93"/>
      <c r="K854" s="96"/>
      <c r="L854" s="97"/>
      <c r="M854" s="97"/>
      <c r="N854" s="97"/>
      <c r="R854" s="106"/>
      <c r="S854" s="83"/>
      <c r="T854" s="106"/>
      <c r="U854" s="109"/>
      <c r="V854" s="109"/>
      <c r="W854" s="109"/>
      <c r="X854" s="109"/>
      <c r="Y854" s="83"/>
      <c r="Z854" s="83"/>
      <c r="AA854" s="83"/>
    </row>
    <row r="855" spans="2:27">
      <c r="B855" s="9" t="s">
        <v>1529</v>
      </c>
      <c r="C855" s="11"/>
      <c r="D855" s="11"/>
      <c r="E855" s="11"/>
      <c r="F855" s="11" t="s">
        <v>1530</v>
      </c>
      <c r="G855" s="93"/>
      <c r="H855" s="93"/>
      <c r="I855" s="93"/>
      <c r="J855" s="93"/>
      <c r="K855" s="96"/>
      <c r="L855" s="97"/>
      <c r="M855" s="97"/>
      <c r="N855" s="97"/>
      <c r="R855" s="106"/>
      <c r="S855" s="83"/>
      <c r="T855" s="106"/>
      <c r="U855" s="109"/>
      <c r="V855" s="109"/>
      <c r="W855" s="109"/>
      <c r="X855" s="109"/>
      <c r="Y855" s="83"/>
      <c r="Z855" s="83"/>
      <c r="AA855" s="83"/>
    </row>
    <row r="856" spans="2:27">
      <c r="B856" s="9"/>
      <c r="C856" s="11"/>
      <c r="D856" s="11"/>
      <c r="E856" s="11" t="s">
        <v>1531</v>
      </c>
      <c r="F856" s="11"/>
      <c r="G856" s="93"/>
      <c r="H856" s="93"/>
      <c r="I856" s="93"/>
      <c r="J856" s="93"/>
      <c r="K856" s="96"/>
      <c r="L856" s="97"/>
      <c r="M856" s="97"/>
      <c r="N856" s="97"/>
      <c r="R856" s="106"/>
      <c r="S856" s="83"/>
      <c r="T856" s="106"/>
      <c r="U856" s="109"/>
      <c r="V856" s="109"/>
      <c r="W856" s="109"/>
      <c r="X856" s="109"/>
      <c r="Y856" s="83"/>
      <c r="Z856" s="83"/>
      <c r="AA856" s="83"/>
    </row>
    <row r="857" spans="2:27">
      <c r="B857" s="9" t="s">
        <v>1532</v>
      </c>
      <c r="C857" s="11"/>
      <c r="D857" s="11"/>
      <c r="E857" s="11"/>
      <c r="F857" s="11" t="s">
        <v>1533</v>
      </c>
      <c r="G857" s="93"/>
      <c r="H857" s="93"/>
      <c r="I857" s="93"/>
      <c r="J857" s="93"/>
      <c r="K857" s="96"/>
      <c r="L857" s="97"/>
      <c r="M857" s="97"/>
      <c r="N857" s="97"/>
      <c r="R857" s="106"/>
      <c r="S857" s="83"/>
      <c r="T857" s="106"/>
      <c r="U857" s="109"/>
      <c r="V857" s="109"/>
      <c r="W857" s="109"/>
      <c r="X857" s="109"/>
      <c r="Y857" s="83"/>
      <c r="Z857" s="83"/>
      <c r="AA857" s="83"/>
    </row>
    <row r="858" spans="2:27">
      <c r="B858" s="9" t="s">
        <v>1534</v>
      </c>
      <c r="C858" s="11"/>
      <c r="D858" s="11"/>
      <c r="E858" s="11"/>
      <c r="F858" s="11" t="s">
        <v>1535</v>
      </c>
      <c r="G858" s="93"/>
      <c r="H858" s="93"/>
      <c r="I858" s="93"/>
      <c r="J858" s="93"/>
      <c r="K858" s="96"/>
      <c r="L858" s="97"/>
      <c r="M858" s="97"/>
      <c r="N858" s="97"/>
      <c r="R858" s="106"/>
      <c r="S858" s="83"/>
      <c r="T858" s="106"/>
      <c r="U858" s="109"/>
      <c r="V858" s="109"/>
      <c r="W858" s="109"/>
      <c r="X858" s="109"/>
      <c r="Y858" s="83"/>
      <c r="Z858" s="83"/>
      <c r="AA858" s="83"/>
    </row>
    <row r="859" spans="2:27">
      <c r="B859" s="9" t="s">
        <v>1536</v>
      </c>
      <c r="C859" s="11"/>
      <c r="D859" s="11"/>
      <c r="E859" s="11"/>
      <c r="F859" s="11" t="s">
        <v>1537</v>
      </c>
      <c r="G859" s="93"/>
      <c r="H859" s="93"/>
      <c r="I859" s="93"/>
      <c r="J859" s="93"/>
      <c r="K859" s="96"/>
      <c r="L859" s="97"/>
      <c r="M859" s="97"/>
      <c r="N859" s="97"/>
      <c r="R859" s="106"/>
      <c r="S859" s="83"/>
      <c r="T859" s="106"/>
      <c r="U859" s="109"/>
      <c r="V859" s="109"/>
      <c r="W859" s="109"/>
      <c r="X859" s="109"/>
      <c r="Y859" s="83"/>
      <c r="Z859" s="83"/>
      <c r="AA859" s="83"/>
    </row>
    <row r="860" spans="2:27">
      <c r="B860" s="9" t="s">
        <v>1538</v>
      </c>
      <c r="C860" s="11"/>
      <c r="D860" s="11"/>
      <c r="E860" s="11"/>
      <c r="F860" s="11" t="s">
        <v>1539</v>
      </c>
      <c r="G860" s="93"/>
      <c r="H860" s="93"/>
      <c r="I860" s="93"/>
      <c r="J860" s="93"/>
      <c r="K860" s="96"/>
      <c r="L860" s="97"/>
      <c r="M860" s="97"/>
      <c r="N860" s="97"/>
      <c r="R860" s="106"/>
      <c r="S860" s="83"/>
      <c r="T860" s="106"/>
      <c r="U860" s="109"/>
      <c r="V860" s="109"/>
      <c r="W860" s="109"/>
      <c r="X860" s="109"/>
      <c r="Y860" s="83"/>
      <c r="Z860" s="83"/>
      <c r="AA860" s="83"/>
    </row>
    <row r="861" spans="2:27">
      <c r="B861" s="9" t="s">
        <v>1540</v>
      </c>
      <c r="C861" s="11"/>
      <c r="D861" s="11"/>
      <c r="E861" s="11"/>
      <c r="F861" s="11" t="s">
        <v>1541</v>
      </c>
      <c r="G861" s="93"/>
      <c r="H861" s="93"/>
      <c r="I861" s="93"/>
      <c r="J861" s="93"/>
      <c r="K861" s="96"/>
      <c r="L861" s="97"/>
      <c r="M861" s="97"/>
      <c r="N861" s="97"/>
      <c r="R861" s="106"/>
      <c r="S861" s="83"/>
      <c r="T861" s="106"/>
      <c r="U861" s="109"/>
      <c r="V861" s="109"/>
      <c r="W861" s="109"/>
      <c r="X861" s="109"/>
      <c r="Y861" s="83"/>
      <c r="Z861" s="83"/>
      <c r="AA861" s="83"/>
    </row>
    <row r="862" spans="2:27">
      <c r="B862" s="9" t="s">
        <v>1542</v>
      </c>
      <c r="C862" s="11"/>
      <c r="D862" s="11"/>
      <c r="E862" s="11"/>
      <c r="F862" s="11" t="s">
        <v>1543</v>
      </c>
      <c r="G862" s="93"/>
      <c r="H862" s="93"/>
      <c r="I862" s="93"/>
      <c r="J862" s="93"/>
      <c r="K862" s="96"/>
      <c r="L862" s="97"/>
      <c r="M862" s="97"/>
      <c r="N862" s="97"/>
      <c r="R862" s="106"/>
      <c r="S862" s="83"/>
      <c r="T862" s="106"/>
      <c r="U862" s="109"/>
      <c r="V862" s="109"/>
      <c r="W862" s="109"/>
      <c r="X862" s="109"/>
      <c r="Y862" s="83"/>
      <c r="Z862" s="83"/>
      <c r="AA862" s="83"/>
    </row>
    <row r="863" spans="2:27">
      <c r="B863" s="9" t="s">
        <v>1544</v>
      </c>
      <c r="C863" s="11"/>
      <c r="D863" s="11"/>
      <c r="E863" s="11"/>
      <c r="F863" s="11" t="s">
        <v>1545</v>
      </c>
      <c r="G863" s="93"/>
      <c r="H863" s="93"/>
      <c r="I863" s="93"/>
      <c r="J863" s="93"/>
      <c r="K863" s="96"/>
      <c r="L863" s="97"/>
      <c r="M863" s="97"/>
      <c r="N863" s="97"/>
      <c r="R863" s="106"/>
      <c r="S863" s="83"/>
      <c r="T863" s="106"/>
      <c r="U863" s="109"/>
      <c r="V863" s="109"/>
      <c r="W863" s="109"/>
      <c r="X863" s="109"/>
      <c r="Y863" s="83"/>
      <c r="Z863" s="83"/>
      <c r="AA863" s="83"/>
    </row>
    <row r="864" spans="2:27">
      <c r="B864" s="9" t="s">
        <v>1546</v>
      </c>
      <c r="C864" s="11"/>
      <c r="D864" s="11"/>
      <c r="E864" s="11"/>
      <c r="F864" s="11" t="s">
        <v>1547</v>
      </c>
      <c r="G864" s="93"/>
      <c r="H864" s="93"/>
      <c r="I864" s="93"/>
      <c r="J864" s="93"/>
      <c r="K864" s="96"/>
      <c r="L864" s="97"/>
      <c r="M864" s="97"/>
      <c r="N864" s="97"/>
      <c r="R864" s="106"/>
      <c r="S864" s="83"/>
      <c r="T864" s="106"/>
      <c r="U864" s="109"/>
      <c r="V864" s="109"/>
      <c r="W864" s="109"/>
      <c r="X864" s="109"/>
      <c r="Y864" s="83"/>
      <c r="Z864" s="83"/>
      <c r="AA864" s="83"/>
    </row>
    <row r="865" spans="2:27">
      <c r="B865" s="9" t="s">
        <v>1548</v>
      </c>
      <c r="C865" s="11"/>
      <c r="D865" s="11"/>
      <c r="E865" s="11"/>
      <c r="F865" s="11" t="s">
        <v>1549</v>
      </c>
      <c r="G865" s="93"/>
      <c r="H865" s="93"/>
      <c r="I865" s="93"/>
      <c r="J865" s="93"/>
      <c r="K865" s="96"/>
      <c r="L865" s="97"/>
      <c r="M865" s="97"/>
      <c r="N865" s="97"/>
      <c r="R865" s="106"/>
      <c r="S865" s="83"/>
      <c r="T865" s="106"/>
      <c r="U865" s="109"/>
      <c r="V865" s="109"/>
      <c r="W865" s="109"/>
      <c r="X865" s="109"/>
      <c r="Y865" s="83"/>
      <c r="Z865" s="83"/>
      <c r="AA865" s="83"/>
    </row>
    <row r="866" spans="2:27">
      <c r="B866" s="9"/>
      <c r="C866" s="11"/>
      <c r="D866" s="11"/>
      <c r="E866" s="11" t="s">
        <v>1550</v>
      </c>
      <c r="F866" s="11"/>
      <c r="G866" s="93"/>
      <c r="H866" s="93"/>
      <c r="I866" s="93"/>
      <c r="J866" s="93"/>
      <c r="K866" s="96"/>
      <c r="L866" s="97"/>
      <c r="M866" s="97"/>
      <c r="N866" s="97"/>
      <c r="R866" s="106"/>
      <c r="S866" s="83"/>
      <c r="T866" s="106"/>
      <c r="U866" s="109"/>
      <c r="V866" s="109"/>
      <c r="W866" s="109"/>
      <c r="X866" s="109"/>
      <c r="Y866" s="83"/>
      <c r="Z866" s="83"/>
      <c r="AA866" s="83"/>
    </row>
    <row r="867" spans="2:27">
      <c r="B867" s="9" t="s">
        <v>1551</v>
      </c>
      <c r="C867" s="11"/>
      <c r="D867" s="11"/>
      <c r="E867" s="11"/>
      <c r="F867" s="11" t="s">
        <v>1552</v>
      </c>
      <c r="G867" s="93"/>
      <c r="H867" s="93"/>
      <c r="I867" s="93"/>
      <c r="J867" s="93"/>
      <c r="K867" s="96"/>
      <c r="L867" s="97"/>
      <c r="M867" s="97"/>
      <c r="N867" s="97"/>
      <c r="R867" s="106"/>
      <c r="S867" s="83"/>
      <c r="T867" s="106"/>
      <c r="U867" s="109"/>
      <c r="V867" s="109"/>
      <c r="W867" s="109"/>
      <c r="X867" s="109"/>
      <c r="Y867" s="83"/>
      <c r="Z867" s="83"/>
      <c r="AA867" s="83"/>
    </row>
    <row r="868" spans="2:27">
      <c r="B868" s="9" t="s">
        <v>1553</v>
      </c>
      <c r="C868" s="11"/>
      <c r="D868" s="11"/>
      <c r="E868" s="11"/>
      <c r="F868" s="11" t="s">
        <v>1554</v>
      </c>
      <c r="G868" s="93"/>
      <c r="H868" s="93"/>
      <c r="I868" s="93"/>
      <c r="J868" s="93"/>
      <c r="K868" s="96"/>
      <c r="L868" s="97"/>
      <c r="M868" s="97"/>
      <c r="N868" s="97"/>
      <c r="R868" s="106"/>
      <c r="S868" s="83"/>
      <c r="T868" s="106"/>
      <c r="U868" s="109"/>
      <c r="V868" s="109"/>
      <c r="W868" s="109"/>
      <c r="X868" s="109"/>
      <c r="Y868" s="83"/>
      <c r="Z868" s="83"/>
      <c r="AA868" s="83"/>
    </row>
    <row r="869" spans="2:27">
      <c r="B869" s="9" t="s">
        <v>1555</v>
      </c>
      <c r="C869" s="11"/>
      <c r="D869" s="11"/>
      <c r="E869" s="11"/>
      <c r="F869" s="11" t="s">
        <v>1556</v>
      </c>
      <c r="G869" s="93"/>
      <c r="H869" s="93"/>
      <c r="I869" s="93"/>
      <c r="J869" s="93"/>
      <c r="K869" s="96"/>
      <c r="L869" s="97"/>
      <c r="M869" s="97"/>
      <c r="N869" s="97"/>
      <c r="R869" s="106"/>
      <c r="S869" s="83"/>
      <c r="T869" s="106"/>
      <c r="U869" s="109"/>
      <c r="V869" s="109"/>
      <c r="W869" s="109"/>
      <c r="X869" s="109"/>
      <c r="Y869" s="83"/>
      <c r="Z869" s="83"/>
      <c r="AA869" s="83"/>
    </row>
    <row r="870" spans="2:27">
      <c r="B870" s="9" t="s">
        <v>1557</v>
      </c>
      <c r="C870" s="11"/>
      <c r="D870" s="11"/>
      <c r="E870" s="11"/>
      <c r="F870" s="11" t="s">
        <v>1558</v>
      </c>
      <c r="G870" s="93"/>
      <c r="H870" s="93"/>
      <c r="I870" s="93"/>
      <c r="J870" s="93"/>
      <c r="K870" s="96"/>
      <c r="L870" s="97"/>
      <c r="M870" s="97"/>
      <c r="N870" s="97"/>
      <c r="R870" s="106"/>
      <c r="S870" s="83"/>
      <c r="T870" s="106"/>
      <c r="U870" s="109"/>
      <c r="V870" s="109"/>
      <c r="W870" s="109"/>
      <c r="X870" s="109"/>
      <c r="Y870" s="83"/>
      <c r="Z870" s="83"/>
      <c r="AA870" s="83"/>
    </row>
    <row r="871" spans="2:27">
      <c r="B871" s="9"/>
      <c r="C871" s="11"/>
      <c r="D871" s="11"/>
      <c r="E871" s="11" t="s">
        <v>1559</v>
      </c>
      <c r="F871" s="11"/>
      <c r="G871" s="93"/>
      <c r="H871" s="93"/>
      <c r="I871" s="93"/>
      <c r="J871" s="93"/>
      <c r="K871" s="96"/>
      <c r="L871" s="97"/>
      <c r="M871" s="97"/>
      <c r="N871" s="97"/>
      <c r="R871" s="106"/>
      <c r="S871" s="83"/>
      <c r="T871" s="106"/>
      <c r="U871" s="109"/>
      <c r="V871" s="109"/>
      <c r="W871" s="109"/>
      <c r="X871" s="109"/>
      <c r="Y871" s="83"/>
      <c r="Z871" s="83"/>
      <c r="AA871" s="83"/>
    </row>
    <row r="872" spans="2:27">
      <c r="B872" s="9" t="s">
        <v>1560</v>
      </c>
      <c r="C872" s="11"/>
      <c r="D872" s="11"/>
      <c r="E872" s="11"/>
      <c r="F872" s="11" t="s">
        <v>1561</v>
      </c>
      <c r="G872" s="93"/>
      <c r="H872" s="93"/>
      <c r="I872" s="93"/>
      <c r="J872" s="93"/>
      <c r="K872" s="96"/>
      <c r="L872" s="97"/>
      <c r="M872" s="97"/>
      <c r="N872" s="97"/>
      <c r="R872" s="106"/>
      <c r="S872" s="83"/>
      <c r="T872" s="106"/>
      <c r="U872" s="109"/>
      <c r="V872" s="109"/>
      <c r="W872" s="109"/>
      <c r="X872" s="109"/>
      <c r="Y872" s="83"/>
      <c r="Z872" s="83"/>
      <c r="AA872" s="83"/>
    </row>
    <row r="873" spans="2:27">
      <c r="B873" s="9" t="s">
        <v>1562</v>
      </c>
      <c r="C873" s="11"/>
      <c r="D873" s="11"/>
      <c r="E873" s="11"/>
      <c r="F873" s="11" t="s">
        <v>1563</v>
      </c>
      <c r="G873" s="93"/>
      <c r="H873" s="93"/>
      <c r="I873" s="93"/>
      <c r="J873" s="93"/>
      <c r="K873" s="96"/>
      <c r="L873" s="97"/>
      <c r="M873" s="97"/>
      <c r="N873" s="97"/>
      <c r="R873" s="106"/>
      <c r="S873" s="83"/>
      <c r="T873" s="106"/>
      <c r="U873" s="109"/>
      <c r="V873" s="109"/>
      <c r="W873" s="109"/>
      <c r="X873" s="109"/>
      <c r="Y873" s="83"/>
      <c r="Z873" s="83"/>
      <c r="AA873" s="83"/>
    </row>
    <row r="874" spans="2:27">
      <c r="B874" s="9" t="s">
        <v>1564</v>
      </c>
      <c r="C874" s="11"/>
      <c r="D874" s="11"/>
      <c r="E874" s="11"/>
      <c r="F874" s="11" t="s">
        <v>1565</v>
      </c>
      <c r="G874" s="93"/>
      <c r="H874" s="93"/>
      <c r="I874" s="93"/>
      <c r="J874" s="93"/>
      <c r="K874" s="96"/>
      <c r="L874" s="97"/>
      <c r="M874" s="97"/>
      <c r="N874" s="97"/>
      <c r="R874" s="106"/>
      <c r="S874" s="83"/>
      <c r="T874" s="106"/>
      <c r="U874" s="109"/>
      <c r="V874" s="109"/>
      <c r="W874" s="109"/>
      <c r="X874" s="109"/>
      <c r="Y874" s="83"/>
      <c r="Z874" s="83"/>
      <c r="AA874" s="83"/>
    </row>
    <row r="875" spans="2:27">
      <c r="B875" s="9"/>
      <c r="C875" s="11"/>
      <c r="D875" s="11"/>
      <c r="E875" s="11" t="s">
        <v>1566</v>
      </c>
      <c r="F875" s="11"/>
      <c r="G875" s="93"/>
      <c r="H875" s="93"/>
      <c r="I875" s="93"/>
      <c r="J875" s="93"/>
      <c r="K875" s="96"/>
      <c r="L875" s="97"/>
      <c r="M875" s="97"/>
      <c r="N875" s="97"/>
      <c r="R875" s="106"/>
      <c r="S875" s="83"/>
      <c r="T875" s="106"/>
      <c r="U875" s="109"/>
      <c r="V875" s="109"/>
      <c r="W875" s="109"/>
      <c r="X875" s="109"/>
      <c r="Y875" s="83"/>
      <c r="Z875" s="83"/>
      <c r="AA875" s="83"/>
    </row>
    <row r="876" spans="2:27">
      <c r="B876" s="9" t="s">
        <v>1567</v>
      </c>
      <c r="C876" s="11"/>
      <c r="D876" s="11"/>
      <c r="E876" s="11"/>
      <c r="F876" s="11" t="s">
        <v>1566</v>
      </c>
      <c r="G876" s="93"/>
      <c r="H876" s="93"/>
      <c r="I876" s="93"/>
      <c r="J876" s="93"/>
      <c r="K876" s="96"/>
      <c r="L876" s="97"/>
      <c r="M876" s="97"/>
      <c r="N876" s="97"/>
      <c r="R876" s="106"/>
      <c r="S876" s="83"/>
      <c r="T876" s="106"/>
      <c r="U876" s="109"/>
      <c r="V876" s="109"/>
      <c r="W876" s="109"/>
      <c r="X876" s="109"/>
      <c r="Y876" s="83"/>
      <c r="Z876" s="83"/>
      <c r="AA876" s="83"/>
    </row>
    <row r="877" spans="2:27">
      <c r="B877" s="9"/>
      <c r="C877" s="11"/>
      <c r="D877" s="11" t="s">
        <v>1568</v>
      </c>
      <c r="E877" s="11"/>
      <c r="F877" s="11"/>
      <c r="G877" s="93"/>
      <c r="H877" s="93"/>
      <c r="I877" s="93"/>
      <c r="J877" s="93"/>
      <c r="K877" s="96"/>
      <c r="L877" s="97"/>
      <c r="M877" s="97"/>
      <c r="N877" s="97"/>
      <c r="R877" s="106"/>
      <c r="S877" s="83"/>
      <c r="T877" s="106"/>
      <c r="U877" s="109"/>
      <c r="V877" s="109"/>
      <c r="W877" s="109"/>
      <c r="X877" s="109"/>
      <c r="Y877" s="83"/>
      <c r="Z877" s="83"/>
      <c r="AA877" s="83"/>
    </row>
    <row r="878" spans="2:27">
      <c r="B878" s="9"/>
      <c r="C878" s="11"/>
      <c r="D878" s="11"/>
      <c r="E878" s="11" t="s">
        <v>1569</v>
      </c>
      <c r="F878" s="11"/>
      <c r="G878" s="93"/>
      <c r="H878" s="93"/>
      <c r="I878" s="93"/>
      <c r="J878" s="93"/>
      <c r="K878" s="96"/>
      <c r="L878" s="97"/>
      <c r="M878" s="97"/>
      <c r="N878" s="97"/>
      <c r="R878" s="106"/>
      <c r="S878" s="83"/>
      <c r="T878" s="106"/>
      <c r="U878" s="109"/>
      <c r="V878" s="109"/>
      <c r="W878" s="109"/>
      <c r="X878" s="109"/>
      <c r="Y878" s="83"/>
      <c r="Z878" s="83"/>
      <c r="AA878" s="83"/>
    </row>
    <row r="879" spans="2:27">
      <c r="B879" s="9" t="s">
        <v>1570</v>
      </c>
      <c r="C879" s="11"/>
      <c r="D879" s="11"/>
      <c r="E879" s="11"/>
      <c r="F879" s="11" t="s">
        <v>205</v>
      </c>
      <c r="G879" s="93"/>
      <c r="H879" s="93"/>
      <c r="I879" s="93"/>
      <c r="J879" s="93"/>
      <c r="K879" s="96"/>
      <c r="L879" s="97"/>
      <c r="M879" s="97"/>
      <c r="N879" s="97"/>
      <c r="R879" s="106"/>
      <c r="S879" s="83"/>
      <c r="T879" s="106"/>
      <c r="U879" s="109"/>
      <c r="V879" s="109"/>
      <c r="W879" s="109"/>
      <c r="X879" s="109"/>
      <c r="Y879" s="83"/>
      <c r="Z879" s="83"/>
      <c r="AA879" s="83"/>
    </row>
    <row r="880" spans="2:27">
      <c r="B880" s="9" t="s">
        <v>1571</v>
      </c>
      <c r="C880" s="11"/>
      <c r="D880" s="11"/>
      <c r="E880" s="11"/>
      <c r="F880" s="11" t="s">
        <v>207</v>
      </c>
      <c r="G880" s="93"/>
      <c r="H880" s="93"/>
      <c r="I880" s="93"/>
      <c r="J880" s="93"/>
      <c r="K880" s="96"/>
      <c r="L880" s="97"/>
      <c r="M880" s="97"/>
      <c r="N880" s="97"/>
      <c r="R880" s="106"/>
      <c r="S880" s="83"/>
      <c r="T880" s="106"/>
      <c r="U880" s="109"/>
      <c r="V880" s="109"/>
      <c r="W880" s="109"/>
      <c r="X880" s="109"/>
      <c r="Y880" s="83"/>
      <c r="Z880" s="83"/>
      <c r="AA880" s="83"/>
    </row>
    <row r="881" spans="2:27">
      <c r="B881" s="9"/>
      <c r="C881" s="11"/>
      <c r="D881" s="11"/>
      <c r="E881" s="11" t="s">
        <v>1572</v>
      </c>
      <c r="F881" s="11"/>
      <c r="G881" s="93"/>
      <c r="H881" s="93"/>
      <c r="I881" s="93"/>
      <c r="J881" s="93"/>
      <c r="K881" s="96"/>
      <c r="L881" s="97"/>
      <c r="M881" s="97"/>
      <c r="N881" s="97"/>
      <c r="R881" s="106"/>
      <c r="S881" s="83"/>
      <c r="T881" s="106"/>
      <c r="U881" s="109"/>
      <c r="V881" s="109"/>
      <c r="W881" s="109"/>
      <c r="X881" s="109"/>
      <c r="Y881" s="83"/>
      <c r="Z881" s="83"/>
      <c r="AA881" s="83"/>
    </row>
    <row r="882" spans="2:27">
      <c r="B882" s="9" t="s">
        <v>1573</v>
      </c>
      <c r="C882" s="11"/>
      <c r="D882" s="11"/>
      <c r="E882" s="11"/>
      <c r="F882" s="11" t="s">
        <v>1574</v>
      </c>
      <c r="G882" s="93"/>
      <c r="H882" s="93"/>
      <c r="I882" s="93"/>
      <c r="J882" s="93"/>
      <c r="K882" s="96"/>
      <c r="L882" s="97"/>
      <c r="M882" s="97"/>
      <c r="N882" s="97"/>
      <c r="R882" s="106"/>
      <c r="S882" s="83"/>
      <c r="T882" s="106"/>
      <c r="U882" s="109"/>
      <c r="V882" s="109"/>
      <c r="W882" s="109"/>
      <c r="X882" s="109"/>
      <c r="Y882" s="83"/>
      <c r="Z882" s="83"/>
      <c r="AA882" s="83"/>
    </row>
    <row r="883" spans="2:27">
      <c r="B883" s="9" t="s">
        <v>1575</v>
      </c>
      <c r="C883" s="11"/>
      <c r="D883" s="11"/>
      <c r="E883" s="11"/>
      <c r="F883" s="11" t="s">
        <v>1576</v>
      </c>
      <c r="G883" s="93"/>
      <c r="H883" s="93"/>
      <c r="I883" s="93"/>
      <c r="J883" s="93"/>
      <c r="K883" s="96"/>
      <c r="L883" s="97"/>
      <c r="M883" s="97"/>
      <c r="N883" s="97"/>
      <c r="R883" s="106"/>
      <c r="S883" s="83"/>
      <c r="T883" s="106"/>
      <c r="U883" s="109"/>
      <c r="V883" s="109"/>
      <c r="W883" s="109"/>
      <c r="X883" s="109"/>
      <c r="Y883" s="83"/>
      <c r="Z883" s="83"/>
      <c r="AA883" s="83"/>
    </row>
    <row r="884" spans="2:27">
      <c r="B884" s="9" t="s">
        <v>1577</v>
      </c>
      <c r="C884" s="11"/>
      <c r="D884" s="11"/>
      <c r="E884" s="11"/>
      <c r="F884" s="11" t="s">
        <v>1578</v>
      </c>
      <c r="G884" s="93"/>
      <c r="H884" s="93"/>
      <c r="I884" s="93"/>
      <c r="J884" s="93"/>
      <c r="K884" s="96"/>
      <c r="L884" s="97"/>
      <c r="M884" s="97"/>
      <c r="N884" s="97"/>
      <c r="R884" s="106"/>
      <c r="S884" s="83"/>
      <c r="T884" s="106"/>
      <c r="U884" s="109"/>
      <c r="V884" s="109"/>
      <c r="W884" s="109"/>
      <c r="X884" s="109"/>
      <c r="Y884" s="83"/>
      <c r="Z884" s="83"/>
      <c r="AA884" s="83"/>
    </row>
    <row r="885" spans="2:27">
      <c r="B885" s="9" t="s">
        <v>1579</v>
      </c>
      <c r="C885" s="11"/>
      <c r="D885" s="11"/>
      <c r="E885" s="11"/>
      <c r="F885" s="11" t="s">
        <v>1580</v>
      </c>
      <c r="G885" s="93"/>
      <c r="H885" s="93"/>
      <c r="I885" s="93"/>
      <c r="J885" s="93"/>
      <c r="K885" s="96"/>
      <c r="L885" s="97"/>
      <c r="M885" s="97"/>
      <c r="N885" s="97"/>
      <c r="R885" s="106"/>
      <c r="S885" s="83"/>
      <c r="T885" s="106"/>
      <c r="U885" s="109"/>
      <c r="V885" s="109"/>
      <c r="W885" s="109"/>
      <c r="X885" s="109"/>
      <c r="Y885" s="83"/>
      <c r="Z885" s="83"/>
      <c r="AA885" s="83"/>
    </row>
    <row r="886" spans="2:27">
      <c r="B886" s="9" t="s">
        <v>1581</v>
      </c>
      <c r="C886" s="11"/>
      <c r="D886" s="11"/>
      <c r="E886" s="11"/>
      <c r="F886" s="11" t="s">
        <v>1582</v>
      </c>
      <c r="G886" s="93"/>
      <c r="H886" s="93"/>
      <c r="I886" s="93"/>
      <c r="J886" s="93"/>
      <c r="K886" s="96"/>
      <c r="L886" s="97"/>
      <c r="M886" s="97"/>
      <c r="N886" s="97"/>
      <c r="R886" s="106"/>
      <c r="S886" s="83"/>
      <c r="T886" s="106"/>
      <c r="U886" s="109"/>
      <c r="V886" s="109"/>
      <c r="W886" s="109"/>
      <c r="X886" s="109"/>
      <c r="Y886" s="83"/>
      <c r="Z886" s="83"/>
      <c r="AA886" s="83"/>
    </row>
    <row r="887" spans="2:27">
      <c r="B887" s="9"/>
      <c r="C887" s="11"/>
      <c r="D887" s="11"/>
      <c r="E887" s="11" t="s">
        <v>1583</v>
      </c>
      <c r="F887" s="11"/>
      <c r="G887" s="93"/>
      <c r="H887" s="93"/>
      <c r="I887" s="93"/>
      <c r="J887" s="93"/>
      <c r="K887" s="96"/>
      <c r="L887" s="97"/>
      <c r="M887" s="97"/>
      <c r="N887" s="97"/>
      <c r="R887" s="106"/>
      <c r="S887" s="83"/>
      <c r="T887" s="106"/>
      <c r="U887" s="109"/>
      <c r="V887" s="109"/>
      <c r="W887" s="109"/>
      <c r="X887" s="109"/>
      <c r="Y887" s="83"/>
      <c r="Z887" s="83"/>
      <c r="AA887" s="83"/>
    </row>
    <row r="888" spans="2:27">
      <c r="B888" s="9" t="s">
        <v>1584</v>
      </c>
      <c r="C888" s="11"/>
      <c r="D888" s="11"/>
      <c r="E888" s="11"/>
      <c r="F888" s="11" t="s">
        <v>1585</v>
      </c>
      <c r="G888" s="93"/>
      <c r="H888" s="93"/>
      <c r="I888" s="93"/>
      <c r="J888" s="93"/>
      <c r="K888" s="96"/>
      <c r="L888" s="97"/>
      <c r="M888" s="97"/>
      <c r="N888" s="97"/>
      <c r="R888" s="106"/>
      <c r="S888" s="83"/>
      <c r="T888" s="106"/>
      <c r="U888" s="109"/>
      <c r="V888" s="109"/>
      <c r="W888" s="109"/>
      <c r="X888" s="109"/>
      <c r="Y888" s="83"/>
      <c r="Z888" s="83"/>
      <c r="AA888" s="83"/>
    </row>
    <row r="889" spans="2:27">
      <c r="B889" s="9" t="s">
        <v>1586</v>
      </c>
      <c r="C889" s="11"/>
      <c r="D889" s="11"/>
      <c r="E889" s="11"/>
      <c r="F889" s="98" t="s">
        <v>3464</v>
      </c>
      <c r="G889" s="93"/>
      <c r="H889" s="93"/>
      <c r="I889" s="93"/>
      <c r="J889" s="93"/>
      <c r="K889" s="96"/>
      <c r="L889" s="97"/>
      <c r="M889" s="97"/>
      <c r="N889" s="97"/>
      <c r="R889" s="106"/>
      <c r="S889" s="83"/>
      <c r="T889" s="106"/>
      <c r="U889" s="109"/>
      <c r="V889" s="109"/>
      <c r="W889" s="109"/>
      <c r="X889" s="109"/>
      <c r="Y889" s="83"/>
      <c r="Z889" s="83"/>
      <c r="AA889" s="83"/>
    </row>
    <row r="890" spans="2:27">
      <c r="B890" s="9" t="s">
        <v>1587</v>
      </c>
      <c r="C890" s="11"/>
      <c r="D890" s="11"/>
      <c r="E890" s="11"/>
      <c r="F890" s="11" t="s">
        <v>1588</v>
      </c>
      <c r="G890" s="93"/>
      <c r="H890" s="93"/>
      <c r="I890" s="93"/>
      <c r="J890" s="93"/>
      <c r="K890" s="96"/>
      <c r="L890" s="97"/>
      <c r="M890" s="97"/>
      <c r="N890" s="97"/>
      <c r="R890" s="106"/>
      <c r="S890" s="83"/>
      <c r="T890" s="106"/>
      <c r="U890" s="109"/>
      <c r="V890" s="109"/>
      <c r="W890" s="109"/>
      <c r="X890" s="109"/>
      <c r="Y890" s="83"/>
      <c r="Z890" s="83"/>
      <c r="AA890" s="83"/>
    </row>
    <row r="891" spans="2:27">
      <c r="B891" s="9"/>
      <c r="C891" s="11"/>
      <c r="D891" s="11"/>
      <c r="E891" s="11" t="s">
        <v>1589</v>
      </c>
      <c r="F891" s="11"/>
      <c r="G891" s="93"/>
      <c r="H891" s="93"/>
      <c r="I891" s="93"/>
      <c r="J891" s="93"/>
      <c r="K891" s="96"/>
      <c r="L891" s="97"/>
      <c r="M891" s="97"/>
      <c r="N891" s="97"/>
      <c r="R891" s="106"/>
      <c r="S891" s="83"/>
      <c r="T891" s="106"/>
      <c r="U891" s="109"/>
      <c r="V891" s="109"/>
      <c r="W891" s="109"/>
      <c r="X891" s="109"/>
      <c r="Y891" s="83"/>
      <c r="Z891" s="83"/>
      <c r="AA891" s="83"/>
    </row>
    <row r="892" spans="2:27">
      <c r="B892" s="9" t="s">
        <v>1590</v>
      </c>
      <c r="C892" s="11"/>
      <c r="D892" s="11"/>
      <c r="E892" s="11"/>
      <c r="F892" s="11" t="s">
        <v>1591</v>
      </c>
      <c r="G892" s="93"/>
      <c r="H892" s="93"/>
      <c r="I892" s="93"/>
      <c r="J892" s="93"/>
      <c r="K892" s="96"/>
      <c r="L892" s="97"/>
      <c r="M892" s="97"/>
      <c r="N892" s="97"/>
      <c r="R892" s="106"/>
      <c r="S892" s="83"/>
      <c r="T892" s="106"/>
      <c r="U892" s="109"/>
      <c r="V892" s="109"/>
      <c r="W892" s="109"/>
      <c r="X892" s="109"/>
      <c r="Y892" s="83"/>
      <c r="Z892" s="83"/>
      <c r="AA892" s="83"/>
    </row>
    <row r="893" spans="2:27">
      <c r="B893" s="9" t="s">
        <v>1592</v>
      </c>
      <c r="C893" s="11"/>
      <c r="D893" s="11"/>
      <c r="E893" s="11"/>
      <c r="F893" s="11" t="s">
        <v>1593</v>
      </c>
      <c r="G893" s="93"/>
      <c r="H893" s="93"/>
      <c r="I893" s="93"/>
      <c r="J893" s="93"/>
      <c r="K893" s="96"/>
      <c r="L893" s="97"/>
      <c r="M893" s="97"/>
      <c r="N893" s="97"/>
      <c r="R893" s="106"/>
      <c r="S893" s="83"/>
      <c r="T893" s="106"/>
      <c r="U893" s="109"/>
      <c r="V893" s="109"/>
      <c r="W893" s="109"/>
      <c r="X893" s="109"/>
      <c r="Y893" s="83"/>
      <c r="Z893" s="83"/>
      <c r="AA893" s="83"/>
    </row>
    <row r="894" spans="2:27">
      <c r="B894" s="9"/>
      <c r="C894" s="11"/>
      <c r="D894" s="11"/>
      <c r="E894" s="11" t="s">
        <v>1594</v>
      </c>
      <c r="F894" s="11"/>
      <c r="G894" s="93"/>
      <c r="H894" s="93"/>
      <c r="I894" s="93"/>
      <c r="J894" s="93"/>
      <c r="K894" s="96"/>
      <c r="L894" s="97"/>
      <c r="M894" s="97"/>
      <c r="N894" s="97"/>
      <c r="R894" s="106"/>
      <c r="S894" s="83"/>
      <c r="T894" s="106"/>
      <c r="U894" s="109"/>
      <c r="V894" s="109"/>
      <c r="W894" s="109"/>
      <c r="X894" s="109"/>
      <c r="Y894" s="83"/>
      <c r="Z894" s="83"/>
      <c r="AA894" s="83"/>
    </row>
    <row r="895" spans="2:27">
      <c r="B895" s="9" t="s">
        <v>1595</v>
      </c>
      <c r="C895" s="11"/>
      <c r="D895" s="11"/>
      <c r="E895" s="11"/>
      <c r="F895" s="11" t="s">
        <v>1596</v>
      </c>
      <c r="G895" s="93"/>
      <c r="H895" s="93"/>
      <c r="I895" s="93"/>
      <c r="J895" s="93"/>
      <c r="K895" s="96"/>
      <c r="L895" s="97"/>
      <c r="M895" s="97"/>
      <c r="N895" s="97"/>
      <c r="R895" s="106"/>
      <c r="S895" s="83"/>
      <c r="T895" s="106"/>
      <c r="U895" s="109"/>
      <c r="V895" s="109"/>
      <c r="W895" s="109"/>
      <c r="X895" s="109"/>
      <c r="Y895" s="83"/>
      <c r="Z895" s="83"/>
      <c r="AA895" s="83"/>
    </row>
    <row r="896" spans="2:27">
      <c r="B896" s="9" t="s">
        <v>1597</v>
      </c>
      <c r="C896" s="11"/>
      <c r="D896" s="11"/>
      <c r="E896" s="11"/>
      <c r="F896" s="11" t="s">
        <v>1598</v>
      </c>
      <c r="G896" s="93"/>
      <c r="H896" s="93"/>
      <c r="I896" s="93"/>
      <c r="J896" s="93"/>
      <c r="K896" s="96"/>
      <c r="L896" s="97"/>
      <c r="M896" s="97"/>
      <c r="N896" s="97"/>
      <c r="R896" s="106"/>
      <c r="S896" s="83"/>
      <c r="T896" s="106"/>
      <c r="U896" s="109"/>
      <c r="V896" s="109"/>
      <c r="W896" s="109"/>
      <c r="X896" s="109"/>
      <c r="Y896" s="83"/>
      <c r="Z896" s="83"/>
      <c r="AA896" s="83"/>
    </row>
    <row r="897" spans="2:27">
      <c r="B897" s="9"/>
      <c r="C897" s="11"/>
      <c r="D897" s="11"/>
      <c r="E897" s="11" t="s">
        <v>1599</v>
      </c>
      <c r="F897" s="11"/>
      <c r="G897" s="93"/>
      <c r="H897" s="93"/>
      <c r="I897" s="93"/>
      <c r="J897" s="93"/>
      <c r="K897" s="96"/>
      <c r="L897" s="97"/>
      <c r="M897" s="97"/>
      <c r="N897" s="97"/>
      <c r="R897" s="106"/>
      <c r="S897" s="83"/>
      <c r="T897" s="106"/>
      <c r="U897" s="109"/>
      <c r="V897" s="109"/>
      <c r="W897" s="109"/>
      <c r="X897" s="109"/>
      <c r="Y897" s="83"/>
      <c r="Z897" s="83"/>
      <c r="AA897" s="83"/>
    </row>
    <row r="898" spans="2:27">
      <c r="B898" s="9" t="s">
        <v>1600</v>
      </c>
      <c r="C898" s="11"/>
      <c r="D898" s="11"/>
      <c r="E898" s="11"/>
      <c r="F898" s="11" t="s">
        <v>1601</v>
      </c>
      <c r="G898" s="93"/>
      <c r="H898" s="93"/>
      <c r="I898" s="93"/>
      <c r="J898" s="93"/>
      <c r="K898" s="96"/>
      <c r="L898" s="97"/>
      <c r="M898" s="97"/>
      <c r="N898" s="97"/>
      <c r="R898" s="106"/>
      <c r="S898" s="83"/>
      <c r="T898" s="106"/>
      <c r="U898" s="109"/>
      <c r="V898" s="109"/>
      <c r="W898" s="109"/>
      <c r="X898" s="109"/>
      <c r="Y898" s="83"/>
      <c r="Z898" s="83"/>
      <c r="AA898" s="83"/>
    </row>
    <row r="899" spans="2:27">
      <c r="B899" s="9" t="s">
        <v>1602</v>
      </c>
      <c r="C899" s="11"/>
      <c r="D899" s="11"/>
      <c r="E899" s="11"/>
      <c r="F899" s="11" t="s">
        <v>1603</v>
      </c>
      <c r="G899" s="93"/>
      <c r="H899" s="93"/>
      <c r="I899" s="93"/>
      <c r="J899" s="93"/>
      <c r="K899" s="96"/>
      <c r="L899" s="97"/>
      <c r="M899" s="97"/>
      <c r="N899" s="97"/>
      <c r="R899" s="106"/>
      <c r="S899" s="83"/>
      <c r="T899" s="106"/>
      <c r="U899" s="109"/>
      <c r="V899" s="109"/>
      <c r="W899" s="109"/>
      <c r="X899" s="109"/>
      <c r="Y899" s="83"/>
      <c r="Z899" s="83"/>
      <c r="AA899" s="83"/>
    </row>
    <row r="900" spans="2:27">
      <c r="B900" s="9"/>
      <c r="C900" s="11"/>
      <c r="D900" s="11"/>
      <c r="E900" s="11" t="s">
        <v>1604</v>
      </c>
      <c r="F900" s="11"/>
      <c r="G900" s="93"/>
      <c r="H900" s="93"/>
      <c r="I900" s="93"/>
      <c r="J900" s="93"/>
      <c r="K900" s="96"/>
      <c r="L900" s="97"/>
      <c r="M900" s="97"/>
      <c r="N900" s="97"/>
      <c r="R900" s="106"/>
      <c r="S900" s="83"/>
      <c r="T900" s="106"/>
      <c r="U900" s="109"/>
      <c r="V900" s="109"/>
      <c r="W900" s="109"/>
      <c r="X900" s="109"/>
      <c r="Y900" s="83"/>
      <c r="Z900" s="83"/>
      <c r="AA900" s="83"/>
    </row>
    <row r="901" spans="2:27">
      <c r="B901" s="9" t="s">
        <v>1605</v>
      </c>
      <c r="C901" s="11"/>
      <c r="D901" s="11"/>
      <c r="E901" s="11"/>
      <c r="F901" s="11" t="s">
        <v>1604</v>
      </c>
      <c r="G901" s="93"/>
      <c r="H901" s="93"/>
      <c r="I901" s="93"/>
      <c r="J901" s="93"/>
      <c r="K901" s="96"/>
      <c r="L901" s="97"/>
      <c r="M901" s="97"/>
      <c r="N901" s="97"/>
      <c r="R901" s="106"/>
      <c r="S901" s="83"/>
      <c r="T901" s="106"/>
      <c r="U901" s="109"/>
      <c r="V901" s="109"/>
      <c r="W901" s="109"/>
      <c r="X901" s="109"/>
      <c r="Y901" s="83"/>
      <c r="Z901" s="83"/>
      <c r="AA901" s="83"/>
    </row>
    <row r="902" spans="2:27">
      <c r="B902" s="9"/>
      <c r="C902" s="11"/>
      <c r="D902" s="11" t="s">
        <v>1606</v>
      </c>
      <c r="E902" s="11"/>
      <c r="F902" s="11"/>
      <c r="G902" s="93"/>
      <c r="H902" s="93"/>
      <c r="I902" s="93"/>
      <c r="J902" s="93"/>
      <c r="K902" s="96"/>
      <c r="L902" s="97"/>
      <c r="M902" s="97"/>
      <c r="N902" s="97"/>
      <c r="R902" s="106"/>
      <c r="S902" s="83"/>
      <c r="T902" s="106"/>
      <c r="U902" s="109"/>
      <c r="V902" s="109"/>
      <c r="W902" s="109"/>
      <c r="X902" s="109"/>
      <c r="Y902" s="83"/>
      <c r="Z902" s="83"/>
      <c r="AA902" s="83"/>
    </row>
    <row r="903" spans="2:27">
      <c r="B903" s="9"/>
      <c r="C903" s="11"/>
      <c r="D903" s="11"/>
      <c r="E903" s="11" t="s">
        <v>1607</v>
      </c>
      <c r="F903" s="11"/>
      <c r="G903" s="93"/>
      <c r="H903" s="93"/>
      <c r="I903" s="93"/>
      <c r="J903" s="93"/>
      <c r="K903" s="96"/>
      <c r="L903" s="97"/>
      <c r="M903" s="97"/>
      <c r="N903" s="97"/>
      <c r="R903" s="106"/>
      <c r="S903" s="83"/>
      <c r="T903" s="106"/>
      <c r="U903" s="109"/>
      <c r="V903" s="109"/>
      <c r="W903" s="109"/>
      <c r="X903" s="109"/>
      <c r="Y903" s="83"/>
      <c r="Z903" s="83"/>
      <c r="AA903" s="83"/>
    </row>
    <row r="904" spans="2:27">
      <c r="B904" s="9" t="s">
        <v>1608</v>
      </c>
      <c r="C904" s="11"/>
      <c r="D904" s="11"/>
      <c r="E904" s="11"/>
      <c r="F904" s="11" t="s">
        <v>205</v>
      </c>
      <c r="G904" s="93"/>
      <c r="H904" s="93"/>
      <c r="I904" s="93"/>
      <c r="J904" s="93"/>
      <c r="K904" s="96"/>
      <c r="L904" s="97"/>
      <c r="M904" s="97"/>
      <c r="N904" s="97"/>
      <c r="R904" s="106"/>
      <c r="S904" s="83"/>
      <c r="T904" s="106"/>
      <c r="U904" s="109"/>
      <c r="V904" s="109"/>
      <c r="W904" s="109"/>
      <c r="X904" s="109"/>
      <c r="Y904" s="83"/>
      <c r="Z904" s="83"/>
      <c r="AA904" s="83"/>
    </row>
    <row r="905" spans="2:27">
      <c r="B905" s="9" t="s">
        <v>1609</v>
      </c>
      <c r="C905" s="11"/>
      <c r="D905" s="11"/>
      <c r="E905" s="11"/>
      <c r="F905" s="11" t="s">
        <v>207</v>
      </c>
      <c r="G905" s="93"/>
      <c r="H905" s="93"/>
      <c r="I905" s="93"/>
      <c r="J905" s="93"/>
      <c r="K905" s="96"/>
      <c r="L905" s="97"/>
      <c r="M905" s="97"/>
      <c r="N905" s="97"/>
      <c r="R905" s="106"/>
      <c r="S905" s="83"/>
      <c r="T905" s="106"/>
      <c r="U905" s="109"/>
      <c r="V905" s="109"/>
      <c r="W905" s="109"/>
      <c r="X905" s="109"/>
      <c r="Y905" s="83"/>
      <c r="Z905" s="83"/>
      <c r="AA905" s="83"/>
    </row>
    <row r="906" spans="2:27">
      <c r="B906" s="9"/>
      <c r="C906" s="11"/>
      <c r="D906" s="11"/>
      <c r="E906" s="11" t="s">
        <v>1610</v>
      </c>
      <c r="F906" s="11"/>
      <c r="G906" s="93"/>
      <c r="H906" s="93"/>
      <c r="I906" s="93"/>
      <c r="J906" s="93"/>
      <c r="K906" s="96"/>
      <c r="L906" s="97"/>
      <c r="M906" s="97"/>
      <c r="N906" s="97"/>
      <c r="R906" s="106"/>
      <c r="S906" s="83"/>
      <c r="T906" s="106"/>
      <c r="U906" s="109"/>
      <c r="V906" s="109"/>
      <c r="W906" s="109"/>
      <c r="X906" s="109"/>
      <c r="Y906" s="83"/>
      <c r="Z906" s="83"/>
      <c r="AA906" s="83"/>
    </row>
    <row r="907" spans="2:27">
      <c r="B907" s="9" t="s">
        <v>1611</v>
      </c>
      <c r="C907" s="11"/>
      <c r="D907" s="11"/>
      <c r="E907" s="11"/>
      <c r="F907" s="11" t="s">
        <v>1612</v>
      </c>
      <c r="G907" s="93"/>
      <c r="H907" s="93"/>
      <c r="I907" s="93"/>
      <c r="J907" s="93"/>
      <c r="K907" s="96"/>
      <c r="L907" s="97"/>
      <c r="M907" s="97"/>
      <c r="N907" s="97"/>
      <c r="R907" s="106"/>
      <c r="S907" s="83"/>
      <c r="T907" s="106"/>
      <c r="U907" s="109"/>
      <c r="V907" s="109"/>
      <c r="W907" s="109"/>
      <c r="X907" s="109"/>
      <c r="Y907" s="83"/>
      <c r="Z907" s="83"/>
      <c r="AA907" s="83"/>
    </row>
    <row r="908" spans="2:27">
      <c r="B908" s="9" t="s">
        <v>1613</v>
      </c>
      <c r="C908" s="11"/>
      <c r="D908" s="11"/>
      <c r="E908" s="11"/>
      <c r="F908" s="11" t="s">
        <v>1614</v>
      </c>
      <c r="G908" s="93"/>
      <c r="H908" s="93"/>
      <c r="I908" s="93"/>
      <c r="J908" s="93"/>
      <c r="K908" s="96"/>
      <c r="L908" s="97"/>
      <c r="M908" s="97"/>
      <c r="N908" s="97"/>
      <c r="R908" s="106"/>
      <c r="S908" s="83"/>
      <c r="T908" s="106"/>
      <c r="U908" s="109"/>
      <c r="V908" s="109"/>
      <c r="W908" s="109"/>
      <c r="X908" s="109"/>
      <c r="Y908" s="83"/>
      <c r="Z908" s="83"/>
      <c r="AA908" s="83"/>
    </row>
    <row r="909" spans="2:27">
      <c r="B909" s="9" t="s">
        <v>1615</v>
      </c>
      <c r="C909" s="11"/>
      <c r="D909" s="11"/>
      <c r="E909" s="11"/>
      <c r="F909" s="11" t="s">
        <v>1616</v>
      </c>
      <c r="G909" s="93"/>
      <c r="H909" s="93"/>
      <c r="I909" s="93"/>
      <c r="J909" s="93"/>
      <c r="K909" s="96"/>
      <c r="L909" s="97"/>
      <c r="M909" s="97"/>
      <c r="N909" s="97"/>
      <c r="R909" s="106"/>
      <c r="S909" s="83"/>
      <c r="T909" s="106"/>
      <c r="U909" s="109"/>
      <c r="V909" s="109"/>
      <c r="W909" s="109"/>
      <c r="X909" s="109"/>
      <c r="Y909" s="83"/>
      <c r="Z909" s="83"/>
      <c r="AA909" s="83"/>
    </row>
    <row r="910" spans="2:27">
      <c r="B910" s="9" t="s">
        <v>1617</v>
      </c>
      <c r="C910" s="11"/>
      <c r="D910" s="11"/>
      <c r="E910" s="11"/>
      <c r="F910" s="11" t="s">
        <v>1618</v>
      </c>
      <c r="G910" s="93"/>
      <c r="H910" s="93"/>
      <c r="I910" s="93"/>
      <c r="J910" s="93"/>
      <c r="K910" s="96"/>
      <c r="L910" s="97"/>
      <c r="M910" s="97"/>
      <c r="N910" s="97"/>
      <c r="R910" s="106"/>
      <c r="S910" s="83"/>
      <c r="T910" s="106"/>
      <c r="U910" s="109"/>
      <c r="V910" s="109"/>
      <c r="W910" s="109"/>
      <c r="X910" s="109"/>
      <c r="Y910" s="83"/>
      <c r="Z910" s="83"/>
      <c r="AA910" s="83"/>
    </row>
    <row r="911" spans="2:27">
      <c r="B911" s="9" t="s">
        <v>1619</v>
      </c>
      <c r="C911" s="11"/>
      <c r="D911" s="11"/>
      <c r="E911" s="11"/>
      <c r="F911" s="11" t="s">
        <v>1620</v>
      </c>
      <c r="G911" s="93"/>
      <c r="H911" s="93"/>
      <c r="I911" s="93"/>
      <c r="J911" s="93"/>
      <c r="K911" s="96"/>
      <c r="L911" s="97"/>
      <c r="M911" s="97"/>
      <c r="N911" s="97"/>
      <c r="R911" s="106"/>
      <c r="S911" s="83"/>
      <c r="T911" s="106"/>
      <c r="U911" s="109"/>
      <c r="V911" s="109"/>
      <c r="W911" s="109"/>
      <c r="X911" s="109"/>
      <c r="Y911" s="83"/>
      <c r="Z911" s="83"/>
      <c r="AA911" s="83"/>
    </row>
    <row r="912" spans="2:27">
      <c r="B912" s="9"/>
      <c r="C912" s="11"/>
      <c r="D912" s="11"/>
      <c r="E912" s="11" t="s">
        <v>1621</v>
      </c>
      <c r="F912" s="11"/>
      <c r="G912" s="93"/>
      <c r="H912" s="93"/>
      <c r="I912" s="93"/>
      <c r="J912" s="93"/>
      <c r="K912" s="96"/>
      <c r="L912" s="97"/>
      <c r="M912" s="97"/>
      <c r="N912" s="97"/>
      <c r="R912" s="106"/>
      <c r="S912" s="83"/>
      <c r="T912" s="106"/>
      <c r="U912" s="109"/>
      <c r="V912" s="109"/>
      <c r="W912" s="109"/>
      <c r="X912" s="109"/>
      <c r="Y912" s="83"/>
      <c r="Z912" s="83"/>
      <c r="AA912" s="83"/>
    </row>
    <row r="913" spans="2:27">
      <c r="B913" s="9" t="s">
        <v>1622</v>
      </c>
      <c r="C913" s="11"/>
      <c r="D913" s="11"/>
      <c r="E913" s="11"/>
      <c r="F913" s="11" t="s">
        <v>1623</v>
      </c>
      <c r="G913" s="93"/>
      <c r="H913" s="93"/>
      <c r="I913" s="93"/>
      <c r="J913" s="93"/>
      <c r="K913" s="96"/>
      <c r="L913" s="97"/>
      <c r="M913" s="97"/>
      <c r="N913" s="97"/>
      <c r="R913" s="106"/>
      <c r="S913" s="83"/>
      <c r="T913" s="106"/>
      <c r="U913" s="109"/>
      <c r="V913" s="109"/>
      <c r="W913" s="109"/>
      <c r="X913" s="109"/>
      <c r="Y913" s="83"/>
      <c r="Z913" s="83"/>
      <c r="AA913" s="83"/>
    </row>
    <row r="914" spans="2:27">
      <c r="B914" s="9" t="s">
        <v>1624</v>
      </c>
      <c r="C914" s="11"/>
      <c r="D914" s="11"/>
      <c r="E914" s="11"/>
      <c r="F914" s="11" t="s">
        <v>1625</v>
      </c>
      <c r="G914" s="93"/>
      <c r="H914" s="93"/>
      <c r="I914" s="93"/>
      <c r="J914" s="93"/>
      <c r="K914" s="96"/>
      <c r="L914" s="97"/>
      <c r="M914" s="97"/>
      <c r="N914" s="97"/>
      <c r="R914" s="106"/>
      <c r="S914" s="83"/>
      <c r="T914" s="106"/>
      <c r="U914" s="109"/>
      <c r="V914" s="109"/>
      <c r="W914" s="109"/>
      <c r="X914" s="109"/>
      <c r="Y914" s="83"/>
      <c r="Z914" s="83"/>
      <c r="AA914" s="83"/>
    </row>
    <row r="915" spans="2:27">
      <c r="B915" s="99" t="s">
        <v>3465</v>
      </c>
      <c r="C915" s="11"/>
      <c r="D915" s="11"/>
      <c r="E915" s="11"/>
      <c r="F915" s="98" t="s">
        <v>3466</v>
      </c>
      <c r="G915" s="93"/>
      <c r="H915" s="93"/>
      <c r="I915" s="93"/>
      <c r="J915" s="93"/>
      <c r="K915" s="96"/>
      <c r="L915" s="97"/>
      <c r="M915" s="97"/>
      <c r="N915" s="97"/>
      <c r="R915" s="106"/>
      <c r="S915" s="83"/>
      <c r="T915" s="106"/>
      <c r="U915" s="109"/>
      <c r="V915" s="109"/>
      <c r="W915" s="109"/>
      <c r="X915" s="109"/>
      <c r="Y915" s="83"/>
      <c r="Z915" s="83"/>
      <c r="AA915" s="83"/>
    </row>
    <row r="916" spans="2:27">
      <c r="B916" s="9" t="s">
        <v>1626</v>
      </c>
      <c r="C916" s="11"/>
      <c r="D916" s="11"/>
      <c r="E916" s="11"/>
      <c r="F916" s="11" t="s">
        <v>1627</v>
      </c>
      <c r="G916" s="93"/>
      <c r="H916" s="93"/>
      <c r="I916" s="93"/>
      <c r="J916" s="93"/>
      <c r="K916" s="96"/>
      <c r="L916" s="97"/>
      <c r="M916" s="97"/>
      <c r="N916" s="97"/>
      <c r="R916" s="106"/>
      <c r="S916" s="83"/>
      <c r="T916" s="106"/>
      <c r="U916" s="109"/>
      <c r="V916" s="109"/>
      <c r="W916" s="109"/>
      <c r="X916" s="109"/>
      <c r="Y916" s="83"/>
      <c r="Z916" s="83"/>
      <c r="AA916" s="83"/>
    </row>
    <row r="917" spans="2:27">
      <c r="B917" s="9"/>
      <c r="C917" s="11"/>
      <c r="D917" s="11"/>
      <c r="E917" s="11" t="s">
        <v>1628</v>
      </c>
      <c r="F917" s="11"/>
      <c r="G917" s="93"/>
      <c r="H917" s="93"/>
      <c r="I917" s="93"/>
      <c r="J917" s="93"/>
      <c r="K917" s="96"/>
      <c r="L917" s="97"/>
      <c r="M917" s="97"/>
      <c r="N917" s="97"/>
      <c r="R917" s="106"/>
      <c r="S917" s="83"/>
      <c r="T917" s="106"/>
      <c r="U917" s="109"/>
      <c r="V917" s="109"/>
      <c r="W917" s="109"/>
      <c r="X917" s="109"/>
      <c r="Y917" s="83"/>
      <c r="Z917" s="83"/>
      <c r="AA917" s="83"/>
    </row>
    <row r="918" spans="2:27">
      <c r="B918" s="9" t="s">
        <v>1629</v>
      </c>
      <c r="C918" s="11"/>
      <c r="D918" s="11"/>
      <c r="E918" s="11"/>
      <c r="F918" s="11" t="s">
        <v>1630</v>
      </c>
      <c r="G918" s="93"/>
      <c r="H918" s="93"/>
      <c r="I918" s="93"/>
      <c r="J918" s="93"/>
      <c r="K918" s="96"/>
      <c r="L918" s="97"/>
      <c r="M918" s="97"/>
      <c r="N918" s="97"/>
      <c r="R918" s="106"/>
      <c r="S918" s="83"/>
      <c r="T918" s="106"/>
      <c r="U918" s="109"/>
      <c r="V918" s="109"/>
      <c r="W918" s="109"/>
      <c r="X918" s="109"/>
      <c r="Y918" s="83"/>
      <c r="Z918" s="83"/>
      <c r="AA918" s="83"/>
    </row>
    <row r="919" spans="2:27">
      <c r="B919" s="9" t="s">
        <v>1631</v>
      </c>
      <c r="C919" s="11"/>
      <c r="D919" s="11"/>
      <c r="E919" s="11"/>
      <c r="F919" s="11" t="s">
        <v>1632</v>
      </c>
      <c r="G919" s="93"/>
      <c r="H919" s="93"/>
      <c r="I919" s="93"/>
      <c r="J919" s="93"/>
      <c r="K919" s="96"/>
      <c r="L919" s="97"/>
      <c r="M919" s="97"/>
      <c r="N919" s="97"/>
      <c r="R919" s="106"/>
      <c r="S919" s="83"/>
      <c r="T919" s="106"/>
      <c r="U919" s="109"/>
      <c r="V919" s="109"/>
      <c r="W919" s="109"/>
      <c r="X919" s="109"/>
      <c r="Y919" s="83"/>
      <c r="Z919" s="83"/>
      <c r="AA919" s="83"/>
    </row>
    <row r="920" spans="2:27">
      <c r="B920" s="9" t="s">
        <v>1633</v>
      </c>
      <c r="C920" s="11"/>
      <c r="D920" s="11"/>
      <c r="E920" s="11"/>
      <c r="F920" s="11" t="s">
        <v>1634</v>
      </c>
      <c r="G920" s="93"/>
      <c r="H920" s="93"/>
      <c r="I920" s="93"/>
      <c r="J920" s="93"/>
      <c r="K920" s="96"/>
      <c r="L920" s="97"/>
      <c r="M920" s="97"/>
      <c r="N920" s="97"/>
      <c r="R920" s="106"/>
      <c r="S920" s="83"/>
      <c r="T920" s="106"/>
      <c r="U920" s="109"/>
      <c r="V920" s="109"/>
      <c r="W920" s="109"/>
      <c r="X920" s="109"/>
      <c r="Y920" s="83"/>
      <c r="Z920" s="83"/>
      <c r="AA920" s="83"/>
    </row>
    <row r="921" spans="2:27">
      <c r="B921" s="9" t="s">
        <v>1635</v>
      </c>
      <c r="C921" s="11"/>
      <c r="D921" s="11"/>
      <c r="E921" s="11"/>
      <c r="F921" s="11" t="s">
        <v>1636</v>
      </c>
      <c r="G921" s="93"/>
      <c r="H921" s="93"/>
      <c r="I921" s="93"/>
      <c r="J921" s="93"/>
      <c r="K921" s="96"/>
      <c r="L921" s="97"/>
      <c r="M921" s="97"/>
      <c r="N921" s="97"/>
      <c r="R921" s="106"/>
      <c r="S921" s="83"/>
      <c r="T921" s="106"/>
      <c r="U921" s="109"/>
      <c r="V921" s="109"/>
      <c r="W921" s="109"/>
      <c r="X921" s="109"/>
      <c r="Y921" s="83"/>
      <c r="Z921" s="83"/>
      <c r="AA921" s="83"/>
    </row>
    <row r="922" spans="2:27">
      <c r="B922" s="9"/>
      <c r="C922" s="11"/>
      <c r="D922" s="11"/>
      <c r="E922" s="11" t="s">
        <v>1637</v>
      </c>
      <c r="F922" s="11"/>
      <c r="G922" s="93"/>
      <c r="H922" s="93"/>
      <c r="I922" s="93"/>
      <c r="J922" s="93"/>
      <c r="K922" s="96"/>
      <c r="L922" s="97"/>
      <c r="M922" s="97"/>
      <c r="N922" s="97"/>
      <c r="R922" s="106"/>
      <c r="S922" s="83"/>
      <c r="T922" s="106"/>
      <c r="U922" s="109"/>
      <c r="V922" s="109"/>
      <c r="W922" s="109"/>
      <c r="X922" s="109"/>
      <c r="Y922" s="83"/>
      <c r="Z922" s="83"/>
      <c r="AA922" s="83"/>
    </row>
    <row r="923" spans="2:27">
      <c r="B923" s="9" t="s">
        <v>1638</v>
      </c>
      <c r="C923" s="11"/>
      <c r="D923" s="11"/>
      <c r="E923" s="11"/>
      <c r="F923" s="11" t="s">
        <v>1639</v>
      </c>
      <c r="G923" s="93"/>
      <c r="H923" s="93"/>
      <c r="I923" s="93"/>
      <c r="J923" s="93"/>
      <c r="K923" s="96"/>
      <c r="L923" s="97"/>
      <c r="M923" s="97"/>
      <c r="N923" s="97"/>
      <c r="R923" s="106"/>
      <c r="S923" s="83"/>
      <c r="T923" s="106"/>
      <c r="U923" s="109"/>
      <c r="V923" s="109"/>
      <c r="W923" s="109"/>
      <c r="X923" s="109"/>
      <c r="Y923" s="83"/>
      <c r="Z923" s="83"/>
      <c r="AA923" s="83"/>
    </row>
    <row r="924" spans="2:27">
      <c r="B924" s="9" t="s">
        <v>1640</v>
      </c>
      <c r="C924" s="11"/>
      <c r="D924" s="11"/>
      <c r="E924" s="11"/>
      <c r="F924" s="11" t="s">
        <v>1641</v>
      </c>
      <c r="G924" s="93"/>
      <c r="H924" s="93"/>
      <c r="I924" s="93"/>
      <c r="J924" s="93"/>
      <c r="K924" s="96"/>
      <c r="L924" s="97"/>
      <c r="M924" s="97"/>
      <c r="N924" s="97"/>
      <c r="R924" s="106"/>
      <c r="S924" s="83"/>
      <c r="T924" s="106"/>
      <c r="U924" s="109"/>
      <c r="V924" s="109"/>
      <c r="W924" s="109"/>
      <c r="X924" s="109"/>
      <c r="Y924" s="83"/>
      <c r="Z924" s="83"/>
      <c r="AA924" s="83"/>
    </row>
    <row r="925" spans="2:27">
      <c r="B925" s="9"/>
      <c r="C925" s="11"/>
      <c r="D925" s="11"/>
      <c r="E925" s="11" t="s">
        <v>1642</v>
      </c>
      <c r="F925" s="11"/>
      <c r="G925" s="93"/>
      <c r="H925" s="93"/>
      <c r="I925" s="93"/>
      <c r="J925" s="93"/>
      <c r="K925" s="96"/>
      <c r="L925" s="97"/>
      <c r="M925" s="97"/>
      <c r="N925" s="97"/>
      <c r="R925" s="106"/>
      <c r="S925" s="83"/>
      <c r="T925" s="106"/>
      <c r="U925" s="109"/>
      <c r="V925" s="109"/>
      <c r="W925" s="109"/>
      <c r="X925" s="109"/>
      <c r="Y925" s="83"/>
      <c r="Z925" s="83"/>
      <c r="AA925" s="83"/>
    </row>
    <row r="926" spans="2:27">
      <c r="B926" s="9" t="s">
        <v>1643</v>
      </c>
      <c r="C926" s="11"/>
      <c r="D926" s="11"/>
      <c r="E926" s="11"/>
      <c r="F926" s="11" t="s">
        <v>1644</v>
      </c>
      <c r="G926" s="93"/>
      <c r="H926" s="93"/>
      <c r="I926" s="93"/>
      <c r="J926" s="93"/>
      <c r="K926" s="96"/>
      <c r="L926" s="97"/>
      <c r="M926" s="97"/>
      <c r="N926" s="97"/>
      <c r="R926" s="106"/>
      <c r="S926" s="83"/>
      <c r="T926" s="106"/>
      <c r="U926" s="109"/>
      <c r="V926" s="109"/>
      <c r="W926" s="109"/>
      <c r="X926" s="109"/>
      <c r="Y926" s="83"/>
      <c r="Z926" s="83"/>
      <c r="AA926" s="83"/>
    </row>
    <row r="927" spans="2:27">
      <c r="B927" s="9" t="s">
        <v>1645</v>
      </c>
      <c r="C927" s="11"/>
      <c r="D927" s="11"/>
      <c r="E927" s="11"/>
      <c r="F927" s="11" t="s">
        <v>1646</v>
      </c>
      <c r="G927" s="93"/>
      <c r="H927" s="93"/>
      <c r="I927" s="93"/>
      <c r="J927" s="93"/>
      <c r="K927" s="96"/>
      <c r="L927" s="97"/>
      <c r="M927" s="97"/>
      <c r="N927" s="97"/>
      <c r="R927" s="106"/>
      <c r="S927" s="83"/>
      <c r="T927" s="106"/>
      <c r="U927" s="109"/>
      <c r="V927" s="109"/>
      <c r="W927" s="109"/>
      <c r="X927" s="109"/>
      <c r="Y927" s="83"/>
      <c r="Z927" s="83"/>
      <c r="AA927" s="83"/>
    </row>
    <row r="928" spans="2:27">
      <c r="B928" s="9"/>
      <c r="C928" s="11"/>
      <c r="D928" s="11"/>
      <c r="E928" s="11" t="s">
        <v>1647</v>
      </c>
      <c r="F928" s="11"/>
      <c r="G928" s="93"/>
      <c r="H928" s="93"/>
      <c r="I928" s="93"/>
      <c r="J928" s="93"/>
      <c r="K928" s="96"/>
      <c r="L928" s="97"/>
      <c r="M928" s="97"/>
      <c r="N928" s="97"/>
      <c r="R928" s="106"/>
      <c r="S928" s="83"/>
      <c r="T928" s="106"/>
      <c r="U928" s="109"/>
      <c r="V928" s="109"/>
      <c r="W928" s="109"/>
      <c r="X928" s="109"/>
      <c r="Y928" s="83"/>
      <c r="Z928" s="83"/>
      <c r="AA928" s="83"/>
    </row>
    <row r="929" spans="2:27">
      <c r="B929" s="9" t="s">
        <v>1648</v>
      </c>
      <c r="C929" s="11"/>
      <c r="D929" s="11"/>
      <c r="E929" s="11"/>
      <c r="F929" s="11" t="s">
        <v>1649</v>
      </c>
      <c r="G929" s="93"/>
      <c r="H929" s="93"/>
      <c r="I929" s="93"/>
      <c r="J929" s="93"/>
      <c r="K929" s="96"/>
      <c r="L929" s="97"/>
      <c r="M929" s="97"/>
      <c r="N929" s="97"/>
      <c r="R929" s="106"/>
      <c r="S929" s="83"/>
      <c r="T929" s="106"/>
      <c r="U929" s="109"/>
      <c r="V929" s="109"/>
      <c r="W929" s="109"/>
      <c r="X929" s="109"/>
      <c r="Y929" s="83"/>
      <c r="Z929" s="83"/>
      <c r="AA929" s="83"/>
    </row>
    <row r="930" spans="2:27">
      <c r="B930" s="9" t="s">
        <v>1650</v>
      </c>
      <c r="C930" s="11"/>
      <c r="D930" s="11"/>
      <c r="E930" s="11"/>
      <c r="F930" s="11" t="s">
        <v>1651</v>
      </c>
      <c r="G930" s="93"/>
      <c r="H930" s="93"/>
      <c r="I930" s="93"/>
      <c r="J930" s="93"/>
      <c r="K930" s="96"/>
      <c r="L930" s="97"/>
      <c r="M930" s="97"/>
      <c r="N930" s="97"/>
      <c r="R930" s="106"/>
      <c r="S930" s="83"/>
      <c r="T930" s="106"/>
      <c r="U930" s="109"/>
      <c r="V930" s="109"/>
      <c r="W930" s="109"/>
      <c r="X930" s="109"/>
      <c r="Y930" s="83"/>
      <c r="Z930" s="83"/>
      <c r="AA930" s="83"/>
    </row>
    <row r="931" spans="2:27">
      <c r="B931" s="9" t="s">
        <v>1652</v>
      </c>
      <c r="C931" s="11"/>
      <c r="D931" s="11"/>
      <c r="E931" s="11"/>
      <c r="F931" s="11" t="s">
        <v>1653</v>
      </c>
      <c r="G931" s="93"/>
      <c r="H931" s="93"/>
      <c r="I931" s="93"/>
      <c r="J931" s="93"/>
      <c r="K931" s="96"/>
      <c r="L931" s="97"/>
      <c r="M931" s="97"/>
      <c r="N931" s="97"/>
      <c r="R931" s="106"/>
      <c r="S931" s="83"/>
      <c r="T931" s="106"/>
      <c r="U931" s="109"/>
      <c r="V931" s="109"/>
      <c r="W931" s="109"/>
      <c r="X931" s="109"/>
      <c r="Y931" s="83"/>
      <c r="Z931" s="83"/>
      <c r="AA931" s="83"/>
    </row>
    <row r="932" spans="2:27">
      <c r="B932" s="9"/>
      <c r="C932" s="11"/>
      <c r="D932" s="11"/>
      <c r="E932" s="11" t="s">
        <v>1654</v>
      </c>
      <c r="F932" s="11"/>
      <c r="G932" s="93"/>
      <c r="H932" s="93"/>
      <c r="I932" s="93"/>
      <c r="J932" s="93"/>
      <c r="K932" s="96"/>
      <c r="L932" s="97"/>
      <c r="M932" s="97"/>
      <c r="N932" s="97"/>
      <c r="R932" s="106"/>
      <c r="S932" s="83"/>
      <c r="T932" s="106"/>
      <c r="U932" s="109"/>
      <c r="V932" s="109"/>
      <c r="W932" s="109"/>
      <c r="X932" s="109"/>
      <c r="Y932" s="83"/>
      <c r="Z932" s="83"/>
      <c r="AA932" s="83"/>
    </row>
    <row r="933" spans="2:27">
      <c r="B933" s="9" t="s">
        <v>1655</v>
      </c>
      <c r="C933" s="11"/>
      <c r="D933" s="11"/>
      <c r="E933" s="11"/>
      <c r="F933" s="11" t="s">
        <v>1656</v>
      </c>
      <c r="G933" s="93"/>
      <c r="H933" s="93"/>
      <c r="I933" s="93"/>
      <c r="J933" s="93"/>
      <c r="K933" s="96"/>
      <c r="L933" s="97"/>
      <c r="M933" s="97"/>
      <c r="N933" s="97"/>
      <c r="R933" s="106"/>
      <c r="S933" s="83"/>
      <c r="T933" s="106"/>
      <c r="U933" s="109"/>
      <c r="V933" s="109"/>
      <c r="W933" s="109"/>
      <c r="X933" s="109"/>
      <c r="Y933" s="83"/>
      <c r="Z933" s="83"/>
      <c r="AA933" s="83"/>
    </row>
    <row r="934" spans="2:27">
      <c r="B934" s="9" t="s">
        <v>1657</v>
      </c>
      <c r="C934" s="11"/>
      <c r="D934" s="11"/>
      <c r="E934" s="11"/>
      <c r="F934" s="11" t="s">
        <v>1658</v>
      </c>
      <c r="G934" s="93"/>
      <c r="H934" s="93"/>
      <c r="I934" s="93"/>
      <c r="J934" s="93"/>
      <c r="K934" s="96"/>
      <c r="L934" s="97"/>
      <c r="M934" s="97"/>
      <c r="N934" s="97"/>
      <c r="R934" s="106"/>
      <c r="S934" s="83"/>
      <c r="T934" s="106"/>
      <c r="U934" s="109"/>
      <c r="V934" s="109"/>
      <c r="W934" s="109"/>
      <c r="X934" s="109"/>
      <c r="Y934" s="83"/>
      <c r="Z934" s="83"/>
      <c r="AA934" s="83"/>
    </row>
    <row r="935" spans="2:27">
      <c r="B935" s="9" t="s">
        <v>1659</v>
      </c>
      <c r="C935" s="11"/>
      <c r="D935" s="11"/>
      <c r="E935" s="11"/>
      <c r="F935" s="11" t="s">
        <v>1660</v>
      </c>
      <c r="G935" s="93"/>
      <c r="H935" s="93"/>
      <c r="I935" s="93"/>
      <c r="J935" s="93"/>
      <c r="K935" s="96"/>
      <c r="L935" s="97"/>
      <c r="M935" s="97"/>
      <c r="N935" s="97"/>
      <c r="R935" s="106"/>
      <c r="S935" s="83"/>
      <c r="T935" s="106"/>
      <c r="U935" s="109"/>
      <c r="V935" s="109"/>
      <c r="W935" s="109"/>
      <c r="X935" s="109"/>
      <c r="Y935" s="83"/>
      <c r="Z935" s="83"/>
      <c r="AA935" s="83"/>
    </row>
    <row r="936" spans="2:27">
      <c r="B936" s="9"/>
      <c r="C936" s="11"/>
      <c r="D936" s="11"/>
      <c r="E936" s="11" t="s">
        <v>1661</v>
      </c>
      <c r="F936" s="11"/>
      <c r="G936" s="93"/>
      <c r="H936" s="93"/>
      <c r="I936" s="93"/>
      <c r="J936" s="93"/>
      <c r="K936" s="96"/>
      <c r="L936" s="97"/>
      <c r="M936" s="97"/>
      <c r="N936" s="97"/>
      <c r="R936" s="106"/>
      <c r="S936" s="83"/>
      <c r="T936" s="106"/>
      <c r="U936" s="109"/>
      <c r="V936" s="109"/>
      <c r="W936" s="109"/>
      <c r="X936" s="109"/>
      <c r="Y936" s="83"/>
      <c r="Z936" s="83"/>
      <c r="AA936" s="83"/>
    </row>
    <row r="937" spans="2:27">
      <c r="B937" s="9" t="s">
        <v>1662</v>
      </c>
      <c r="C937" s="11"/>
      <c r="D937" s="11"/>
      <c r="E937" s="11"/>
      <c r="F937" s="11" t="s">
        <v>1661</v>
      </c>
      <c r="G937" s="93"/>
      <c r="H937" s="93"/>
      <c r="I937" s="93"/>
      <c r="J937" s="93"/>
      <c r="K937" s="96"/>
      <c r="L937" s="97"/>
      <c r="M937" s="97"/>
      <c r="N937" s="97"/>
      <c r="R937" s="106"/>
      <c r="S937" s="83"/>
      <c r="T937" s="106"/>
      <c r="U937" s="109"/>
      <c r="V937" s="109"/>
      <c r="W937" s="109"/>
      <c r="X937" s="109"/>
      <c r="Y937" s="83"/>
      <c r="Z937" s="83"/>
      <c r="AA937" s="83"/>
    </row>
    <row r="938" spans="2:27">
      <c r="B938" s="9"/>
      <c r="C938" s="11"/>
      <c r="D938" s="11" t="s">
        <v>1663</v>
      </c>
      <c r="E938" s="11"/>
      <c r="F938" s="11"/>
      <c r="G938" s="93"/>
      <c r="H938" s="93"/>
      <c r="I938" s="93"/>
      <c r="J938" s="93"/>
      <c r="K938" s="96"/>
      <c r="L938" s="97"/>
      <c r="M938" s="97"/>
      <c r="N938" s="97"/>
      <c r="R938" s="106"/>
      <c r="S938" s="83"/>
      <c r="T938" s="106"/>
      <c r="U938" s="109"/>
      <c r="V938" s="109"/>
      <c r="W938" s="109"/>
      <c r="X938" s="109"/>
      <c r="Y938" s="83"/>
      <c r="Z938" s="83"/>
      <c r="AA938" s="83"/>
    </row>
    <row r="939" spans="2:27">
      <c r="B939" s="9"/>
      <c r="C939" s="11"/>
      <c r="D939" s="11"/>
      <c r="E939" s="11" t="s">
        <v>1664</v>
      </c>
      <c r="F939" s="11"/>
      <c r="G939" s="93"/>
      <c r="H939" s="93"/>
      <c r="I939" s="93"/>
      <c r="J939" s="93"/>
      <c r="K939" s="96"/>
      <c r="L939" s="97"/>
      <c r="M939" s="97"/>
      <c r="N939" s="97"/>
      <c r="R939" s="106"/>
      <c r="S939" s="83"/>
      <c r="T939" s="106"/>
      <c r="U939" s="109"/>
      <c r="V939" s="109"/>
      <c r="W939" s="109"/>
      <c r="X939" s="109"/>
      <c r="Y939" s="83"/>
      <c r="Z939" s="83"/>
      <c r="AA939" s="83"/>
    </row>
    <row r="940" spans="2:27">
      <c r="B940" s="9" t="s">
        <v>1665</v>
      </c>
      <c r="C940" s="11"/>
      <c r="D940" s="11"/>
      <c r="E940" s="11"/>
      <c r="F940" s="11" t="s">
        <v>205</v>
      </c>
      <c r="G940" s="93"/>
      <c r="H940" s="93"/>
      <c r="I940" s="93"/>
      <c r="J940" s="93"/>
      <c r="K940" s="96"/>
      <c r="L940" s="97"/>
      <c r="M940" s="97"/>
      <c r="N940" s="97"/>
      <c r="R940" s="106"/>
      <c r="S940" s="83"/>
      <c r="T940" s="106"/>
      <c r="U940" s="109"/>
      <c r="V940" s="109"/>
      <c r="W940" s="109"/>
      <c r="X940" s="109"/>
      <c r="Y940" s="83"/>
      <c r="Z940" s="83"/>
      <c r="AA940" s="83"/>
    </row>
    <row r="941" spans="2:27">
      <c r="B941" s="9" t="s">
        <v>1666</v>
      </c>
      <c r="C941" s="11"/>
      <c r="D941" s="11"/>
      <c r="E941" s="11"/>
      <c r="F941" s="11" t="s">
        <v>207</v>
      </c>
      <c r="G941" s="93"/>
      <c r="H941" s="93"/>
      <c r="I941" s="93"/>
      <c r="J941" s="93"/>
      <c r="K941" s="96"/>
      <c r="L941" s="97"/>
      <c r="M941" s="97"/>
      <c r="N941" s="97"/>
      <c r="R941" s="106"/>
      <c r="S941" s="83"/>
      <c r="T941" s="106"/>
      <c r="U941" s="109"/>
      <c r="V941" s="109"/>
      <c r="W941" s="109"/>
      <c r="X941" s="109"/>
      <c r="Y941" s="83"/>
      <c r="Z941" s="83"/>
      <c r="AA941" s="83"/>
    </row>
    <row r="942" spans="2:27">
      <c r="B942" s="9"/>
      <c r="C942" s="11"/>
      <c r="D942" s="11"/>
      <c r="E942" s="11" t="s">
        <v>1667</v>
      </c>
      <c r="F942" s="11"/>
      <c r="G942" s="93"/>
      <c r="H942" s="93"/>
      <c r="I942" s="93"/>
      <c r="J942" s="93"/>
      <c r="K942" s="96"/>
      <c r="L942" s="97"/>
      <c r="M942" s="97"/>
      <c r="N942" s="97"/>
      <c r="R942" s="106"/>
      <c r="S942" s="83"/>
      <c r="T942" s="106"/>
      <c r="U942" s="109"/>
      <c r="V942" s="109"/>
      <c r="W942" s="109"/>
      <c r="X942" s="109"/>
      <c r="Y942" s="83"/>
      <c r="Z942" s="83"/>
      <c r="AA942" s="83"/>
    </row>
    <row r="943" spans="2:27">
      <c r="B943" s="9" t="s">
        <v>1668</v>
      </c>
      <c r="C943" s="11"/>
      <c r="D943" s="11"/>
      <c r="E943" s="11"/>
      <c r="F943" s="11" t="s">
        <v>1669</v>
      </c>
      <c r="G943" s="93"/>
      <c r="H943" s="93"/>
      <c r="I943" s="93"/>
      <c r="J943" s="93"/>
      <c r="K943" s="96"/>
      <c r="L943" s="97"/>
      <c r="M943" s="97"/>
      <c r="N943" s="97"/>
      <c r="R943" s="106"/>
      <c r="S943" s="83"/>
      <c r="T943" s="106"/>
      <c r="U943" s="109"/>
      <c r="V943" s="109"/>
      <c r="W943" s="109"/>
      <c r="X943" s="109"/>
      <c r="Y943" s="83"/>
      <c r="Z943" s="83"/>
      <c r="AA943" s="83"/>
    </row>
    <row r="944" spans="2:27">
      <c r="B944" s="9" t="s">
        <v>1670</v>
      </c>
      <c r="C944" s="11"/>
      <c r="D944" s="11"/>
      <c r="E944" s="11"/>
      <c r="F944" s="98" t="s">
        <v>3467</v>
      </c>
      <c r="G944" s="93"/>
      <c r="H944" s="93"/>
      <c r="I944" s="93"/>
      <c r="J944" s="93"/>
      <c r="K944" s="96"/>
      <c r="L944" s="97"/>
      <c r="M944" s="97"/>
      <c r="N944" s="97"/>
      <c r="R944" s="106"/>
      <c r="S944" s="83"/>
      <c r="T944" s="106"/>
      <c r="U944" s="109"/>
      <c r="V944" s="109"/>
      <c r="W944" s="109"/>
      <c r="X944" s="109"/>
      <c r="Y944" s="83"/>
      <c r="Z944" s="83"/>
      <c r="AA944" s="83"/>
    </row>
    <row r="945" spans="2:27">
      <c r="B945" s="9" t="s">
        <v>1671</v>
      </c>
      <c r="C945" s="11"/>
      <c r="D945" s="11"/>
      <c r="E945" s="11"/>
      <c r="F945" s="11" t="s">
        <v>1672</v>
      </c>
      <c r="G945" s="93"/>
      <c r="H945" s="93"/>
      <c r="I945" s="93"/>
      <c r="J945" s="93"/>
      <c r="K945" s="96"/>
      <c r="L945" s="97"/>
      <c r="M945" s="97"/>
      <c r="N945" s="97"/>
      <c r="R945" s="106"/>
      <c r="S945" s="83"/>
      <c r="T945" s="106"/>
      <c r="U945" s="109"/>
      <c r="V945" s="109"/>
      <c r="W945" s="109"/>
      <c r="X945" s="109"/>
      <c r="Y945" s="83"/>
      <c r="Z945" s="83"/>
      <c r="AA945" s="83"/>
    </row>
    <row r="946" spans="2:27">
      <c r="B946" s="9" t="s">
        <v>1673</v>
      </c>
      <c r="C946" s="11"/>
      <c r="D946" s="11"/>
      <c r="E946" s="11"/>
      <c r="F946" s="11" t="s">
        <v>1674</v>
      </c>
      <c r="G946" s="93"/>
      <c r="H946" s="93"/>
      <c r="I946" s="93"/>
      <c r="J946" s="93"/>
      <c r="K946" s="96"/>
      <c r="L946" s="97"/>
      <c r="M946" s="97"/>
      <c r="N946" s="97"/>
      <c r="R946" s="106"/>
      <c r="S946" s="83"/>
      <c r="T946" s="106"/>
      <c r="U946" s="109"/>
      <c r="V946" s="109"/>
      <c r="W946" s="109"/>
      <c r="X946" s="109"/>
      <c r="Y946" s="83"/>
      <c r="Z946" s="83"/>
      <c r="AA946" s="83"/>
    </row>
    <row r="947" spans="2:27">
      <c r="B947" s="9" t="s">
        <v>1675</v>
      </c>
      <c r="C947" s="11"/>
      <c r="D947" s="11"/>
      <c r="E947" s="11"/>
      <c r="F947" s="11" t="s">
        <v>1676</v>
      </c>
      <c r="G947" s="93"/>
      <c r="H947" s="93"/>
      <c r="I947" s="93"/>
      <c r="J947" s="93"/>
      <c r="K947" s="96"/>
      <c r="L947" s="97"/>
      <c r="M947" s="97"/>
      <c r="N947" s="97"/>
      <c r="R947" s="106"/>
      <c r="S947" s="83"/>
      <c r="T947" s="106"/>
      <c r="U947" s="109"/>
      <c r="V947" s="109"/>
      <c r="W947" s="109"/>
      <c r="X947" s="109"/>
      <c r="Y947" s="83"/>
      <c r="Z947" s="83"/>
      <c r="AA947" s="83"/>
    </row>
    <row r="948" spans="2:27">
      <c r="B948" s="9" t="s">
        <v>1677</v>
      </c>
      <c r="C948" s="11"/>
      <c r="D948" s="11"/>
      <c r="E948" s="11"/>
      <c r="F948" s="11" t="s">
        <v>1678</v>
      </c>
      <c r="G948" s="93"/>
      <c r="H948" s="93"/>
      <c r="I948" s="93"/>
      <c r="J948" s="93"/>
      <c r="K948" s="96"/>
      <c r="L948" s="97"/>
      <c r="M948" s="97"/>
      <c r="N948" s="97"/>
      <c r="R948" s="106"/>
      <c r="S948" s="83"/>
      <c r="T948" s="106"/>
      <c r="U948" s="109"/>
      <c r="V948" s="109"/>
      <c r="W948" s="109"/>
      <c r="X948" s="109"/>
      <c r="Y948" s="83"/>
      <c r="Z948" s="83"/>
      <c r="AA948" s="83"/>
    </row>
    <row r="949" spans="2:27">
      <c r="B949" s="9"/>
      <c r="C949" s="11"/>
      <c r="D949" s="11"/>
      <c r="E949" s="11" t="s">
        <v>1679</v>
      </c>
      <c r="F949" s="11"/>
      <c r="G949" s="93"/>
      <c r="H949" s="93"/>
      <c r="I949" s="93"/>
      <c r="J949" s="93"/>
      <c r="K949" s="96"/>
      <c r="L949" s="97"/>
      <c r="M949" s="97"/>
      <c r="N949" s="97"/>
      <c r="R949" s="106"/>
      <c r="S949" s="83"/>
      <c r="T949" s="106"/>
      <c r="U949" s="109"/>
      <c r="V949" s="109"/>
      <c r="W949" s="109"/>
      <c r="X949" s="109"/>
      <c r="Y949" s="83"/>
      <c r="Z949" s="83"/>
      <c r="AA949" s="83"/>
    </row>
    <row r="950" spans="2:27">
      <c r="B950" s="9" t="s">
        <v>1680</v>
      </c>
      <c r="C950" s="11"/>
      <c r="D950" s="11"/>
      <c r="E950" s="11"/>
      <c r="F950" s="11" t="s">
        <v>1681</v>
      </c>
      <c r="G950" s="93"/>
      <c r="H950" s="93"/>
      <c r="I950" s="93"/>
      <c r="J950" s="93"/>
      <c r="K950" s="96"/>
      <c r="L950" s="97"/>
      <c r="M950" s="97"/>
      <c r="N950" s="97"/>
      <c r="R950" s="106"/>
      <c r="S950" s="83"/>
      <c r="T950" s="106"/>
      <c r="U950" s="109"/>
      <c r="V950" s="109"/>
      <c r="W950" s="109"/>
      <c r="X950" s="109"/>
      <c r="Y950" s="83"/>
      <c r="Z950" s="83"/>
      <c r="AA950" s="83"/>
    </row>
    <row r="951" spans="2:27">
      <c r="B951" s="9" t="s">
        <v>1682</v>
      </c>
      <c r="C951" s="11"/>
      <c r="D951" s="11"/>
      <c r="E951" s="11"/>
      <c r="F951" s="11" t="s">
        <v>1683</v>
      </c>
      <c r="G951" s="93"/>
      <c r="H951" s="93"/>
      <c r="I951" s="93"/>
      <c r="J951" s="93"/>
      <c r="K951" s="96"/>
      <c r="L951" s="97"/>
      <c r="M951" s="97"/>
      <c r="N951" s="97"/>
      <c r="R951" s="106"/>
      <c r="S951" s="83"/>
      <c r="T951" s="106"/>
      <c r="U951" s="109"/>
      <c r="V951" s="109"/>
      <c r="W951" s="109"/>
      <c r="X951" s="109"/>
      <c r="Y951" s="83"/>
      <c r="Z951" s="83"/>
      <c r="AA951" s="83"/>
    </row>
    <row r="952" spans="2:27">
      <c r="B952" s="9" t="s">
        <v>1684</v>
      </c>
      <c r="C952" s="11"/>
      <c r="D952" s="11"/>
      <c r="E952" s="11"/>
      <c r="F952" s="11" t="s">
        <v>1685</v>
      </c>
      <c r="G952" s="93"/>
      <c r="H952" s="93"/>
      <c r="I952" s="93"/>
      <c r="J952" s="93"/>
      <c r="K952" s="96"/>
      <c r="L952" s="97"/>
      <c r="M952" s="97"/>
      <c r="N952" s="97"/>
      <c r="R952" s="106"/>
      <c r="S952" s="83"/>
      <c r="T952" s="106"/>
      <c r="U952" s="109"/>
      <c r="V952" s="109"/>
      <c r="W952" s="109"/>
      <c r="X952" s="109"/>
      <c r="Y952" s="83"/>
      <c r="Z952" s="83"/>
      <c r="AA952" s="83"/>
    </row>
    <row r="953" spans="2:27">
      <c r="B953" s="9"/>
      <c r="C953" s="11"/>
      <c r="D953" s="11"/>
      <c r="E953" s="11" t="s">
        <v>1686</v>
      </c>
      <c r="F953" s="11"/>
      <c r="G953" s="93"/>
      <c r="H953" s="93"/>
      <c r="I953" s="93"/>
      <c r="J953" s="93"/>
      <c r="K953" s="96"/>
      <c r="L953" s="97"/>
      <c r="M953" s="97"/>
      <c r="N953" s="97"/>
      <c r="R953" s="106"/>
      <c r="S953" s="83"/>
      <c r="T953" s="106"/>
      <c r="U953" s="109"/>
      <c r="V953" s="109"/>
      <c r="W953" s="109"/>
      <c r="X953" s="109"/>
      <c r="Y953" s="83"/>
      <c r="Z953" s="83"/>
      <c r="AA953" s="83"/>
    </row>
    <row r="954" spans="2:27">
      <c r="B954" s="9" t="s">
        <v>1687</v>
      </c>
      <c r="C954" s="11"/>
      <c r="D954" s="11"/>
      <c r="E954" s="11"/>
      <c r="F954" s="11" t="s">
        <v>1688</v>
      </c>
      <c r="G954" s="93"/>
      <c r="H954" s="93"/>
      <c r="I954" s="93"/>
      <c r="J954" s="93"/>
      <c r="K954" s="96"/>
      <c r="L954" s="97"/>
      <c r="M954" s="97"/>
      <c r="N954" s="97"/>
      <c r="R954" s="106"/>
      <c r="S954" s="83"/>
      <c r="T954" s="106"/>
      <c r="U954" s="109"/>
      <c r="V954" s="109"/>
      <c r="W954" s="109"/>
      <c r="X954" s="109"/>
      <c r="Y954" s="83"/>
      <c r="Z954" s="83"/>
      <c r="AA954" s="83"/>
    </row>
    <row r="955" spans="2:27">
      <c r="B955" s="9" t="s">
        <v>1689</v>
      </c>
      <c r="C955" s="11"/>
      <c r="D955" s="11"/>
      <c r="E955" s="11"/>
      <c r="F955" s="11" t="s">
        <v>1690</v>
      </c>
      <c r="G955" s="93"/>
      <c r="H955" s="93"/>
      <c r="I955" s="93"/>
      <c r="J955" s="93"/>
      <c r="K955" s="96"/>
      <c r="L955" s="97"/>
      <c r="M955" s="97"/>
      <c r="N955" s="97"/>
      <c r="R955" s="106"/>
      <c r="S955" s="83"/>
      <c r="T955" s="106"/>
      <c r="U955" s="109"/>
      <c r="V955" s="109"/>
      <c r="W955" s="109"/>
      <c r="X955" s="109"/>
      <c r="Y955" s="83"/>
      <c r="Z955" s="83"/>
      <c r="AA955" s="83"/>
    </row>
    <row r="956" spans="2:27">
      <c r="B956" s="9" t="s">
        <v>1691</v>
      </c>
      <c r="C956" s="11"/>
      <c r="D956" s="11"/>
      <c r="E956" s="11"/>
      <c r="F956" s="11" t="s">
        <v>1692</v>
      </c>
      <c r="G956" s="93"/>
      <c r="H956" s="93"/>
      <c r="I956" s="93"/>
      <c r="J956" s="93"/>
      <c r="K956" s="96"/>
      <c r="L956" s="97"/>
      <c r="M956" s="97"/>
      <c r="N956" s="97"/>
      <c r="R956" s="106"/>
      <c r="S956" s="83"/>
      <c r="T956" s="106"/>
      <c r="U956" s="109"/>
      <c r="V956" s="109"/>
      <c r="W956" s="109"/>
      <c r="X956" s="109"/>
      <c r="Y956" s="83"/>
      <c r="Z956" s="83"/>
      <c r="AA956" s="83"/>
    </row>
    <row r="957" spans="2:27">
      <c r="B957" s="9" t="s">
        <v>1693</v>
      </c>
      <c r="C957" s="11"/>
      <c r="D957" s="11"/>
      <c r="E957" s="11"/>
      <c r="F957" s="11" t="s">
        <v>1694</v>
      </c>
      <c r="G957" s="93"/>
      <c r="H957" s="93"/>
      <c r="I957" s="93"/>
      <c r="J957" s="93"/>
      <c r="K957" s="96"/>
      <c r="L957" s="97"/>
      <c r="M957" s="97"/>
      <c r="N957" s="97"/>
      <c r="R957" s="106"/>
      <c r="S957" s="83"/>
      <c r="T957" s="106"/>
      <c r="U957" s="109"/>
      <c r="V957" s="109"/>
      <c r="W957" s="109"/>
      <c r="X957" s="109"/>
      <c r="Y957" s="83"/>
      <c r="Z957" s="83"/>
      <c r="AA957" s="83"/>
    </row>
    <row r="958" spans="2:27">
      <c r="B958" s="9" t="s">
        <v>1695</v>
      </c>
      <c r="C958" s="11"/>
      <c r="D958" s="11"/>
      <c r="E958" s="11"/>
      <c r="F958" s="11" t="s">
        <v>1696</v>
      </c>
      <c r="G958" s="93"/>
      <c r="H958" s="93"/>
      <c r="I958" s="93"/>
      <c r="J958" s="93"/>
      <c r="K958" s="96"/>
      <c r="L958" s="97"/>
      <c r="M958" s="97"/>
      <c r="N958" s="97"/>
      <c r="R958" s="106"/>
      <c r="S958" s="83"/>
      <c r="T958" s="106"/>
      <c r="U958" s="109"/>
      <c r="V958" s="109"/>
      <c r="W958" s="109"/>
      <c r="X958" s="109"/>
      <c r="Y958" s="83"/>
      <c r="Z958" s="83"/>
      <c r="AA958" s="83"/>
    </row>
    <row r="959" spans="2:27">
      <c r="B959" s="9" t="s">
        <v>1697</v>
      </c>
      <c r="C959" s="11"/>
      <c r="D959" s="11"/>
      <c r="E959" s="11"/>
      <c r="F959" s="11" t="s">
        <v>1698</v>
      </c>
      <c r="G959" s="93"/>
      <c r="H959" s="93"/>
      <c r="I959" s="93"/>
      <c r="J959" s="93"/>
      <c r="K959" s="96"/>
      <c r="L959" s="97"/>
      <c r="M959" s="97"/>
      <c r="N959" s="97"/>
      <c r="R959" s="106"/>
      <c r="S959" s="83"/>
      <c r="T959" s="106"/>
      <c r="U959" s="109"/>
      <c r="V959" s="109"/>
      <c r="W959" s="109"/>
      <c r="X959" s="109"/>
      <c r="Y959" s="83"/>
      <c r="Z959" s="83"/>
      <c r="AA959" s="83"/>
    </row>
    <row r="960" spans="2:27">
      <c r="B960" s="9"/>
      <c r="C960" s="11"/>
      <c r="D960" s="11" t="s">
        <v>1699</v>
      </c>
      <c r="E960" s="11"/>
      <c r="F960" s="11"/>
      <c r="G960" s="93"/>
      <c r="H960" s="93"/>
      <c r="I960" s="93"/>
      <c r="J960" s="93"/>
      <c r="K960" s="96"/>
      <c r="L960" s="97"/>
      <c r="M960" s="97"/>
      <c r="N960" s="97"/>
      <c r="R960" s="106"/>
      <c r="S960" s="83"/>
      <c r="T960" s="106"/>
      <c r="U960" s="109"/>
      <c r="V960" s="109"/>
      <c r="W960" s="109"/>
      <c r="X960" s="109"/>
      <c r="Y960" s="83"/>
      <c r="Z960" s="83"/>
      <c r="AA960" s="83"/>
    </row>
    <row r="961" spans="2:27">
      <c r="B961" s="9"/>
      <c r="C961" s="11"/>
      <c r="D961" s="11"/>
      <c r="E961" s="11" t="s">
        <v>1700</v>
      </c>
      <c r="F961" s="11"/>
      <c r="G961" s="93"/>
      <c r="H961" s="93"/>
      <c r="I961" s="93"/>
      <c r="J961" s="93"/>
      <c r="K961" s="96"/>
      <c r="L961" s="97"/>
      <c r="M961" s="97"/>
      <c r="N961" s="97"/>
      <c r="R961" s="106"/>
      <c r="S961" s="83"/>
      <c r="T961" s="106"/>
      <c r="U961" s="109"/>
      <c r="V961" s="109"/>
      <c r="W961" s="109"/>
      <c r="X961" s="109"/>
      <c r="Y961" s="83"/>
      <c r="Z961" s="83"/>
      <c r="AA961" s="83"/>
    </row>
    <row r="962" spans="2:27">
      <c r="B962" s="9" t="s">
        <v>1701</v>
      </c>
      <c r="C962" s="11"/>
      <c r="D962" s="11"/>
      <c r="E962" s="11"/>
      <c r="F962" s="11" t="s">
        <v>205</v>
      </c>
      <c r="G962" s="93"/>
      <c r="H962" s="93"/>
      <c r="I962" s="93"/>
      <c r="J962" s="93"/>
      <c r="K962" s="96"/>
      <c r="L962" s="97"/>
      <c r="M962" s="97"/>
      <c r="N962" s="97"/>
      <c r="R962" s="106"/>
      <c r="S962" s="83"/>
      <c r="T962" s="106"/>
      <c r="U962" s="109"/>
      <c r="V962" s="109"/>
      <c r="W962" s="109"/>
      <c r="X962" s="109"/>
      <c r="Y962" s="83"/>
      <c r="Z962" s="83"/>
      <c r="AA962" s="83"/>
    </row>
    <row r="963" spans="2:27">
      <c r="B963" s="9" t="s">
        <v>1702</v>
      </c>
      <c r="C963" s="11"/>
      <c r="D963" s="11"/>
      <c r="E963" s="11"/>
      <c r="F963" s="11" t="s">
        <v>207</v>
      </c>
      <c r="G963" s="93"/>
      <c r="H963" s="93"/>
      <c r="I963" s="93"/>
      <c r="J963" s="93"/>
      <c r="K963" s="96"/>
      <c r="L963" s="97"/>
      <c r="M963" s="97"/>
      <c r="N963" s="97"/>
      <c r="R963" s="106"/>
      <c r="S963" s="83"/>
      <c r="T963" s="106"/>
      <c r="U963" s="109"/>
      <c r="V963" s="109"/>
      <c r="W963" s="109"/>
      <c r="X963" s="109"/>
      <c r="Y963" s="83"/>
      <c r="Z963" s="83"/>
      <c r="AA963" s="83"/>
    </row>
    <row r="964" spans="2:27">
      <c r="B964" s="9"/>
      <c r="C964" s="11"/>
      <c r="D964" s="11"/>
      <c r="E964" s="11" t="s">
        <v>1703</v>
      </c>
      <c r="F964" s="11"/>
      <c r="G964" s="93"/>
      <c r="H964" s="93"/>
      <c r="I964" s="93"/>
      <c r="J964" s="93"/>
      <c r="K964" s="96"/>
      <c r="L964" s="97"/>
      <c r="M964" s="97"/>
      <c r="N964" s="97"/>
      <c r="R964" s="106"/>
      <c r="S964" s="83"/>
      <c r="T964" s="106"/>
      <c r="U964" s="109"/>
      <c r="V964" s="109"/>
      <c r="W964" s="109"/>
      <c r="X964" s="109"/>
      <c r="Y964" s="83"/>
      <c r="Z964" s="83"/>
      <c r="AA964" s="83"/>
    </row>
    <row r="965" spans="2:27">
      <c r="B965" s="9" t="s">
        <v>1704</v>
      </c>
      <c r="C965" s="11"/>
      <c r="D965" s="11"/>
      <c r="E965" s="11"/>
      <c r="F965" s="11" t="s">
        <v>1705</v>
      </c>
      <c r="G965" s="93"/>
      <c r="H965" s="93"/>
      <c r="I965" s="93"/>
      <c r="J965" s="93"/>
      <c r="K965" s="96"/>
      <c r="L965" s="97"/>
      <c r="M965" s="97"/>
      <c r="N965" s="97"/>
      <c r="R965" s="106"/>
      <c r="S965" s="83"/>
      <c r="T965" s="106"/>
      <c r="U965" s="109"/>
      <c r="V965" s="109"/>
      <c r="W965" s="109"/>
      <c r="X965" s="109"/>
      <c r="Y965" s="83"/>
      <c r="Z965" s="83"/>
      <c r="AA965" s="83"/>
    </row>
    <row r="966" spans="2:27">
      <c r="B966" s="9" t="s">
        <v>1706</v>
      </c>
      <c r="C966" s="11"/>
      <c r="D966" s="11"/>
      <c r="E966" s="11"/>
      <c r="F966" s="11" t="s">
        <v>1707</v>
      </c>
      <c r="G966" s="93"/>
      <c r="H966" s="93"/>
      <c r="I966" s="93"/>
      <c r="J966" s="93"/>
      <c r="K966" s="96"/>
      <c r="L966" s="97"/>
      <c r="M966" s="97"/>
      <c r="N966" s="97"/>
      <c r="R966" s="106"/>
      <c r="S966" s="83"/>
      <c r="T966" s="106"/>
      <c r="U966" s="109"/>
      <c r="V966" s="109"/>
      <c r="W966" s="109"/>
      <c r="X966" s="109"/>
      <c r="Y966" s="83"/>
      <c r="Z966" s="83"/>
      <c r="AA966" s="83"/>
    </row>
    <row r="967" spans="2:27">
      <c r="B967" s="9" t="s">
        <v>1708</v>
      </c>
      <c r="C967" s="11"/>
      <c r="D967" s="11"/>
      <c r="E967" s="11"/>
      <c r="F967" s="11" t="s">
        <v>1709</v>
      </c>
      <c r="G967" s="93"/>
      <c r="H967" s="93"/>
      <c r="I967" s="93"/>
      <c r="J967" s="93"/>
      <c r="K967" s="96"/>
      <c r="L967" s="97"/>
      <c r="M967" s="97"/>
      <c r="N967" s="97"/>
      <c r="R967" s="106"/>
      <c r="S967" s="83"/>
      <c r="T967" s="106"/>
      <c r="U967" s="109"/>
      <c r="V967" s="109"/>
      <c r="W967" s="109"/>
      <c r="X967" s="109"/>
      <c r="Y967" s="83"/>
      <c r="Z967" s="83"/>
      <c r="AA967" s="83"/>
    </row>
    <row r="968" spans="2:27">
      <c r="B968" s="9"/>
      <c r="C968" s="11"/>
      <c r="D968" s="11"/>
      <c r="E968" s="11" t="s">
        <v>1710</v>
      </c>
      <c r="F968" s="11"/>
      <c r="G968" s="93"/>
      <c r="H968" s="93"/>
      <c r="I968" s="93"/>
      <c r="J968" s="93"/>
      <c r="K968" s="96"/>
      <c r="L968" s="97"/>
      <c r="M968" s="97"/>
      <c r="N968" s="97"/>
      <c r="R968" s="106"/>
      <c r="S968" s="83"/>
      <c r="T968" s="106"/>
      <c r="U968" s="109"/>
      <c r="V968" s="109"/>
      <c r="W968" s="109"/>
      <c r="X968" s="109"/>
      <c r="Y968" s="83"/>
      <c r="Z968" s="83"/>
      <c r="AA968" s="83"/>
    </row>
    <row r="969" spans="2:27">
      <c r="B969" s="9" t="s">
        <v>1711</v>
      </c>
      <c r="C969" s="11"/>
      <c r="D969" s="11"/>
      <c r="E969" s="11"/>
      <c r="F969" s="11" t="s">
        <v>1712</v>
      </c>
      <c r="G969" s="93"/>
      <c r="H969" s="93"/>
      <c r="I969" s="93"/>
      <c r="J969" s="93"/>
      <c r="K969" s="96"/>
      <c r="L969" s="97"/>
      <c r="M969" s="97"/>
      <c r="N969" s="97"/>
      <c r="R969" s="106"/>
      <c r="S969" s="83"/>
      <c r="T969" s="106"/>
      <c r="U969" s="109"/>
      <c r="V969" s="109"/>
      <c r="W969" s="109"/>
      <c r="X969" s="109"/>
      <c r="Y969" s="83"/>
      <c r="Z969" s="83"/>
      <c r="AA969" s="83"/>
    </row>
    <row r="970" spans="2:27">
      <c r="B970" s="9" t="s">
        <v>1713</v>
      </c>
      <c r="C970" s="11"/>
      <c r="D970" s="11"/>
      <c r="E970" s="11"/>
      <c r="F970" s="11" t="s">
        <v>1714</v>
      </c>
      <c r="G970" s="93"/>
      <c r="H970" s="93"/>
      <c r="I970" s="93"/>
      <c r="J970" s="93"/>
      <c r="K970" s="96"/>
      <c r="L970" s="97"/>
      <c r="M970" s="97"/>
      <c r="N970" s="97"/>
      <c r="R970" s="106"/>
      <c r="S970" s="83"/>
      <c r="T970" s="106"/>
      <c r="U970" s="109"/>
      <c r="V970" s="109"/>
      <c r="W970" s="109"/>
      <c r="X970" s="109"/>
      <c r="Y970" s="83"/>
      <c r="Z970" s="83"/>
      <c r="AA970" s="83"/>
    </row>
    <row r="971" spans="2:27">
      <c r="B971" s="9"/>
      <c r="C971" s="11"/>
      <c r="D971" s="11"/>
      <c r="E971" s="11" t="s">
        <v>1715</v>
      </c>
      <c r="F971" s="11"/>
      <c r="G971" s="93"/>
      <c r="H971" s="93"/>
      <c r="I971" s="93"/>
      <c r="J971" s="93"/>
      <c r="K971" s="96"/>
      <c r="L971" s="97"/>
      <c r="M971" s="97"/>
      <c r="N971" s="97"/>
      <c r="R971" s="106"/>
      <c r="S971" s="83"/>
      <c r="T971" s="106"/>
      <c r="U971" s="109"/>
      <c r="V971" s="109"/>
      <c r="W971" s="109"/>
      <c r="X971" s="109"/>
      <c r="Y971" s="83"/>
      <c r="Z971" s="83"/>
      <c r="AA971" s="83"/>
    </row>
    <row r="972" spans="2:27">
      <c r="B972" s="9" t="s">
        <v>1716</v>
      </c>
      <c r="C972" s="11"/>
      <c r="D972" s="11"/>
      <c r="E972" s="11"/>
      <c r="F972" s="11" t="s">
        <v>1717</v>
      </c>
      <c r="G972" s="93"/>
      <c r="H972" s="93"/>
      <c r="I972" s="93"/>
      <c r="J972" s="93"/>
      <c r="K972" s="96"/>
      <c r="L972" s="97"/>
      <c r="M972" s="97"/>
      <c r="N972" s="97"/>
      <c r="R972" s="106"/>
      <c r="S972" s="83"/>
      <c r="T972" s="106"/>
      <c r="U972" s="109"/>
      <c r="V972" s="109"/>
      <c r="W972" s="109"/>
      <c r="X972" s="109"/>
      <c r="Y972" s="83"/>
      <c r="Z972" s="83"/>
      <c r="AA972" s="83"/>
    </row>
    <row r="973" spans="2:27">
      <c r="B973" s="9" t="s">
        <v>1718</v>
      </c>
      <c r="C973" s="11"/>
      <c r="D973" s="11"/>
      <c r="E973" s="11"/>
      <c r="F973" s="11" t="s">
        <v>1719</v>
      </c>
      <c r="G973" s="93"/>
      <c r="H973" s="93"/>
      <c r="I973" s="93"/>
      <c r="J973" s="93"/>
      <c r="K973" s="96"/>
      <c r="L973" s="97"/>
      <c r="M973" s="97"/>
      <c r="N973" s="97"/>
      <c r="R973" s="106"/>
      <c r="S973" s="83"/>
      <c r="T973" s="106"/>
      <c r="U973" s="109"/>
      <c r="V973" s="109"/>
      <c r="W973" s="109"/>
      <c r="X973" s="109"/>
      <c r="Y973" s="83"/>
      <c r="Z973" s="83"/>
      <c r="AA973" s="83"/>
    </row>
    <row r="974" spans="2:27">
      <c r="B974" s="9" t="s">
        <v>1720</v>
      </c>
      <c r="C974" s="11"/>
      <c r="D974" s="11"/>
      <c r="E974" s="11"/>
      <c r="F974" s="11" t="s">
        <v>1721</v>
      </c>
      <c r="G974" s="93"/>
      <c r="H974" s="93"/>
      <c r="I974" s="93"/>
      <c r="J974" s="93"/>
      <c r="K974" s="96"/>
      <c r="L974" s="97"/>
      <c r="M974" s="97"/>
      <c r="N974" s="97"/>
      <c r="R974" s="106"/>
      <c r="S974" s="83"/>
      <c r="T974" s="106"/>
      <c r="U974" s="109"/>
      <c r="V974" s="109"/>
      <c r="W974" s="109"/>
      <c r="X974" s="109"/>
      <c r="Y974" s="83"/>
      <c r="Z974" s="83"/>
      <c r="AA974" s="83"/>
    </row>
    <row r="975" spans="2:27">
      <c r="B975" s="9" t="s">
        <v>1722</v>
      </c>
      <c r="C975" s="11"/>
      <c r="D975" s="11"/>
      <c r="E975" s="11"/>
      <c r="F975" s="11" t="s">
        <v>1723</v>
      </c>
      <c r="G975" s="93"/>
      <c r="H975" s="93"/>
      <c r="I975" s="93"/>
      <c r="J975" s="93"/>
      <c r="K975" s="96"/>
      <c r="L975" s="97"/>
      <c r="M975" s="97"/>
      <c r="N975" s="97"/>
      <c r="R975" s="106"/>
      <c r="S975" s="83"/>
      <c r="T975" s="106"/>
      <c r="U975" s="109"/>
      <c r="V975" s="109"/>
      <c r="W975" s="109"/>
      <c r="X975" s="109"/>
      <c r="Y975" s="83"/>
      <c r="Z975" s="83"/>
      <c r="AA975" s="83"/>
    </row>
    <row r="976" spans="2:27">
      <c r="B976" s="9"/>
      <c r="C976" s="11"/>
      <c r="D976" s="11"/>
      <c r="E976" s="11" t="s">
        <v>1724</v>
      </c>
      <c r="F976" s="11"/>
      <c r="G976" s="93"/>
      <c r="H976" s="93"/>
      <c r="I976" s="93"/>
      <c r="J976" s="93"/>
      <c r="K976" s="96"/>
      <c r="L976" s="97"/>
      <c r="M976" s="97"/>
      <c r="N976" s="97"/>
      <c r="R976" s="106"/>
      <c r="S976" s="83"/>
      <c r="T976" s="106"/>
      <c r="U976" s="109"/>
      <c r="V976" s="109"/>
      <c r="W976" s="109"/>
      <c r="X976" s="109"/>
      <c r="Y976" s="83"/>
      <c r="Z976" s="83"/>
      <c r="AA976" s="83"/>
    </row>
    <row r="977" spans="2:27">
      <c r="B977" s="9" t="s">
        <v>1725</v>
      </c>
      <c r="C977" s="11"/>
      <c r="D977" s="11"/>
      <c r="E977" s="11"/>
      <c r="F977" s="11" t="s">
        <v>1726</v>
      </c>
      <c r="G977" s="93"/>
      <c r="H977" s="93"/>
      <c r="I977" s="93"/>
      <c r="J977" s="93"/>
      <c r="K977" s="96"/>
      <c r="L977" s="97"/>
      <c r="M977" s="97"/>
      <c r="N977" s="97"/>
      <c r="R977" s="106"/>
      <c r="S977" s="83"/>
      <c r="T977" s="106"/>
      <c r="U977" s="109"/>
      <c r="V977" s="109"/>
      <c r="W977" s="109"/>
      <c r="X977" s="109"/>
      <c r="Y977" s="83"/>
      <c r="Z977" s="83"/>
      <c r="AA977" s="83"/>
    </row>
    <row r="978" spans="2:27">
      <c r="B978" s="9" t="s">
        <v>1727</v>
      </c>
      <c r="C978" s="11"/>
      <c r="D978" s="11"/>
      <c r="E978" s="11"/>
      <c r="F978" s="11" t="s">
        <v>1728</v>
      </c>
      <c r="G978" s="93"/>
      <c r="H978" s="93"/>
      <c r="I978" s="93"/>
      <c r="J978" s="93"/>
      <c r="K978" s="96"/>
      <c r="L978" s="97"/>
      <c r="M978" s="97"/>
      <c r="N978" s="97"/>
      <c r="R978" s="106"/>
      <c r="S978" s="83"/>
      <c r="T978" s="106"/>
      <c r="U978" s="109"/>
      <c r="V978" s="109"/>
      <c r="W978" s="109"/>
      <c r="X978" s="109"/>
      <c r="Y978" s="83"/>
      <c r="Z978" s="83"/>
      <c r="AA978" s="83"/>
    </row>
    <row r="979" spans="2:27">
      <c r="B979" s="9" t="s">
        <v>1729</v>
      </c>
      <c r="C979" s="11"/>
      <c r="D979" s="11"/>
      <c r="E979" s="11"/>
      <c r="F979" s="11" t="s">
        <v>1730</v>
      </c>
      <c r="G979" s="93"/>
      <c r="H979" s="93"/>
      <c r="I979" s="93"/>
      <c r="J979" s="93"/>
      <c r="K979" s="96"/>
      <c r="L979" s="97"/>
      <c r="M979" s="97"/>
      <c r="N979" s="97"/>
      <c r="R979" s="106"/>
      <c r="S979" s="83"/>
      <c r="T979" s="106"/>
      <c r="U979" s="109"/>
      <c r="V979" s="109"/>
      <c r="W979" s="109"/>
      <c r="X979" s="109"/>
      <c r="Y979" s="83"/>
      <c r="Z979" s="83"/>
      <c r="AA979" s="83"/>
    </row>
    <row r="980" spans="2:27">
      <c r="B980" s="9"/>
      <c r="C980" s="11"/>
      <c r="D980" s="11"/>
      <c r="E980" s="11" t="s">
        <v>1731</v>
      </c>
      <c r="F980" s="11"/>
      <c r="G980" s="93"/>
      <c r="H980" s="93"/>
      <c r="I980" s="93"/>
      <c r="J980" s="93"/>
      <c r="K980" s="96"/>
      <c r="L980" s="97"/>
      <c r="M980" s="97"/>
      <c r="N980" s="97"/>
      <c r="R980" s="106"/>
      <c r="S980" s="83"/>
      <c r="T980" s="106"/>
      <c r="U980" s="109"/>
      <c r="V980" s="109"/>
      <c r="W980" s="109"/>
      <c r="X980" s="109"/>
      <c r="Y980" s="83"/>
      <c r="Z980" s="83"/>
      <c r="AA980" s="83"/>
    </row>
    <row r="981" spans="2:27">
      <c r="B981" s="9" t="s">
        <v>1732</v>
      </c>
      <c r="C981" s="11"/>
      <c r="D981" s="11"/>
      <c r="E981" s="11"/>
      <c r="F981" s="11" t="s">
        <v>1733</v>
      </c>
      <c r="G981" s="93"/>
      <c r="H981" s="93"/>
      <c r="I981" s="93"/>
      <c r="J981" s="93"/>
      <c r="K981" s="96"/>
      <c r="L981" s="97"/>
      <c r="M981" s="97"/>
      <c r="N981" s="97"/>
      <c r="R981" s="106"/>
      <c r="S981" s="83"/>
      <c r="T981" s="106"/>
      <c r="U981" s="109"/>
      <c r="V981" s="109"/>
      <c r="W981" s="109"/>
      <c r="X981" s="109"/>
      <c r="Y981" s="83"/>
      <c r="Z981" s="83"/>
      <c r="AA981" s="83"/>
    </row>
    <row r="982" spans="2:27">
      <c r="B982" s="9" t="s">
        <v>1734</v>
      </c>
      <c r="C982" s="11"/>
      <c r="D982" s="11"/>
      <c r="E982" s="11"/>
      <c r="F982" s="11" t="s">
        <v>1735</v>
      </c>
      <c r="G982" s="93"/>
      <c r="H982" s="93"/>
      <c r="I982" s="93"/>
      <c r="J982" s="93"/>
      <c r="K982" s="96"/>
      <c r="L982" s="97"/>
      <c r="M982" s="97"/>
      <c r="N982" s="97"/>
      <c r="R982" s="106"/>
      <c r="S982" s="83"/>
      <c r="T982" s="106"/>
      <c r="U982" s="109"/>
      <c r="V982" s="109"/>
      <c r="W982" s="109"/>
      <c r="X982" s="109"/>
      <c r="Y982" s="83"/>
      <c r="Z982" s="83"/>
      <c r="AA982" s="83"/>
    </row>
    <row r="983" spans="2:27">
      <c r="B983" s="9"/>
      <c r="C983" s="11"/>
      <c r="D983" s="11"/>
      <c r="E983" s="11" t="s">
        <v>1736</v>
      </c>
      <c r="F983" s="11"/>
      <c r="G983" s="93"/>
      <c r="H983" s="93"/>
      <c r="I983" s="93"/>
      <c r="J983" s="93"/>
      <c r="K983" s="96"/>
      <c r="L983" s="97"/>
      <c r="M983" s="97"/>
      <c r="N983" s="97"/>
      <c r="R983" s="106"/>
      <c r="S983" s="83"/>
      <c r="T983" s="106"/>
      <c r="U983" s="109"/>
      <c r="V983" s="109"/>
      <c r="W983" s="109"/>
      <c r="X983" s="109"/>
      <c r="Y983" s="83"/>
      <c r="Z983" s="83"/>
      <c r="AA983" s="83"/>
    </row>
    <row r="984" spans="2:27">
      <c r="B984" s="9" t="s">
        <v>1737</v>
      </c>
      <c r="C984" s="11"/>
      <c r="D984" s="11"/>
      <c r="E984" s="11"/>
      <c r="F984" s="11" t="s">
        <v>1738</v>
      </c>
      <c r="G984" s="93"/>
      <c r="H984" s="93"/>
      <c r="I984" s="93"/>
      <c r="J984" s="93"/>
      <c r="K984" s="96"/>
      <c r="L984" s="97"/>
      <c r="M984" s="97"/>
      <c r="N984" s="97"/>
      <c r="R984" s="106"/>
      <c r="S984" s="83"/>
      <c r="T984" s="106"/>
      <c r="U984" s="109"/>
      <c r="V984" s="109"/>
      <c r="W984" s="109"/>
      <c r="X984" s="109"/>
      <c r="Y984" s="83"/>
      <c r="Z984" s="83"/>
      <c r="AA984" s="83"/>
    </row>
    <row r="985" spans="2:27">
      <c r="B985" s="9" t="s">
        <v>1739</v>
      </c>
      <c r="C985" s="11"/>
      <c r="D985" s="11"/>
      <c r="E985" s="11"/>
      <c r="F985" s="11" t="s">
        <v>1740</v>
      </c>
      <c r="G985" s="93"/>
      <c r="H985" s="93"/>
      <c r="I985" s="93"/>
      <c r="J985" s="93"/>
      <c r="K985" s="96"/>
      <c r="L985" s="97"/>
      <c r="M985" s="97"/>
      <c r="N985" s="97"/>
      <c r="R985" s="106"/>
      <c r="S985" s="83"/>
      <c r="T985" s="106"/>
      <c r="U985" s="109"/>
      <c r="V985" s="109"/>
      <c r="W985" s="109"/>
      <c r="X985" s="109"/>
      <c r="Y985" s="83"/>
      <c r="Z985" s="83"/>
      <c r="AA985" s="83"/>
    </row>
    <row r="986" spans="2:27">
      <c r="B986" s="9"/>
      <c r="C986" s="11"/>
      <c r="D986" s="11" t="s">
        <v>1741</v>
      </c>
      <c r="E986" s="11"/>
      <c r="F986" s="11"/>
      <c r="G986" s="93"/>
      <c r="H986" s="93"/>
      <c r="I986" s="93"/>
      <c r="J986" s="93"/>
      <c r="K986" s="96"/>
      <c r="L986" s="97"/>
      <c r="M986" s="97"/>
      <c r="N986" s="97"/>
      <c r="R986" s="106"/>
      <c r="S986" s="83"/>
      <c r="T986" s="106"/>
      <c r="U986" s="109"/>
      <c r="V986" s="109"/>
      <c r="W986" s="109"/>
      <c r="X986" s="109"/>
      <c r="Y986" s="83"/>
      <c r="Z986" s="83"/>
      <c r="AA986" s="83"/>
    </row>
    <row r="987" spans="2:27">
      <c r="B987" s="9"/>
      <c r="C987" s="11"/>
      <c r="D987" s="11"/>
      <c r="E987" s="11" t="s">
        <v>1742</v>
      </c>
      <c r="F987" s="11"/>
      <c r="G987" s="93"/>
      <c r="H987" s="93"/>
      <c r="I987" s="93"/>
      <c r="J987" s="93"/>
      <c r="K987" s="96"/>
      <c r="L987" s="97"/>
      <c r="M987" s="97"/>
      <c r="N987" s="97"/>
      <c r="R987" s="106"/>
      <c r="S987" s="83"/>
      <c r="T987" s="106"/>
      <c r="U987" s="109"/>
      <c r="V987" s="109"/>
      <c r="W987" s="109"/>
      <c r="X987" s="109"/>
      <c r="Y987" s="83"/>
      <c r="Z987" s="83"/>
      <c r="AA987" s="83"/>
    </row>
    <row r="988" spans="2:27">
      <c r="B988" s="9" t="s">
        <v>1743</v>
      </c>
      <c r="C988" s="11"/>
      <c r="D988" s="11"/>
      <c r="E988" s="11"/>
      <c r="F988" s="11" t="s">
        <v>205</v>
      </c>
      <c r="G988" s="93"/>
      <c r="H988" s="93"/>
      <c r="I988" s="93"/>
      <c r="J988" s="93"/>
      <c r="K988" s="96"/>
      <c r="L988" s="97"/>
      <c r="M988" s="97"/>
      <c r="N988" s="97"/>
      <c r="R988" s="106"/>
      <c r="S988" s="83"/>
      <c r="T988" s="106"/>
      <c r="U988" s="109"/>
      <c r="V988" s="109"/>
      <c r="W988" s="109"/>
      <c r="X988" s="109"/>
      <c r="Y988" s="83"/>
      <c r="Z988" s="83"/>
      <c r="AA988" s="83"/>
    </row>
    <row r="989" spans="2:27">
      <c r="B989" s="9" t="s">
        <v>1744</v>
      </c>
      <c r="C989" s="11"/>
      <c r="D989" s="11"/>
      <c r="E989" s="11"/>
      <c r="F989" s="11" t="s">
        <v>207</v>
      </c>
      <c r="G989" s="93"/>
      <c r="H989" s="93"/>
      <c r="I989" s="93"/>
      <c r="J989" s="93"/>
      <c r="K989" s="96"/>
      <c r="L989" s="97"/>
      <c r="M989" s="97"/>
      <c r="N989" s="97"/>
      <c r="R989" s="106"/>
      <c r="S989" s="83"/>
      <c r="T989" s="106"/>
      <c r="U989" s="109"/>
      <c r="V989" s="109"/>
      <c r="W989" s="109"/>
      <c r="X989" s="109"/>
      <c r="Y989" s="83"/>
      <c r="Z989" s="83"/>
      <c r="AA989" s="83"/>
    </row>
    <row r="990" spans="2:27">
      <c r="B990" s="9"/>
      <c r="C990" s="11"/>
      <c r="D990" s="11"/>
      <c r="E990" s="11" t="s">
        <v>1745</v>
      </c>
      <c r="F990" s="11"/>
      <c r="G990" s="93"/>
      <c r="H990" s="93"/>
      <c r="I990" s="93"/>
      <c r="J990" s="93"/>
      <c r="K990" s="96"/>
      <c r="L990" s="97"/>
      <c r="M990" s="97"/>
      <c r="N990" s="97"/>
      <c r="R990" s="106"/>
      <c r="S990" s="83"/>
      <c r="T990" s="106"/>
      <c r="U990" s="109"/>
      <c r="V990" s="109"/>
      <c r="W990" s="109"/>
      <c r="X990" s="109"/>
      <c r="Y990" s="83"/>
      <c r="Z990" s="83"/>
      <c r="AA990" s="83"/>
    </row>
    <row r="991" spans="2:27">
      <c r="B991" s="9" t="s">
        <v>1746</v>
      </c>
      <c r="C991" s="11"/>
      <c r="D991" s="11"/>
      <c r="E991" s="11"/>
      <c r="F991" s="11" t="s">
        <v>1747</v>
      </c>
      <c r="G991" s="93"/>
      <c r="H991" s="93"/>
      <c r="I991" s="93"/>
      <c r="J991" s="93"/>
      <c r="K991" s="96"/>
      <c r="L991" s="97"/>
      <c r="M991" s="97"/>
      <c r="N991" s="97"/>
      <c r="R991" s="106"/>
      <c r="S991" s="83"/>
      <c r="T991" s="106"/>
      <c r="U991" s="109"/>
      <c r="V991" s="109"/>
      <c r="W991" s="109"/>
      <c r="X991" s="109"/>
      <c r="Y991" s="83"/>
      <c r="Z991" s="83"/>
      <c r="AA991" s="83"/>
    </row>
    <row r="992" spans="2:27">
      <c r="B992" s="9" t="s">
        <v>1748</v>
      </c>
      <c r="C992" s="11"/>
      <c r="D992" s="11"/>
      <c r="E992" s="11"/>
      <c r="F992" s="11" t="s">
        <v>1749</v>
      </c>
      <c r="G992" s="93"/>
      <c r="H992" s="93"/>
      <c r="I992" s="93"/>
      <c r="J992" s="93"/>
      <c r="K992" s="96"/>
      <c r="L992" s="97"/>
      <c r="M992" s="97"/>
      <c r="N992" s="97"/>
      <c r="R992" s="106"/>
      <c r="S992" s="83"/>
      <c r="T992" s="106"/>
      <c r="U992" s="109"/>
      <c r="V992" s="109"/>
      <c r="W992" s="109"/>
      <c r="X992" s="109"/>
      <c r="Y992" s="83"/>
      <c r="Z992" s="83"/>
      <c r="AA992" s="83"/>
    </row>
    <row r="993" spans="2:27">
      <c r="B993" s="9" t="s">
        <v>1750</v>
      </c>
      <c r="C993" s="11"/>
      <c r="D993" s="11"/>
      <c r="E993" s="11"/>
      <c r="F993" s="11" t="s">
        <v>1751</v>
      </c>
      <c r="G993" s="93"/>
      <c r="H993" s="93"/>
      <c r="I993" s="93"/>
      <c r="J993" s="93"/>
      <c r="K993" s="96"/>
      <c r="L993" s="97"/>
      <c r="M993" s="97"/>
      <c r="N993" s="97"/>
      <c r="R993" s="106"/>
      <c r="S993" s="83"/>
      <c r="T993" s="106"/>
      <c r="U993" s="109"/>
      <c r="V993" s="109"/>
      <c r="W993" s="109"/>
      <c r="X993" s="109"/>
      <c r="Y993" s="83"/>
      <c r="Z993" s="83"/>
      <c r="AA993" s="83"/>
    </row>
    <row r="994" spans="2:27">
      <c r="B994" s="9"/>
      <c r="C994" s="11"/>
      <c r="D994" s="11"/>
      <c r="E994" s="11" t="s">
        <v>1752</v>
      </c>
      <c r="F994" s="11"/>
      <c r="G994" s="93"/>
      <c r="H994" s="93"/>
      <c r="I994" s="93"/>
      <c r="J994" s="93"/>
      <c r="K994" s="96"/>
      <c r="L994" s="97"/>
      <c r="M994" s="97"/>
      <c r="N994" s="97"/>
      <c r="R994" s="106"/>
      <c r="S994" s="83"/>
      <c r="T994" s="106"/>
      <c r="U994" s="109"/>
      <c r="V994" s="109"/>
      <c r="W994" s="109"/>
      <c r="X994" s="109"/>
      <c r="Y994" s="83"/>
      <c r="Z994" s="83"/>
      <c r="AA994" s="83"/>
    </row>
    <row r="995" spans="2:27">
      <c r="B995" s="9" t="s">
        <v>1753</v>
      </c>
      <c r="C995" s="11"/>
      <c r="D995" s="11"/>
      <c r="E995" s="11"/>
      <c r="F995" s="11" t="s">
        <v>1754</v>
      </c>
      <c r="G995" s="93"/>
      <c r="H995" s="93"/>
      <c r="I995" s="93"/>
      <c r="J995" s="93"/>
      <c r="K995" s="96"/>
      <c r="L995" s="97"/>
      <c r="M995" s="97"/>
      <c r="N995" s="97"/>
      <c r="R995" s="106"/>
      <c r="S995" s="83"/>
      <c r="T995" s="106"/>
      <c r="U995" s="109"/>
      <c r="V995" s="109"/>
      <c r="W995" s="109"/>
      <c r="X995" s="109"/>
      <c r="Y995" s="83"/>
      <c r="Z995" s="83"/>
      <c r="AA995" s="83"/>
    </row>
    <row r="996" spans="2:27">
      <c r="B996" s="9" t="s">
        <v>1755</v>
      </c>
      <c r="C996" s="11"/>
      <c r="D996" s="11"/>
      <c r="E996" s="11"/>
      <c r="F996" s="11" t="s">
        <v>1756</v>
      </c>
      <c r="G996" s="93"/>
      <c r="H996" s="93"/>
      <c r="I996" s="93"/>
      <c r="J996" s="93"/>
      <c r="K996" s="96"/>
      <c r="L996" s="97"/>
      <c r="M996" s="97"/>
      <c r="N996" s="97"/>
      <c r="R996" s="106"/>
      <c r="S996" s="83"/>
      <c r="T996" s="106"/>
      <c r="U996" s="109"/>
      <c r="V996" s="109"/>
      <c r="W996" s="109"/>
      <c r="X996" s="109"/>
      <c r="Y996" s="83"/>
      <c r="Z996" s="83"/>
      <c r="AA996" s="83"/>
    </row>
    <row r="997" spans="2:27">
      <c r="B997" s="9" t="s">
        <v>1757</v>
      </c>
      <c r="C997" s="11"/>
      <c r="D997" s="11"/>
      <c r="E997" s="11"/>
      <c r="F997" s="11" t="s">
        <v>1758</v>
      </c>
      <c r="G997" s="93"/>
      <c r="H997" s="93"/>
      <c r="I997" s="93"/>
      <c r="J997" s="93"/>
      <c r="K997" s="96"/>
      <c r="L997" s="97"/>
      <c r="M997" s="97"/>
      <c r="N997" s="97"/>
      <c r="R997" s="106"/>
      <c r="S997" s="83"/>
      <c r="T997" s="106"/>
      <c r="U997" s="109"/>
      <c r="V997" s="109"/>
      <c r="W997" s="109"/>
      <c r="X997" s="109"/>
      <c r="Y997" s="83"/>
      <c r="Z997" s="83"/>
      <c r="AA997" s="83"/>
    </row>
    <row r="998" spans="2:27">
      <c r="B998" s="9" t="s">
        <v>1759</v>
      </c>
      <c r="C998" s="11"/>
      <c r="D998" s="11"/>
      <c r="E998" s="11"/>
      <c r="F998" s="11" t="s">
        <v>1760</v>
      </c>
      <c r="G998" s="93"/>
      <c r="H998" s="93"/>
      <c r="I998" s="93"/>
      <c r="J998" s="93"/>
      <c r="K998" s="96"/>
      <c r="L998" s="97"/>
      <c r="M998" s="97"/>
      <c r="N998" s="97"/>
      <c r="R998" s="106"/>
      <c r="S998" s="83"/>
      <c r="T998" s="106"/>
      <c r="U998" s="109"/>
      <c r="V998" s="109"/>
      <c r="W998" s="109"/>
      <c r="X998" s="109"/>
      <c r="Y998" s="83"/>
      <c r="Z998" s="83"/>
      <c r="AA998" s="83"/>
    </row>
    <row r="999" spans="2:27">
      <c r="B999" s="9" t="s">
        <v>1761</v>
      </c>
      <c r="C999" s="11"/>
      <c r="D999" s="11"/>
      <c r="E999" s="11"/>
      <c r="F999" s="11" t="s">
        <v>1762</v>
      </c>
      <c r="G999" s="93"/>
      <c r="H999" s="93"/>
      <c r="I999" s="93"/>
      <c r="J999" s="93"/>
      <c r="K999" s="96"/>
      <c r="L999" s="97"/>
      <c r="M999" s="97"/>
      <c r="N999" s="97"/>
      <c r="R999" s="106"/>
      <c r="S999" s="83"/>
      <c r="T999" s="106"/>
      <c r="U999" s="109"/>
      <c r="V999" s="109"/>
      <c r="W999" s="109"/>
      <c r="X999" s="109"/>
      <c r="Y999" s="83"/>
      <c r="Z999" s="83"/>
      <c r="AA999" s="83"/>
    </row>
    <row r="1000" spans="2:27">
      <c r="B1000" s="9"/>
      <c r="C1000" s="11"/>
      <c r="D1000" s="11"/>
      <c r="E1000" s="11" t="s">
        <v>1763</v>
      </c>
      <c r="F1000" s="11"/>
      <c r="G1000" s="93"/>
      <c r="H1000" s="93"/>
      <c r="I1000" s="93"/>
      <c r="J1000" s="93"/>
      <c r="K1000" s="96"/>
      <c r="L1000" s="97"/>
      <c r="M1000" s="97"/>
      <c r="N1000" s="97"/>
      <c r="R1000" s="106"/>
      <c r="S1000" s="83"/>
      <c r="T1000" s="106"/>
      <c r="U1000" s="109"/>
      <c r="V1000" s="109"/>
      <c r="W1000" s="109"/>
      <c r="X1000" s="109"/>
      <c r="Y1000" s="83"/>
      <c r="Z1000" s="83"/>
      <c r="AA1000" s="83"/>
    </row>
    <row r="1001" spans="2:27">
      <c r="B1001" s="9" t="s">
        <v>1764</v>
      </c>
      <c r="C1001" s="11"/>
      <c r="D1001" s="11"/>
      <c r="E1001" s="11"/>
      <c r="F1001" s="11" t="s">
        <v>1763</v>
      </c>
      <c r="G1001" s="93"/>
      <c r="H1001" s="93"/>
      <c r="I1001" s="93"/>
      <c r="J1001" s="93"/>
      <c r="K1001" s="96"/>
      <c r="L1001" s="97"/>
      <c r="M1001" s="97"/>
      <c r="N1001" s="97"/>
      <c r="R1001" s="106"/>
      <c r="S1001" s="83"/>
      <c r="T1001" s="106"/>
      <c r="U1001" s="109"/>
      <c r="V1001" s="109"/>
      <c r="W1001" s="109"/>
      <c r="X1001" s="109"/>
      <c r="Y1001" s="83"/>
      <c r="Z1001" s="83"/>
      <c r="AA1001" s="83"/>
    </row>
    <row r="1002" spans="2:27">
      <c r="B1002" s="9"/>
      <c r="C1002" s="11"/>
      <c r="D1002" s="11"/>
      <c r="E1002" s="11" t="s">
        <v>1765</v>
      </c>
      <c r="F1002" s="11"/>
      <c r="G1002" s="93"/>
      <c r="H1002" s="93"/>
      <c r="I1002" s="93"/>
      <c r="J1002" s="93"/>
      <c r="K1002" s="96"/>
      <c r="L1002" s="97"/>
      <c r="M1002" s="97"/>
      <c r="N1002" s="97"/>
      <c r="R1002" s="106"/>
      <c r="S1002" s="83"/>
      <c r="T1002" s="106"/>
      <c r="U1002" s="109"/>
      <c r="V1002" s="109"/>
      <c r="W1002" s="109"/>
      <c r="X1002" s="109"/>
      <c r="Y1002" s="83"/>
      <c r="Z1002" s="83"/>
      <c r="AA1002" s="83"/>
    </row>
    <row r="1003" spans="2:27">
      <c r="B1003" s="9" t="s">
        <v>1766</v>
      </c>
      <c r="C1003" s="11"/>
      <c r="D1003" s="11"/>
      <c r="E1003" s="11"/>
      <c r="F1003" s="11" t="s">
        <v>1767</v>
      </c>
      <c r="G1003" s="93"/>
      <c r="H1003" s="93"/>
      <c r="I1003" s="93"/>
      <c r="J1003" s="93"/>
      <c r="K1003" s="96"/>
      <c r="L1003" s="97"/>
      <c r="M1003" s="97"/>
      <c r="N1003" s="97"/>
      <c r="R1003" s="106"/>
      <c r="S1003" s="83"/>
      <c r="T1003" s="106"/>
      <c r="U1003" s="109"/>
      <c r="V1003" s="109"/>
      <c r="W1003" s="109"/>
      <c r="X1003" s="109"/>
      <c r="Y1003" s="83"/>
      <c r="Z1003" s="83"/>
      <c r="AA1003" s="83"/>
    </row>
    <row r="1004" spans="2:27">
      <c r="B1004" s="9" t="s">
        <v>1768</v>
      </c>
      <c r="C1004" s="11"/>
      <c r="D1004" s="11"/>
      <c r="E1004" s="11"/>
      <c r="F1004" s="11" t="s">
        <v>1769</v>
      </c>
      <c r="G1004" s="93"/>
      <c r="H1004" s="93"/>
      <c r="I1004" s="93"/>
      <c r="J1004" s="93"/>
      <c r="K1004" s="96"/>
      <c r="L1004" s="97"/>
      <c r="M1004" s="97"/>
      <c r="N1004" s="97"/>
      <c r="R1004" s="106"/>
      <c r="S1004" s="83"/>
      <c r="T1004" s="106"/>
      <c r="U1004" s="109"/>
      <c r="V1004" s="109"/>
      <c r="W1004" s="109"/>
      <c r="X1004" s="109"/>
      <c r="Y1004" s="83"/>
      <c r="Z1004" s="83"/>
      <c r="AA1004" s="83"/>
    </row>
    <row r="1005" spans="2:27">
      <c r="B1005" s="9"/>
      <c r="C1005" s="11"/>
      <c r="D1005" s="11"/>
      <c r="E1005" s="11" t="s">
        <v>1770</v>
      </c>
      <c r="F1005" s="11"/>
      <c r="G1005" s="93"/>
      <c r="H1005" s="93"/>
      <c r="I1005" s="93"/>
      <c r="J1005" s="93"/>
      <c r="K1005" s="96"/>
      <c r="L1005" s="97"/>
      <c r="M1005" s="97"/>
      <c r="N1005" s="97"/>
      <c r="R1005" s="106"/>
      <c r="S1005" s="83"/>
      <c r="T1005" s="106"/>
      <c r="U1005" s="109"/>
      <c r="V1005" s="109"/>
      <c r="W1005" s="109"/>
      <c r="X1005" s="109"/>
      <c r="Y1005" s="83"/>
      <c r="Z1005" s="83"/>
      <c r="AA1005" s="83"/>
    </row>
    <row r="1006" spans="2:27">
      <c r="B1006" s="9" t="s">
        <v>1771</v>
      </c>
      <c r="C1006" s="11"/>
      <c r="D1006" s="11"/>
      <c r="E1006" s="11"/>
      <c r="F1006" s="11" t="s">
        <v>1772</v>
      </c>
      <c r="G1006" s="93"/>
      <c r="H1006" s="93"/>
      <c r="I1006" s="93"/>
      <c r="J1006" s="93"/>
      <c r="K1006" s="96"/>
      <c r="L1006" s="97"/>
      <c r="M1006" s="97"/>
      <c r="N1006" s="97"/>
      <c r="R1006" s="106"/>
      <c r="S1006" s="83"/>
      <c r="T1006" s="106"/>
      <c r="U1006" s="109"/>
      <c r="V1006" s="109"/>
      <c r="W1006" s="109"/>
      <c r="X1006" s="109"/>
      <c r="Y1006" s="83"/>
      <c r="Z1006" s="83"/>
      <c r="AA1006" s="83"/>
    </row>
    <row r="1007" spans="2:27">
      <c r="B1007" s="9" t="s">
        <v>1773</v>
      </c>
      <c r="C1007" s="11"/>
      <c r="D1007" s="11"/>
      <c r="E1007" s="11"/>
      <c r="F1007" s="11" t="s">
        <v>1774</v>
      </c>
      <c r="G1007" s="93"/>
      <c r="H1007" s="93"/>
      <c r="I1007" s="93"/>
      <c r="J1007" s="93"/>
      <c r="K1007" s="96"/>
      <c r="L1007" s="97"/>
      <c r="M1007" s="97"/>
      <c r="N1007" s="97"/>
      <c r="R1007" s="106"/>
      <c r="S1007" s="83"/>
      <c r="T1007" s="106"/>
      <c r="U1007" s="109"/>
      <c r="V1007" s="109"/>
      <c r="W1007" s="109"/>
      <c r="X1007" s="109"/>
      <c r="Y1007" s="83"/>
      <c r="Z1007" s="83"/>
      <c r="AA1007" s="83"/>
    </row>
    <row r="1008" spans="2:27">
      <c r="B1008" s="9" t="s">
        <v>1775</v>
      </c>
      <c r="C1008" s="11"/>
      <c r="D1008" s="11"/>
      <c r="E1008" s="11"/>
      <c r="F1008" s="11" t="s">
        <v>1776</v>
      </c>
      <c r="G1008" s="93"/>
      <c r="H1008" s="93"/>
      <c r="I1008" s="93"/>
      <c r="J1008" s="93"/>
      <c r="K1008" s="96"/>
      <c r="L1008" s="97"/>
      <c r="M1008" s="97"/>
      <c r="N1008" s="97"/>
      <c r="R1008" s="106"/>
      <c r="S1008" s="83"/>
      <c r="T1008" s="106"/>
      <c r="U1008" s="109"/>
      <c r="V1008" s="109"/>
      <c r="W1008" s="109"/>
      <c r="X1008" s="109"/>
      <c r="Y1008" s="83"/>
      <c r="Z1008" s="83"/>
      <c r="AA1008" s="83"/>
    </row>
    <row r="1009" spans="2:27">
      <c r="B1009" s="9"/>
      <c r="C1009" s="11"/>
      <c r="D1009" s="11"/>
      <c r="E1009" s="11" t="s">
        <v>1777</v>
      </c>
      <c r="F1009" s="11"/>
      <c r="G1009" s="93"/>
      <c r="H1009" s="93"/>
      <c r="I1009" s="93"/>
      <c r="J1009" s="93"/>
      <c r="K1009" s="96"/>
      <c r="L1009" s="97"/>
      <c r="M1009" s="97"/>
      <c r="N1009" s="97"/>
      <c r="R1009" s="106"/>
      <c r="S1009" s="83"/>
      <c r="T1009" s="106"/>
      <c r="U1009" s="109"/>
      <c r="V1009" s="109"/>
      <c r="W1009" s="109"/>
      <c r="X1009" s="109"/>
      <c r="Y1009" s="83"/>
      <c r="Z1009" s="83"/>
      <c r="AA1009" s="83"/>
    </row>
    <row r="1010" spans="2:27">
      <c r="B1010" s="9" t="s">
        <v>1778</v>
      </c>
      <c r="C1010" s="11"/>
      <c r="D1010" s="11"/>
      <c r="E1010" s="11"/>
      <c r="F1010" s="11" t="s">
        <v>1779</v>
      </c>
      <c r="G1010" s="93"/>
      <c r="H1010" s="93"/>
      <c r="I1010" s="93"/>
      <c r="J1010" s="93"/>
      <c r="K1010" s="96"/>
      <c r="L1010" s="97"/>
      <c r="M1010" s="97"/>
      <c r="N1010" s="97"/>
      <c r="R1010" s="106"/>
      <c r="S1010" s="83"/>
      <c r="T1010" s="106"/>
      <c r="U1010" s="109"/>
      <c r="V1010" s="109"/>
      <c r="W1010" s="109"/>
      <c r="X1010" s="109"/>
      <c r="Y1010" s="83"/>
      <c r="Z1010" s="83"/>
      <c r="AA1010" s="83"/>
    </row>
    <row r="1011" spans="2:27">
      <c r="B1011" s="9" t="s">
        <v>1780</v>
      </c>
      <c r="C1011" s="11"/>
      <c r="D1011" s="11"/>
      <c r="E1011" s="11"/>
      <c r="F1011" s="11" t="s">
        <v>1781</v>
      </c>
      <c r="G1011" s="93"/>
      <c r="H1011" s="93"/>
      <c r="I1011" s="93"/>
      <c r="J1011" s="93"/>
      <c r="K1011" s="96"/>
      <c r="L1011" s="97"/>
      <c r="M1011" s="97"/>
      <c r="N1011" s="97"/>
      <c r="R1011" s="106"/>
      <c r="S1011" s="83"/>
      <c r="T1011" s="106"/>
      <c r="U1011" s="109"/>
      <c r="V1011" s="109"/>
      <c r="W1011" s="109"/>
      <c r="X1011" s="109"/>
      <c r="Y1011" s="83"/>
      <c r="Z1011" s="83"/>
      <c r="AA1011" s="83"/>
    </row>
    <row r="1012" spans="2:27">
      <c r="B1012" s="9" t="s">
        <v>1782</v>
      </c>
      <c r="C1012" s="11"/>
      <c r="D1012" s="11"/>
      <c r="E1012" s="11"/>
      <c r="F1012" s="11" t="s">
        <v>1783</v>
      </c>
      <c r="G1012" s="93"/>
      <c r="H1012" s="93"/>
      <c r="I1012" s="93"/>
      <c r="J1012" s="93"/>
      <c r="K1012" s="96"/>
      <c r="L1012" s="97"/>
      <c r="M1012" s="97"/>
      <c r="N1012" s="97"/>
      <c r="R1012" s="106"/>
      <c r="S1012" s="83"/>
      <c r="T1012" s="106"/>
      <c r="U1012" s="109"/>
      <c r="V1012" s="109"/>
      <c r="W1012" s="109"/>
      <c r="X1012" s="109"/>
      <c r="Y1012" s="83"/>
      <c r="Z1012" s="83"/>
      <c r="AA1012" s="83"/>
    </row>
    <row r="1013" spans="2:27">
      <c r="B1013" s="9"/>
      <c r="C1013" s="11"/>
      <c r="D1013" s="11"/>
      <c r="E1013" s="11" t="s">
        <v>1784</v>
      </c>
      <c r="F1013" s="11"/>
      <c r="G1013" s="93"/>
      <c r="H1013" s="93"/>
      <c r="I1013" s="93"/>
      <c r="J1013" s="93"/>
      <c r="K1013" s="96"/>
      <c r="L1013" s="97"/>
      <c r="M1013" s="97"/>
      <c r="N1013" s="97"/>
      <c r="R1013" s="106"/>
      <c r="S1013" s="83"/>
      <c r="T1013" s="106"/>
      <c r="U1013" s="109"/>
      <c r="V1013" s="109"/>
      <c r="W1013" s="109"/>
      <c r="X1013" s="109"/>
      <c r="Y1013" s="83"/>
      <c r="Z1013" s="83"/>
      <c r="AA1013" s="83"/>
    </row>
    <row r="1014" spans="2:27">
      <c r="B1014" s="9" t="s">
        <v>1785</v>
      </c>
      <c r="C1014" s="11"/>
      <c r="D1014" s="11"/>
      <c r="E1014" s="11"/>
      <c r="F1014" s="11" t="s">
        <v>1784</v>
      </c>
      <c r="G1014" s="93"/>
      <c r="H1014" s="93"/>
      <c r="I1014" s="93"/>
      <c r="J1014" s="93"/>
      <c r="K1014" s="96"/>
      <c r="L1014" s="97"/>
      <c r="M1014" s="97"/>
      <c r="N1014" s="97"/>
      <c r="R1014" s="106"/>
      <c r="S1014" s="83"/>
      <c r="T1014" s="106"/>
      <c r="U1014" s="109"/>
      <c r="V1014" s="109"/>
      <c r="W1014" s="109"/>
      <c r="X1014" s="109"/>
      <c r="Y1014" s="83"/>
      <c r="Z1014" s="83"/>
      <c r="AA1014" s="83"/>
    </row>
    <row r="1015" spans="2:27">
      <c r="B1015" s="9"/>
      <c r="C1015" s="11"/>
      <c r="D1015" s="11"/>
      <c r="E1015" s="11" t="s">
        <v>1786</v>
      </c>
      <c r="F1015" s="11"/>
      <c r="G1015" s="93"/>
      <c r="H1015" s="93"/>
      <c r="I1015" s="93"/>
      <c r="J1015" s="93"/>
      <c r="K1015" s="96"/>
      <c r="L1015" s="97"/>
      <c r="M1015" s="97"/>
      <c r="N1015" s="97"/>
      <c r="R1015" s="106"/>
      <c r="S1015" s="83"/>
      <c r="T1015" s="106"/>
      <c r="U1015" s="109"/>
      <c r="V1015" s="109"/>
      <c r="W1015" s="109"/>
      <c r="X1015" s="109"/>
      <c r="Y1015" s="83"/>
      <c r="Z1015" s="83"/>
      <c r="AA1015" s="83"/>
    </row>
    <row r="1016" spans="2:27">
      <c r="B1016" s="9" t="s">
        <v>1787</v>
      </c>
      <c r="C1016" s="11"/>
      <c r="D1016" s="11"/>
      <c r="E1016" s="11"/>
      <c r="F1016" s="11" t="s">
        <v>1788</v>
      </c>
      <c r="G1016" s="93"/>
      <c r="H1016" s="93"/>
      <c r="I1016" s="93"/>
      <c r="J1016" s="93"/>
      <c r="K1016" s="96"/>
      <c r="L1016" s="97"/>
      <c r="M1016" s="97"/>
      <c r="N1016" s="97"/>
      <c r="R1016" s="106"/>
      <c r="S1016" s="83"/>
      <c r="T1016" s="106"/>
      <c r="U1016" s="109"/>
      <c r="V1016" s="109"/>
      <c r="W1016" s="109"/>
      <c r="X1016" s="109"/>
      <c r="Y1016" s="83"/>
      <c r="Z1016" s="83"/>
      <c r="AA1016" s="83"/>
    </row>
    <row r="1017" spans="2:27">
      <c r="B1017" s="9" t="s">
        <v>1789</v>
      </c>
      <c r="C1017" s="11"/>
      <c r="D1017" s="11"/>
      <c r="E1017" s="11"/>
      <c r="F1017" s="11" t="s">
        <v>1790</v>
      </c>
      <c r="G1017" s="93"/>
      <c r="H1017" s="93"/>
      <c r="I1017" s="93"/>
      <c r="J1017" s="93"/>
      <c r="K1017" s="96"/>
      <c r="L1017" s="97"/>
      <c r="M1017" s="97"/>
      <c r="N1017" s="97"/>
      <c r="R1017" s="106"/>
      <c r="S1017" s="83"/>
      <c r="T1017" s="106"/>
      <c r="U1017" s="109"/>
      <c r="V1017" s="109"/>
      <c r="W1017" s="109"/>
      <c r="X1017" s="109"/>
      <c r="Y1017" s="83"/>
      <c r="Z1017" s="83"/>
      <c r="AA1017" s="83"/>
    </row>
    <row r="1018" spans="2:27">
      <c r="B1018" s="9" t="s">
        <v>1791</v>
      </c>
      <c r="C1018" s="11"/>
      <c r="D1018" s="11"/>
      <c r="E1018" s="11"/>
      <c r="F1018" s="11" t="s">
        <v>1792</v>
      </c>
      <c r="G1018" s="93"/>
      <c r="H1018" s="93"/>
      <c r="I1018" s="93"/>
      <c r="J1018" s="93"/>
      <c r="K1018" s="96"/>
      <c r="L1018" s="97"/>
      <c r="M1018" s="97"/>
      <c r="N1018" s="97"/>
      <c r="R1018" s="106"/>
      <c r="S1018" s="83"/>
      <c r="T1018" s="106"/>
      <c r="U1018" s="109"/>
      <c r="V1018" s="109"/>
      <c r="W1018" s="109"/>
      <c r="X1018" s="109"/>
      <c r="Y1018" s="83"/>
      <c r="Z1018" s="83"/>
      <c r="AA1018" s="83"/>
    </row>
    <row r="1019" spans="2:27">
      <c r="B1019" s="9" t="s">
        <v>1793</v>
      </c>
      <c r="C1019" s="11"/>
      <c r="D1019" s="11"/>
      <c r="E1019" s="11"/>
      <c r="F1019" s="11" t="s">
        <v>1794</v>
      </c>
      <c r="G1019" s="93"/>
      <c r="H1019" s="93"/>
      <c r="I1019" s="93"/>
      <c r="J1019" s="93"/>
      <c r="K1019" s="96"/>
      <c r="L1019" s="97"/>
      <c r="M1019" s="97"/>
      <c r="N1019" s="97"/>
      <c r="R1019" s="106"/>
      <c r="S1019" s="83"/>
      <c r="T1019" s="106"/>
      <c r="U1019" s="109"/>
      <c r="V1019" s="109"/>
      <c r="W1019" s="109"/>
      <c r="X1019" s="109"/>
      <c r="Y1019" s="83"/>
      <c r="Z1019" s="83"/>
      <c r="AA1019" s="83"/>
    </row>
    <row r="1020" spans="2:27">
      <c r="B1020" s="9" t="s">
        <v>1795</v>
      </c>
      <c r="C1020" s="11"/>
      <c r="D1020" s="11"/>
      <c r="E1020" s="11"/>
      <c r="F1020" s="11" t="s">
        <v>1796</v>
      </c>
      <c r="G1020" s="93"/>
      <c r="H1020" s="93"/>
      <c r="I1020" s="93"/>
      <c r="J1020" s="93"/>
      <c r="K1020" s="96"/>
      <c r="L1020" s="97"/>
      <c r="M1020" s="97"/>
      <c r="N1020" s="97"/>
      <c r="R1020" s="106"/>
      <c r="S1020" s="83"/>
      <c r="T1020" s="106"/>
      <c r="U1020" s="109"/>
      <c r="V1020" s="109"/>
      <c r="W1020" s="109"/>
      <c r="X1020" s="109"/>
      <c r="Y1020" s="83"/>
      <c r="Z1020" s="83"/>
      <c r="AA1020" s="83"/>
    </row>
    <row r="1021" spans="2:27">
      <c r="B1021" s="9" t="s">
        <v>1797</v>
      </c>
      <c r="C1021" s="11"/>
      <c r="D1021" s="11"/>
      <c r="E1021" s="11"/>
      <c r="F1021" s="11" t="s">
        <v>1798</v>
      </c>
      <c r="G1021" s="93"/>
      <c r="H1021" s="93"/>
      <c r="I1021" s="93"/>
      <c r="J1021" s="93"/>
      <c r="K1021" s="96"/>
      <c r="L1021" s="97"/>
      <c r="M1021" s="97"/>
      <c r="N1021" s="97"/>
      <c r="R1021" s="106"/>
      <c r="S1021" s="83"/>
      <c r="T1021" s="106"/>
      <c r="U1021" s="109"/>
      <c r="V1021" s="109"/>
      <c r="W1021" s="109"/>
      <c r="X1021" s="109"/>
      <c r="Y1021" s="83"/>
      <c r="Z1021" s="83"/>
      <c r="AA1021" s="83"/>
    </row>
    <row r="1022" spans="2:27">
      <c r="B1022" s="9"/>
      <c r="C1022" s="11"/>
      <c r="D1022" s="11"/>
      <c r="E1022" s="11" t="s">
        <v>1799</v>
      </c>
      <c r="F1022" s="11"/>
      <c r="G1022" s="93"/>
      <c r="H1022" s="93"/>
      <c r="I1022" s="93"/>
      <c r="J1022" s="93"/>
      <c r="K1022" s="96"/>
      <c r="L1022" s="97"/>
      <c r="M1022" s="97"/>
      <c r="N1022" s="97"/>
      <c r="R1022" s="106"/>
      <c r="S1022" s="83"/>
      <c r="T1022" s="106"/>
      <c r="U1022" s="109"/>
      <c r="V1022" s="109"/>
      <c r="W1022" s="109"/>
      <c r="X1022" s="109"/>
      <c r="Y1022" s="83"/>
      <c r="Z1022" s="83"/>
      <c r="AA1022" s="83"/>
    </row>
    <row r="1023" spans="2:27">
      <c r="B1023" s="9" t="s">
        <v>1800</v>
      </c>
      <c r="C1023" s="11"/>
      <c r="D1023" s="11"/>
      <c r="E1023" s="11"/>
      <c r="F1023" s="11" t="s">
        <v>1801</v>
      </c>
      <c r="G1023" s="93"/>
      <c r="H1023" s="93"/>
      <c r="I1023" s="93"/>
      <c r="J1023" s="93"/>
      <c r="K1023" s="96"/>
      <c r="L1023" s="97"/>
      <c r="M1023" s="97"/>
      <c r="N1023" s="97"/>
      <c r="R1023" s="106"/>
      <c r="S1023" s="83"/>
      <c r="T1023" s="106"/>
      <c r="U1023" s="109"/>
      <c r="V1023" s="109"/>
      <c r="W1023" s="109"/>
      <c r="X1023" s="109"/>
      <c r="Y1023" s="83"/>
      <c r="Z1023" s="83"/>
      <c r="AA1023" s="83"/>
    </row>
    <row r="1024" spans="2:27">
      <c r="B1024" s="9" t="s">
        <v>1802</v>
      </c>
      <c r="C1024" s="11"/>
      <c r="D1024" s="11"/>
      <c r="E1024" s="11"/>
      <c r="F1024" s="11" t="s">
        <v>1803</v>
      </c>
      <c r="G1024" s="93"/>
      <c r="H1024" s="93"/>
      <c r="I1024" s="93"/>
      <c r="J1024" s="93"/>
      <c r="K1024" s="96"/>
      <c r="L1024" s="97"/>
      <c r="M1024" s="97"/>
      <c r="N1024" s="97"/>
      <c r="R1024" s="106"/>
      <c r="S1024" s="83"/>
      <c r="T1024" s="106"/>
      <c r="U1024" s="109"/>
      <c r="V1024" s="109"/>
      <c r="W1024" s="109"/>
      <c r="X1024" s="109"/>
      <c r="Y1024" s="83"/>
      <c r="Z1024" s="83"/>
      <c r="AA1024" s="83"/>
    </row>
    <row r="1025" spans="2:27">
      <c r="B1025" s="9" t="s">
        <v>1804</v>
      </c>
      <c r="C1025" s="11"/>
      <c r="D1025" s="11"/>
      <c r="E1025" s="11"/>
      <c r="F1025" s="11" t="s">
        <v>1805</v>
      </c>
      <c r="G1025" s="93"/>
      <c r="H1025" s="93"/>
      <c r="I1025" s="93"/>
      <c r="J1025" s="93"/>
      <c r="K1025" s="96"/>
      <c r="L1025" s="97"/>
      <c r="M1025" s="97"/>
      <c r="N1025" s="97"/>
      <c r="R1025" s="106"/>
      <c r="S1025" s="83"/>
      <c r="T1025" s="106"/>
      <c r="U1025" s="109"/>
      <c r="V1025" s="109"/>
      <c r="W1025" s="109"/>
      <c r="X1025" s="109"/>
      <c r="Y1025" s="83"/>
      <c r="Z1025" s="83"/>
      <c r="AA1025" s="83"/>
    </row>
    <row r="1026" spans="2:27">
      <c r="B1026" s="9" t="s">
        <v>1806</v>
      </c>
      <c r="C1026" s="11"/>
      <c r="D1026" s="11"/>
      <c r="E1026" s="11"/>
      <c r="F1026" s="11" t="s">
        <v>1807</v>
      </c>
      <c r="G1026" s="93"/>
      <c r="H1026" s="93"/>
      <c r="I1026" s="93"/>
      <c r="J1026" s="93"/>
      <c r="K1026" s="96"/>
      <c r="L1026" s="97"/>
      <c r="M1026" s="97"/>
      <c r="N1026" s="97"/>
      <c r="R1026" s="106"/>
      <c r="S1026" s="83"/>
      <c r="T1026" s="106"/>
      <c r="U1026" s="109"/>
      <c r="V1026" s="109"/>
      <c r="W1026" s="109"/>
      <c r="X1026" s="109"/>
      <c r="Y1026" s="83"/>
      <c r="Z1026" s="83"/>
      <c r="AA1026" s="83"/>
    </row>
    <row r="1027" spans="2:27">
      <c r="B1027" s="9" t="s">
        <v>1808</v>
      </c>
      <c r="C1027" s="11"/>
      <c r="D1027" s="11"/>
      <c r="E1027" s="11"/>
      <c r="F1027" s="11" t="s">
        <v>1809</v>
      </c>
      <c r="G1027" s="93"/>
      <c r="H1027" s="93"/>
      <c r="I1027" s="93"/>
      <c r="J1027" s="93"/>
      <c r="K1027" s="96"/>
      <c r="L1027" s="97"/>
      <c r="M1027" s="97"/>
      <c r="N1027" s="97"/>
      <c r="R1027" s="106"/>
      <c r="S1027" s="83"/>
      <c r="T1027" s="106"/>
      <c r="U1027" s="109"/>
      <c r="V1027" s="109"/>
      <c r="W1027" s="109"/>
      <c r="X1027" s="109"/>
      <c r="Y1027" s="83"/>
      <c r="Z1027" s="83"/>
      <c r="AA1027" s="83"/>
    </row>
    <row r="1028" spans="2:27">
      <c r="B1028" s="9" t="s">
        <v>1810</v>
      </c>
      <c r="C1028" s="11"/>
      <c r="D1028" s="11"/>
      <c r="E1028" s="11"/>
      <c r="F1028" s="11" t="s">
        <v>1811</v>
      </c>
      <c r="G1028" s="93"/>
      <c r="H1028" s="93"/>
      <c r="I1028" s="93"/>
      <c r="J1028" s="93"/>
      <c r="K1028" s="96"/>
      <c r="L1028" s="97"/>
      <c r="M1028" s="97"/>
      <c r="N1028" s="97"/>
      <c r="R1028" s="106"/>
      <c r="S1028" s="83"/>
      <c r="T1028" s="106"/>
      <c r="U1028" s="109"/>
      <c r="V1028" s="109"/>
      <c r="W1028" s="109"/>
      <c r="X1028" s="109"/>
      <c r="Y1028" s="83"/>
      <c r="Z1028" s="83"/>
      <c r="AA1028" s="83"/>
    </row>
    <row r="1029" spans="2:27">
      <c r="B1029" s="9" t="s">
        <v>1812</v>
      </c>
      <c r="C1029" s="11"/>
      <c r="D1029" s="11"/>
      <c r="E1029" s="11"/>
      <c r="F1029" s="11" t="s">
        <v>1813</v>
      </c>
      <c r="G1029" s="93"/>
      <c r="H1029" s="93"/>
      <c r="I1029" s="93"/>
      <c r="J1029" s="93"/>
      <c r="K1029" s="96"/>
      <c r="L1029" s="97"/>
      <c r="M1029" s="97"/>
      <c r="N1029" s="97"/>
      <c r="R1029" s="106"/>
      <c r="S1029" s="83"/>
      <c r="T1029" s="106"/>
      <c r="U1029" s="109"/>
      <c r="V1029" s="109"/>
      <c r="W1029" s="109"/>
      <c r="X1029" s="109"/>
      <c r="Y1029" s="83"/>
      <c r="Z1029" s="83"/>
      <c r="AA1029" s="83"/>
    </row>
    <row r="1030" spans="2:27">
      <c r="B1030" s="9" t="s">
        <v>1814</v>
      </c>
      <c r="C1030" s="11"/>
      <c r="D1030" s="11"/>
      <c r="E1030" s="11"/>
      <c r="F1030" s="11" t="s">
        <v>1815</v>
      </c>
      <c r="G1030" s="93"/>
      <c r="H1030" s="93"/>
      <c r="I1030" s="93"/>
      <c r="J1030" s="93"/>
      <c r="K1030" s="96"/>
      <c r="L1030" s="97"/>
      <c r="M1030" s="97"/>
      <c r="N1030" s="97"/>
      <c r="R1030" s="106"/>
      <c r="S1030" s="83"/>
      <c r="T1030" s="106"/>
      <c r="U1030" s="109"/>
      <c r="V1030" s="109"/>
      <c r="W1030" s="109"/>
      <c r="X1030" s="109"/>
      <c r="Y1030" s="83"/>
      <c r="Z1030" s="83"/>
      <c r="AA1030" s="83"/>
    </row>
    <row r="1031" spans="2:27">
      <c r="B1031" s="9"/>
      <c r="C1031" s="11" t="s">
        <v>1816</v>
      </c>
      <c r="D1031" s="11"/>
      <c r="E1031" s="11"/>
      <c r="F1031" s="11"/>
      <c r="G1031" s="93"/>
      <c r="H1031" s="93"/>
      <c r="I1031" s="93"/>
      <c r="J1031" s="93"/>
      <c r="K1031" s="96"/>
      <c r="L1031" s="97"/>
      <c r="M1031" s="97"/>
      <c r="N1031" s="97"/>
      <c r="R1031" s="106"/>
      <c r="S1031" s="83"/>
      <c r="T1031" s="106"/>
      <c r="U1031" s="109"/>
      <c r="V1031" s="109"/>
      <c r="W1031" s="109"/>
      <c r="X1031" s="109"/>
      <c r="Y1031" s="83"/>
      <c r="Z1031" s="83"/>
      <c r="AA1031" s="83"/>
    </row>
    <row r="1032" spans="2:27">
      <c r="B1032" s="9"/>
      <c r="C1032" s="11"/>
      <c r="D1032" s="11" t="s">
        <v>1817</v>
      </c>
      <c r="E1032" s="11"/>
      <c r="F1032" s="11"/>
      <c r="G1032" s="93"/>
      <c r="H1032" s="93"/>
      <c r="I1032" s="93"/>
      <c r="J1032" s="93"/>
      <c r="K1032" s="96"/>
      <c r="L1032" s="97"/>
      <c r="M1032" s="97"/>
      <c r="N1032" s="97"/>
      <c r="R1032" s="106"/>
      <c r="S1032" s="83"/>
      <c r="T1032" s="106"/>
      <c r="U1032" s="109"/>
      <c r="V1032" s="109"/>
      <c r="W1032" s="109"/>
      <c r="X1032" s="109"/>
      <c r="Y1032" s="83"/>
      <c r="Z1032" s="83"/>
      <c r="AA1032" s="83"/>
    </row>
    <row r="1033" spans="2:27">
      <c r="B1033" s="9"/>
      <c r="C1033" s="11"/>
      <c r="D1033" s="11"/>
      <c r="E1033" s="11" t="s">
        <v>1818</v>
      </c>
      <c r="F1033" s="11"/>
      <c r="G1033" s="93"/>
      <c r="H1033" s="93"/>
      <c r="I1033" s="93"/>
      <c r="J1033" s="93"/>
      <c r="K1033" s="96"/>
      <c r="L1033" s="97"/>
      <c r="M1033" s="97"/>
      <c r="N1033" s="97"/>
      <c r="R1033" s="106"/>
      <c r="S1033" s="83"/>
      <c r="T1033" s="106"/>
      <c r="U1033" s="109"/>
      <c r="V1033" s="109"/>
      <c r="W1033" s="109"/>
      <c r="X1033" s="109"/>
      <c r="Y1033" s="83"/>
      <c r="Z1033" s="83"/>
      <c r="AA1033" s="83"/>
    </row>
    <row r="1034" spans="2:27">
      <c r="B1034" s="9" t="s">
        <v>1819</v>
      </c>
      <c r="C1034" s="11"/>
      <c r="D1034" s="11"/>
      <c r="E1034" s="11"/>
      <c r="F1034" s="11" t="s">
        <v>205</v>
      </c>
      <c r="G1034" s="93"/>
      <c r="H1034" s="93"/>
      <c r="I1034" s="93"/>
      <c r="J1034" s="93"/>
      <c r="K1034" s="96"/>
      <c r="L1034" s="97"/>
      <c r="M1034" s="97"/>
      <c r="N1034" s="97"/>
      <c r="R1034" s="106"/>
      <c r="S1034" s="83"/>
      <c r="T1034" s="106"/>
      <c r="U1034" s="109"/>
      <c r="V1034" s="109"/>
      <c r="W1034" s="109"/>
      <c r="X1034" s="109"/>
      <c r="Y1034" s="83"/>
      <c r="Z1034" s="83"/>
      <c r="AA1034" s="83"/>
    </row>
    <row r="1035" spans="2:27">
      <c r="B1035" s="9" t="s">
        <v>1820</v>
      </c>
      <c r="C1035" s="11"/>
      <c r="D1035" s="11"/>
      <c r="E1035" s="11"/>
      <c r="F1035" s="11" t="s">
        <v>207</v>
      </c>
      <c r="G1035" s="93"/>
      <c r="H1035" s="93"/>
      <c r="I1035" s="93"/>
      <c r="J1035" s="93"/>
      <c r="K1035" s="96"/>
      <c r="L1035" s="97"/>
      <c r="M1035" s="97"/>
      <c r="N1035" s="97"/>
      <c r="R1035" s="106"/>
      <c r="S1035" s="83"/>
      <c r="T1035" s="106"/>
      <c r="U1035" s="109"/>
      <c r="V1035" s="109"/>
      <c r="W1035" s="109"/>
      <c r="X1035" s="109"/>
      <c r="Y1035" s="83"/>
      <c r="Z1035" s="83"/>
      <c r="AA1035" s="83"/>
    </row>
    <row r="1036" spans="2:27">
      <c r="B1036" s="9"/>
      <c r="C1036" s="11"/>
      <c r="D1036" s="11"/>
      <c r="E1036" s="11" t="s">
        <v>1817</v>
      </c>
      <c r="F1036" s="11"/>
      <c r="G1036" s="93"/>
      <c r="H1036" s="93"/>
      <c r="I1036" s="93"/>
      <c r="J1036" s="93"/>
      <c r="K1036" s="96"/>
      <c r="L1036" s="97"/>
      <c r="M1036" s="97"/>
      <c r="N1036" s="97"/>
      <c r="R1036" s="106"/>
      <c r="S1036" s="83"/>
      <c r="T1036" s="106"/>
      <c r="U1036" s="109"/>
      <c r="V1036" s="109"/>
      <c r="W1036" s="109"/>
      <c r="X1036" s="109"/>
      <c r="Y1036" s="83"/>
      <c r="Z1036" s="83"/>
      <c r="AA1036" s="83"/>
    </row>
    <row r="1037" spans="2:27">
      <c r="B1037" s="99" t="s">
        <v>1821</v>
      </c>
      <c r="C1037" s="11"/>
      <c r="D1037" s="11"/>
      <c r="E1037" s="11"/>
      <c r="F1037" s="98" t="s">
        <v>3468</v>
      </c>
      <c r="G1037" s="93"/>
      <c r="H1037" s="93"/>
      <c r="I1037" s="93"/>
      <c r="J1037" s="93"/>
      <c r="K1037" s="96"/>
      <c r="L1037" s="97"/>
      <c r="M1037" s="97"/>
      <c r="N1037" s="97"/>
      <c r="R1037" s="106"/>
      <c r="S1037" s="83"/>
      <c r="T1037" s="106"/>
      <c r="U1037" s="109"/>
      <c r="V1037" s="109"/>
      <c r="W1037" s="109"/>
      <c r="X1037" s="109"/>
      <c r="Y1037" s="83"/>
      <c r="Z1037" s="83"/>
      <c r="AA1037" s="83"/>
    </row>
    <row r="1038" spans="2:27">
      <c r="B1038" s="99" t="s">
        <v>1822</v>
      </c>
      <c r="C1038" s="11"/>
      <c r="D1038" s="11"/>
      <c r="E1038" s="11"/>
      <c r="F1038" s="98" t="s">
        <v>3469</v>
      </c>
      <c r="G1038" s="93"/>
      <c r="H1038" s="93"/>
      <c r="I1038" s="93"/>
      <c r="J1038" s="93"/>
      <c r="K1038" s="96"/>
      <c r="L1038" s="97"/>
      <c r="M1038" s="97"/>
      <c r="N1038" s="97"/>
      <c r="R1038" s="106"/>
      <c r="S1038" s="83"/>
      <c r="T1038" s="106"/>
      <c r="U1038" s="109"/>
      <c r="V1038" s="109"/>
      <c r="W1038" s="109"/>
      <c r="X1038" s="109"/>
      <c r="Y1038" s="83"/>
      <c r="Z1038" s="83"/>
      <c r="AA1038" s="83"/>
    </row>
    <row r="1039" spans="2:27">
      <c r="B1039" s="99" t="s">
        <v>3470</v>
      </c>
      <c r="C1039" s="11"/>
      <c r="D1039" s="11"/>
      <c r="E1039" s="11"/>
      <c r="F1039" s="98" t="s">
        <v>3471</v>
      </c>
      <c r="G1039" s="93"/>
      <c r="H1039" s="93"/>
      <c r="I1039" s="93"/>
      <c r="J1039" s="93"/>
      <c r="K1039" s="96"/>
      <c r="L1039" s="97"/>
      <c r="M1039" s="97"/>
      <c r="N1039" s="97"/>
      <c r="R1039" s="106"/>
      <c r="S1039" s="83"/>
      <c r="T1039" s="106"/>
      <c r="U1039" s="109"/>
      <c r="V1039" s="109"/>
      <c r="W1039" s="109"/>
      <c r="X1039" s="109"/>
      <c r="Y1039" s="83"/>
      <c r="Z1039" s="83"/>
      <c r="AA1039" s="83"/>
    </row>
    <row r="1040" spans="2:27">
      <c r="B1040" s="99" t="s">
        <v>3472</v>
      </c>
      <c r="C1040" s="11"/>
      <c r="D1040" s="11"/>
      <c r="E1040" s="11"/>
      <c r="F1040" s="98" t="s">
        <v>3473</v>
      </c>
      <c r="G1040" s="93"/>
      <c r="H1040" s="93"/>
      <c r="I1040" s="93"/>
      <c r="J1040" s="93"/>
      <c r="K1040" s="96"/>
      <c r="L1040" s="97"/>
      <c r="M1040" s="97"/>
      <c r="N1040" s="97"/>
      <c r="R1040" s="106"/>
      <c r="S1040" s="83"/>
      <c r="T1040" s="106"/>
      <c r="U1040" s="109"/>
      <c r="V1040" s="109"/>
      <c r="W1040" s="109"/>
      <c r="X1040" s="109"/>
      <c r="Y1040" s="83"/>
      <c r="Z1040" s="83"/>
      <c r="AA1040" s="83"/>
    </row>
    <row r="1041" spans="2:27">
      <c r="B1041" s="9"/>
      <c r="C1041" s="11"/>
      <c r="D1041" s="11" t="s">
        <v>1823</v>
      </c>
      <c r="E1041" s="11"/>
      <c r="F1041" s="11"/>
      <c r="G1041" s="93"/>
      <c r="H1041" s="93"/>
      <c r="I1041" s="93"/>
      <c r="J1041" s="93"/>
      <c r="K1041" s="96"/>
      <c r="L1041" s="97"/>
      <c r="M1041" s="97"/>
      <c r="N1041" s="97"/>
      <c r="R1041" s="106"/>
      <c r="S1041" s="83"/>
      <c r="T1041" s="106"/>
      <c r="U1041" s="109"/>
      <c r="V1041" s="109"/>
      <c r="W1041" s="109"/>
      <c r="X1041" s="109"/>
      <c r="Y1041" s="83"/>
      <c r="Z1041" s="83"/>
      <c r="AA1041" s="83"/>
    </row>
    <row r="1042" spans="2:27">
      <c r="B1042" s="9"/>
      <c r="C1042" s="11"/>
      <c r="D1042" s="11"/>
      <c r="E1042" s="11" t="s">
        <v>1824</v>
      </c>
      <c r="F1042" s="11"/>
      <c r="G1042" s="93"/>
      <c r="H1042" s="93"/>
      <c r="I1042" s="93"/>
      <c r="J1042" s="93"/>
      <c r="K1042" s="96"/>
      <c r="L1042" s="97"/>
      <c r="M1042" s="97"/>
      <c r="N1042" s="97"/>
      <c r="R1042" s="106"/>
      <c r="S1042" s="83"/>
      <c r="T1042" s="106"/>
      <c r="U1042" s="109"/>
      <c r="V1042" s="109"/>
      <c r="W1042" s="109"/>
      <c r="X1042" s="109"/>
      <c r="Y1042" s="83"/>
      <c r="Z1042" s="83"/>
      <c r="AA1042" s="83"/>
    </row>
    <row r="1043" spans="2:27">
      <c r="B1043" s="9" t="s">
        <v>1825</v>
      </c>
      <c r="C1043" s="11"/>
      <c r="D1043" s="11"/>
      <c r="E1043" s="11"/>
      <c r="F1043" s="11" t="s">
        <v>205</v>
      </c>
      <c r="G1043" s="93"/>
      <c r="H1043" s="93"/>
      <c r="I1043" s="93"/>
      <c r="J1043" s="93"/>
      <c r="K1043" s="96"/>
      <c r="L1043" s="97"/>
      <c r="M1043" s="97"/>
      <c r="N1043" s="97"/>
      <c r="R1043" s="106"/>
      <c r="S1043" s="83"/>
      <c r="T1043" s="106"/>
      <c r="U1043" s="109"/>
      <c r="V1043" s="109"/>
      <c r="W1043" s="109"/>
      <c r="X1043" s="109"/>
      <c r="Y1043" s="83"/>
      <c r="Z1043" s="83"/>
      <c r="AA1043" s="83"/>
    </row>
    <row r="1044" spans="2:27">
      <c r="B1044" s="9" t="s">
        <v>1826</v>
      </c>
      <c r="C1044" s="11"/>
      <c r="D1044" s="11"/>
      <c r="E1044" s="11"/>
      <c r="F1044" s="11" t="s">
        <v>207</v>
      </c>
      <c r="G1044" s="93"/>
      <c r="H1044" s="93"/>
      <c r="I1044" s="93"/>
      <c r="J1044" s="93"/>
      <c r="K1044" s="96"/>
      <c r="L1044" s="97"/>
      <c r="M1044" s="97"/>
      <c r="N1044" s="97"/>
      <c r="R1044" s="106"/>
      <c r="S1044" s="83"/>
      <c r="T1044" s="106"/>
      <c r="U1044" s="109"/>
      <c r="V1044" s="109"/>
      <c r="W1044" s="109"/>
      <c r="X1044" s="109"/>
      <c r="Y1044" s="83"/>
      <c r="Z1044" s="83"/>
      <c r="AA1044" s="83"/>
    </row>
    <row r="1045" spans="2:27">
      <c r="B1045" s="9"/>
      <c r="C1045" s="11"/>
      <c r="D1045" s="11"/>
      <c r="E1045" s="11" t="s">
        <v>1823</v>
      </c>
      <c r="F1045" s="11"/>
      <c r="G1045" s="93"/>
      <c r="H1045" s="93"/>
      <c r="I1045" s="93"/>
      <c r="J1045" s="93"/>
      <c r="K1045" s="96"/>
      <c r="L1045" s="97"/>
      <c r="M1045" s="97"/>
      <c r="N1045" s="97"/>
      <c r="R1045" s="106"/>
      <c r="S1045" s="83"/>
      <c r="T1045" s="106"/>
      <c r="U1045" s="109"/>
      <c r="V1045" s="109"/>
      <c r="W1045" s="109"/>
      <c r="X1045" s="109"/>
      <c r="Y1045" s="83"/>
      <c r="Z1045" s="83"/>
      <c r="AA1045" s="83"/>
    </row>
    <row r="1046" spans="2:27">
      <c r="B1046" s="9" t="s">
        <v>1827</v>
      </c>
      <c r="C1046" s="11"/>
      <c r="D1046" s="11"/>
      <c r="E1046" s="11"/>
      <c r="F1046" s="98" t="s">
        <v>3474</v>
      </c>
      <c r="G1046" s="93"/>
      <c r="H1046" s="93"/>
      <c r="I1046" s="93"/>
      <c r="J1046" s="93"/>
      <c r="K1046" s="96"/>
      <c r="L1046" s="97"/>
      <c r="M1046" s="97"/>
      <c r="N1046" s="97"/>
      <c r="R1046" s="106"/>
      <c r="S1046" s="83"/>
      <c r="T1046" s="106"/>
      <c r="U1046" s="109"/>
      <c r="V1046" s="109"/>
      <c r="W1046" s="109"/>
      <c r="X1046" s="109"/>
      <c r="Y1046" s="83"/>
      <c r="Z1046" s="83"/>
      <c r="AA1046" s="83"/>
    </row>
    <row r="1047" spans="2:27">
      <c r="B1047" s="9" t="s">
        <v>1828</v>
      </c>
      <c r="C1047" s="11"/>
      <c r="D1047" s="11"/>
      <c r="E1047" s="11"/>
      <c r="F1047" s="98" t="s">
        <v>3475</v>
      </c>
      <c r="G1047" s="93"/>
      <c r="H1047" s="93"/>
      <c r="I1047" s="93"/>
      <c r="J1047" s="93"/>
      <c r="K1047" s="96"/>
      <c r="L1047" s="97"/>
      <c r="M1047" s="97"/>
      <c r="N1047" s="97"/>
      <c r="R1047" s="106"/>
      <c r="S1047" s="83"/>
      <c r="T1047" s="106"/>
      <c r="U1047" s="109"/>
      <c r="V1047" s="109"/>
      <c r="W1047" s="109"/>
      <c r="X1047" s="109"/>
      <c r="Y1047" s="83"/>
      <c r="Z1047" s="83"/>
      <c r="AA1047" s="83"/>
    </row>
    <row r="1048" spans="2:27">
      <c r="B1048" s="99" t="s">
        <v>3476</v>
      </c>
      <c r="C1048" s="11"/>
      <c r="D1048" s="11"/>
      <c r="E1048" s="11"/>
      <c r="F1048" s="98" t="s">
        <v>3477</v>
      </c>
      <c r="G1048" s="93"/>
      <c r="H1048" s="93"/>
      <c r="I1048" s="93"/>
      <c r="J1048" s="93"/>
      <c r="K1048" s="96"/>
      <c r="L1048" s="97"/>
      <c r="M1048" s="97"/>
      <c r="N1048" s="97"/>
      <c r="R1048" s="106"/>
      <c r="S1048" s="83"/>
      <c r="T1048" s="106"/>
      <c r="U1048" s="109"/>
      <c r="V1048" s="109"/>
      <c r="W1048" s="109"/>
      <c r="X1048" s="109"/>
      <c r="Y1048" s="83"/>
      <c r="Z1048" s="83"/>
      <c r="AA1048" s="83"/>
    </row>
    <row r="1049" spans="2:27">
      <c r="B1049" s="9"/>
      <c r="C1049" s="11"/>
      <c r="D1049" s="11" t="s">
        <v>1829</v>
      </c>
      <c r="E1049" s="11"/>
      <c r="F1049" s="11"/>
      <c r="G1049" s="93"/>
      <c r="H1049" s="93"/>
      <c r="I1049" s="93"/>
      <c r="J1049" s="93"/>
      <c r="K1049" s="96"/>
      <c r="L1049" s="97"/>
      <c r="M1049" s="97"/>
      <c r="N1049" s="97"/>
      <c r="R1049" s="106"/>
      <c r="S1049" s="83"/>
      <c r="T1049" s="106"/>
      <c r="U1049" s="109"/>
      <c r="V1049" s="109"/>
      <c r="W1049" s="109"/>
      <c r="X1049" s="109"/>
      <c r="Y1049" s="83"/>
      <c r="Z1049" s="83"/>
      <c r="AA1049" s="83"/>
    </row>
    <row r="1050" spans="2:27">
      <c r="B1050" s="9"/>
      <c r="C1050" s="11"/>
      <c r="D1050" s="11"/>
      <c r="E1050" s="11" t="s">
        <v>1830</v>
      </c>
      <c r="F1050" s="11"/>
      <c r="G1050" s="93"/>
      <c r="H1050" s="93"/>
      <c r="I1050" s="93"/>
      <c r="J1050" s="93"/>
      <c r="K1050" s="96"/>
      <c r="L1050" s="97"/>
      <c r="M1050" s="97"/>
      <c r="N1050" s="97"/>
      <c r="R1050" s="106"/>
      <c r="S1050" s="83"/>
      <c r="T1050" s="106"/>
      <c r="U1050" s="109"/>
      <c r="V1050" s="109"/>
      <c r="W1050" s="109"/>
      <c r="X1050" s="109"/>
      <c r="Y1050" s="83"/>
      <c r="Z1050" s="83"/>
      <c r="AA1050" s="83"/>
    </row>
    <row r="1051" spans="2:27">
      <c r="B1051" s="9" t="s">
        <v>1831</v>
      </c>
      <c r="C1051" s="11"/>
      <c r="D1051" s="11"/>
      <c r="E1051" s="11"/>
      <c r="F1051" s="11" t="s">
        <v>205</v>
      </c>
      <c r="G1051" s="93"/>
      <c r="H1051" s="93"/>
      <c r="I1051" s="93"/>
      <c r="J1051" s="93"/>
      <c r="K1051" s="96"/>
      <c r="L1051" s="97"/>
      <c r="M1051" s="97"/>
      <c r="N1051" s="97"/>
      <c r="R1051" s="106"/>
      <c r="S1051" s="83"/>
      <c r="T1051" s="106"/>
      <c r="U1051" s="109"/>
      <c r="V1051" s="109"/>
      <c r="W1051" s="109"/>
      <c r="X1051" s="109"/>
      <c r="Y1051" s="83"/>
      <c r="Z1051" s="83"/>
      <c r="AA1051" s="83"/>
    </row>
    <row r="1052" spans="2:27">
      <c r="B1052" s="9" t="s">
        <v>1832</v>
      </c>
      <c r="C1052" s="11"/>
      <c r="D1052" s="11"/>
      <c r="E1052" s="11"/>
      <c r="F1052" s="11" t="s">
        <v>207</v>
      </c>
      <c r="G1052" s="93"/>
      <c r="H1052" s="93"/>
      <c r="I1052" s="93"/>
      <c r="J1052" s="93"/>
      <c r="K1052" s="96"/>
      <c r="L1052" s="97"/>
      <c r="M1052" s="97"/>
      <c r="N1052" s="97"/>
      <c r="R1052" s="106"/>
      <c r="S1052" s="83"/>
      <c r="T1052" s="106"/>
      <c r="U1052" s="109"/>
      <c r="V1052" s="109"/>
      <c r="W1052" s="109"/>
      <c r="X1052" s="109"/>
      <c r="Y1052" s="83"/>
      <c r="Z1052" s="83"/>
      <c r="AA1052" s="83"/>
    </row>
    <row r="1053" spans="2:27">
      <c r="B1053" s="9"/>
      <c r="C1053" s="11"/>
      <c r="D1053" s="11"/>
      <c r="E1053" s="11" t="s">
        <v>1829</v>
      </c>
      <c r="F1053" s="11"/>
      <c r="G1053" s="93"/>
      <c r="H1053" s="93"/>
      <c r="I1053" s="93"/>
      <c r="J1053" s="93"/>
      <c r="K1053" s="96"/>
      <c r="L1053" s="97"/>
      <c r="M1053" s="97"/>
      <c r="N1053" s="97"/>
      <c r="R1053" s="106"/>
      <c r="S1053" s="83"/>
      <c r="T1053" s="106"/>
      <c r="U1053" s="109"/>
      <c r="V1053" s="109"/>
      <c r="W1053" s="109"/>
      <c r="X1053" s="109"/>
      <c r="Y1053" s="83"/>
      <c r="Z1053" s="83"/>
      <c r="AA1053" s="83"/>
    </row>
    <row r="1054" spans="2:27">
      <c r="B1054" s="9" t="s">
        <v>1833</v>
      </c>
      <c r="C1054" s="11"/>
      <c r="D1054" s="11"/>
      <c r="E1054" s="11"/>
      <c r="F1054" s="11" t="s">
        <v>1829</v>
      </c>
      <c r="G1054" s="93"/>
      <c r="H1054" s="93"/>
      <c r="I1054" s="93"/>
      <c r="J1054" s="93"/>
      <c r="K1054" s="96"/>
      <c r="L1054" s="97"/>
      <c r="M1054" s="97"/>
      <c r="N1054" s="97"/>
      <c r="R1054" s="106"/>
      <c r="S1054" s="83"/>
      <c r="T1054" s="106"/>
      <c r="U1054" s="109"/>
      <c r="V1054" s="109"/>
      <c r="W1054" s="109"/>
      <c r="X1054" s="109"/>
      <c r="Y1054" s="83"/>
      <c r="Z1054" s="83"/>
      <c r="AA1054" s="83"/>
    </row>
    <row r="1055" spans="2:27">
      <c r="B1055" s="9"/>
      <c r="C1055" s="11"/>
      <c r="D1055" s="11" t="s">
        <v>1834</v>
      </c>
      <c r="E1055" s="11"/>
      <c r="F1055" s="11"/>
      <c r="G1055" s="93"/>
      <c r="H1055" s="93"/>
      <c r="I1055" s="93"/>
      <c r="J1055" s="93"/>
      <c r="K1055" s="96"/>
      <c r="L1055" s="97"/>
      <c r="M1055" s="97"/>
      <c r="N1055" s="97"/>
      <c r="R1055" s="106"/>
      <c r="S1055" s="83"/>
      <c r="T1055" s="106"/>
      <c r="U1055" s="109"/>
      <c r="V1055" s="109"/>
      <c r="W1055" s="109"/>
      <c r="X1055" s="109"/>
      <c r="Y1055" s="83"/>
      <c r="Z1055" s="83"/>
      <c r="AA1055" s="83"/>
    </row>
    <row r="1056" spans="2:27">
      <c r="B1056" s="9"/>
      <c r="C1056" s="11"/>
      <c r="D1056" s="11"/>
      <c r="E1056" s="11" t="s">
        <v>1835</v>
      </c>
      <c r="F1056" s="11"/>
      <c r="G1056" s="93"/>
      <c r="H1056" s="93"/>
      <c r="I1056" s="93"/>
      <c r="J1056" s="93"/>
      <c r="K1056" s="96"/>
      <c r="L1056" s="97"/>
      <c r="M1056" s="97"/>
      <c r="N1056" s="97"/>
      <c r="R1056" s="106"/>
      <c r="S1056" s="83"/>
      <c r="T1056" s="106"/>
      <c r="U1056" s="109"/>
      <c r="V1056" s="109"/>
      <c r="W1056" s="109"/>
      <c r="X1056" s="109"/>
      <c r="Y1056" s="83"/>
      <c r="Z1056" s="83"/>
      <c r="AA1056" s="83"/>
    </row>
    <row r="1057" spans="2:27">
      <c r="B1057" s="9" t="s">
        <v>1836</v>
      </c>
      <c r="C1057" s="11"/>
      <c r="D1057" s="11"/>
      <c r="E1057" s="11"/>
      <c r="F1057" s="11" t="s">
        <v>205</v>
      </c>
      <c r="G1057" s="93"/>
      <c r="H1057" s="93"/>
      <c r="I1057" s="93"/>
      <c r="J1057" s="93"/>
      <c r="K1057" s="96"/>
      <c r="L1057" s="97"/>
      <c r="M1057" s="97"/>
      <c r="N1057" s="97"/>
      <c r="R1057" s="106"/>
      <c r="S1057" s="83"/>
      <c r="T1057" s="106"/>
      <c r="U1057" s="109"/>
      <c r="V1057" s="109"/>
      <c r="W1057" s="109"/>
      <c r="X1057" s="109"/>
      <c r="Y1057" s="83"/>
      <c r="Z1057" s="83"/>
      <c r="AA1057" s="83"/>
    </row>
    <row r="1058" spans="2:27">
      <c r="B1058" s="9" t="s">
        <v>1837</v>
      </c>
      <c r="C1058" s="11"/>
      <c r="D1058" s="11"/>
      <c r="E1058" s="11"/>
      <c r="F1058" s="11" t="s">
        <v>207</v>
      </c>
      <c r="G1058" s="93"/>
      <c r="H1058" s="93"/>
      <c r="I1058" s="93"/>
      <c r="J1058" s="93"/>
      <c r="K1058" s="96"/>
      <c r="L1058" s="97"/>
      <c r="M1058" s="97"/>
      <c r="N1058" s="97"/>
      <c r="R1058" s="106"/>
      <c r="S1058" s="83"/>
      <c r="T1058" s="106"/>
      <c r="U1058" s="109"/>
      <c r="V1058" s="109"/>
      <c r="W1058" s="109"/>
      <c r="X1058" s="109"/>
      <c r="Y1058" s="83"/>
      <c r="Z1058" s="83"/>
      <c r="AA1058" s="83"/>
    </row>
    <row r="1059" spans="2:27">
      <c r="B1059" s="9"/>
      <c r="C1059" s="11"/>
      <c r="D1059" s="11"/>
      <c r="E1059" s="11" t="s">
        <v>1838</v>
      </c>
      <c r="F1059" s="11"/>
      <c r="G1059" s="93"/>
      <c r="H1059" s="93"/>
      <c r="I1059" s="93"/>
      <c r="J1059" s="93"/>
      <c r="K1059" s="96"/>
      <c r="L1059" s="97"/>
      <c r="M1059" s="97"/>
      <c r="N1059" s="97"/>
      <c r="R1059" s="106"/>
      <c r="S1059" s="83"/>
      <c r="T1059" s="106"/>
      <c r="U1059" s="109"/>
      <c r="V1059" s="109"/>
      <c r="W1059" s="109"/>
      <c r="X1059" s="109"/>
      <c r="Y1059" s="83"/>
      <c r="Z1059" s="83"/>
      <c r="AA1059" s="83"/>
    </row>
    <row r="1060" spans="2:27">
      <c r="B1060" s="9" t="s">
        <v>1839</v>
      </c>
      <c r="C1060" s="11"/>
      <c r="D1060" s="11"/>
      <c r="E1060" s="11"/>
      <c r="F1060" s="11" t="s">
        <v>1838</v>
      </c>
      <c r="G1060" s="93"/>
      <c r="H1060" s="93"/>
      <c r="I1060" s="93"/>
      <c r="J1060" s="93"/>
      <c r="K1060" s="96"/>
      <c r="L1060" s="97"/>
      <c r="M1060" s="97"/>
      <c r="N1060" s="97"/>
      <c r="R1060" s="106"/>
      <c r="S1060" s="83"/>
      <c r="T1060" s="106"/>
      <c r="U1060" s="109"/>
      <c r="V1060" s="109"/>
      <c r="W1060" s="109"/>
      <c r="X1060" s="109"/>
      <c r="Y1060" s="83"/>
      <c r="Z1060" s="83"/>
      <c r="AA1060" s="83"/>
    </row>
    <row r="1061" spans="2:27">
      <c r="B1061" s="9"/>
      <c r="C1061" s="11"/>
      <c r="D1061" s="11"/>
      <c r="E1061" s="11" t="s">
        <v>1840</v>
      </c>
      <c r="F1061" s="11"/>
      <c r="G1061" s="93"/>
      <c r="H1061" s="93"/>
      <c r="I1061" s="93"/>
      <c r="J1061" s="93"/>
      <c r="K1061" s="96"/>
      <c r="L1061" s="97"/>
      <c r="M1061" s="97"/>
      <c r="N1061" s="97"/>
      <c r="R1061" s="106"/>
      <c r="S1061" s="83"/>
      <c r="T1061" s="106"/>
      <c r="U1061" s="109"/>
      <c r="V1061" s="109"/>
      <c r="W1061" s="109"/>
      <c r="X1061" s="109"/>
      <c r="Y1061" s="83"/>
      <c r="Z1061" s="83"/>
      <c r="AA1061" s="83"/>
    </row>
    <row r="1062" spans="2:27">
      <c r="B1062" s="9" t="s">
        <v>1841</v>
      </c>
      <c r="C1062" s="11"/>
      <c r="D1062" s="11"/>
      <c r="E1062" s="11"/>
      <c r="F1062" s="11" t="s">
        <v>1840</v>
      </c>
      <c r="G1062" s="93"/>
      <c r="H1062" s="93"/>
      <c r="I1062" s="93"/>
      <c r="J1062" s="93"/>
      <c r="K1062" s="96"/>
      <c r="L1062" s="97"/>
      <c r="M1062" s="97"/>
      <c r="N1062" s="97"/>
      <c r="R1062" s="106"/>
      <c r="S1062" s="83"/>
      <c r="T1062" s="106"/>
      <c r="U1062" s="109"/>
      <c r="V1062" s="109"/>
      <c r="W1062" s="109"/>
      <c r="X1062" s="109"/>
      <c r="Y1062" s="83"/>
      <c r="Z1062" s="83"/>
      <c r="AA1062" s="83"/>
    </row>
    <row r="1063" spans="2:27">
      <c r="B1063" s="9"/>
      <c r="C1063" s="11"/>
      <c r="D1063" s="11"/>
      <c r="E1063" s="11" t="s">
        <v>1842</v>
      </c>
      <c r="F1063" s="11"/>
      <c r="G1063" s="93"/>
      <c r="H1063" s="93"/>
      <c r="I1063" s="93"/>
      <c r="J1063" s="93"/>
      <c r="K1063" s="96"/>
      <c r="L1063" s="97"/>
      <c r="M1063" s="97"/>
      <c r="N1063" s="97"/>
      <c r="R1063" s="106"/>
      <c r="S1063" s="83"/>
      <c r="T1063" s="106"/>
      <c r="U1063" s="109"/>
      <c r="V1063" s="109"/>
      <c r="W1063" s="109"/>
      <c r="X1063" s="109"/>
      <c r="Y1063" s="83"/>
      <c r="Z1063" s="83"/>
      <c r="AA1063" s="83"/>
    </row>
    <row r="1064" spans="2:27">
      <c r="B1064" s="9" t="s">
        <v>1843</v>
      </c>
      <c r="C1064" s="11"/>
      <c r="D1064" s="11"/>
      <c r="E1064" s="11"/>
      <c r="F1064" s="11" t="s">
        <v>1844</v>
      </c>
      <c r="G1064" s="93"/>
      <c r="H1064" s="93"/>
      <c r="I1064" s="93"/>
      <c r="J1064" s="93"/>
      <c r="K1064" s="96"/>
      <c r="L1064" s="97"/>
      <c r="M1064" s="97"/>
      <c r="N1064" s="97"/>
      <c r="R1064" s="106"/>
      <c r="S1064" s="83"/>
      <c r="T1064" s="106"/>
      <c r="U1064" s="109"/>
      <c r="V1064" s="109"/>
      <c r="W1064" s="109"/>
      <c r="X1064" s="109"/>
      <c r="Y1064" s="83"/>
      <c r="Z1064" s="83"/>
      <c r="AA1064" s="83"/>
    </row>
    <row r="1065" spans="2:27">
      <c r="B1065" s="9" t="s">
        <v>1845</v>
      </c>
      <c r="C1065" s="11"/>
      <c r="D1065" s="11"/>
      <c r="E1065" s="11"/>
      <c r="F1065" s="11" t="s">
        <v>1846</v>
      </c>
      <c r="G1065" s="93"/>
      <c r="H1065" s="93"/>
      <c r="I1065" s="93"/>
      <c r="J1065" s="93"/>
      <c r="K1065" s="96"/>
      <c r="L1065" s="97"/>
      <c r="M1065" s="97"/>
      <c r="N1065" s="97"/>
      <c r="R1065" s="106"/>
      <c r="S1065" s="83"/>
      <c r="T1065" s="106"/>
      <c r="U1065" s="109"/>
      <c r="V1065" s="109"/>
      <c r="W1065" s="109"/>
      <c r="X1065" s="109"/>
      <c r="Y1065" s="83"/>
      <c r="Z1065" s="83"/>
      <c r="AA1065" s="83"/>
    </row>
    <row r="1066" spans="2:27">
      <c r="B1066" s="9"/>
      <c r="C1066" s="11" t="s">
        <v>1847</v>
      </c>
      <c r="D1066" s="11"/>
      <c r="E1066" s="11"/>
      <c r="F1066" s="11"/>
      <c r="G1066" s="93"/>
      <c r="H1066" s="93"/>
      <c r="I1066" s="93"/>
      <c r="J1066" s="93"/>
      <c r="K1066" s="96"/>
      <c r="L1066" s="97"/>
      <c r="M1066" s="97"/>
      <c r="N1066" s="97"/>
      <c r="R1066" s="106"/>
      <c r="S1066" s="83"/>
      <c r="T1066" s="106"/>
      <c r="U1066" s="109"/>
      <c r="V1066" s="109"/>
      <c r="W1066" s="109"/>
      <c r="X1066" s="109"/>
      <c r="Y1066" s="83"/>
      <c r="Z1066" s="83"/>
      <c r="AA1066" s="83"/>
    </row>
    <row r="1067" spans="2:27">
      <c r="B1067" s="9"/>
      <c r="C1067" s="11"/>
      <c r="D1067" s="11" t="s">
        <v>1848</v>
      </c>
      <c r="E1067" s="11"/>
      <c r="F1067" s="11"/>
      <c r="G1067" s="93"/>
      <c r="H1067" s="93"/>
      <c r="I1067" s="93"/>
      <c r="J1067" s="93"/>
      <c r="K1067" s="96"/>
      <c r="L1067" s="97"/>
      <c r="M1067" s="97"/>
      <c r="N1067" s="97"/>
      <c r="R1067" s="106"/>
      <c r="S1067" s="83"/>
      <c r="T1067" s="106"/>
      <c r="U1067" s="109"/>
      <c r="V1067" s="109"/>
      <c r="W1067" s="109"/>
      <c r="X1067" s="109"/>
      <c r="Y1067" s="83"/>
      <c r="Z1067" s="83"/>
      <c r="AA1067" s="83"/>
    </row>
    <row r="1068" spans="2:27">
      <c r="B1068" s="9"/>
      <c r="C1068" s="11"/>
      <c r="D1068" s="11"/>
      <c r="E1068" s="11" t="s">
        <v>1849</v>
      </c>
      <c r="F1068" s="11"/>
      <c r="G1068" s="93"/>
      <c r="H1068" s="93"/>
      <c r="I1068" s="93"/>
      <c r="J1068" s="93"/>
      <c r="K1068" s="96"/>
      <c r="L1068" s="97"/>
      <c r="M1068" s="97"/>
      <c r="N1068" s="97"/>
      <c r="R1068" s="106"/>
      <c r="S1068" s="83"/>
      <c r="T1068" s="106"/>
      <c r="U1068" s="109"/>
      <c r="V1068" s="109"/>
      <c r="W1068" s="109"/>
      <c r="X1068" s="109"/>
      <c r="Y1068" s="83"/>
      <c r="Z1068" s="83"/>
      <c r="AA1068" s="83"/>
    </row>
    <row r="1069" spans="2:27">
      <c r="B1069" s="9" t="s">
        <v>1850</v>
      </c>
      <c r="C1069" s="11"/>
      <c r="D1069" s="11"/>
      <c r="E1069" s="11"/>
      <c r="F1069" s="11" t="s">
        <v>205</v>
      </c>
      <c r="G1069" s="93"/>
      <c r="H1069" s="93"/>
      <c r="I1069" s="93"/>
      <c r="J1069" s="93"/>
      <c r="K1069" s="96"/>
      <c r="L1069" s="97"/>
      <c r="M1069" s="97"/>
      <c r="N1069" s="97"/>
      <c r="R1069" s="106"/>
      <c r="S1069" s="83"/>
      <c r="T1069" s="106"/>
      <c r="U1069" s="109"/>
      <c r="V1069" s="109"/>
      <c r="W1069" s="109"/>
      <c r="X1069" s="109"/>
      <c r="Y1069" s="83"/>
      <c r="Z1069" s="83"/>
      <c r="AA1069" s="83"/>
    </row>
    <row r="1070" spans="2:27">
      <c r="B1070" s="9" t="s">
        <v>1851</v>
      </c>
      <c r="C1070" s="11"/>
      <c r="D1070" s="11"/>
      <c r="E1070" s="11"/>
      <c r="F1070" s="11" t="s">
        <v>207</v>
      </c>
      <c r="G1070" s="93"/>
      <c r="H1070" s="93"/>
      <c r="I1070" s="93"/>
      <c r="J1070" s="93"/>
      <c r="K1070" s="96"/>
      <c r="L1070" s="97"/>
      <c r="M1070" s="97"/>
      <c r="N1070" s="97"/>
      <c r="R1070" s="106"/>
      <c r="S1070" s="83"/>
      <c r="T1070" s="106"/>
      <c r="U1070" s="109"/>
      <c r="V1070" s="109"/>
      <c r="W1070" s="109"/>
      <c r="X1070" s="109"/>
      <c r="Y1070" s="83"/>
      <c r="Z1070" s="83"/>
      <c r="AA1070" s="83"/>
    </row>
    <row r="1071" spans="2:27">
      <c r="B1071" s="9"/>
      <c r="C1071" s="11"/>
      <c r="D1071" s="11"/>
      <c r="E1071" s="11" t="s">
        <v>1852</v>
      </c>
      <c r="F1071" s="11"/>
      <c r="G1071" s="93"/>
      <c r="H1071" s="93"/>
      <c r="I1071" s="93"/>
      <c r="J1071" s="93"/>
      <c r="K1071" s="96"/>
      <c r="L1071" s="97"/>
      <c r="M1071" s="97"/>
      <c r="N1071" s="97"/>
      <c r="R1071" s="106"/>
      <c r="S1071" s="83"/>
      <c r="T1071" s="106"/>
      <c r="U1071" s="109"/>
      <c r="V1071" s="109"/>
      <c r="W1071" s="109"/>
      <c r="X1071" s="109"/>
      <c r="Y1071" s="83"/>
      <c r="Z1071" s="83"/>
      <c r="AA1071" s="83"/>
    </row>
    <row r="1072" spans="2:27">
      <c r="B1072" s="9" t="s">
        <v>1853</v>
      </c>
      <c r="C1072" s="11"/>
      <c r="D1072" s="11"/>
      <c r="E1072" s="11"/>
      <c r="F1072" s="11" t="s">
        <v>1854</v>
      </c>
      <c r="G1072" s="93"/>
      <c r="H1072" s="93"/>
      <c r="I1072" s="93"/>
      <c r="J1072" s="93"/>
      <c r="K1072" s="96"/>
      <c r="L1072" s="97"/>
      <c r="M1072" s="97"/>
      <c r="N1072" s="97"/>
      <c r="R1072" s="106"/>
      <c r="S1072" s="83"/>
      <c r="T1072" s="106"/>
      <c r="U1072" s="109"/>
      <c r="V1072" s="109"/>
      <c r="W1072" s="109"/>
      <c r="X1072" s="109"/>
      <c r="Y1072" s="83"/>
      <c r="Z1072" s="83"/>
      <c r="AA1072" s="83"/>
    </row>
    <row r="1073" spans="2:27">
      <c r="B1073" s="9" t="s">
        <v>1855</v>
      </c>
      <c r="C1073" s="11"/>
      <c r="D1073" s="11"/>
      <c r="E1073" s="11"/>
      <c r="F1073" s="11" t="s">
        <v>1856</v>
      </c>
      <c r="G1073" s="93"/>
      <c r="H1073" s="93"/>
      <c r="I1073" s="93"/>
      <c r="J1073" s="93"/>
      <c r="K1073" s="96"/>
      <c r="L1073" s="97"/>
      <c r="M1073" s="97"/>
      <c r="N1073" s="97"/>
      <c r="R1073" s="106"/>
      <c r="S1073" s="83"/>
      <c r="T1073" s="106"/>
      <c r="U1073" s="109"/>
      <c r="V1073" s="109"/>
      <c r="W1073" s="109"/>
      <c r="X1073" s="109"/>
      <c r="Y1073" s="83"/>
      <c r="Z1073" s="83"/>
      <c r="AA1073" s="83"/>
    </row>
    <row r="1074" spans="2:27">
      <c r="B1074" s="9" t="s">
        <v>1857</v>
      </c>
      <c r="C1074" s="11"/>
      <c r="D1074" s="11"/>
      <c r="E1074" s="11"/>
      <c r="F1074" s="11" t="s">
        <v>1858</v>
      </c>
      <c r="G1074" s="93"/>
      <c r="H1074" s="93"/>
      <c r="I1074" s="93"/>
      <c r="J1074" s="93"/>
      <c r="K1074" s="96"/>
      <c r="L1074" s="97"/>
      <c r="M1074" s="97"/>
      <c r="N1074" s="97"/>
      <c r="R1074" s="106"/>
      <c r="S1074" s="83"/>
      <c r="T1074" s="106"/>
      <c r="U1074" s="109"/>
      <c r="V1074" s="109"/>
      <c r="W1074" s="109"/>
      <c r="X1074" s="109"/>
      <c r="Y1074" s="83"/>
      <c r="Z1074" s="83"/>
      <c r="AA1074" s="83"/>
    </row>
    <row r="1075" spans="2:27">
      <c r="B1075" s="9" t="s">
        <v>1859</v>
      </c>
      <c r="C1075" s="11"/>
      <c r="D1075" s="11"/>
      <c r="E1075" s="11"/>
      <c r="F1075" s="11" t="s">
        <v>1860</v>
      </c>
      <c r="G1075" s="93"/>
      <c r="H1075" s="93"/>
      <c r="I1075" s="93"/>
      <c r="J1075" s="93"/>
      <c r="K1075" s="96"/>
      <c r="L1075" s="97"/>
      <c r="M1075" s="97"/>
      <c r="N1075" s="97"/>
      <c r="R1075" s="106"/>
      <c r="S1075" s="83"/>
      <c r="T1075" s="106"/>
      <c r="U1075" s="109"/>
      <c r="V1075" s="109"/>
      <c r="W1075" s="109"/>
      <c r="X1075" s="109"/>
      <c r="Y1075" s="83"/>
      <c r="Z1075" s="83"/>
      <c r="AA1075" s="83"/>
    </row>
    <row r="1076" spans="2:27">
      <c r="B1076" s="9"/>
      <c r="C1076" s="11"/>
      <c r="D1076" s="11"/>
      <c r="E1076" s="11" t="s">
        <v>1861</v>
      </c>
      <c r="F1076" s="11"/>
      <c r="G1076" s="93"/>
      <c r="H1076" s="93"/>
      <c r="I1076" s="93"/>
      <c r="J1076" s="93"/>
      <c r="K1076" s="96"/>
      <c r="L1076" s="97"/>
      <c r="M1076" s="97"/>
      <c r="N1076" s="97"/>
      <c r="R1076" s="106"/>
      <c r="S1076" s="83"/>
      <c r="T1076" s="106"/>
      <c r="U1076" s="109"/>
      <c r="V1076" s="109"/>
      <c r="W1076" s="109"/>
      <c r="X1076" s="109"/>
      <c r="Y1076" s="83"/>
      <c r="Z1076" s="83"/>
      <c r="AA1076" s="83"/>
    </row>
    <row r="1077" spans="2:27">
      <c r="B1077" s="9" t="s">
        <v>1862</v>
      </c>
      <c r="C1077" s="11"/>
      <c r="D1077" s="11"/>
      <c r="E1077" s="11"/>
      <c r="F1077" s="11" t="s">
        <v>1861</v>
      </c>
      <c r="G1077" s="93"/>
      <c r="H1077" s="93"/>
      <c r="I1077" s="93"/>
      <c r="J1077" s="93"/>
      <c r="K1077" s="96"/>
      <c r="L1077" s="97"/>
      <c r="M1077" s="97"/>
      <c r="N1077" s="97"/>
      <c r="R1077" s="106"/>
      <c r="S1077" s="83"/>
      <c r="T1077" s="106"/>
      <c r="U1077" s="109"/>
      <c r="V1077" s="109"/>
      <c r="W1077" s="109"/>
      <c r="X1077" s="109"/>
      <c r="Y1077" s="83"/>
      <c r="Z1077" s="83"/>
      <c r="AA1077" s="83"/>
    </row>
    <row r="1078" spans="2:27">
      <c r="B1078" s="9"/>
      <c r="C1078" s="11"/>
      <c r="D1078" s="11"/>
      <c r="E1078" s="11" t="s">
        <v>1863</v>
      </c>
      <c r="F1078" s="11"/>
      <c r="G1078" s="93"/>
      <c r="H1078" s="93"/>
      <c r="I1078" s="93"/>
      <c r="J1078" s="93"/>
      <c r="K1078" s="96"/>
      <c r="L1078" s="97"/>
      <c r="M1078" s="97"/>
      <c r="N1078" s="97"/>
      <c r="R1078" s="106"/>
      <c r="S1078" s="83"/>
      <c r="T1078" s="106"/>
      <c r="U1078" s="109"/>
      <c r="V1078" s="109"/>
      <c r="W1078" s="109"/>
      <c r="X1078" s="109"/>
      <c r="Y1078" s="83"/>
      <c r="Z1078" s="83"/>
      <c r="AA1078" s="83"/>
    </row>
    <row r="1079" spans="2:27">
      <c r="B1079" s="9" t="s">
        <v>1864</v>
      </c>
      <c r="C1079" s="11"/>
      <c r="D1079" s="11"/>
      <c r="E1079" s="11"/>
      <c r="F1079" s="11" t="s">
        <v>1863</v>
      </c>
      <c r="G1079" s="93"/>
      <c r="H1079" s="93"/>
      <c r="I1079" s="93"/>
      <c r="J1079" s="93"/>
      <c r="K1079" s="96"/>
      <c r="L1079" s="97"/>
      <c r="M1079" s="97"/>
      <c r="N1079" s="97"/>
      <c r="R1079" s="106"/>
      <c r="S1079" s="83"/>
      <c r="T1079" s="106"/>
      <c r="U1079" s="109"/>
      <c r="V1079" s="109"/>
      <c r="W1079" s="109"/>
      <c r="X1079" s="109"/>
      <c r="Y1079" s="83"/>
      <c r="Z1079" s="83"/>
      <c r="AA1079" s="83"/>
    </row>
    <row r="1080" spans="2:27">
      <c r="B1080" s="9"/>
      <c r="C1080" s="11"/>
      <c r="D1080" s="11" t="s">
        <v>1865</v>
      </c>
      <c r="E1080" s="11"/>
      <c r="F1080" s="11"/>
      <c r="G1080" s="93"/>
      <c r="H1080" s="93"/>
      <c r="I1080" s="93"/>
      <c r="J1080" s="93"/>
      <c r="K1080" s="96"/>
      <c r="L1080" s="97"/>
      <c r="M1080" s="97"/>
      <c r="N1080" s="97"/>
      <c r="R1080" s="106"/>
      <c r="S1080" s="83"/>
      <c r="T1080" s="106"/>
      <c r="U1080" s="109"/>
      <c r="V1080" s="109"/>
      <c r="W1080" s="109"/>
      <c r="X1080" s="109"/>
      <c r="Y1080" s="83"/>
      <c r="Z1080" s="83"/>
      <c r="AA1080" s="83"/>
    </row>
    <row r="1081" spans="2:27">
      <c r="B1081" s="9"/>
      <c r="C1081" s="11"/>
      <c r="D1081" s="11"/>
      <c r="E1081" s="11" t="s">
        <v>1866</v>
      </c>
      <c r="F1081" s="11"/>
      <c r="G1081" s="93"/>
      <c r="H1081" s="93"/>
      <c r="I1081" s="93"/>
      <c r="J1081" s="93"/>
      <c r="K1081" s="96"/>
      <c r="L1081" s="97"/>
      <c r="M1081" s="97"/>
      <c r="N1081" s="97"/>
      <c r="R1081" s="106"/>
      <c r="S1081" s="83"/>
      <c r="T1081" s="106"/>
      <c r="U1081" s="109"/>
      <c r="V1081" s="109"/>
      <c r="W1081" s="109"/>
      <c r="X1081" s="109"/>
      <c r="Y1081" s="83"/>
      <c r="Z1081" s="83"/>
      <c r="AA1081" s="83"/>
    </row>
    <row r="1082" spans="2:27">
      <c r="B1082" s="9" t="s">
        <v>1867</v>
      </c>
      <c r="C1082" s="11"/>
      <c r="D1082" s="11"/>
      <c r="E1082" s="11"/>
      <c r="F1082" s="11" t="s">
        <v>205</v>
      </c>
      <c r="G1082" s="93"/>
      <c r="H1082" s="93"/>
      <c r="I1082" s="93"/>
      <c r="J1082" s="93"/>
      <c r="K1082" s="96"/>
      <c r="L1082" s="97"/>
      <c r="M1082" s="97"/>
      <c r="N1082" s="97"/>
      <c r="R1082" s="106"/>
      <c r="S1082" s="83"/>
      <c r="T1082" s="106"/>
      <c r="U1082" s="109"/>
      <c r="V1082" s="109"/>
      <c r="W1082" s="109"/>
      <c r="X1082" s="109"/>
      <c r="Y1082" s="83"/>
      <c r="Z1082" s="83"/>
      <c r="AA1082" s="83"/>
    </row>
    <row r="1083" spans="2:27">
      <c r="B1083" s="9" t="s">
        <v>1868</v>
      </c>
      <c r="C1083" s="11"/>
      <c r="D1083" s="11"/>
      <c r="E1083" s="11"/>
      <c r="F1083" s="11" t="s">
        <v>207</v>
      </c>
      <c r="G1083" s="93"/>
      <c r="H1083" s="93"/>
      <c r="I1083" s="93"/>
      <c r="J1083" s="93"/>
      <c r="K1083" s="96"/>
      <c r="L1083" s="97"/>
      <c r="M1083" s="97"/>
      <c r="N1083" s="97"/>
      <c r="R1083" s="106"/>
      <c r="S1083" s="83"/>
      <c r="T1083" s="106"/>
      <c r="U1083" s="109"/>
      <c r="V1083" s="109"/>
      <c r="W1083" s="109"/>
      <c r="X1083" s="109"/>
      <c r="Y1083" s="83"/>
      <c r="Z1083" s="83"/>
      <c r="AA1083" s="83"/>
    </row>
    <row r="1084" spans="2:27">
      <c r="B1084" s="9"/>
      <c r="C1084" s="11"/>
      <c r="D1084" s="11"/>
      <c r="E1084" s="11" t="s">
        <v>1869</v>
      </c>
      <c r="F1084" s="11"/>
      <c r="G1084" s="93"/>
      <c r="H1084" s="93"/>
      <c r="I1084" s="93"/>
      <c r="J1084" s="93"/>
      <c r="K1084" s="96"/>
      <c r="L1084" s="97"/>
      <c r="M1084" s="97"/>
      <c r="N1084" s="97"/>
      <c r="R1084" s="106"/>
      <c r="S1084" s="83"/>
      <c r="T1084" s="106"/>
      <c r="U1084" s="109"/>
      <c r="V1084" s="109"/>
      <c r="W1084" s="109"/>
      <c r="X1084" s="109"/>
      <c r="Y1084" s="83"/>
      <c r="Z1084" s="83"/>
      <c r="AA1084" s="83"/>
    </row>
    <row r="1085" spans="2:27">
      <c r="B1085" s="9" t="s">
        <v>1870</v>
      </c>
      <c r="C1085" s="11"/>
      <c r="D1085" s="11"/>
      <c r="E1085" s="11"/>
      <c r="F1085" s="11" t="s">
        <v>1869</v>
      </c>
      <c r="G1085" s="93"/>
      <c r="H1085" s="93"/>
      <c r="I1085" s="93"/>
      <c r="J1085" s="93"/>
      <c r="K1085" s="96"/>
      <c r="L1085" s="97"/>
      <c r="M1085" s="97"/>
      <c r="N1085" s="97"/>
      <c r="R1085" s="106"/>
      <c r="S1085" s="83"/>
      <c r="T1085" s="106"/>
      <c r="U1085" s="109"/>
      <c r="V1085" s="109"/>
      <c r="W1085" s="109"/>
      <c r="X1085" s="109"/>
      <c r="Y1085" s="83"/>
      <c r="Z1085" s="83"/>
      <c r="AA1085" s="83"/>
    </row>
    <row r="1086" spans="2:27">
      <c r="B1086" s="9"/>
      <c r="C1086" s="11"/>
      <c r="D1086" s="11"/>
      <c r="E1086" s="11" t="s">
        <v>1871</v>
      </c>
      <c r="F1086" s="11"/>
      <c r="G1086" s="93"/>
      <c r="H1086" s="93"/>
      <c r="I1086" s="93"/>
      <c r="J1086" s="93"/>
      <c r="K1086" s="96"/>
      <c r="L1086" s="97"/>
      <c r="M1086" s="97"/>
      <c r="N1086" s="97"/>
      <c r="R1086" s="106"/>
      <c r="S1086" s="83"/>
      <c r="T1086" s="106"/>
      <c r="U1086" s="109"/>
      <c r="V1086" s="109"/>
      <c r="W1086" s="109"/>
      <c r="X1086" s="109"/>
      <c r="Y1086" s="83"/>
      <c r="Z1086" s="83"/>
      <c r="AA1086" s="83"/>
    </row>
    <row r="1087" spans="2:27">
      <c r="B1087" s="9" t="s">
        <v>1872</v>
      </c>
      <c r="C1087" s="11"/>
      <c r="D1087" s="11"/>
      <c r="E1087" s="11"/>
      <c r="F1087" s="11" t="s">
        <v>1873</v>
      </c>
      <c r="G1087" s="93"/>
      <c r="H1087" s="93"/>
      <c r="I1087" s="93"/>
      <c r="J1087" s="93"/>
      <c r="K1087" s="96"/>
      <c r="L1087" s="97"/>
      <c r="M1087" s="97"/>
      <c r="N1087" s="97"/>
      <c r="R1087" s="106"/>
      <c r="S1087" s="83"/>
      <c r="T1087" s="106"/>
      <c r="U1087" s="109"/>
      <c r="V1087" s="109"/>
      <c r="W1087" s="109"/>
      <c r="X1087" s="109"/>
      <c r="Y1087" s="83"/>
      <c r="Z1087" s="83"/>
      <c r="AA1087" s="83"/>
    </row>
    <row r="1088" spans="2:27">
      <c r="B1088" s="9" t="s">
        <v>1874</v>
      </c>
      <c r="C1088" s="11"/>
      <c r="D1088" s="11"/>
      <c r="E1088" s="11"/>
      <c r="F1088" s="11" t="s">
        <v>1875</v>
      </c>
      <c r="G1088" s="93"/>
      <c r="H1088" s="93"/>
      <c r="I1088" s="93"/>
      <c r="J1088" s="93"/>
      <c r="K1088" s="96"/>
      <c r="L1088" s="97"/>
      <c r="M1088" s="97"/>
      <c r="N1088" s="97"/>
      <c r="R1088" s="106"/>
      <c r="S1088" s="83"/>
      <c r="T1088" s="106"/>
      <c r="U1088" s="109"/>
      <c r="V1088" s="109"/>
      <c r="W1088" s="109"/>
      <c r="X1088" s="109"/>
      <c r="Y1088" s="83"/>
      <c r="Z1088" s="83"/>
      <c r="AA1088" s="83"/>
    </row>
    <row r="1089" spans="2:27">
      <c r="B1089" s="9" t="s">
        <v>1876</v>
      </c>
      <c r="C1089" s="11"/>
      <c r="D1089" s="11"/>
      <c r="E1089" s="11"/>
      <c r="F1089" s="11" t="s">
        <v>1877</v>
      </c>
      <c r="G1089" s="93"/>
      <c r="H1089" s="93"/>
      <c r="I1089" s="93"/>
      <c r="J1089" s="93"/>
      <c r="K1089" s="96"/>
      <c r="L1089" s="97"/>
      <c r="M1089" s="97"/>
      <c r="N1089" s="97"/>
      <c r="R1089" s="106"/>
      <c r="S1089" s="83"/>
      <c r="T1089" s="106"/>
      <c r="U1089" s="109"/>
      <c r="V1089" s="109"/>
      <c r="W1089" s="109"/>
      <c r="X1089" s="109"/>
      <c r="Y1089" s="83"/>
      <c r="Z1089" s="83"/>
      <c r="AA1089" s="83"/>
    </row>
    <row r="1090" spans="2:27">
      <c r="B1090" s="9" t="s">
        <v>1878</v>
      </c>
      <c r="C1090" s="11"/>
      <c r="D1090" s="11"/>
      <c r="E1090" s="11"/>
      <c r="F1090" s="11" t="s">
        <v>1879</v>
      </c>
      <c r="G1090" s="93"/>
      <c r="H1090" s="93"/>
      <c r="I1090" s="93"/>
      <c r="J1090" s="93"/>
      <c r="K1090" s="96"/>
      <c r="L1090" s="97"/>
      <c r="M1090" s="97"/>
      <c r="N1090" s="97"/>
      <c r="R1090" s="106"/>
      <c r="S1090" s="83"/>
      <c r="T1090" s="106"/>
      <c r="U1090" s="109"/>
      <c r="V1090" s="109"/>
      <c r="W1090" s="109"/>
      <c r="X1090" s="109"/>
      <c r="Y1090" s="83"/>
      <c r="Z1090" s="83"/>
      <c r="AA1090" s="83"/>
    </row>
    <row r="1091" spans="2:27">
      <c r="B1091" s="9"/>
      <c r="C1091" s="11"/>
      <c r="D1091" s="11"/>
      <c r="E1091" s="11" t="s">
        <v>1880</v>
      </c>
      <c r="F1091" s="11"/>
      <c r="G1091" s="93"/>
      <c r="H1091" s="93"/>
      <c r="I1091" s="93"/>
      <c r="J1091" s="93"/>
      <c r="K1091" s="96"/>
      <c r="L1091" s="97"/>
      <c r="M1091" s="97"/>
      <c r="N1091" s="97"/>
      <c r="R1091" s="106"/>
      <c r="S1091" s="83"/>
      <c r="T1091" s="106"/>
      <c r="U1091" s="109"/>
      <c r="V1091" s="109"/>
      <c r="W1091" s="109"/>
      <c r="X1091" s="109"/>
      <c r="Y1091" s="83"/>
      <c r="Z1091" s="83"/>
      <c r="AA1091" s="83"/>
    </row>
    <row r="1092" spans="2:27">
      <c r="B1092" s="9" t="s">
        <v>1881</v>
      </c>
      <c r="C1092" s="11"/>
      <c r="D1092" s="11"/>
      <c r="E1092" s="11"/>
      <c r="F1092" s="11" t="s">
        <v>1882</v>
      </c>
      <c r="G1092" s="93"/>
      <c r="H1092" s="93"/>
      <c r="I1092" s="93"/>
      <c r="J1092" s="93"/>
      <c r="K1092" s="96"/>
      <c r="L1092" s="97"/>
      <c r="M1092" s="97"/>
      <c r="N1092" s="97"/>
      <c r="R1092" s="106"/>
      <c r="S1092" s="83"/>
      <c r="T1092" s="106"/>
      <c r="U1092" s="109"/>
      <c r="V1092" s="109"/>
      <c r="W1092" s="109"/>
      <c r="X1092" s="109"/>
      <c r="Y1092" s="83"/>
      <c r="Z1092" s="83"/>
      <c r="AA1092" s="83"/>
    </row>
    <row r="1093" spans="2:27">
      <c r="B1093" s="9" t="s">
        <v>1883</v>
      </c>
      <c r="C1093" s="11"/>
      <c r="D1093" s="11"/>
      <c r="E1093" s="11"/>
      <c r="F1093" s="11" t="s">
        <v>1884</v>
      </c>
      <c r="G1093" s="93"/>
      <c r="H1093" s="93"/>
      <c r="I1093" s="93"/>
      <c r="J1093" s="93"/>
      <c r="K1093" s="96"/>
      <c r="L1093" s="97"/>
      <c r="M1093" s="97"/>
      <c r="N1093" s="97"/>
      <c r="R1093" s="106"/>
      <c r="S1093" s="83"/>
      <c r="T1093" s="106"/>
      <c r="U1093" s="109"/>
      <c r="V1093" s="109"/>
      <c r="W1093" s="109"/>
      <c r="X1093" s="109"/>
      <c r="Y1093" s="83"/>
      <c r="Z1093" s="83"/>
      <c r="AA1093" s="83"/>
    </row>
    <row r="1094" spans="2:27">
      <c r="B1094" s="9"/>
      <c r="C1094" s="11"/>
      <c r="D1094" s="11" t="s">
        <v>1885</v>
      </c>
      <c r="E1094" s="11"/>
      <c r="F1094" s="11"/>
      <c r="G1094" s="93"/>
      <c r="H1094" s="93"/>
      <c r="I1094" s="93"/>
      <c r="J1094" s="93"/>
      <c r="K1094" s="96"/>
      <c r="L1094" s="97"/>
      <c r="M1094" s="97"/>
      <c r="N1094" s="97"/>
      <c r="R1094" s="106"/>
      <c r="S1094" s="83"/>
      <c r="T1094" s="106"/>
      <c r="U1094" s="109"/>
      <c r="V1094" s="109"/>
      <c r="W1094" s="109"/>
      <c r="X1094" s="109"/>
      <c r="Y1094" s="83"/>
      <c r="Z1094" s="83"/>
      <c r="AA1094" s="83"/>
    </row>
    <row r="1095" spans="2:27">
      <c r="B1095" s="9"/>
      <c r="C1095" s="11"/>
      <c r="D1095" s="11"/>
      <c r="E1095" s="11" t="s">
        <v>1886</v>
      </c>
      <c r="F1095" s="11"/>
      <c r="G1095" s="93"/>
      <c r="H1095" s="93"/>
      <c r="I1095" s="93"/>
      <c r="J1095" s="93"/>
      <c r="K1095" s="96"/>
      <c r="L1095" s="97"/>
      <c r="M1095" s="97"/>
      <c r="N1095" s="97"/>
      <c r="R1095" s="106"/>
      <c r="S1095" s="83"/>
      <c r="T1095" s="106"/>
      <c r="U1095" s="109"/>
      <c r="V1095" s="109"/>
      <c r="W1095" s="109"/>
      <c r="X1095" s="109"/>
      <c r="Y1095" s="83"/>
      <c r="Z1095" s="83"/>
      <c r="AA1095" s="83"/>
    </row>
    <row r="1096" spans="2:27">
      <c r="B1096" s="9" t="s">
        <v>1887</v>
      </c>
      <c r="C1096" s="11"/>
      <c r="D1096" s="11"/>
      <c r="E1096" s="11"/>
      <c r="F1096" s="11" t="s">
        <v>205</v>
      </c>
      <c r="G1096" s="93"/>
      <c r="H1096" s="93"/>
      <c r="I1096" s="93"/>
      <c r="J1096" s="93"/>
      <c r="K1096" s="96"/>
      <c r="L1096" s="97"/>
      <c r="M1096" s="97"/>
      <c r="N1096" s="97"/>
      <c r="R1096" s="106"/>
      <c r="S1096" s="83"/>
      <c r="T1096" s="106"/>
      <c r="U1096" s="109"/>
      <c r="V1096" s="109"/>
      <c r="W1096" s="109"/>
      <c r="X1096" s="109"/>
      <c r="Y1096" s="83"/>
      <c r="Z1096" s="83"/>
      <c r="AA1096" s="83"/>
    </row>
    <row r="1097" spans="2:27">
      <c r="B1097" s="9" t="s">
        <v>1888</v>
      </c>
      <c r="C1097" s="11"/>
      <c r="D1097" s="11"/>
      <c r="E1097" s="11"/>
      <c r="F1097" s="11" t="s">
        <v>207</v>
      </c>
      <c r="G1097" s="93"/>
      <c r="H1097" s="93"/>
      <c r="I1097" s="93"/>
      <c r="J1097" s="93"/>
      <c r="K1097" s="96"/>
      <c r="L1097" s="97"/>
      <c r="M1097" s="97"/>
      <c r="N1097" s="97"/>
      <c r="R1097" s="106"/>
      <c r="S1097" s="83"/>
      <c r="T1097" s="106"/>
      <c r="U1097" s="109"/>
      <c r="V1097" s="109"/>
      <c r="W1097" s="109"/>
      <c r="X1097" s="109"/>
      <c r="Y1097" s="83"/>
      <c r="Z1097" s="83"/>
      <c r="AA1097" s="83"/>
    </row>
    <row r="1098" spans="2:27">
      <c r="B1098" s="9"/>
      <c r="C1098" s="11"/>
      <c r="D1098" s="11"/>
      <c r="E1098" s="11" t="s">
        <v>1889</v>
      </c>
      <c r="F1098" s="11"/>
      <c r="G1098" s="93"/>
      <c r="H1098" s="93"/>
      <c r="I1098" s="93"/>
      <c r="J1098" s="93"/>
      <c r="K1098" s="96"/>
      <c r="L1098" s="97"/>
      <c r="M1098" s="97"/>
      <c r="N1098" s="97"/>
      <c r="R1098" s="106"/>
      <c r="S1098" s="83"/>
      <c r="T1098" s="106"/>
      <c r="U1098" s="109"/>
      <c r="V1098" s="109"/>
      <c r="W1098" s="109"/>
      <c r="X1098" s="109"/>
      <c r="Y1098" s="83"/>
      <c r="Z1098" s="83"/>
      <c r="AA1098" s="83"/>
    </row>
    <row r="1099" spans="2:27">
      <c r="B1099" s="9" t="s">
        <v>1890</v>
      </c>
      <c r="C1099" s="11"/>
      <c r="D1099" s="11"/>
      <c r="E1099" s="11"/>
      <c r="F1099" s="11" t="s">
        <v>1891</v>
      </c>
      <c r="G1099" s="93"/>
      <c r="H1099" s="93"/>
      <c r="I1099" s="93"/>
      <c r="J1099" s="93"/>
      <c r="K1099" s="96"/>
      <c r="L1099" s="97"/>
      <c r="M1099" s="97"/>
      <c r="N1099" s="97"/>
      <c r="R1099" s="106"/>
      <c r="S1099" s="83"/>
      <c r="T1099" s="106"/>
      <c r="U1099" s="109"/>
      <c r="V1099" s="109"/>
      <c r="W1099" s="109"/>
      <c r="X1099" s="109"/>
      <c r="Y1099" s="83"/>
      <c r="Z1099" s="83"/>
      <c r="AA1099" s="83"/>
    </row>
    <row r="1100" spans="2:27">
      <c r="B1100" s="9" t="s">
        <v>1892</v>
      </c>
      <c r="C1100" s="11"/>
      <c r="D1100" s="11"/>
      <c r="E1100" s="11"/>
      <c r="F1100" s="11" t="s">
        <v>1893</v>
      </c>
      <c r="G1100" s="93"/>
      <c r="H1100" s="93"/>
      <c r="I1100" s="93"/>
      <c r="J1100" s="93"/>
      <c r="K1100" s="96"/>
      <c r="L1100" s="97"/>
      <c r="M1100" s="97"/>
      <c r="N1100" s="97"/>
      <c r="R1100" s="106"/>
      <c r="S1100" s="83"/>
      <c r="T1100" s="106"/>
      <c r="U1100" s="109"/>
      <c r="V1100" s="109"/>
      <c r="W1100" s="109"/>
      <c r="X1100" s="109"/>
      <c r="Y1100" s="83"/>
      <c r="Z1100" s="83"/>
      <c r="AA1100" s="83"/>
    </row>
    <row r="1101" spans="2:27">
      <c r="B1101" s="9" t="s">
        <v>1894</v>
      </c>
      <c r="C1101" s="11"/>
      <c r="D1101" s="11"/>
      <c r="E1101" s="11"/>
      <c r="F1101" s="11" t="s">
        <v>1895</v>
      </c>
      <c r="G1101" s="93"/>
      <c r="H1101" s="93"/>
      <c r="I1101" s="93"/>
      <c r="J1101" s="93"/>
      <c r="K1101" s="96"/>
      <c r="L1101" s="97"/>
      <c r="M1101" s="97"/>
      <c r="N1101" s="97"/>
      <c r="R1101" s="106"/>
      <c r="S1101" s="83"/>
      <c r="T1101" s="106"/>
      <c r="U1101" s="109"/>
      <c r="V1101" s="109"/>
      <c r="W1101" s="109"/>
      <c r="X1101" s="109"/>
      <c r="Y1101" s="83"/>
      <c r="Z1101" s="83"/>
      <c r="AA1101" s="83"/>
    </row>
    <row r="1102" spans="2:27">
      <c r="B1102" s="9" t="s">
        <v>1896</v>
      </c>
      <c r="C1102" s="11"/>
      <c r="D1102" s="11"/>
      <c r="E1102" s="11"/>
      <c r="F1102" s="11" t="s">
        <v>1897</v>
      </c>
      <c r="G1102" s="93"/>
      <c r="H1102" s="93"/>
      <c r="I1102" s="93"/>
      <c r="J1102" s="93"/>
      <c r="K1102" s="96"/>
      <c r="L1102" s="97"/>
      <c r="M1102" s="97"/>
      <c r="N1102" s="97"/>
      <c r="R1102" s="106"/>
      <c r="S1102" s="83"/>
      <c r="T1102" s="106"/>
      <c r="U1102" s="109"/>
      <c r="V1102" s="109"/>
      <c r="W1102" s="109"/>
      <c r="X1102" s="109"/>
      <c r="Y1102" s="83"/>
      <c r="Z1102" s="83"/>
      <c r="AA1102" s="83"/>
    </row>
    <row r="1103" spans="2:27">
      <c r="B1103" s="9"/>
      <c r="C1103" s="11"/>
      <c r="D1103" s="11"/>
      <c r="E1103" s="11" t="s">
        <v>1898</v>
      </c>
      <c r="F1103" s="11"/>
      <c r="G1103" s="93"/>
      <c r="H1103" s="93"/>
      <c r="I1103" s="93"/>
      <c r="J1103" s="93"/>
      <c r="K1103" s="96"/>
      <c r="L1103" s="97"/>
      <c r="M1103" s="97"/>
      <c r="N1103" s="97"/>
      <c r="R1103" s="106"/>
      <c r="S1103" s="83"/>
      <c r="T1103" s="106"/>
      <c r="U1103" s="109"/>
      <c r="V1103" s="109"/>
      <c r="W1103" s="109"/>
      <c r="X1103" s="109"/>
      <c r="Y1103" s="83"/>
      <c r="Z1103" s="83"/>
      <c r="AA1103" s="83"/>
    </row>
    <row r="1104" spans="2:27">
      <c r="B1104" s="9" t="s">
        <v>1899</v>
      </c>
      <c r="C1104" s="11"/>
      <c r="D1104" s="11"/>
      <c r="E1104" s="11"/>
      <c r="F1104" s="11" t="s">
        <v>1900</v>
      </c>
      <c r="G1104" s="93"/>
      <c r="H1104" s="93"/>
      <c r="I1104" s="93"/>
      <c r="J1104" s="93"/>
      <c r="K1104" s="96"/>
      <c r="L1104" s="97"/>
      <c r="M1104" s="97"/>
      <c r="N1104" s="97"/>
      <c r="R1104" s="106"/>
      <c r="S1104" s="83"/>
      <c r="T1104" s="106"/>
      <c r="U1104" s="109"/>
      <c r="V1104" s="109"/>
      <c r="W1104" s="109"/>
      <c r="X1104" s="109"/>
      <c r="Y1104" s="83"/>
      <c r="Z1104" s="83"/>
      <c r="AA1104" s="83"/>
    </row>
    <row r="1105" spans="2:27">
      <c r="B1105" s="9" t="s">
        <v>1901</v>
      </c>
      <c r="C1105" s="11"/>
      <c r="D1105" s="11"/>
      <c r="E1105" s="11"/>
      <c r="F1105" s="11" t="s">
        <v>1902</v>
      </c>
      <c r="G1105" s="93"/>
      <c r="H1105" s="93"/>
      <c r="I1105" s="93"/>
      <c r="J1105" s="93"/>
      <c r="K1105" s="96"/>
      <c r="L1105" s="97"/>
      <c r="M1105" s="97"/>
      <c r="N1105" s="97"/>
      <c r="R1105" s="106"/>
      <c r="S1105" s="83"/>
      <c r="T1105" s="106"/>
      <c r="U1105" s="109"/>
      <c r="V1105" s="109"/>
      <c r="W1105" s="109"/>
      <c r="X1105" s="109"/>
      <c r="Y1105" s="83"/>
      <c r="Z1105" s="83"/>
      <c r="AA1105" s="83"/>
    </row>
    <row r="1106" spans="2:27">
      <c r="B1106" s="9" t="s">
        <v>1903</v>
      </c>
      <c r="C1106" s="11"/>
      <c r="D1106" s="11"/>
      <c r="E1106" s="11"/>
      <c r="F1106" s="11" t="s">
        <v>1904</v>
      </c>
      <c r="G1106" s="93"/>
      <c r="H1106" s="93"/>
      <c r="I1106" s="93"/>
      <c r="J1106" s="93"/>
      <c r="K1106" s="96"/>
      <c r="L1106" s="97"/>
      <c r="M1106" s="97"/>
      <c r="N1106" s="97"/>
      <c r="R1106" s="106"/>
      <c r="S1106" s="83"/>
      <c r="T1106" s="106"/>
      <c r="U1106" s="109"/>
      <c r="V1106" s="109"/>
      <c r="W1106" s="109"/>
      <c r="X1106" s="109"/>
      <c r="Y1106" s="83"/>
      <c r="Z1106" s="83"/>
      <c r="AA1106" s="83"/>
    </row>
    <row r="1107" spans="2:27">
      <c r="B1107" s="9" t="s">
        <v>1905</v>
      </c>
      <c r="C1107" s="11"/>
      <c r="D1107" s="11"/>
      <c r="E1107" s="11"/>
      <c r="F1107" s="11" t="s">
        <v>1906</v>
      </c>
      <c r="G1107" s="93"/>
      <c r="H1107" s="93"/>
      <c r="I1107" s="93"/>
      <c r="J1107" s="93"/>
      <c r="K1107" s="96"/>
      <c r="L1107" s="97"/>
      <c r="M1107" s="97"/>
      <c r="N1107" s="97"/>
      <c r="R1107" s="106"/>
      <c r="S1107" s="83"/>
      <c r="T1107" s="106"/>
      <c r="U1107" s="109"/>
      <c r="V1107" s="109"/>
      <c r="W1107" s="109"/>
      <c r="X1107" s="109"/>
      <c r="Y1107" s="83"/>
      <c r="Z1107" s="83"/>
      <c r="AA1107" s="83"/>
    </row>
    <row r="1108" spans="2:27">
      <c r="B1108" s="9"/>
      <c r="C1108" s="11"/>
      <c r="D1108" s="11" t="s">
        <v>1907</v>
      </c>
      <c r="E1108" s="11"/>
      <c r="F1108" s="11"/>
      <c r="G1108" s="93"/>
      <c r="H1108" s="93"/>
      <c r="I1108" s="93"/>
      <c r="J1108" s="93"/>
      <c r="K1108" s="96"/>
      <c r="L1108" s="97"/>
      <c r="M1108" s="97"/>
      <c r="N1108" s="97"/>
      <c r="R1108" s="106"/>
      <c r="S1108" s="83"/>
      <c r="T1108" s="106"/>
      <c r="U1108" s="109"/>
      <c r="V1108" s="109"/>
      <c r="W1108" s="109"/>
      <c r="X1108" s="109"/>
      <c r="Y1108" s="83"/>
      <c r="Z1108" s="83"/>
      <c r="AA1108" s="83"/>
    </row>
    <row r="1109" spans="2:27">
      <c r="B1109" s="9"/>
      <c r="C1109" s="11"/>
      <c r="D1109" s="11"/>
      <c r="E1109" s="11" t="s">
        <v>1908</v>
      </c>
      <c r="F1109" s="11"/>
      <c r="G1109" s="93"/>
      <c r="H1109" s="93"/>
      <c r="I1109" s="93"/>
      <c r="J1109" s="93"/>
      <c r="K1109" s="96"/>
      <c r="L1109" s="97"/>
      <c r="M1109" s="97"/>
      <c r="N1109" s="97"/>
      <c r="R1109" s="106"/>
      <c r="S1109" s="83"/>
      <c r="T1109" s="106"/>
      <c r="U1109" s="109"/>
      <c r="V1109" s="109"/>
      <c r="W1109" s="109"/>
      <c r="X1109" s="109"/>
      <c r="Y1109" s="83"/>
      <c r="Z1109" s="83"/>
      <c r="AA1109" s="83"/>
    </row>
    <row r="1110" spans="2:27">
      <c r="B1110" s="9" t="s">
        <v>1909</v>
      </c>
      <c r="C1110" s="11"/>
      <c r="D1110" s="11"/>
      <c r="E1110" s="11"/>
      <c r="F1110" s="11" t="s">
        <v>205</v>
      </c>
      <c r="G1110" s="93"/>
      <c r="H1110" s="93"/>
      <c r="I1110" s="93"/>
      <c r="J1110" s="93"/>
      <c r="K1110" s="96"/>
      <c r="L1110" s="97"/>
      <c r="M1110" s="97"/>
      <c r="N1110" s="97"/>
      <c r="R1110" s="106"/>
      <c r="S1110" s="83"/>
      <c r="T1110" s="106"/>
      <c r="U1110" s="109"/>
      <c r="V1110" s="109"/>
      <c r="W1110" s="109"/>
      <c r="X1110" s="109"/>
      <c r="Y1110" s="83"/>
      <c r="Z1110" s="83"/>
      <c r="AA1110" s="83"/>
    </row>
    <row r="1111" spans="2:27">
      <c r="B1111" s="9" t="s">
        <v>1910</v>
      </c>
      <c r="C1111" s="11"/>
      <c r="D1111" s="11"/>
      <c r="E1111" s="11"/>
      <c r="F1111" s="11" t="s">
        <v>207</v>
      </c>
      <c r="G1111" s="93"/>
      <c r="H1111" s="93"/>
      <c r="I1111" s="93"/>
      <c r="J1111" s="93"/>
      <c r="K1111" s="96"/>
      <c r="L1111" s="97"/>
      <c r="M1111" s="97"/>
      <c r="N1111" s="97"/>
      <c r="R1111" s="106"/>
      <c r="S1111" s="83"/>
      <c r="T1111" s="106"/>
      <c r="U1111" s="109"/>
      <c r="V1111" s="109"/>
      <c r="W1111" s="109"/>
      <c r="X1111" s="109"/>
      <c r="Y1111" s="83"/>
      <c r="Z1111" s="83"/>
      <c r="AA1111" s="83"/>
    </row>
    <row r="1112" spans="2:27">
      <c r="B1112" s="9"/>
      <c r="C1112" s="11"/>
      <c r="D1112" s="11"/>
      <c r="E1112" s="11" t="s">
        <v>1907</v>
      </c>
      <c r="F1112" s="11"/>
      <c r="G1112" s="93"/>
      <c r="H1112" s="93"/>
      <c r="I1112" s="93"/>
      <c r="J1112" s="93"/>
      <c r="K1112" s="96"/>
      <c r="L1112" s="97"/>
      <c r="M1112" s="97"/>
      <c r="N1112" s="97"/>
      <c r="R1112" s="106"/>
      <c r="S1112" s="83"/>
      <c r="T1112" s="106"/>
      <c r="U1112" s="109"/>
      <c r="V1112" s="109"/>
      <c r="W1112" s="109"/>
      <c r="X1112" s="109"/>
      <c r="Y1112" s="83"/>
      <c r="Z1112" s="83"/>
      <c r="AA1112" s="83"/>
    </row>
    <row r="1113" spans="2:27">
      <c r="B1113" s="9" t="s">
        <v>1911</v>
      </c>
      <c r="C1113" s="11"/>
      <c r="D1113" s="11"/>
      <c r="E1113" s="11"/>
      <c r="F1113" s="11" t="s">
        <v>1912</v>
      </c>
      <c r="G1113" s="93"/>
      <c r="H1113" s="93"/>
      <c r="I1113" s="93"/>
      <c r="J1113" s="93"/>
      <c r="K1113" s="96"/>
      <c r="L1113" s="97"/>
      <c r="M1113" s="97"/>
      <c r="N1113" s="97"/>
      <c r="R1113" s="106"/>
      <c r="S1113" s="83"/>
      <c r="T1113" s="106"/>
      <c r="U1113" s="109"/>
      <c r="V1113" s="109"/>
      <c r="W1113" s="109"/>
      <c r="X1113" s="109"/>
      <c r="Y1113" s="83"/>
      <c r="Z1113" s="83"/>
      <c r="AA1113" s="83"/>
    </row>
    <row r="1114" spans="2:27">
      <c r="B1114" s="9" t="s">
        <v>1913</v>
      </c>
      <c r="C1114" s="11"/>
      <c r="D1114" s="11"/>
      <c r="E1114" s="11"/>
      <c r="F1114" s="11" t="s">
        <v>1914</v>
      </c>
      <c r="G1114" s="93"/>
      <c r="H1114" s="93"/>
      <c r="I1114" s="93"/>
      <c r="J1114" s="93"/>
      <c r="K1114" s="96"/>
      <c r="L1114" s="97"/>
      <c r="M1114" s="97"/>
      <c r="N1114" s="97"/>
      <c r="R1114" s="106"/>
      <c r="S1114" s="83"/>
      <c r="T1114" s="106"/>
      <c r="U1114" s="109"/>
      <c r="V1114" s="109"/>
      <c r="W1114" s="109"/>
      <c r="X1114" s="109"/>
      <c r="Y1114" s="83"/>
      <c r="Z1114" s="83"/>
      <c r="AA1114" s="83"/>
    </row>
    <row r="1115" spans="2:27">
      <c r="B1115" s="9" t="s">
        <v>1915</v>
      </c>
      <c r="C1115" s="11"/>
      <c r="D1115" s="11"/>
      <c r="E1115" s="11"/>
      <c r="F1115" s="11" t="s">
        <v>1916</v>
      </c>
      <c r="G1115" s="93"/>
      <c r="H1115" s="93"/>
      <c r="I1115" s="93"/>
      <c r="J1115" s="93"/>
      <c r="K1115" s="96"/>
      <c r="L1115" s="97"/>
      <c r="M1115" s="97"/>
      <c r="N1115" s="97"/>
      <c r="R1115" s="106"/>
      <c r="S1115" s="83"/>
      <c r="T1115" s="106"/>
      <c r="U1115" s="109"/>
      <c r="V1115" s="109"/>
      <c r="W1115" s="109"/>
      <c r="X1115" s="109"/>
      <c r="Y1115" s="83"/>
      <c r="Z1115" s="83"/>
      <c r="AA1115" s="83"/>
    </row>
    <row r="1116" spans="2:27">
      <c r="B1116" s="9"/>
      <c r="C1116" s="11"/>
      <c r="D1116" s="11" t="s">
        <v>1917</v>
      </c>
      <c r="E1116" s="11"/>
      <c r="F1116" s="11"/>
      <c r="G1116" s="93"/>
      <c r="H1116" s="93"/>
      <c r="I1116" s="93"/>
      <c r="J1116" s="93"/>
      <c r="K1116" s="96"/>
      <c r="L1116" s="97"/>
      <c r="M1116" s="97"/>
      <c r="N1116" s="97"/>
      <c r="R1116" s="106"/>
      <c r="S1116" s="83"/>
      <c r="T1116" s="106"/>
      <c r="U1116" s="109"/>
      <c r="V1116" s="109"/>
      <c r="W1116" s="109"/>
      <c r="X1116" s="109"/>
      <c r="Y1116" s="83"/>
      <c r="Z1116" s="83"/>
      <c r="AA1116" s="83"/>
    </row>
    <row r="1117" spans="2:27">
      <c r="B1117" s="9"/>
      <c r="C1117" s="11"/>
      <c r="D1117" s="11"/>
      <c r="E1117" s="11" t="s">
        <v>1918</v>
      </c>
      <c r="F1117" s="11"/>
      <c r="G1117" s="93"/>
      <c r="H1117" s="93"/>
      <c r="I1117" s="93"/>
      <c r="J1117" s="93"/>
      <c r="K1117" s="96"/>
      <c r="L1117" s="97"/>
      <c r="M1117" s="97"/>
      <c r="N1117" s="97"/>
      <c r="R1117" s="106"/>
      <c r="S1117" s="83"/>
      <c r="T1117" s="106"/>
      <c r="U1117" s="109"/>
      <c r="V1117" s="109"/>
      <c r="W1117" s="109"/>
      <c r="X1117" s="109"/>
      <c r="Y1117" s="83"/>
      <c r="Z1117" s="83"/>
      <c r="AA1117" s="83"/>
    </row>
    <row r="1118" spans="2:27">
      <c r="B1118" s="9" t="s">
        <v>1919</v>
      </c>
      <c r="C1118" s="11"/>
      <c r="D1118" s="11"/>
      <c r="E1118" s="11"/>
      <c r="F1118" s="11" t="s">
        <v>205</v>
      </c>
      <c r="G1118" s="93"/>
      <c r="H1118" s="93"/>
      <c r="I1118" s="93"/>
      <c r="J1118" s="93"/>
      <c r="K1118" s="96"/>
      <c r="L1118" s="97"/>
      <c r="M1118" s="97"/>
      <c r="N1118" s="97"/>
      <c r="R1118" s="106"/>
      <c r="S1118" s="83"/>
      <c r="T1118" s="106"/>
      <c r="U1118" s="109"/>
      <c r="V1118" s="109"/>
      <c r="W1118" s="109"/>
      <c r="X1118" s="109"/>
      <c r="Y1118" s="83"/>
      <c r="Z1118" s="83"/>
      <c r="AA1118" s="83"/>
    </row>
    <row r="1119" spans="2:27">
      <c r="B1119" s="9" t="s">
        <v>1920</v>
      </c>
      <c r="C1119" s="11"/>
      <c r="D1119" s="11"/>
      <c r="E1119" s="11"/>
      <c r="F1119" s="11" t="s">
        <v>207</v>
      </c>
      <c r="G1119" s="93"/>
      <c r="H1119" s="93"/>
      <c r="I1119" s="93"/>
      <c r="J1119" s="93"/>
      <c r="K1119" s="96"/>
      <c r="L1119" s="97"/>
      <c r="M1119" s="97"/>
      <c r="N1119" s="97"/>
      <c r="R1119" s="106"/>
      <c r="S1119" s="83"/>
      <c r="T1119" s="106"/>
      <c r="U1119" s="109"/>
      <c r="V1119" s="109"/>
      <c r="W1119" s="109"/>
      <c r="X1119" s="109"/>
      <c r="Y1119" s="83"/>
      <c r="Z1119" s="83"/>
      <c r="AA1119" s="83"/>
    </row>
    <row r="1120" spans="2:27">
      <c r="B1120" s="9"/>
      <c r="C1120" s="11"/>
      <c r="D1120" s="11"/>
      <c r="E1120" s="11" t="s">
        <v>1921</v>
      </c>
      <c r="F1120" s="11"/>
      <c r="G1120" s="93"/>
      <c r="H1120" s="93"/>
      <c r="I1120" s="93"/>
      <c r="J1120" s="93"/>
      <c r="K1120" s="96"/>
      <c r="L1120" s="97"/>
      <c r="M1120" s="97"/>
      <c r="N1120" s="97"/>
      <c r="R1120" s="106"/>
      <c r="S1120" s="83"/>
      <c r="T1120" s="106"/>
      <c r="U1120" s="109"/>
      <c r="V1120" s="109"/>
      <c r="W1120" s="109"/>
      <c r="X1120" s="109"/>
      <c r="Y1120" s="83"/>
      <c r="Z1120" s="83"/>
      <c r="AA1120" s="83"/>
    </row>
    <row r="1121" spans="2:27">
      <c r="B1121" s="9" t="s">
        <v>1922</v>
      </c>
      <c r="C1121" s="11"/>
      <c r="D1121" s="11"/>
      <c r="E1121" s="11"/>
      <c r="F1121" s="11" t="s">
        <v>1923</v>
      </c>
      <c r="G1121" s="93"/>
      <c r="H1121" s="93"/>
      <c r="I1121" s="93"/>
      <c r="J1121" s="93"/>
      <c r="K1121" s="96"/>
      <c r="L1121" s="97"/>
      <c r="M1121" s="97"/>
      <c r="N1121" s="97"/>
      <c r="R1121" s="106"/>
      <c r="S1121" s="83"/>
      <c r="T1121" s="106"/>
      <c r="U1121" s="109"/>
      <c r="V1121" s="109"/>
      <c r="W1121" s="109"/>
      <c r="X1121" s="109"/>
      <c r="Y1121" s="83"/>
      <c r="Z1121" s="83"/>
      <c r="AA1121" s="83"/>
    </row>
    <row r="1122" spans="2:27">
      <c r="B1122" s="9" t="s">
        <v>1924</v>
      </c>
      <c r="C1122" s="11"/>
      <c r="D1122" s="11"/>
      <c r="E1122" s="11"/>
      <c r="F1122" s="11" t="s">
        <v>1925</v>
      </c>
      <c r="G1122" s="93"/>
      <c r="H1122" s="93"/>
      <c r="I1122" s="93"/>
      <c r="J1122" s="93"/>
      <c r="K1122" s="96"/>
      <c r="L1122" s="97"/>
      <c r="M1122" s="97"/>
      <c r="N1122" s="97"/>
      <c r="R1122" s="106"/>
      <c r="S1122" s="83"/>
      <c r="T1122" s="106"/>
      <c r="U1122" s="109"/>
      <c r="V1122" s="109"/>
      <c r="W1122" s="109"/>
      <c r="X1122" s="109"/>
      <c r="Y1122" s="83"/>
      <c r="Z1122" s="83"/>
      <c r="AA1122" s="83"/>
    </row>
    <row r="1123" spans="2:27">
      <c r="B1123" s="9" t="s">
        <v>1926</v>
      </c>
      <c r="C1123" s="11"/>
      <c r="D1123" s="11"/>
      <c r="E1123" s="11"/>
      <c r="F1123" s="11" t="s">
        <v>1927</v>
      </c>
      <c r="G1123" s="93"/>
      <c r="H1123" s="93"/>
      <c r="I1123" s="93"/>
      <c r="J1123" s="93"/>
      <c r="K1123" s="96"/>
      <c r="L1123" s="97"/>
      <c r="M1123" s="97"/>
      <c r="N1123" s="97"/>
      <c r="R1123" s="106"/>
      <c r="S1123" s="83"/>
      <c r="T1123" s="106"/>
      <c r="U1123" s="109"/>
      <c r="V1123" s="109"/>
      <c r="W1123" s="109"/>
      <c r="X1123" s="109"/>
      <c r="Y1123" s="83"/>
      <c r="Z1123" s="83"/>
      <c r="AA1123" s="83"/>
    </row>
    <row r="1124" spans="2:27">
      <c r="B1124" s="9" t="s">
        <v>1928</v>
      </c>
      <c r="C1124" s="11"/>
      <c r="D1124" s="11"/>
      <c r="E1124" s="11"/>
      <c r="F1124" s="11" t="s">
        <v>1929</v>
      </c>
      <c r="G1124" s="93"/>
      <c r="H1124" s="93"/>
      <c r="I1124" s="93"/>
      <c r="J1124" s="93"/>
      <c r="K1124" s="96"/>
      <c r="L1124" s="97"/>
      <c r="M1124" s="97"/>
      <c r="N1124" s="97"/>
      <c r="R1124" s="106"/>
      <c r="S1124" s="83"/>
      <c r="T1124" s="106"/>
      <c r="U1124" s="109"/>
      <c r="V1124" s="109"/>
      <c r="W1124" s="109"/>
      <c r="X1124" s="109"/>
      <c r="Y1124" s="83"/>
      <c r="Z1124" s="83"/>
      <c r="AA1124" s="83"/>
    </row>
    <row r="1125" spans="2:27">
      <c r="B1125" s="9"/>
      <c r="C1125" s="11"/>
      <c r="D1125" s="11"/>
      <c r="E1125" s="11" t="s">
        <v>1930</v>
      </c>
      <c r="F1125" s="11"/>
      <c r="G1125" s="93"/>
      <c r="H1125" s="93"/>
      <c r="I1125" s="93"/>
      <c r="J1125" s="93"/>
      <c r="K1125" s="96"/>
      <c r="L1125" s="97"/>
      <c r="M1125" s="97"/>
      <c r="N1125" s="97"/>
      <c r="R1125" s="106"/>
      <c r="S1125" s="83"/>
      <c r="T1125" s="106"/>
      <c r="U1125" s="109"/>
      <c r="V1125" s="109"/>
      <c r="W1125" s="109"/>
      <c r="X1125" s="109"/>
      <c r="Y1125" s="83"/>
      <c r="Z1125" s="83"/>
      <c r="AA1125" s="83"/>
    </row>
    <row r="1126" spans="2:27">
      <c r="B1126" s="9" t="s">
        <v>1931</v>
      </c>
      <c r="C1126" s="11"/>
      <c r="D1126" s="11"/>
      <c r="E1126" s="11"/>
      <c r="F1126" s="11" t="s">
        <v>1932</v>
      </c>
      <c r="G1126" s="93"/>
      <c r="H1126" s="93"/>
      <c r="I1126" s="93"/>
      <c r="J1126" s="93"/>
      <c r="K1126" s="96"/>
      <c r="L1126" s="97"/>
      <c r="M1126" s="97"/>
      <c r="N1126" s="97"/>
      <c r="R1126" s="106"/>
      <c r="S1126" s="83"/>
      <c r="T1126" s="106"/>
      <c r="U1126" s="109"/>
      <c r="V1126" s="109"/>
      <c r="W1126" s="109"/>
      <c r="X1126" s="109"/>
      <c r="Y1126" s="83"/>
      <c r="Z1126" s="83"/>
      <c r="AA1126" s="83"/>
    </row>
    <row r="1127" spans="2:27">
      <c r="B1127" s="9" t="s">
        <v>1933</v>
      </c>
      <c r="C1127" s="11"/>
      <c r="D1127" s="11"/>
      <c r="E1127" s="11"/>
      <c r="F1127" s="11" t="s">
        <v>1934</v>
      </c>
      <c r="G1127" s="93"/>
      <c r="H1127" s="93"/>
      <c r="I1127" s="93"/>
      <c r="J1127" s="93"/>
      <c r="K1127" s="96"/>
      <c r="L1127" s="97"/>
      <c r="M1127" s="97"/>
      <c r="N1127" s="97"/>
      <c r="R1127" s="106"/>
      <c r="S1127" s="83"/>
      <c r="T1127" s="106"/>
      <c r="U1127" s="109"/>
      <c r="V1127" s="109"/>
      <c r="W1127" s="109"/>
      <c r="X1127" s="109"/>
      <c r="Y1127" s="83"/>
      <c r="Z1127" s="83"/>
      <c r="AA1127" s="83"/>
    </row>
    <row r="1128" spans="2:27">
      <c r="B1128" s="9"/>
      <c r="C1128" s="11"/>
      <c r="D1128" s="11"/>
      <c r="E1128" s="11" t="s">
        <v>1935</v>
      </c>
      <c r="F1128" s="11"/>
      <c r="G1128" s="93"/>
      <c r="H1128" s="93"/>
      <c r="I1128" s="93"/>
      <c r="J1128" s="93"/>
      <c r="K1128" s="96"/>
      <c r="L1128" s="97"/>
      <c r="M1128" s="97"/>
      <c r="N1128" s="97"/>
      <c r="R1128" s="106"/>
      <c r="S1128" s="83"/>
      <c r="T1128" s="106"/>
      <c r="U1128" s="109"/>
      <c r="V1128" s="109"/>
      <c r="W1128" s="109"/>
      <c r="X1128" s="109"/>
      <c r="Y1128" s="83"/>
      <c r="Z1128" s="83"/>
      <c r="AA1128" s="83"/>
    </row>
    <row r="1129" spans="2:27">
      <c r="B1129" s="9" t="s">
        <v>1936</v>
      </c>
      <c r="C1129" s="11"/>
      <c r="D1129" s="11"/>
      <c r="E1129" s="11"/>
      <c r="F1129" s="11" t="s">
        <v>1935</v>
      </c>
      <c r="G1129" s="93"/>
      <c r="H1129" s="93"/>
      <c r="I1129" s="93"/>
      <c r="J1129" s="93"/>
      <c r="K1129" s="96"/>
      <c r="L1129" s="97"/>
      <c r="M1129" s="97"/>
      <c r="N1129" s="97"/>
      <c r="R1129" s="106"/>
      <c r="S1129" s="83"/>
      <c r="T1129" s="106"/>
      <c r="U1129" s="109"/>
      <c r="V1129" s="109"/>
      <c r="W1129" s="109"/>
      <c r="X1129" s="109"/>
      <c r="Y1129" s="83"/>
      <c r="Z1129" s="83"/>
      <c r="AA1129" s="83"/>
    </row>
    <row r="1130" spans="2:27">
      <c r="B1130" s="9"/>
      <c r="C1130" s="11"/>
      <c r="D1130" s="11"/>
      <c r="E1130" s="11" t="s">
        <v>1937</v>
      </c>
      <c r="F1130" s="11"/>
      <c r="G1130" s="93"/>
      <c r="H1130" s="93"/>
      <c r="I1130" s="93"/>
      <c r="J1130" s="93"/>
      <c r="K1130" s="96"/>
      <c r="L1130" s="97"/>
      <c r="M1130" s="97"/>
      <c r="N1130" s="97"/>
      <c r="R1130" s="106"/>
      <c r="S1130" s="83"/>
      <c r="T1130" s="106"/>
      <c r="U1130" s="109"/>
      <c r="V1130" s="109"/>
      <c r="W1130" s="109"/>
      <c r="X1130" s="109"/>
      <c r="Y1130" s="83"/>
      <c r="Z1130" s="83"/>
      <c r="AA1130" s="83"/>
    </row>
    <row r="1131" spans="2:27">
      <c r="B1131" s="9" t="s">
        <v>1938</v>
      </c>
      <c r="C1131" s="11"/>
      <c r="D1131" s="11"/>
      <c r="E1131" s="11"/>
      <c r="F1131" s="11" t="s">
        <v>1937</v>
      </c>
      <c r="G1131" s="93"/>
      <c r="H1131" s="93"/>
      <c r="I1131" s="93"/>
      <c r="J1131" s="93"/>
      <c r="K1131" s="96"/>
      <c r="L1131" s="97"/>
      <c r="M1131" s="97"/>
      <c r="N1131" s="97"/>
      <c r="R1131" s="106"/>
      <c r="S1131" s="83"/>
      <c r="T1131" s="106"/>
      <c r="U1131" s="109"/>
      <c r="V1131" s="109"/>
      <c r="W1131" s="109"/>
      <c r="X1131" s="109"/>
      <c r="Y1131" s="83"/>
      <c r="Z1131" s="83"/>
      <c r="AA1131" s="83"/>
    </row>
    <row r="1132" spans="2:27">
      <c r="B1132" s="9"/>
      <c r="C1132" s="11"/>
      <c r="D1132" s="11"/>
      <c r="E1132" s="11" t="s">
        <v>1939</v>
      </c>
      <c r="F1132" s="11"/>
      <c r="G1132" s="93"/>
      <c r="H1132" s="93"/>
      <c r="I1132" s="93"/>
      <c r="J1132" s="93"/>
      <c r="K1132" s="96"/>
      <c r="L1132" s="97"/>
      <c r="M1132" s="97"/>
      <c r="N1132" s="97"/>
      <c r="R1132" s="106"/>
      <c r="S1132" s="83"/>
      <c r="T1132" s="106"/>
      <c r="U1132" s="109"/>
      <c r="V1132" s="109"/>
      <c r="W1132" s="109"/>
      <c r="X1132" s="109"/>
      <c r="Y1132" s="83"/>
      <c r="Z1132" s="83"/>
      <c r="AA1132" s="83"/>
    </row>
    <row r="1133" spans="2:27">
      <c r="B1133" s="9" t="s">
        <v>1940</v>
      </c>
      <c r="C1133" s="11"/>
      <c r="D1133" s="11"/>
      <c r="E1133" s="11"/>
      <c r="F1133" s="11" t="s">
        <v>1939</v>
      </c>
      <c r="G1133" s="93"/>
      <c r="H1133" s="93"/>
      <c r="I1133" s="93"/>
      <c r="J1133" s="93"/>
      <c r="K1133" s="96"/>
      <c r="L1133" s="97"/>
      <c r="M1133" s="97"/>
      <c r="N1133" s="97"/>
      <c r="R1133" s="106"/>
      <c r="S1133" s="83"/>
      <c r="T1133" s="106"/>
      <c r="U1133" s="109"/>
      <c r="V1133" s="109"/>
      <c r="W1133" s="109"/>
      <c r="X1133" s="109"/>
      <c r="Y1133" s="83"/>
      <c r="Z1133" s="83"/>
      <c r="AA1133" s="83"/>
    </row>
    <row r="1134" spans="2:27">
      <c r="B1134" s="9"/>
      <c r="C1134" s="11"/>
      <c r="D1134" s="11"/>
      <c r="E1134" s="11" t="s">
        <v>1941</v>
      </c>
      <c r="F1134" s="11"/>
      <c r="G1134" s="93"/>
      <c r="H1134" s="93"/>
      <c r="I1134" s="93"/>
      <c r="J1134" s="93"/>
      <c r="K1134" s="96"/>
      <c r="L1134" s="97"/>
      <c r="M1134" s="97"/>
      <c r="N1134" s="97"/>
      <c r="R1134" s="106"/>
      <c r="S1134" s="83"/>
      <c r="T1134" s="106"/>
      <c r="U1134" s="109"/>
      <c r="V1134" s="109"/>
      <c r="W1134" s="109"/>
      <c r="X1134" s="109"/>
      <c r="Y1134" s="83"/>
      <c r="Z1134" s="83"/>
      <c r="AA1134" s="83"/>
    </row>
    <row r="1135" spans="2:27">
      <c r="B1135" s="9" t="s">
        <v>1942</v>
      </c>
      <c r="C1135" s="11"/>
      <c r="D1135" s="11"/>
      <c r="E1135" s="11"/>
      <c r="F1135" s="11" t="s">
        <v>1943</v>
      </c>
      <c r="G1135" s="93"/>
      <c r="H1135" s="93"/>
      <c r="I1135" s="93"/>
      <c r="J1135" s="93"/>
      <c r="K1135" s="96"/>
      <c r="L1135" s="97"/>
      <c r="M1135" s="97"/>
      <c r="N1135" s="97"/>
      <c r="R1135" s="106"/>
      <c r="S1135" s="83"/>
      <c r="T1135" s="106"/>
      <c r="U1135" s="109"/>
      <c r="V1135" s="109"/>
      <c r="W1135" s="109"/>
      <c r="X1135" s="109"/>
      <c r="Y1135" s="83"/>
      <c r="Z1135" s="83"/>
      <c r="AA1135" s="83"/>
    </row>
    <row r="1136" spans="2:27">
      <c r="B1136" s="9" t="s">
        <v>1944</v>
      </c>
      <c r="C1136" s="11"/>
      <c r="D1136" s="11"/>
      <c r="E1136" s="11"/>
      <c r="F1136" s="11" t="s">
        <v>1945</v>
      </c>
      <c r="G1136" s="93"/>
      <c r="H1136" s="93"/>
      <c r="I1136" s="93"/>
      <c r="J1136" s="93"/>
      <c r="K1136" s="96"/>
      <c r="L1136" s="97"/>
      <c r="M1136" s="97"/>
      <c r="N1136" s="97"/>
      <c r="R1136" s="106"/>
      <c r="S1136" s="83"/>
      <c r="T1136" s="106"/>
      <c r="U1136" s="109"/>
      <c r="V1136" s="109"/>
      <c r="W1136" s="109"/>
      <c r="X1136" s="109"/>
      <c r="Y1136" s="83"/>
      <c r="Z1136" s="83"/>
      <c r="AA1136" s="83"/>
    </row>
    <row r="1137" spans="2:27">
      <c r="B1137" s="9"/>
      <c r="C1137" s="11" t="s">
        <v>1946</v>
      </c>
      <c r="D1137" s="11"/>
      <c r="E1137" s="11"/>
      <c r="F1137" s="11"/>
      <c r="G1137" s="93"/>
      <c r="H1137" s="93"/>
      <c r="I1137" s="93"/>
      <c r="J1137" s="93"/>
      <c r="K1137" s="96"/>
      <c r="L1137" s="97"/>
      <c r="M1137" s="97"/>
      <c r="N1137" s="97"/>
      <c r="R1137" s="106"/>
      <c r="S1137" s="83"/>
      <c r="T1137" s="106"/>
      <c r="U1137" s="109"/>
      <c r="V1137" s="109"/>
      <c r="W1137" s="109"/>
      <c r="X1137" s="109"/>
      <c r="Y1137" s="83"/>
      <c r="Z1137" s="83"/>
      <c r="AA1137" s="83"/>
    </row>
    <row r="1138" spans="2:27">
      <c r="B1138" s="9"/>
      <c r="C1138" s="11"/>
      <c r="D1138" s="11" t="s">
        <v>1947</v>
      </c>
      <c r="E1138" s="11"/>
      <c r="F1138" s="11"/>
      <c r="G1138" s="93"/>
      <c r="H1138" s="93"/>
      <c r="I1138" s="93"/>
      <c r="J1138" s="93"/>
      <c r="K1138" s="96"/>
      <c r="L1138" s="97"/>
      <c r="M1138" s="97"/>
      <c r="N1138" s="97"/>
      <c r="R1138" s="106"/>
      <c r="S1138" s="83"/>
      <c r="T1138" s="106"/>
      <c r="U1138" s="109"/>
      <c r="V1138" s="109"/>
      <c r="W1138" s="109"/>
      <c r="X1138" s="109"/>
      <c r="Y1138" s="83"/>
      <c r="Z1138" s="83"/>
      <c r="AA1138" s="83"/>
    </row>
    <row r="1139" spans="2:27">
      <c r="B1139" s="9"/>
      <c r="C1139" s="11"/>
      <c r="D1139" s="11"/>
      <c r="E1139" s="11" t="s">
        <v>1948</v>
      </c>
      <c r="F1139" s="11"/>
      <c r="G1139" s="93"/>
      <c r="H1139" s="93"/>
      <c r="I1139" s="93"/>
      <c r="J1139" s="93"/>
      <c r="K1139" s="96"/>
      <c r="L1139" s="97"/>
      <c r="M1139" s="97"/>
      <c r="N1139" s="97"/>
      <c r="R1139" s="106"/>
      <c r="S1139" s="83"/>
      <c r="T1139" s="106"/>
      <c r="U1139" s="109"/>
      <c r="V1139" s="109"/>
      <c r="W1139" s="109"/>
      <c r="X1139" s="109"/>
      <c r="Y1139" s="83"/>
      <c r="Z1139" s="83"/>
      <c r="AA1139" s="83"/>
    </row>
    <row r="1140" spans="2:27">
      <c r="B1140" s="9" t="s">
        <v>1949</v>
      </c>
      <c r="C1140" s="11"/>
      <c r="D1140" s="11"/>
      <c r="E1140" s="11"/>
      <c r="F1140" s="11" t="s">
        <v>205</v>
      </c>
      <c r="G1140" s="93"/>
      <c r="H1140" s="93"/>
      <c r="I1140" s="93"/>
      <c r="J1140" s="93"/>
      <c r="K1140" s="96"/>
      <c r="L1140" s="97"/>
      <c r="M1140" s="97"/>
      <c r="N1140" s="97"/>
      <c r="R1140" s="106"/>
      <c r="S1140" s="83"/>
      <c r="T1140" s="106"/>
      <c r="U1140" s="109"/>
      <c r="V1140" s="109"/>
      <c r="W1140" s="109"/>
      <c r="X1140" s="109"/>
      <c r="Y1140" s="83"/>
      <c r="Z1140" s="83"/>
      <c r="AA1140" s="83"/>
    </row>
    <row r="1141" spans="2:27">
      <c r="B1141" s="9" t="s">
        <v>1950</v>
      </c>
      <c r="C1141" s="11"/>
      <c r="D1141" s="11"/>
      <c r="E1141" s="11"/>
      <c r="F1141" s="11" t="s">
        <v>207</v>
      </c>
      <c r="G1141" s="93"/>
      <c r="H1141" s="93"/>
      <c r="I1141" s="93"/>
      <c r="J1141" s="93"/>
      <c r="K1141" s="96"/>
      <c r="L1141" s="97"/>
      <c r="M1141" s="97"/>
      <c r="N1141" s="97"/>
      <c r="R1141" s="106"/>
      <c r="S1141" s="83"/>
      <c r="T1141" s="106"/>
      <c r="U1141" s="109"/>
      <c r="V1141" s="109"/>
      <c r="W1141" s="109"/>
      <c r="X1141" s="109"/>
      <c r="Y1141" s="83"/>
      <c r="Z1141" s="83"/>
      <c r="AA1141" s="83"/>
    </row>
    <row r="1142" spans="2:27">
      <c r="B1142" s="9"/>
      <c r="C1142" s="11"/>
      <c r="D1142" s="11"/>
      <c r="E1142" s="11" t="s">
        <v>1947</v>
      </c>
      <c r="F1142" s="11"/>
      <c r="G1142" s="93"/>
      <c r="H1142" s="93"/>
      <c r="I1142" s="93"/>
      <c r="J1142" s="93"/>
      <c r="K1142" s="96"/>
      <c r="L1142" s="97"/>
      <c r="M1142" s="97"/>
      <c r="N1142" s="97"/>
      <c r="R1142" s="106"/>
      <c r="S1142" s="83"/>
      <c r="T1142" s="106"/>
      <c r="U1142" s="109"/>
      <c r="V1142" s="109"/>
      <c r="W1142" s="109"/>
      <c r="X1142" s="109"/>
      <c r="Y1142" s="83"/>
      <c r="Z1142" s="83"/>
      <c r="AA1142" s="83"/>
    </row>
    <row r="1143" spans="2:27">
      <c r="B1143" s="9" t="s">
        <v>1951</v>
      </c>
      <c r="C1143" s="11"/>
      <c r="D1143" s="11"/>
      <c r="E1143" s="11"/>
      <c r="F1143" s="11" t="s">
        <v>1952</v>
      </c>
      <c r="G1143" s="93"/>
      <c r="H1143" s="93"/>
      <c r="I1143" s="93"/>
      <c r="J1143" s="93"/>
      <c r="K1143" s="96"/>
      <c r="L1143" s="97"/>
      <c r="M1143" s="97"/>
      <c r="N1143" s="97"/>
      <c r="R1143" s="106"/>
      <c r="S1143" s="83"/>
      <c r="T1143" s="106"/>
      <c r="U1143" s="109"/>
      <c r="V1143" s="109"/>
      <c r="W1143" s="109"/>
      <c r="X1143" s="109"/>
      <c r="Y1143" s="83"/>
      <c r="Z1143" s="83"/>
      <c r="AA1143" s="83"/>
    </row>
    <row r="1144" spans="2:27">
      <c r="B1144" s="9" t="s">
        <v>1953</v>
      </c>
      <c r="C1144" s="11"/>
      <c r="D1144" s="11"/>
      <c r="E1144" s="11"/>
      <c r="F1144" s="11" t="s">
        <v>1954</v>
      </c>
      <c r="G1144" s="93"/>
      <c r="H1144" s="93"/>
      <c r="I1144" s="93"/>
      <c r="J1144" s="93"/>
      <c r="K1144" s="96"/>
      <c r="L1144" s="97"/>
      <c r="M1144" s="97"/>
      <c r="N1144" s="97"/>
      <c r="R1144" s="106"/>
      <c r="S1144" s="83"/>
      <c r="T1144" s="106"/>
      <c r="U1144" s="109"/>
      <c r="V1144" s="109"/>
      <c r="W1144" s="109"/>
      <c r="X1144" s="109"/>
      <c r="Y1144" s="83"/>
      <c r="Z1144" s="83"/>
      <c r="AA1144" s="83"/>
    </row>
    <row r="1145" spans="2:27">
      <c r="B1145" s="9" t="s">
        <v>1955</v>
      </c>
      <c r="C1145" s="11"/>
      <c r="D1145" s="11"/>
      <c r="E1145" s="11"/>
      <c r="F1145" s="11" t="s">
        <v>1956</v>
      </c>
      <c r="G1145" s="93"/>
      <c r="H1145" s="93"/>
      <c r="I1145" s="93"/>
      <c r="J1145" s="93"/>
      <c r="K1145" s="96"/>
      <c r="L1145" s="97"/>
      <c r="M1145" s="97"/>
      <c r="N1145" s="97"/>
      <c r="R1145" s="106"/>
      <c r="S1145" s="83"/>
      <c r="T1145" s="106"/>
      <c r="U1145" s="109"/>
      <c r="V1145" s="109"/>
      <c r="W1145" s="109"/>
      <c r="X1145" s="109"/>
      <c r="Y1145" s="83"/>
      <c r="Z1145" s="83"/>
      <c r="AA1145" s="83"/>
    </row>
    <row r="1146" spans="2:27">
      <c r="B1146" s="9" t="s">
        <v>1957</v>
      </c>
      <c r="C1146" s="11"/>
      <c r="D1146" s="11"/>
      <c r="E1146" s="11"/>
      <c r="F1146" s="11" t="s">
        <v>1958</v>
      </c>
      <c r="G1146" s="93"/>
      <c r="H1146" s="93"/>
      <c r="I1146" s="93"/>
      <c r="J1146" s="93"/>
      <c r="K1146" s="96"/>
      <c r="L1146" s="97"/>
      <c r="M1146" s="97"/>
      <c r="N1146" s="97"/>
      <c r="R1146" s="106"/>
      <c r="S1146" s="83"/>
      <c r="T1146" s="106"/>
      <c r="U1146" s="109"/>
      <c r="V1146" s="109"/>
      <c r="W1146" s="109"/>
      <c r="X1146" s="109"/>
      <c r="Y1146" s="83"/>
      <c r="Z1146" s="83"/>
      <c r="AA1146" s="83"/>
    </row>
    <row r="1147" spans="2:27">
      <c r="B1147" s="9" t="s">
        <v>1959</v>
      </c>
      <c r="C1147" s="11"/>
      <c r="D1147" s="11"/>
      <c r="E1147" s="11"/>
      <c r="F1147" s="11" t="s">
        <v>1960</v>
      </c>
      <c r="G1147" s="93"/>
      <c r="H1147" s="93"/>
      <c r="I1147" s="93"/>
      <c r="J1147" s="93"/>
      <c r="K1147" s="96"/>
      <c r="L1147" s="97"/>
      <c r="M1147" s="97"/>
      <c r="N1147" s="97"/>
      <c r="R1147" s="106"/>
      <c r="S1147" s="83"/>
      <c r="T1147" s="106"/>
      <c r="U1147" s="109"/>
      <c r="V1147" s="109"/>
      <c r="W1147" s="109"/>
      <c r="X1147" s="109"/>
      <c r="Y1147" s="83"/>
      <c r="Z1147" s="83"/>
      <c r="AA1147" s="83"/>
    </row>
    <row r="1148" spans="2:27">
      <c r="B1148" s="9" t="s">
        <v>1961</v>
      </c>
      <c r="C1148" s="11"/>
      <c r="D1148" s="11"/>
      <c r="E1148" s="11"/>
      <c r="F1148" s="11" t="s">
        <v>1962</v>
      </c>
      <c r="G1148" s="93"/>
      <c r="H1148" s="93"/>
      <c r="I1148" s="93"/>
      <c r="J1148" s="93"/>
      <c r="K1148" s="96"/>
      <c r="L1148" s="97"/>
      <c r="M1148" s="97"/>
      <c r="N1148" s="97"/>
      <c r="R1148" s="106"/>
      <c r="S1148" s="83"/>
      <c r="T1148" s="106"/>
      <c r="U1148" s="109"/>
      <c r="V1148" s="109"/>
      <c r="W1148" s="109"/>
      <c r="X1148" s="109"/>
      <c r="Y1148" s="83"/>
      <c r="Z1148" s="83"/>
      <c r="AA1148" s="83"/>
    </row>
    <row r="1149" spans="2:27">
      <c r="B1149" s="9" t="s">
        <v>1963</v>
      </c>
      <c r="C1149" s="11"/>
      <c r="D1149" s="11"/>
      <c r="E1149" s="11"/>
      <c r="F1149" s="11" t="s">
        <v>1964</v>
      </c>
      <c r="G1149" s="93"/>
      <c r="H1149" s="93"/>
      <c r="I1149" s="93"/>
      <c r="J1149" s="93"/>
      <c r="K1149" s="96"/>
      <c r="L1149" s="97"/>
      <c r="M1149" s="97"/>
      <c r="N1149" s="97"/>
      <c r="R1149" s="106"/>
      <c r="S1149" s="83"/>
      <c r="T1149" s="106"/>
      <c r="U1149" s="109"/>
      <c r="V1149" s="109"/>
      <c r="W1149" s="109"/>
      <c r="X1149" s="109"/>
      <c r="Y1149" s="83"/>
      <c r="Z1149" s="83"/>
      <c r="AA1149" s="83"/>
    </row>
    <row r="1150" spans="2:27">
      <c r="B1150" s="9" t="s">
        <v>1965</v>
      </c>
      <c r="C1150" s="11"/>
      <c r="D1150" s="11"/>
      <c r="E1150" s="11"/>
      <c r="F1150" s="11" t="s">
        <v>1966</v>
      </c>
      <c r="G1150" s="93"/>
      <c r="H1150" s="93"/>
      <c r="I1150" s="93"/>
      <c r="J1150" s="93"/>
      <c r="K1150" s="96"/>
      <c r="L1150" s="97"/>
      <c r="M1150" s="97"/>
      <c r="N1150" s="97"/>
      <c r="R1150" s="106"/>
      <c r="S1150" s="83"/>
      <c r="T1150" s="106"/>
      <c r="U1150" s="109"/>
      <c r="V1150" s="109"/>
      <c r="W1150" s="109"/>
      <c r="X1150" s="109"/>
      <c r="Y1150" s="83"/>
      <c r="Z1150" s="83"/>
      <c r="AA1150" s="83"/>
    </row>
    <row r="1151" spans="2:27">
      <c r="B1151" s="9"/>
      <c r="C1151" s="11"/>
      <c r="D1151" s="11" t="s">
        <v>1967</v>
      </c>
      <c r="E1151" s="11"/>
      <c r="F1151" s="11"/>
      <c r="G1151" s="93"/>
      <c r="H1151" s="93"/>
      <c r="I1151" s="93"/>
      <c r="J1151" s="93"/>
      <c r="K1151" s="96"/>
      <c r="L1151" s="97"/>
      <c r="M1151" s="97"/>
      <c r="N1151" s="97"/>
      <c r="R1151" s="106"/>
      <c r="S1151" s="83"/>
      <c r="T1151" s="106"/>
      <c r="U1151" s="109"/>
      <c r="V1151" s="109"/>
      <c r="W1151" s="109"/>
      <c r="X1151" s="109"/>
      <c r="Y1151" s="83"/>
      <c r="Z1151" s="83"/>
      <c r="AA1151" s="83"/>
    </row>
    <row r="1152" spans="2:27">
      <c r="B1152" s="9"/>
      <c r="C1152" s="11"/>
      <c r="D1152" s="11"/>
      <c r="E1152" s="11" t="s">
        <v>1968</v>
      </c>
      <c r="F1152" s="11"/>
      <c r="G1152" s="93"/>
      <c r="H1152" s="93"/>
      <c r="I1152" s="93"/>
      <c r="J1152" s="93"/>
      <c r="K1152" s="96"/>
      <c r="L1152" s="97"/>
      <c r="M1152" s="97"/>
      <c r="N1152" s="97"/>
      <c r="R1152" s="106"/>
      <c r="S1152" s="83"/>
      <c r="T1152" s="106"/>
      <c r="U1152" s="109"/>
      <c r="V1152" s="109"/>
      <c r="W1152" s="109"/>
      <c r="X1152" s="109"/>
      <c r="Y1152" s="83"/>
      <c r="Z1152" s="83"/>
      <c r="AA1152" s="83"/>
    </row>
    <row r="1153" spans="2:27">
      <c r="B1153" s="9" t="s">
        <v>1969</v>
      </c>
      <c r="C1153" s="11"/>
      <c r="D1153" s="11"/>
      <c r="E1153" s="11"/>
      <c r="F1153" s="11" t="s">
        <v>205</v>
      </c>
      <c r="G1153" s="93"/>
      <c r="H1153" s="93"/>
      <c r="I1153" s="93"/>
      <c r="J1153" s="93"/>
      <c r="K1153" s="96"/>
      <c r="L1153" s="97"/>
      <c r="M1153" s="97"/>
      <c r="N1153" s="97"/>
      <c r="R1153" s="106"/>
      <c r="S1153" s="83"/>
      <c r="T1153" s="106"/>
      <c r="U1153" s="109"/>
      <c r="V1153" s="109"/>
      <c r="W1153" s="109"/>
      <c r="X1153" s="109"/>
      <c r="Y1153" s="83"/>
      <c r="Z1153" s="83"/>
      <c r="AA1153" s="83"/>
    </row>
    <row r="1154" spans="2:27">
      <c r="B1154" s="9" t="s">
        <v>1970</v>
      </c>
      <c r="C1154" s="11"/>
      <c r="D1154" s="11"/>
      <c r="E1154" s="11"/>
      <c r="F1154" s="11" t="s">
        <v>207</v>
      </c>
      <c r="G1154" s="93"/>
      <c r="H1154" s="93"/>
      <c r="I1154" s="93"/>
      <c r="J1154" s="93"/>
      <c r="K1154" s="96"/>
      <c r="L1154" s="97"/>
      <c r="M1154" s="97"/>
      <c r="N1154" s="97"/>
      <c r="R1154" s="106"/>
      <c r="S1154" s="83"/>
      <c r="T1154" s="106"/>
      <c r="U1154" s="109"/>
      <c r="V1154" s="109"/>
      <c r="W1154" s="109"/>
      <c r="X1154" s="109"/>
      <c r="Y1154" s="83"/>
      <c r="Z1154" s="83"/>
      <c r="AA1154" s="83"/>
    </row>
    <row r="1155" spans="2:27">
      <c r="B1155" s="9"/>
      <c r="C1155" s="11"/>
      <c r="D1155" s="11"/>
      <c r="E1155" s="11" t="s">
        <v>1971</v>
      </c>
      <c r="F1155" s="11"/>
      <c r="G1155" s="93"/>
      <c r="H1155" s="93"/>
      <c r="I1155" s="93"/>
      <c r="J1155" s="93"/>
      <c r="K1155" s="96"/>
      <c r="L1155" s="97"/>
      <c r="M1155" s="97"/>
      <c r="N1155" s="97"/>
      <c r="R1155" s="106"/>
      <c r="S1155" s="83"/>
      <c r="T1155" s="106"/>
      <c r="U1155" s="109"/>
      <c r="V1155" s="109"/>
      <c r="W1155" s="109"/>
      <c r="X1155" s="109"/>
      <c r="Y1155" s="83"/>
      <c r="Z1155" s="83"/>
      <c r="AA1155" s="83"/>
    </row>
    <row r="1156" spans="2:27">
      <c r="B1156" s="9" t="s">
        <v>1972</v>
      </c>
      <c r="C1156" s="11"/>
      <c r="D1156" s="11"/>
      <c r="E1156" s="11"/>
      <c r="F1156" s="11" t="s">
        <v>1971</v>
      </c>
      <c r="G1156" s="93"/>
      <c r="H1156" s="93"/>
      <c r="I1156" s="93"/>
      <c r="J1156" s="93"/>
      <c r="K1156" s="96"/>
      <c r="L1156" s="97"/>
      <c r="M1156" s="97"/>
      <c r="N1156" s="97"/>
      <c r="R1156" s="106"/>
      <c r="S1156" s="83"/>
      <c r="T1156" s="106"/>
      <c r="U1156" s="109"/>
      <c r="V1156" s="109"/>
      <c r="W1156" s="109"/>
      <c r="X1156" s="109"/>
      <c r="Y1156" s="83"/>
      <c r="Z1156" s="83"/>
      <c r="AA1156" s="83"/>
    </row>
    <row r="1157" spans="2:27">
      <c r="B1157" s="9"/>
      <c r="C1157" s="11"/>
      <c r="D1157" s="11"/>
      <c r="E1157" s="11" t="s">
        <v>1973</v>
      </c>
      <c r="F1157" s="11"/>
      <c r="G1157" s="93"/>
      <c r="H1157" s="93"/>
      <c r="I1157" s="93"/>
      <c r="J1157" s="93"/>
      <c r="K1157" s="96"/>
      <c r="L1157" s="97"/>
      <c r="M1157" s="97"/>
      <c r="N1157" s="97"/>
      <c r="R1157" s="106"/>
      <c r="S1157" s="83"/>
      <c r="T1157" s="106"/>
      <c r="U1157" s="109"/>
      <c r="V1157" s="109"/>
      <c r="W1157" s="109"/>
      <c r="X1157" s="109"/>
      <c r="Y1157" s="83"/>
      <c r="Z1157" s="83"/>
      <c r="AA1157" s="83"/>
    </row>
    <row r="1158" spans="2:27">
      <c r="B1158" s="9" t="s">
        <v>1974</v>
      </c>
      <c r="C1158" s="11"/>
      <c r="D1158" s="11"/>
      <c r="E1158" s="11"/>
      <c r="F1158" s="11" t="s">
        <v>1973</v>
      </c>
      <c r="G1158" s="93"/>
      <c r="H1158" s="93"/>
      <c r="I1158" s="93"/>
      <c r="J1158" s="93"/>
      <c r="K1158" s="96"/>
      <c r="L1158" s="97"/>
      <c r="M1158" s="97"/>
      <c r="N1158" s="97"/>
      <c r="R1158" s="106"/>
      <c r="S1158" s="83"/>
      <c r="T1158" s="106"/>
      <c r="U1158" s="109"/>
      <c r="V1158" s="109"/>
      <c r="W1158" s="109"/>
      <c r="X1158" s="109"/>
      <c r="Y1158" s="83"/>
      <c r="Z1158" s="83"/>
      <c r="AA1158" s="83"/>
    </row>
    <row r="1159" spans="2:27">
      <c r="B1159" s="9"/>
      <c r="C1159" s="11"/>
      <c r="D1159" s="11"/>
      <c r="E1159" s="11" t="s">
        <v>1975</v>
      </c>
      <c r="F1159" s="11"/>
      <c r="G1159" s="93"/>
      <c r="H1159" s="93"/>
      <c r="I1159" s="93"/>
      <c r="J1159" s="93"/>
      <c r="K1159" s="96"/>
      <c r="L1159" s="97"/>
      <c r="M1159" s="97"/>
      <c r="N1159" s="97"/>
      <c r="R1159" s="106"/>
      <c r="S1159" s="83"/>
      <c r="T1159" s="106"/>
      <c r="U1159" s="109"/>
      <c r="V1159" s="109"/>
      <c r="W1159" s="109"/>
      <c r="X1159" s="109"/>
      <c r="Y1159" s="83"/>
      <c r="Z1159" s="83"/>
      <c r="AA1159" s="83"/>
    </row>
    <row r="1160" spans="2:27">
      <c r="B1160" s="9" t="s">
        <v>1976</v>
      </c>
      <c r="C1160" s="11"/>
      <c r="D1160" s="11"/>
      <c r="E1160" s="11"/>
      <c r="F1160" s="11" t="s">
        <v>1975</v>
      </c>
      <c r="G1160" s="93"/>
      <c r="H1160" s="93"/>
      <c r="I1160" s="93"/>
      <c r="J1160" s="93"/>
      <c r="K1160" s="96"/>
      <c r="L1160" s="97"/>
      <c r="M1160" s="97"/>
      <c r="N1160" s="97"/>
      <c r="R1160" s="106"/>
      <c r="S1160" s="83"/>
      <c r="T1160" s="106"/>
      <c r="U1160" s="109"/>
      <c r="V1160" s="109"/>
      <c r="W1160" s="109"/>
      <c r="X1160" s="109"/>
      <c r="Y1160" s="83"/>
      <c r="Z1160" s="83"/>
      <c r="AA1160" s="83"/>
    </row>
    <row r="1161" spans="2:27">
      <c r="B1161" s="9"/>
      <c r="C1161" s="11"/>
      <c r="D1161" s="11"/>
      <c r="E1161" s="11" t="s">
        <v>1977</v>
      </c>
      <c r="F1161" s="11"/>
      <c r="G1161" s="93"/>
      <c r="H1161" s="93"/>
      <c r="I1161" s="93"/>
      <c r="J1161" s="93"/>
      <c r="K1161" s="96"/>
      <c r="L1161" s="97"/>
      <c r="M1161" s="97"/>
      <c r="N1161" s="97"/>
      <c r="R1161" s="106"/>
      <c r="S1161" s="83"/>
      <c r="T1161" s="106"/>
      <c r="U1161" s="109"/>
      <c r="V1161" s="109"/>
      <c r="W1161" s="109"/>
      <c r="X1161" s="109"/>
      <c r="Y1161" s="83"/>
      <c r="Z1161" s="83"/>
      <c r="AA1161" s="83"/>
    </row>
    <row r="1162" spans="2:27">
      <c r="B1162" s="9" t="s">
        <v>1978</v>
      </c>
      <c r="C1162" s="11"/>
      <c r="D1162" s="11"/>
      <c r="E1162" s="11"/>
      <c r="F1162" s="11" t="s">
        <v>1979</v>
      </c>
      <c r="G1162" s="93"/>
      <c r="H1162" s="93"/>
      <c r="I1162" s="93"/>
      <c r="J1162" s="93"/>
      <c r="K1162" s="96"/>
      <c r="L1162" s="97"/>
      <c r="M1162" s="97"/>
      <c r="N1162" s="97"/>
      <c r="R1162" s="106"/>
      <c r="S1162" s="83"/>
      <c r="T1162" s="106"/>
      <c r="U1162" s="109"/>
      <c r="V1162" s="109"/>
      <c r="W1162" s="109"/>
      <c r="X1162" s="109"/>
      <c r="Y1162" s="83"/>
      <c r="Z1162" s="83"/>
      <c r="AA1162" s="83"/>
    </row>
    <row r="1163" spans="2:27">
      <c r="B1163" s="9" t="s">
        <v>1980</v>
      </c>
      <c r="C1163" s="11"/>
      <c r="D1163" s="11"/>
      <c r="E1163" s="11"/>
      <c r="F1163" s="11" t="s">
        <v>1981</v>
      </c>
      <c r="G1163" s="93"/>
      <c r="H1163" s="93"/>
      <c r="I1163" s="93"/>
      <c r="J1163" s="93"/>
      <c r="K1163" s="96"/>
      <c r="L1163" s="97"/>
      <c r="M1163" s="97"/>
      <c r="N1163" s="97"/>
      <c r="R1163" s="106"/>
      <c r="S1163" s="83"/>
      <c r="T1163" s="106"/>
      <c r="U1163" s="109"/>
      <c r="V1163" s="109"/>
      <c r="W1163" s="109"/>
      <c r="X1163" s="109"/>
      <c r="Y1163" s="83"/>
      <c r="Z1163" s="83"/>
      <c r="AA1163" s="83"/>
    </row>
    <row r="1164" spans="2:27">
      <c r="B1164" s="9"/>
      <c r="C1164" s="11"/>
      <c r="D1164" s="11" t="s">
        <v>1982</v>
      </c>
      <c r="E1164" s="11"/>
      <c r="F1164" s="11"/>
      <c r="G1164" s="93"/>
      <c r="H1164" s="93"/>
      <c r="I1164" s="93"/>
      <c r="J1164" s="93"/>
      <c r="K1164" s="96"/>
      <c r="L1164" s="97"/>
      <c r="M1164" s="97"/>
      <c r="N1164" s="97"/>
      <c r="R1164" s="106"/>
      <c r="S1164" s="83"/>
      <c r="T1164" s="106"/>
      <c r="U1164" s="109"/>
      <c r="V1164" s="109"/>
      <c r="W1164" s="109"/>
      <c r="X1164" s="109"/>
      <c r="Y1164" s="83"/>
      <c r="Z1164" s="83"/>
      <c r="AA1164" s="83"/>
    </row>
    <row r="1165" spans="2:27">
      <c r="B1165" s="9"/>
      <c r="C1165" s="11"/>
      <c r="D1165" s="11"/>
      <c r="E1165" s="11" t="s">
        <v>1983</v>
      </c>
      <c r="F1165" s="11"/>
      <c r="G1165" s="93"/>
      <c r="H1165" s="93"/>
      <c r="I1165" s="93"/>
      <c r="J1165" s="93"/>
      <c r="K1165" s="96"/>
      <c r="L1165" s="97"/>
      <c r="M1165" s="97"/>
      <c r="N1165" s="97"/>
      <c r="R1165" s="106"/>
      <c r="S1165" s="83"/>
      <c r="T1165" s="106"/>
      <c r="U1165" s="109"/>
      <c r="V1165" s="109"/>
      <c r="W1165" s="109"/>
      <c r="X1165" s="109"/>
      <c r="Y1165" s="83"/>
      <c r="Z1165" s="83"/>
      <c r="AA1165" s="83"/>
    </row>
    <row r="1166" spans="2:27">
      <c r="B1166" s="9" t="s">
        <v>1984</v>
      </c>
      <c r="C1166" s="11"/>
      <c r="D1166" s="11"/>
      <c r="E1166" s="11"/>
      <c r="F1166" s="11" t="s">
        <v>205</v>
      </c>
      <c r="G1166" s="93"/>
      <c r="H1166" s="93"/>
      <c r="I1166" s="93"/>
      <c r="J1166" s="93"/>
      <c r="K1166" s="96"/>
      <c r="L1166" s="97"/>
      <c r="M1166" s="97"/>
      <c r="N1166" s="97"/>
      <c r="R1166" s="106"/>
      <c r="S1166" s="83"/>
      <c r="T1166" s="106"/>
      <c r="U1166" s="109"/>
      <c r="V1166" s="109"/>
      <c r="W1166" s="109"/>
      <c r="X1166" s="109"/>
      <c r="Y1166" s="83"/>
      <c r="Z1166" s="83"/>
      <c r="AA1166" s="83"/>
    </row>
    <row r="1167" spans="2:27">
      <c r="B1167" s="9" t="s">
        <v>1985</v>
      </c>
      <c r="C1167" s="11"/>
      <c r="D1167" s="11"/>
      <c r="E1167" s="11"/>
      <c r="F1167" s="11" t="s">
        <v>207</v>
      </c>
      <c r="G1167" s="93"/>
      <c r="H1167" s="93"/>
      <c r="I1167" s="93"/>
      <c r="J1167" s="93"/>
      <c r="K1167" s="96"/>
      <c r="L1167" s="97"/>
      <c r="M1167" s="97"/>
      <c r="N1167" s="97"/>
      <c r="R1167" s="106"/>
      <c r="S1167" s="83"/>
      <c r="T1167" s="106"/>
      <c r="U1167" s="109"/>
      <c r="V1167" s="109"/>
      <c r="W1167" s="109"/>
      <c r="X1167" s="109"/>
      <c r="Y1167" s="83"/>
      <c r="Z1167" s="83"/>
      <c r="AA1167" s="83"/>
    </row>
    <row r="1168" spans="2:27">
      <c r="B1168" s="9"/>
      <c r="C1168" s="11"/>
      <c r="D1168" s="11"/>
      <c r="E1168" s="11" t="s">
        <v>1986</v>
      </c>
      <c r="F1168" s="11"/>
      <c r="G1168" s="93"/>
      <c r="H1168" s="93"/>
      <c r="I1168" s="93"/>
      <c r="J1168" s="93"/>
      <c r="K1168" s="96"/>
      <c r="L1168" s="97"/>
      <c r="M1168" s="97"/>
      <c r="N1168" s="97"/>
      <c r="R1168" s="106"/>
      <c r="S1168" s="83"/>
      <c r="T1168" s="106"/>
      <c r="U1168" s="109"/>
      <c r="V1168" s="109"/>
      <c r="W1168" s="109"/>
      <c r="X1168" s="109"/>
      <c r="Y1168" s="83"/>
      <c r="Z1168" s="83"/>
      <c r="AA1168" s="83"/>
    </row>
    <row r="1169" spans="2:27">
      <c r="B1169" s="9" t="s">
        <v>1987</v>
      </c>
      <c r="C1169" s="11"/>
      <c r="D1169" s="11"/>
      <c r="E1169" s="11"/>
      <c r="F1169" s="11" t="s">
        <v>1988</v>
      </c>
      <c r="G1169" s="93"/>
      <c r="H1169" s="93"/>
      <c r="I1169" s="93"/>
      <c r="J1169" s="93"/>
      <c r="K1169" s="96"/>
      <c r="L1169" s="97"/>
      <c r="M1169" s="97"/>
      <c r="N1169" s="97"/>
      <c r="R1169" s="106"/>
      <c r="S1169" s="83"/>
      <c r="T1169" s="106"/>
      <c r="U1169" s="109"/>
      <c r="V1169" s="109"/>
      <c r="W1169" s="109"/>
      <c r="X1169" s="109"/>
      <c r="Y1169" s="83"/>
      <c r="Z1169" s="83"/>
      <c r="AA1169" s="83"/>
    </row>
    <row r="1170" spans="2:27">
      <c r="B1170" s="9" t="s">
        <v>1989</v>
      </c>
      <c r="C1170" s="11"/>
      <c r="D1170" s="11"/>
      <c r="E1170" s="11"/>
      <c r="F1170" s="11" t="s">
        <v>1990</v>
      </c>
      <c r="G1170" s="93"/>
      <c r="H1170" s="93"/>
      <c r="I1170" s="93"/>
      <c r="J1170" s="93"/>
      <c r="K1170" s="96"/>
      <c r="L1170" s="97"/>
      <c r="M1170" s="97"/>
      <c r="N1170" s="97"/>
      <c r="R1170" s="106"/>
      <c r="S1170" s="83"/>
      <c r="T1170" s="106"/>
      <c r="U1170" s="109"/>
      <c r="V1170" s="109"/>
      <c r="W1170" s="109"/>
      <c r="X1170" s="109"/>
      <c r="Y1170" s="83"/>
      <c r="Z1170" s="83"/>
      <c r="AA1170" s="83"/>
    </row>
    <row r="1171" spans="2:27">
      <c r="B1171" s="9"/>
      <c r="C1171" s="11"/>
      <c r="D1171" s="11"/>
      <c r="E1171" s="11" t="s">
        <v>1991</v>
      </c>
      <c r="F1171" s="11"/>
      <c r="G1171" s="93"/>
      <c r="H1171" s="93"/>
      <c r="I1171" s="93"/>
      <c r="J1171" s="93"/>
      <c r="K1171" s="96"/>
      <c r="L1171" s="97"/>
      <c r="M1171" s="97"/>
      <c r="N1171" s="97"/>
      <c r="R1171" s="106"/>
      <c r="S1171" s="83"/>
      <c r="T1171" s="106"/>
      <c r="U1171" s="109"/>
      <c r="V1171" s="109"/>
      <c r="W1171" s="109"/>
      <c r="X1171" s="109"/>
      <c r="Y1171" s="83"/>
      <c r="Z1171" s="83"/>
      <c r="AA1171" s="83"/>
    </row>
    <row r="1172" spans="2:27">
      <c r="B1172" s="9" t="s">
        <v>1992</v>
      </c>
      <c r="C1172" s="11"/>
      <c r="D1172" s="11"/>
      <c r="E1172" s="11"/>
      <c r="F1172" s="11" t="s">
        <v>1991</v>
      </c>
      <c r="G1172" s="93"/>
      <c r="H1172" s="93"/>
      <c r="I1172" s="93"/>
      <c r="J1172" s="93"/>
      <c r="K1172" s="96"/>
      <c r="L1172" s="97"/>
      <c r="M1172" s="97"/>
      <c r="N1172" s="97"/>
      <c r="R1172" s="106"/>
      <c r="S1172" s="83"/>
      <c r="T1172" s="106"/>
      <c r="U1172" s="109"/>
      <c r="V1172" s="109"/>
      <c r="W1172" s="109"/>
      <c r="X1172" s="109"/>
      <c r="Y1172" s="83"/>
      <c r="Z1172" s="83"/>
      <c r="AA1172" s="83"/>
    </row>
    <row r="1173" spans="2:27">
      <c r="B1173" s="9"/>
      <c r="C1173" s="11"/>
      <c r="D1173" s="11"/>
      <c r="E1173" s="11" t="s">
        <v>1993</v>
      </c>
      <c r="F1173" s="11"/>
      <c r="G1173" s="93"/>
      <c r="H1173" s="93"/>
      <c r="I1173" s="93"/>
      <c r="J1173" s="93"/>
      <c r="K1173" s="96"/>
      <c r="L1173" s="97"/>
      <c r="M1173" s="97"/>
      <c r="N1173" s="97"/>
      <c r="R1173" s="106"/>
      <c r="S1173" s="83"/>
      <c r="T1173" s="106"/>
      <c r="U1173" s="109"/>
      <c r="V1173" s="109"/>
      <c r="W1173" s="109"/>
      <c r="X1173" s="109"/>
      <c r="Y1173" s="83"/>
      <c r="Z1173" s="83"/>
      <c r="AA1173" s="83"/>
    </row>
    <row r="1174" spans="2:27">
      <c r="B1174" s="9" t="s">
        <v>1994</v>
      </c>
      <c r="C1174" s="11"/>
      <c r="D1174" s="11"/>
      <c r="E1174" s="11"/>
      <c r="F1174" s="11" t="s">
        <v>1993</v>
      </c>
      <c r="G1174" s="93"/>
      <c r="H1174" s="93"/>
      <c r="I1174" s="93"/>
      <c r="J1174" s="93"/>
      <c r="K1174" s="96"/>
      <c r="L1174" s="97"/>
      <c r="M1174" s="97"/>
      <c r="N1174" s="97"/>
      <c r="R1174" s="106"/>
      <c r="S1174" s="83"/>
      <c r="T1174" s="106"/>
      <c r="U1174" s="109"/>
      <c r="V1174" s="109"/>
      <c r="W1174" s="109"/>
      <c r="X1174" s="109"/>
      <c r="Y1174" s="83"/>
      <c r="Z1174" s="83"/>
      <c r="AA1174" s="83"/>
    </row>
    <row r="1175" spans="2:27">
      <c r="B1175" s="9"/>
      <c r="C1175" s="11"/>
      <c r="D1175" s="11"/>
      <c r="E1175" s="11" t="s">
        <v>1995</v>
      </c>
      <c r="F1175" s="11"/>
      <c r="G1175" s="93"/>
      <c r="H1175" s="93"/>
      <c r="I1175" s="93"/>
      <c r="J1175" s="93"/>
      <c r="K1175" s="96"/>
      <c r="L1175" s="97"/>
      <c r="M1175" s="97"/>
      <c r="N1175" s="97"/>
      <c r="R1175" s="106"/>
      <c r="S1175" s="83"/>
      <c r="T1175" s="106"/>
      <c r="U1175" s="109"/>
      <c r="V1175" s="109"/>
      <c r="W1175" s="109"/>
      <c r="X1175" s="109"/>
      <c r="Y1175" s="83"/>
      <c r="Z1175" s="83"/>
      <c r="AA1175" s="83"/>
    </row>
    <row r="1176" spans="2:27">
      <c r="B1176" s="9" t="s">
        <v>1996</v>
      </c>
      <c r="C1176" s="11"/>
      <c r="D1176" s="11"/>
      <c r="E1176" s="11"/>
      <c r="F1176" s="11" t="s">
        <v>1995</v>
      </c>
      <c r="G1176" s="93"/>
      <c r="H1176" s="93"/>
      <c r="I1176" s="93"/>
      <c r="J1176" s="93"/>
      <c r="K1176" s="96"/>
      <c r="L1176" s="97"/>
      <c r="M1176" s="97"/>
      <c r="N1176" s="97"/>
      <c r="R1176" s="106"/>
      <c r="S1176" s="83"/>
      <c r="T1176" s="106"/>
      <c r="U1176" s="109"/>
      <c r="V1176" s="109"/>
      <c r="W1176" s="109"/>
      <c r="X1176" s="109"/>
      <c r="Y1176" s="83"/>
      <c r="Z1176" s="83"/>
      <c r="AA1176" s="83"/>
    </row>
    <row r="1177" spans="2:27">
      <c r="B1177" s="9"/>
      <c r="C1177" s="11"/>
      <c r="D1177" s="11"/>
      <c r="E1177" s="11" t="s">
        <v>1997</v>
      </c>
      <c r="F1177" s="11"/>
      <c r="G1177" s="93"/>
      <c r="H1177" s="93"/>
      <c r="I1177" s="93"/>
      <c r="J1177" s="93"/>
      <c r="K1177" s="96"/>
      <c r="L1177" s="97"/>
      <c r="M1177" s="97"/>
      <c r="N1177" s="97"/>
      <c r="R1177" s="106"/>
      <c r="S1177" s="83"/>
      <c r="T1177" s="106"/>
      <c r="U1177" s="109"/>
      <c r="V1177" s="109"/>
      <c r="W1177" s="109"/>
      <c r="X1177" s="109"/>
      <c r="Y1177" s="83"/>
      <c r="Z1177" s="83"/>
      <c r="AA1177" s="83"/>
    </row>
    <row r="1178" spans="2:27">
      <c r="B1178" s="9" t="s">
        <v>1998</v>
      </c>
      <c r="C1178" s="11"/>
      <c r="D1178" s="11"/>
      <c r="E1178" s="11"/>
      <c r="F1178" s="11" t="s">
        <v>1997</v>
      </c>
      <c r="G1178" s="93"/>
      <c r="H1178" s="93"/>
      <c r="I1178" s="93"/>
      <c r="J1178" s="93"/>
      <c r="K1178" s="96"/>
      <c r="L1178" s="97"/>
      <c r="M1178" s="97"/>
      <c r="N1178" s="97"/>
      <c r="R1178" s="106"/>
      <c r="S1178" s="83"/>
      <c r="T1178" s="106"/>
      <c r="U1178" s="109"/>
      <c r="V1178" s="109"/>
      <c r="W1178" s="109"/>
      <c r="X1178" s="109"/>
      <c r="Y1178" s="83"/>
      <c r="Z1178" s="83"/>
      <c r="AA1178" s="83"/>
    </row>
    <row r="1179" spans="2:27">
      <c r="B1179" s="9"/>
      <c r="C1179" s="11"/>
      <c r="D1179" s="11" t="s">
        <v>1999</v>
      </c>
      <c r="E1179" s="11"/>
      <c r="F1179" s="11"/>
      <c r="G1179" s="93"/>
      <c r="H1179" s="93"/>
      <c r="I1179" s="93"/>
      <c r="J1179" s="93"/>
      <c r="K1179" s="96"/>
      <c r="L1179" s="97"/>
      <c r="M1179" s="97"/>
      <c r="N1179" s="97"/>
      <c r="R1179" s="106"/>
      <c r="S1179" s="83"/>
      <c r="T1179" s="106"/>
      <c r="U1179" s="109"/>
      <c r="V1179" s="109"/>
      <c r="W1179" s="109"/>
      <c r="X1179" s="109"/>
      <c r="Y1179" s="83"/>
      <c r="Z1179" s="83"/>
      <c r="AA1179" s="83"/>
    </row>
    <row r="1180" spans="2:27">
      <c r="B1180" s="9"/>
      <c r="C1180" s="11"/>
      <c r="D1180" s="11"/>
      <c r="E1180" s="11" t="s">
        <v>2000</v>
      </c>
      <c r="F1180" s="11"/>
      <c r="G1180" s="93"/>
      <c r="H1180" s="93"/>
      <c r="I1180" s="93"/>
      <c r="J1180" s="93"/>
      <c r="K1180" s="96"/>
      <c r="L1180" s="97"/>
      <c r="M1180" s="97"/>
      <c r="N1180" s="97"/>
      <c r="R1180" s="106"/>
      <c r="S1180" s="83"/>
      <c r="T1180" s="106"/>
      <c r="U1180" s="109"/>
      <c r="V1180" s="109"/>
      <c r="W1180" s="109"/>
      <c r="X1180" s="109"/>
      <c r="Y1180" s="83"/>
      <c r="Z1180" s="83"/>
      <c r="AA1180" s="83"/>
    </row>
    <row r="1181" spans="2:27">
      <c r="B1181" s="9" t="s">
        <v>2001</v>
      </c>
      <c r="C1181" s="11"/>
      <c r="D1181" s="11"/>
      <c r="E1181" s="11"/>
      <c r="F1181" s="11" t="s">
        <v>205</v>
      </c>
      <c r="G1181" s="93"/>
      <c r="H1181" s="93"/>
      <c r="I1181" s="93"/>
      <c r="J1181" s="93"/>
      <c r="K1181" s="96"/>
      <c r="L1181" s="97"/>
      <c r="M1181" s="97"/>
      <c r="N1181" s="97"/>
      <c r="R1181" s="106"/>
      <c r="S1181" s="83"/>
      <c r="T1181" s="106"/>
      <c r="U1181" s="109"/>
      <c r="V1181" s="109"/>
      <c r="W1181" s="109"/>
      <c r="X1181" s="109"/>
      <c r="Y1181" s="83"/>
      <c r="Z1181" s="83"/>
      <c r="AA1181" s="83"/>
    </row>
    <row r="1182" spans="2:27">
      <c r="B1182" s="9" t="s">
        <v>2002</v>
      </c>
      <c r="C1182" s="11"/>
      <c r="D1182" s="11"/>
      <c r="E1182" s="11"/>
      <c r="F1182" s="11" t="s">
        <v>207</v>
      </c>
      <c r="G1182" s="93"/>
      <c r="H1182" s="93"/>
      <c r="I1182" s="93"/>
      <c r="J1182" s="93"/>
      <c r="K1182" s="96"/>
      <c r="L1182" s="97"/>
      <c r="M1182" s="97"/>
      <c r="N1182" s="97"/>
      <c r="R1182" s="106"/>
      <c r="S1182" s="83"/>
      <c r="T1182" s="106"/>
      <c r="U1182" s="109"/>
      <c r="V1182" s="109"/>
      <c r="W1182" s="109"/>
      <c r="X1182" s="109"/>
      <c r="Y1182" s="83"/>
      <c r="Z1182" s="83"/>
      <c r="AA1182" s="83"/>
    </row>
    <row r="1183" spans="2:27">
      <c r="B1183" s="9"/>
      <c r="C1183" s="11"/>
      <c r="D1183" s="11"/>
      <c r="E1183" s="11" t="s">
        <v>2003</v>
      </c>
      <c r="F1183" s="11"/>
      <c r="G1183" s="93"/>
      <c r="H1183" s="93"/>
      <c r="I1183" s="93"/>
      <c r="J1183" s="93"/>
      <c r="K1183" s="96"/>
      <c r="L1183" s="97"/>
      <c r="M1183" s="97"/>
      <c r="N1183" s="97"/>
      <c r="R1183" s="106"/>
      <c r="S1183" s="83"/>
      <c r="T1183" s="106"/>
      <c r="U1183" s="109"/>
      <c r="V1183" s="109"/>
      <c r="W1183" s="109"/>
      <c r="X1183" s="109"/>
      <c r="Y1183" s="83"/>
      <c r="Z1183" s="83"/>
      <c r="AA1183" s="83"/>
    </row>
    <row r="1184" spans="2:27">
      <c r="B1184" s="9" t="s">
        <v>2004</v>
      </c>
      <c r="C1184" s="11"/>
      <c r="D1184" s="11"/>
      <c r="E1184" s="11"/>
      <c r="F1184" s="11" t="s">
        <v>2005</v>
      </c>
      <c r="G1184" s="93"/>
      <c r="H1184" s="93"/>
      <c r="I1184" s="93"/>
      <c r="J1184" s="93"/>
      <c r="K1184" s="96"/>
      <c r="L1184" s="97"/>
      <c r="M1184" s="97"/>
      <c r="N1184" s="97"/>
      <c r="R1184" s="106"/>
      <c r="S1184" s="83"/>
      <c r="T1184" s="106"/>
      <c r="U1184" s="109"/>
      <c r="V1184" s="109"/>
      <c r="W1184" s="109"/>
      <c r="X1184" s="109"/>
      <c r="Y1184" s="83"/>
      <c r="Z1184" s="83"/>
      <c r="AA1184" s="83"/>
    </row>
    <row r="1185" spans="2:27">
      <c r="B1185" s="9" t="s">
        <v>2006</v>
      </c>
      <c r="C1185" s="11"/>
      <c r="D1185" s="11"/>
      <c r="E1185" s="11"/>
      <c r="F1185" s="11" t="s">
        <v>2007</v>
      </c>
      <c r="G1185" s="93"/>
      <c r="H1185" s="93"/>
      <c r="I1185" s="93"/>
      <c r="J1185" s="93"/>
      <c r="K1185" s="96"/>
      <c r="L1185" s="97"/>
      <c r="M1185" s="97"/>
      <c r="N1185" s="97"/>
      <c r="R1185" s="106"/>
      <c r="S1185" s="83"/>
      <c r="T1185" s="106"/>
      <c r="U1185" s="109"/>
      <c r="V1185" s="109"/>
      <c r="W1185" s="109"/>
      <c r="X1185" s="109"/>
      <c r="Y1185" s="83"/>
      <c r="Z1185" s="83"/>
      <c r="AA1185" s="83"/>
    </row>
    <row r="1186" spans="2:27">
      <c r="B1186" s="9"/>
      <c r="C1186" s="11"/>
      <c r="D1186" s="11"/>
      <c r="E1186" s="11" t="s">
        <v>2008</v>
      </c>
      <c r="F1186" s="11"/>
      <c r="G1186" s="93"/>
      <c r="H1186" s="93"/>
      <c r="I1186" s="93"/>
      <c r="J1186" s="93"/>
      <c r="K1186" s="96"/>
      <c r="L1186" s="97"/>
      <c r="M1186" s="97"/>
      <c r="N1186" s="97"/>
      <c r="R1186" s="106"/>
      <c r="S1186" s="83"/>
      <c r="T1186" s="106"/>
      <c r="U1186" s="109"/>
      <c r="V1186" s="109"/>
      <c r="W1186" s="109"/>
      <c r="X1186" s="109"/>
      <c r="Y1186" s="83"/>
      <c r="Z1186" s="83"/>
      <c r="AA1186" s="83"/>
    </row>
    <row r="1187" spans="2:27">
      <c r="B1187" s="9" t="s">
        <v>2009</v>
      </c>
      <c r="C1187" s="11"/>
      <c r="D1187" s="11"/>
      <c r="E1187" s="11"/>
      <c r="F1187" s="11" t="s">
        <v>2010</v>
      </c>
      <c r="G1187" s="93"/>
      <c r="H1187" s="93"/>
      <c r="I1187" s="93"/>
      <c r="J1187" s="93"/>
      <c r="K1187" s="96"/>
      <c r="L1187" s="97"/>
      <c r="M1187" s="97"/>
      <c r="N1187" s="97"/>
      <c r="R1187" s="106"/>
      <c r="S1187" s="83"/>
      <c r="T1187" s="106"/>
      <c r="U1187" s="109"/>
      <c r="V1187" s="109"/>
      <c r="W1187" s="109"/>
      <c r="X1187" s="109"/>
      <c r="Y1187" s="83"/>
      <c r="Z1187" s="83"/>
      <c r="AA1187" s="83"/>
    </row>
    <row r="1188" spans="2:27">
      <c r="B1188" s="9" t="s">
        <v>2011</v>
      </c>
      <c r="C1188" s="11"/>
      <c r="D1188" s="11"/>
      <c r="E1188" s="11"/>
      <c r="F1188" s="11" t="s">
        <v>2012</v>
      </c>
      <c r="G1188" s="93"/>
      <c r="H1188" s="93"/>
      <c r="I1188" s="93"/>
      <c r="J1188" s="93"/>
      <c r="K1188" s="96"/>
      <c r="L1188" s="97"/>
      <c r="M1188" s="97"/>
      <c r="N1188" s="97"/>
      <c r="R1188" s="106"/>
      <c r="S1188" s="83"/>
      <c r="T1188" s="106"/>
      <c r="U1188" s="109"/>
      <c r="V1188" s="109"/>
      <c r="W1188" s="109"/>
      <c r="X1188" s="109"/>
      <c r="Y1188" s="83"/>
      <c r="Z1188" s="83"/>
      <c r="AA1188" s="83"/>
    </row>
    <row r="1189" spans="2:27">
      <c r="B1189" s="9"/>
      <c r="C1189" s="11"/>
      <c r="D1189" s="11"/>
      <c r="E1189" s="11" t="s">
        <v>2013</v>
      </c>
      <c r="F1189" s="11"/>
      <c r="G1189" s="93"/>
      <c r="H1189" s="93"/>
      <c r="I1189" s="93"/>
      <c r="J1189" s="93"/>
      <c r="K1189" s="96"/>
      <c r="L1189" s="97"/>
      <c r="M1189" s="97"/>
      <c r="N1189" s="97"/>
      <c r="R1189" s="106"/>
      <c r="S1189" s="83"/>
      <c r="T1189" s="106"/>
      <c r="U1189" s="109"/>
      <c r="V1189" s="109"/>
      <c r="W1189" s="109"/>
      <c r="X1189" s="109"/>
      <c r="Y1189" s="83"/>
      <c r="Z1189" s="83"/>
      <c r="AA1189" s="83"/>
    </row>
    <row r="1190" spans="2:27">
      <c r="B1190" s="9" t="s">
        <v>2014</v>
      </c>
      <c r="C1190" s="11"/>
      <c r="D1190" s="11"/>
      <c r="E1190" s="11"/>
      <c r="F1190" s="11" t="s">
        <v>2015</v>
      </c>
      <c r="G1190" s="93"/>
      <c r="H1190" s="93"/>
      <c r="I1190" s="93"/>
      <c r="J1190" s="93"/>
      <c r="K1190" s="96"/>
      <c r="L1190" s="97"/>
      <c r="M1190" s="97"/>
      <c r="N1190" s="97"/>
      <c r="R1190" s="106"/>
      <c r="S1190" s="83"/>
      <c r="T1190" s="106"/>
      <c r="U1190" s="109"/>
      <c r="V1190" s="109"/>
      <c r="W1190" s="109"/>
      <c r="X1190" s="109"/>
      <c r="Y1190" s="83"/>
      <c r="Z1190" s="83"/>
      <c r="AA1190" s="83"/>
    </row>
    <row r="1191" spans="2:27">
      <c r="B1191" s="9" t="s">
        <v>2016</v>
      </c>
      <c r="C1191" s="11"/>
      <c r="D1191" s="11"/>
      <c r="E1191" s="11"/>
      <c r="F1191" s="11" t="s">
        <v>2017</v>
      </c>
      <c r="G1191" s="93"/>
      <c r="H1191" s="93"/>
      <c r="I1191" s="93"/>
      <c r="J1191" s="93"/>
      <c r="K1191" s="96"/>
      <c r="L1191" s="97"/>
      <c r="M1191" s="97"/>
      <c r="N1191" s="97"/>
      <c r="R1191" s="106"/>
      <c r="S1191" s="83"/>
      <c r="T1191" s="106"/>
      <c r="U1191" s="109"/>
      <c r="V1191" s="109"/>
      <c r="W1191" s="109"/>
      <c r="X1191" s="109"/>
      <c r="Y1191" s="83"/>
      <c r="Z1191" s="83"/>
      <c r="AA1191" s="83"/>
    </row>
    <row r="1192" spans="2:27">
      <c r="B1192" s="9" t="s">
        <v>2018</v>
      </c>
      <c r="C1192" s="11"/>
      <c r="D1192" s="11"/>
      <c r="E1192" s="11"/>
      <c r="F1192" s="11" t="s">
        <v>2019</v>
      </c>
      <c r="G1192" s="93"/>
      <c r="H1192" s="93"/>
      <c r="I1192" s="93"/>
      <c r="J1192" s="93"/>
      <c r="K1192" s="96"/>
      <c r="L1192" s="97"/>
      <c r="M1192" s="97"/>
      <c r="N1192" s="97"/>
      <c r="R1192" s="106"/>
      <c r="S1192" s="83"/>
      <c r="T1192" s="106"/>
      <c r="U1192" s="109"/>
      <c r="V1192" s="109"/>
      <c r="W1192" s="109"/>
      <c r="X1192" s="109"/>
      <c r="Y1192" s="83"/>
      <c r="Z1192" s="83"/>
      <c r="AA1192" s="83"/>
    </row>
    <row r="1193" spans="2:27">
      <c r="B1193" s="9"/>
      <c r="C1193" s="11"/>
      <c r="D1193" s="11"/>
      <c r="E1193" s="11" t="s">
        <v>2020</v>
      </c>
      <c r="F1193" s="11"/>
      <c r="G1193" s="93"/>
      <c r="H1193" s="93"/>
      <c r="I1193" s="93"/>
      <c r="J1193" s="93"/>
      <c r="K1193" s="96"/>
      <c r="L1193" s="97"/>
      <c r="M1193" s="97"/>
      <c r="N1193" s="97"/>
      <c r="R1193" s="106"/>
      <c r="S1193" s="83"/>
      <c r="T1193" s="106"/>
      <c r="U1193" s="109"/>
      <c r="V1193" s="109"/>
      <c r="W1193" s="109"/>
      <c r="X1193" s="109"/>
      <c r="Y1193" s="83"/>
      <c r="Z1193" s="83"/>
      <c r="AA1193" s="83"/>
    </row>
    <row r="1194" spans="2:27">
      <c r="B1194" s="9" t="s">
        <v>2021</v>
      </c>
      <c r="C1194" s="11"/>
      <c r="D1194" s="11"/>
      <c r="E1194" s="11"/>
      <c r="F1194" s="11" t="s">
        <v>2022</v>
      </c>
      <c r="G1194" s="93"/>
      <c r="H1194" s="93"/>
      <c r="I1194" s="93"/>
      <c r="J1194" s="93"/>
      <c r="K1194" s="96"/>
      <c r="L1194" s="97"/>
      <c r="M1194" s="97"/>
      <c r="N1194" s="97"/>
      <c r="R1194" s="106"/>
      <c r="S1194" s="83"/>
      <c r="T1194" s="106"/>
      <c r="U1194" s="109"/>
      <c r="V1194" s="109"/>
      <c r="W1194" s="109"/>
      <c r="X1194" s="109"/>
      <c r="Y1194" s="83"/>
      <c r="Z1194" s="83"/>
      <c r="AA1194" s="83"/>
    </row>
    <row r="1195" spans="2:27">
      <c r="B1195" s="9" t="s">
        <v>2023</v>
      </c>
      <c r="C1195" s="11"/>
      <c r="D1195" s="11"/>
      <c r="E1195" s="11"/>
      <c r="F1195" s="11" t="s">
        <v>2024</v>
      </c>
      <c r="G1195" s="93"/>
      <c r="H1195" s="93"/>
      <c r="I1195" s="93"/>
      <c r="J1195" s="93"/>
      <c r="K1195" s="96"/>
      <c r="L1195" s="97"/>
      <c r="M1195" s="97"/>
      <c r="N1195" s="97"/>
      <c r="R1195" s="106"/>
      <c r="S1195" s="83"/>
      <c r="T1195" s="106"/>
      <c r="U1195" s="109"/>
      <c r="V1195" s="109"/>
      <c r="W1195" s="109"/>
      <c r="X1195" s="109"/>
      <c r="Y1195" s="83"/>
      <c r="Z1195" s="83"/>
      <c r="AA1195" s="83"/>
    </row>
    <row r="1196" spans="2:27">
      <c r="B1196" s="9"/>
      <c r="C1196" s="11"/>
      <c r="D1196" s="11" t="s">
        <v>2025</v>
      </c>
      <c r="E1196" s="11"/>
      <c r="F1196" s="11"/>
      <c r="G1196" s="93"/>
      <c r="H1196" s="93"/>
      <c r="I1196" s="93"/>
      <c r="J1196" s="93"/>
      <c r="K1196" s="96"/>
      <c r="L1196" s="97"/>
      <c r="M1196" s="97"/>
      <c r="N1196" s="97"/>
      <c r="R1196" s="106"/>
      <c r="S1196" s="83"/>
      <c r="T1196" s="106"/>
      <c r="U1196" s="109"/>
      <c r="V1196" s="109"/>
      <c r="W1196" s="109"/>
      <c r="X1196" s="109"/>
      <c r="Y1196" s="83"/>
      <c r="Z1196" s="83"/>
      <c r="AA1196" s="83"/>
    </row>
    <row r="1197" spans="2:27">
      <c r="B1197" s="9"/>
      <c r="C1197" s="11"/>
      <c r="D1197" s="11"/>
      <c r="E1197" s="11" t="s">
        <v>2026</v>
      </c>
      <c r="F1197" s="11"/>
      <c r="G1197" s="93"/>
      <c r="H1197" s="93"/>
      <c r="I1197" s="93"/>
      <c r="J1197" s="93"/>
      <c r="K1197" s="96"/>
      <c r="L1197" s="97"/>
      <c r="M1197" s="97"/>
      <c r="N1197" s="97"/>
      <c r="R1197" s="106"/>
      <c r="S1197" s="83"/>
      <c r="T1197" s="106"/>
      <c r="U1197" s="109"/>
      <c r="V1197" s="109"/>
      <c r="W1197" s="109"/>
      <c r="X1197" s="109"/>
      <c r="Y1197" s="83"/>
      <c r="Z1197" s="83"/>
      <c r="AA1197" s="83"/>
    </row>
    <row r="1198" spans="2:27">
      <c r="B1198" s="9" t="s">
        <v>2027</v>
      </c>
      <c r="C1198" s="11"/>
      <c r="D1198" s="11"/>
      <c r="E1198" s="11"/>
      <c r="F1198" s="11" t="s">
        <v>205</v>
      </c>
      <c r="G1198" s="93"/>
      <c r="H1198" s="93"/>
      <c r="I1198" s="93"/>
      <c r="J1198" s="93"/>
      <c r="K1198" s="96"/>
      <c r="L1198" s="97"/>
      <c r="M1198" s="97"/>
      <c r="N1198" s="97"/>
      <c r="R1198" s="106"/>
      <c r="S1198" s="83"/>
      <c r="T1198" s="106"/>
      <c r="U1198" s="109"/>
      <c r="V1198" s="109"/>
      <c r="W1198" s="109"/>
      <c r="X1198" s="109"/>
      <c r="Y1198" s="83"/>
      <c r="Z1198" s="83"/>
      <c r="AA1198" s="83"/>
    </row>
    <row r="1199" spans="2:27">
      <c r="B1199" s="9" t="s">
        <v>2028</v>
      </c>
      <c r="C1199" s="11"/>
      <c r="D1199" s="11"/>
      <c r="E1199" s="11"/>
      <c r="F1199" s="11" t="s">
        <v>207</v>
      </c>
      <c r="G1199" s="93"/>
      <c r="H1199" s="93"/>
      <c r="I1199" s="93"/>
      <c r="J1199" s="93"/>
      <c r="K1199" s="96"/>
      <c r="L1199" s="97"/>
      <c r="M1199" s="97"/>
      <c r="N1199" s="97"/>
      <c r="R1199" s="106"/>
      <c r="S1199" s="83"/>
      <c r="T1199" s="106"/>
      <c r="U1199" s="109"/>
      <c r="V1199" s="109"/>
      <c r="W1199" s="109"/>
      <c r="X1199" s="109"/>
      <c r="Y1199" s="83"/>
      <c r="Z1199" s="83"/>
      <c r="AA1199" s="83"/>
    </row>
    <row r="1200" spans="2:27">
      <c r="B1200" s="9"/>
      <c r="C1200" s="11"/>
      <c r="D1200" s="11"/>
      <c r="E1200" s="11" t="s">
        <v>2029</v>
      </c>
      <c r="F1200" s="11"/>
      <c r="G1200" s="93"/>
      <c r="H1200" s="93"/>
      <c r="I1200" s="93"/>
      <c r="J1200" s="93"/>
      <c r="K1200" s="96"/>
      <c r="L1200" s="97"/>
      <c r="M1200" s="97"/>
      <c r="N1200" s="97"/>
      <c r="R1200" s="106"/>
      <c r="S1200" s="83"/>
      <c r="T1200" s="106"/>
      <c r="U1200" s="109"/>
      <c r="V1200" s="109"/>
      <c r="W1200" s="109"/>
      <c r="X1200" s="109"/>
      <c r="Y1200" s="83"/>
      <c r="Z1200" s="83"/>
      <c r="AA1200" s="83"/>
    </row>
    <row r="1201" spans="2:27">
      <c r="B1201" s="9" t="s">
        <v>2030</v>
      </c>
      <c r="C1201" s="11"/>
      <c r="D1201" s="11"/>
      <c r="E1201" s="11"/>
      <c r="F1201" s="11" t="s">
        <v>2029</v>
      </c>
      <c r="G1201" s="93"/>
      <c r="H1201" s="93"/>
      <c r="I1201" s="93"/>
      <c r="J1201" s="93"/>
      <c r="K1201" s="96"/>
      <c r="L1201" s="97"/>
      <c r="M1201" s="97"/>
      <c r="N1201" s="97"/>
      <c r="R1201" s="106"/>
      <c r="S1201" s="83"/>
      <c r="T1201" s="106"/>
      <c r="U1201" s="109"/>
      <c r="V1201" s="109"/>
      <c r="W1201" s="109"/>
      <c r="X1201" s="109"/>
      <c r="Y1201" s="83"/>
      <c r="Z1201" s="83"/>
      <c r="AA1201" s="83"/>
    </row>
    <row r="1202" spans="2:27">
      <c r="B1202" s="9"/>
      <c r="C1202" s="11"/>
      <c r="D1202" s="11"/>
      <c r="E1202" s="11" t="s">
        <v>2031</v>
      </c>
      <c r="F1202" s="11"/>
      <c r="G1202" s="93"/>
      <c r="H1202" s="93"/>
      <c r="I1202" s="93"/>
      <c r="J1202" s="93"/>
      <c r="K1202" s="96"/>
      <c r="L1202" s="97"/>
      <c r="M1202" s="97"/>
      <c r="N1202" s="97"/>
      <c r="R1202" s="106"/>
      <c r="S1202" s="83"/>
      <c r="T1202" s="106"/>
      <c r="U1202" s="109"/>
      <c r="V1202" s="109"/>
      <c r="W1202" s="109"/>
      <c r="X1202" s="109"/>
      <c r="Y1202" s="83"/>
      <c r="Z1202" s="83"/>
      <c r="AA1202" s="83"/>
    </row>
    <row r="1203" spans="2:27">
      <c r="B1203" s="9" t="s">
        <v>2032</v>
      </c>
      <c r="C1203" s="11"/>
      <c r="D1203" s="11"/>
      <c r="E1203" s="11"/>
      <c r="F1203" s="11" t="s">
        <v>2031</v>
      </c>
      <c r="G1203" s="93"/>
      <c r="H1203" s="93"/>
      <c r="I1203" s="93"/>
      <c r="J1203" s="93"/>
      <c r="K1203" s="96"/>
      <c r="L1203" s="97"/>
      <c r="M1203" s="97"/>
      <c r="N1203" s="97"/>
      <c r="R1203" s="106"/>
      <c r="S1203" s="83"/>
      <c r="T1203" s="106"/>
      <c r="U1203" s="109"/>
      <c r="V1203" s="109"/>
      <c r="W1203" s="109"/>
      <c r="X1203" s="109"/>
      <c r="Y1203" s="83"/>
      <c r="Z1203" s="83"/>
      <c r="AA1203" s="83"/>
    </row>
    <row r="1204" spans="2:27">
      <c r="B1204" s="9"/>
      <c r="C1204" s="11"/>
      <c r="D1204" s="11" t="s">
        <v>2033</v>
      </c>
      <c r="E1204" s="11"/>
      <c r="F1204" s="11"/>
      <c r="G1204" s="93"/>
      <c r="H1204" s="93"/>
      <c r="I1204" s="93"/>
      <c r="J1204" s="93"/>
      <c r="K1204" s="96"/>
      <c r="L1204" s="97"/>
      <c r="M1204" s="97"/>
      <c r="N1204" s="97"/>
      <c r="R1204" s="106"/>
      <c r="S1204" s="83"/>
      <c r="T1204" s="106"/>
      <c r="U1204" s="109"/>
      <c r="V1204" s="109"/>
      <c r="W1204" s="109"/>
      <c r="X1204" s="109"/>
      <c r="Y1204" s="83"/>
      <c r="Z1204" s="83"/>
      <c r="AA1204" s="83"/>
    </row>
    <row r="1205" spans="2:27">
      <c r="B1205" s="9"/>
      <c r="C1205" s="11"/>
      <c r="D1205" s="11"/>
      <c r="E1205" s="11" t="s">
        <v>2034</v>
      </c>
      <c r="F1205" s="11"/>
      <c r="G1205" s="93"/>
      <c r="H1205" s="93"/>
      <c r="I1205" s="93"/>
      <c r="J1205" s="93"/>
      <c r="K1205" s="96"/>
      <c r="L1205" s="97"/>
      <c r="M1205" s="97"/>
      <c r="N1205" s="97"/>
      <c r="R1205" s="106"/>
      <c r="S1205" s="83"/>
      <c r="T1205" s="106"/>
      <c r="U1205" s="109"/>
      <c r="V1205" s="109"/>
      <c r="W1205" s="109"/>
      <c r="X1205" s="109"/>
      <c r="Y1205" s="83"/>
      <c r="Z1205" s="83"/>
      <c r="AA1205" s="83"/>
    </row>
    <row r="1206" spans="2:27">
      <c r="B1206" s="9" t="s">
        <v>2035</v>
      </c>
      <c r="C1206" s="11"/>
      <c r="D1206" s="11"/>
      <c r="E1206" s="11"/>
      <c r="F1206" s="11" t="s">
        <v>205</v>
      </c>
      <c r="G1206" s="93"/>
      <c r="H1206" s="93"/>
      <c r="I1206" s="93"/>
      <c r="J1206" s="93"/>
      <c r="K1206" s="96"/>
      <c r="L1206" s="97"/>
      <c r="M1206" s="97"/>
      <c r="N1206" s="97"/>
      <c r="R1206" s="106"/>
      <c r="S1206" s="83"/>
      <c r="T1206" s="106"/>
      <c r="U1206" s="109"/>
      <c r="V1206" s="109"/>
      <c r="W1206" s="109"/>
      <c r="X1206" s="109"/>
      <c r="Y1206" s="83"/>
      <c r="Z1206" s="83"/>
      <c r="AA1206" s="83"/>
    </row>
    <row r="1207" spans="2:27">
      <c r="B1207" s="9" t="s">
        <v>2036</v>
      </c>
      <c r="C1207" s="11"/>
      <c r="D1207" s="11"/>
      <c r="E1207" s="11"/>
      <c r="F1207" s="11" t="s">
        <v>207</v>
      </c>
      <c r="G1207" s="93"/>
      <c r="H1207" s="93"/>
      <c r="I1207" s="93"/>
      <c r="J1207" s="93"/>
      <c r="K1207" s="96"/>
      <c r="L1207" s="97"/>
      <c r="M1207" s="97"/>
      <c r="N1207" s="97"/>
      <c r="R1207" s="106"/>
      <c r="S1207" s="83"/>
      <c r="T1207" s="106"/>
      <c r="U1207" s="109"/>
      <c r="V1207" s="109"/>
      <c r="W1207" s="109"/>
      <c r="X1207" s="109"/>
      <c r="Y1207" s="83"/>
      <c r="Z1207" s="83"/>
      <c r="AA1207" s="83"/>
    </row>
    <row r="1208" spans="2:27">
      <c r="B1208" s="9"/>
      <c r="C1208" s="11"/>
      <c r="D1208" s="11"/>
      <c r="E1208" s="11" t="s">
        <v>2037</v>
      </c>
      <c r="F1208" s="11"/>
      <c r="G1208" s="93"/>
      <c r="H1208" s="93"/>
      <c r="I1208" s="93"/>
      <c r="J1208" s="93"/>
      <c r="K1208" s="96"/>
      <c r="L1208" s="97"/>
      <c r="M1208" s="97"/>
      <c r="N1208" s="97"/>
      <c r="R1208" s="106"/>
      <c r="S1208" s="83"/>
      <c r="T1208" s="106"/>
      <c r="U1208" s="109"/>
      <c r="V1208" s="109"/>
      <c r="W1208" s="109"/>
      <c r="X1208" s="109"/>
      <c r="Y1208" s="83"/>
      <c r="Z1208" s="83"/>
      <c r="AA1208" s="83"/>
    </row>
    <row r="1209" spans="2:27">
      <c r="B1209" s="9" t="s">
        <v>2038</v>
      </c>
      <c r="C1209" s="11"/>
      <c r="D1209" s="11"/>
      <c r="E1209" s="11"/>
      <c r="F1209" s="11" t="s">
        <v>2037</v>
      </c>
      <c r="G1209" s="93"/>
      <c r="H1209" s="93"/>
      <c r="I1209" s="93"/>
      <c r="J1209" s="93"/>
      <c r="K1209" s="96"/>
      <c r="L1209" s="97"/>
      <c r="M1209" s="97"/>
      <c r="N1209" s="97"/>
      <c r="R1209" s="106"/>
      <c r="S1209" s="83"/>
      <c r="T1209" s="106"/>
      <c r="U1209" s="109"/>
      <c r="V1209" s="109"/>
      <c r="W1209" s="109"/>
      <c r="X1209" s="109"/>
      <c r="Y1209" s="83"/>
      <c r="Z1209" s="83"/>
      <c r="AA1209" s="83"/>
    </row>
    <row r="1210" spans="2:27">
      <c r="B1210" s="9"/>
      <c r="C1210" s="11"/>
      <c r="D1210" s="11"/>
      <c r="E1210" s="11" t="s">
        <v>2039</v>
      </c>
      <c r="F1210" s="11"/>
      <c r="G1210" s="93"/>
      <c r="H1210" s="93"/>
      <c r="I1210" s="93"/>
      <c r="J1210" s="93"/>
      <c r="K1210" s="96"/>
      <c r="L1210" s="97"/>
      <c r="M1210" s="97"/>
      <c r="N1210" s="97"/>
      <c r="R1210" s="106"/>
      <c r="S1210" s="83"/>
      <c r="T1210" s="106"/>
      <c r="U1210" s="109"/>
      <c r="V1210" s="109"/>
      <c r="W1210" s="109"/>
      <c r="X1210" s="109"/>
      <c r="Y1210" s="83"/>
      <c r="Z1210" s="83"/>
      <c r="AA1210" s="83"/>
    </row>
    <row r="1211" spans="2:27">
      <c r="B1211" s="9" t="s">
        <v>2040</v>
      </c>
      <c r="C1211" s="11"/>
      <c r="D1211" s="11"/>
      <c r="E1211" s="11"/>
      <c r="F1211" s="11" t="s">
        <v>2039</v>
      </c>
      <c r="G1211" s="93"/>
      <c r="H1211" s="93"/>
      <c r="I1211" s="93"/>
      <c r="J1211" s="93"/>
      <c r="K1211" s="96"/>
      <c r="L1211" s="97"/>
      <c r="M1211" s="97"/>
      <c r="N1211" s="97"/>
      <c r="R1211" s="106"/>
      <c r="S1211" s="83"/>
      <c r="T1211" s="106"/>
      <c r="U1211" s="109"/>
      <c r="V1211" s="109"/>
      <c r="W1211" s="109"/>
      <c r="X1211" s="109"/>
      <c r="Y1211" s="83"/>
      <c r="Z1211" s="83"/>
      <c r="AA1211" s="83"/>
    </row>
    <row r="1212" spans="2:27">
      <c r="B1212" s="9"/>
      <c r="C1212" s="11"/>
      <c r="D1212" s="11" t="s">
        <v>2041</v>
      </c>
      <c r="E1212" s="11"/>
      <c r="F1212" s="11"/>
      <c r="G1212" s="93"/>
      <c r="H1212" s="93"/>
      <c r="I1212" s="93"/>
      <c r="J1212" s="93"/>
      <c r="K1212" s="96"/>
      <c r="L1212" s="97"/>
      <c r="M1212" s="97"/>
      <c r="N1212" s="97"/>
      <c r="R1212" s="106"/>
      <c r="S1212" s="83"/>
      <c r="T1212" s="106"/>
      <c r="U1212" s="109"/>
      <c r="V1212" s="109"/>
      <c r="W1212" s="109"/>
      <c r="X1212" s="109"/>
      <c r="Y1212" s="83"/>
      <c r="Z1212" s="83"/>
      <c r="AA1212" s="83"/>
    </row>
    <row r="1213" spans="2:27">
      <c r="B1213" s="9"/>
      <c r="C1213" s="11"/>
      <c r="D1213" s="11"/>
      <c r="E1213" s="11" t="s">
        <v>2042</v>
      </c>
      <c r="F1213" s="11"/>
      <c r="G1213" s="93"/>
      <c r="H1213" s="93"/>
      <c r="I1213" s="93"/>
      <c r="J1213" s="93"/>
      <c r="K1213" s="96"/>
      <c r="L1213" s="97"/>
      <c r="M1213" s="97"/>
      <c r="N1213" s="97"/>
      <c r="R1213" s="106"/>
      <c r="S1213" s="83"/>
      <c r="T1213" s="106"/>
      <c r="U1213" s="109"/>
      <c r="V1213" s="109"/>
      <c r="W1213" s="109"/>
      <c r="X1213" s="109"/>
      <c r="Y1213" s="83"/>
      <c r="Z1213" s="83"/>
      <c r="AA1213" s="83"/>
    </row>
    <row r="1214" spans="2:27">
      <c r="B1214" s="9" t="s">
        <v>2043</v>
      </c>
      <c r="C1214" s="11"/>
      <c r="D1214" s="11"/>
      <c r="E1214" s="11"/>
      <c r="F1214" s="11" t="s">
        <v>205</v>
      </c>
      <c r="G1214" s="93"/>
      <c r="H1214" s="93"/>
      <c r="I1214" s="93"/>
      <c r="J1214" s="93"/>
      <c r="K1214" s="96"/>
      <c r="L1214" s="97"/>
      <c r="M1214" s="97"/>
      <c r="N1214" s="97"/>
      <c r="R1214" s="106"/>
      <c r="S1214" s="83"/>
      <c r="T1214" s="106"/>
      <c r="U1214" s="109"/>
      <c r="V1214" s="109"/>
      <c r="W1214" s="109"/>
      <c r="X1214" s="109"/>
      <c r="Y1214" s="83"/>
      <c r="Z1214" s="83"/>
      <c r="AA1214" s="83"/>
    </row>
    <row r="1215" spans="2:27">
      <c r="B1215" s="9" t="s">
        <v>2044</v>
      </c>
      <c r="C1215" s="11"/>
      <c r="D1215" s="11"/>
      <c r="E1215" s="11"/>
      <c r="F1215" s="11" t="s">
        <v>207</v>
      </c>
      <c r="G1215" s="93"/>
      <c r="H1215" s="93"/>
      <c r="I1215" s="93"/>
      <c r="J1215" s="93"/>
      <c r="K1215" s="96"/>
      <c r="L1215" s="97"/>
      <c r="M1215" s="97"/>
      <c r="N1215" s="97"/>
      <c r="R1215" s="106"/>
      <c r="S1215" s="83"/>
      <c r="T1215" s="106"/>
      <c r="U1215" s="109"/>
      <c r="V1215" s="109"/>
      <c r="W1215" s="109"/>
      <c r="X1215" s="109"/>
      <c r="Y1215" s="83"/>
      <c r="Z1215" s="83"/>
      <c r="AA1215" s="83"/>
    </row>
    <row r="1216" spans="2:27">
      <c r="B1216" s="9"/>
      <c r="C1216" s="11"/>
      <c r="D1216" s="11"/>
      <c r="E1216" s="11" t="s">
        <v>2045</v>
      </c>
      <c r="F1216" s="11"/>
      <c r="G1216" s="93"/>
      <c r="H1216" s="93"/>
      <c r="I1216" s="93"/>
      <c r="J1216" s="93"/>
      <c r="K1216" s="96"/>
      <c r="L1216" s="97"/>
      <c r="M1216" s="97"/>
      <c r="N1216" s="97"/>
      <c r="R1216" s="106"/>
      <c r="S1216" s="83"/>
      <c r="T1216" s="106"/>
      <c r="U1216" s="109"/>
      <c r="V1216" s="109"/>
      <c r="W1216" s="109"/>
      <c r="X1216" s="109"/>
      <c r="Y1216" s="83"/>
      <c r="Z1216" s="83"/>
      <c r="AA1216" s="83"/>
    </row>
    <row r="1217" spans="2:27">
      <c r="B1217" s="9" t="s">
        <v>2046</v>
      </c>
      <c r="C1217" s="11"/>
      <c r="D1217" s="11"/>
      <c r="E1217" s="11"/>
      <c r="F1217" s="11" t="s">
        <v>2045</v>
      </c>
      <c r="G1217" s="93"/>
      <c r="H1217" s="93"/>
      <c r="I1217" s="93"/>
      <c r="J1217" s="93"/>
      <c r="K1217" s="96"/>
      <c r="L1217" s="97"/>
      <c r="M1217" s="97"/>
      <c r="N1217" s="97"/>
      <c r="R1217" s="106"/>
      <c r="S1217" s="83"/>
      <c r="T1217" s="106"/>
      <c r="U1217" s="109"/>
      <c r="V1217" s="109"/>
      <c r="W1217" s="109"/>
      <c r="X1217" s="109"/>
      <c r="Y1217" s="83"/>
      <c r="Z1217" s="83"/>
      <c r="AA1217" s="83"/>
    </row>
    <row r="1218" spans="2:27">
      <c r="B1218" s="9"/>
      <c r="C1218" s="11"/>
      <c r="D1218" s="11"/>
      <c r="E1218" s="11" t="s">
        <v>2047</v>
      </c>
      <c r="F1218" s="11"/>
      <c r="G1218" s="93"/>
      <c r="H1218" s="93"/>
      <c r="I1218" s="93"/>
      <c r="J1218" s="93"/>
      <c r="K1218" s="96"/>
      <c r="L1218" s="97"/>
      <c r="M1218" s="97"/>
      <c r="N1218" s="97"/>
      <c r="R1218" s="106"/>
      <c r="S1218" s="83"/>
      <c r="T1218" s="106"/>
      <c r="U1218" s="109"/>
      <c r="V1218" s="109"/>
      <c r="W1218" s="109"/>
      <c r="X1218" s="109"/>
      <c r="Y1218" s="83"/>
      <c r="Z1218" s="83"/>
      <c r="AA1218" s="83"/>
    </row>
    <row r="1219" spans="2:27">
      <c r="B1219" s="9" t="s">
        <v>2048</v>
      </c>
      <c r="C1219" s="11"/>
      <c r="D1219" s="11"/>
      <c r="E1219" s="11"/>
      <c r="F1219" s="11" t="s">
        <v>2049</v>
      </c>
      <c r="G1219" s="93"/>
      <c r="H1219" s="93"/>
      <c r="I1219" s="93"/>
      <c r="J1219" s="93"/>
      <c r="K1219" s="96"/>
      <c r="L1219" s="97"/>
      <c r="M1219" s="97"/>
      <c r="N1219" s="97"/>
      <c r="R1219" s="106"/>
      <c r="S1219" s="83"/>
      <c r="T1219" s="106"/>
      <c r="U1219" s="109"/>
      <c r="V1219" s="109"/>
      <c r="W1219" s="109"/>
      <c r="X1219" s="109"/>
      <c r="Y1219" s="83"/>
      <c r="Z1219" s="83"/>
      <c r="AA1219" s="83"/>
    </row>
    <row r="1220" spans="2:27">
      <c r="B1220" s="9" t="s">
        <v>2050</v>
      </c>
      <c r="C1220" s="11"/>
      <c r="D1220" s="11"/>
      <c r="E1220" s="11"/>
      <c r="F1220" s="11" t="s">
        <v>2051</v>
      </c>
      <c r="G1220" s="93"/>
      <c r="H1220" s="93"/>
      <c r="I1220" s="93"/>
      <c r="J1220" s="93"/>
      <c r="K1220" s="96"/>
      <c r="L1220" s="97"/>
      <c r="M1220" s="97"/>
      <c r="N1220" s="97"/>
      <c r="R1220" s="106"/>
      <c r="S1220" s="83"/>
      <c r="T1220" s="106"/>
      <c r="U1220" s="109"/>
      <c r="V1220" s="109"/>
      <c r="W1220" s="109"/>
      <c r="X1220" s="109"/>
      <c r="Y1220" s="83"/>
      <c r="Z1220" s="83"/>
      <c r="AA1220" s="83"/>
    </row>
    <row r="1221" spans="2:27">
      <c r="B1221" s="9"/>
      <c r="C1221" s="11"/>
      <c r="D1221" s="11"/>
      <c r="E1221" s="11" t="s">
        <v>2052</v>
      </c>
      <c r="F1221" s="11"/>
      <c r="G1221" s="93"/>
      <c r="H1221" s="93"/>
      <c r="I1221" s="93"/>
      <c r="J1221" s="93"/>
      <c r="K1221" s="96"/>
      <c r="L1221" s="97"/>
      <c r="M1221" s="97"/>
      <c r="N1221" s="97"/>
      <c r="R1221" s="106"/>
      <c r="S1221" s="83"/>
      <c r="T1221" s="106"/>
      <c r="U1221" s="109"/>
      <c r="V1221" s="109"/>
      <c r="W1221" s="109"/>
      <c r="X1221" s="109"/>
      <c r="Y1221" s="83"/>
      <c r="Z1221" s="83"/>
      <c r="AA1221" s="83"/>
    </row>
    <row r="1222" spans="2:27">
      <c r="B1222" s="9" t="s">
        <v>2053</v>
      </c>
      <c r="C1222" s="11"/>
      <c r="D1222" s="11"/>
      <c r="E1222" s="11"/>
      <c r="F1222" s="11" t="s">
        <v>2052</v>
      </c>
      <c r="G1222" s="93"/>
      <c r="H1222" s="93"/>
      <c r="I1222" s="93"/>
      <c r="J1222" s="93"/>
      <c r="K1222" s="96"/>
      <c r="L1222" s="97"/>
      <c r="M1222" s="97"/>
      <c r="N1222" s="97"/>
      <c r="R1222" s="106"/>
      <c r="S1222" s="83"/>
      <c r="T1222" s="106"/>
      <c r="U1222" s="109"/>
      <c r="V1222" s="109"/>
      <c r="W1222" s="109"/>
      <c r="X1222" s="109"/>
      <c r="Y1222" s="83"/>
      <c r="Z1222" s="83"/>
      <c r="AA1222" s="83"/>
    </row>
    <row r="1223" spans="2:27">
      <c r="B1223" s="9"/>
      <c r="C1223" s="11"/>
      <c r="D1223" s="11"/>
      <c r="E1223" s="11" t="s">
        <v>2054</v>
      </c>
      <c r="F1223" s="11"/>
      <c r="G1223" s="93"/>
      <c r="H1223" s="93"/>
      <c r="I1223" s="93"/>
      <c r="J1223" s="93"/>
      <c r="K1223" s="96"/>
      <c r="L1223" s="97"/>
      <c r="M1223" s="97"/>
      <c r="N1223" s="97"/>
      <c r="R1223" s="106"/>
      <c r="S1223" s="83"/>
      <c r="T1223" s="106"/>
      <c r="U1223" s="109"/>
      <c r="V1223" s="109"/>
      <c r="W1223" s="109"/>
      <c r="X1223" s="109"/>
      <c r="Y1223" s="83"/>
      <c r="Z1223" s="83"/>
      <c r="AA1223" s="83"/>
    </row>
    <row r="1224" spans="2:27">
      <c r="B1224" s="9" t="s">
        <v>2055</v>
      </c>
      <c r="C1224" s="11"/>
      <c r="D1224" s="11"/>
      <c r="E1224" s="11"/>
      <c r="F1224" s="11" t="s">
        <v>2056</v>
      </c>
      <c r="G1224" s="93"/>
      <c r="H1224" s="93"/>
      <c r="I1224" s="93"/>
      <c r="J1224" s="93"/>
      <c r="K1224" s="96"/>
      <c r="L1224" s="97"/>
      <c r="M1224" s="97"/>
      <c r="N1224" s="97"/>
      <c r="R1224" s="106"/>
      <c r="S1224" s="83"/>
      <c r="T1224" s="106"/>
      <c r="U1224" s="109"/>
      <c r="V1224" s="109"/>
      <c r="W1224" s="109"/>
      <c r="X1224" s="109"/>
      <c r="Y1224" s="83"/>
      <c r="Z1224" s="83"/>
      <c r="AA1224" s="83"/>
    </row>
    <row r="1225" spans="2:27">
      <c r="B1225" s="9" t="s">
        <v>2057</v>
      </c>
      <c r="C1225" s="11"/>
      <c r="D1225" s="11"/>
      <c r="E1225" s="11"/>
      <c r="F1225" s="11" t="s">
        <v>2058</v>
      </c>
      <c r="G1225" s="93"/>
      <c r="H1225" s="93"/>
      <c r="I1225" s="93"/>
      <c r="J1225" s="93"/>
      <c r="K1225" s="96"/>
      <c r="L1225" s="97"/>
      <c r="M1225" s="97"/>
      <c r="N1225" s="97"/>
      <c r="R1225" s="106"/>
      <c r="S1225" s="83"/>
      <c r="T1225" s="106"/>
      <c r="U1225" s="109"/>
      <c r="V1225" s="109"/>
      <c r="W1225" s="109"/>
      <c r="X1225" s="109"/>
      <c r="Y1225" s="83"/>
      <c r="Z1225" s="83"/>
      <c r="AA1225" s="83"/>
    </row>
    <row r="1226" spans="2:27">
      <c r="B1226" s="9"/>
      <c r="C1226" s="11"/>
      <c r="D1226" s="11"/>
      <c r="E1226" s="11" t="s">
        <v>2059</v>
      </c>
      <c r="F1226" s="11"/>
      <c r="G1226" s="93"/>
      <c r="H1226" s="93"/>
      <c r="I1226" s="93"/>
      <c r="J1226" s="93"/>
      <c r="K1226" s="96"/>
      <c r="L1226" s="97"/>
      <c r="M1226" s="97"/>
      <c r="N1226" s="97"/>
      <c r="R1226" s="106"/>
      <c r="S1226" s="83"/>
      <c r="T1226" s="106"/>
      <c r="U1226" s="109"/>
      <c r="V1226" s="109"/>
      <c r="W1226" s="109"/>
      <c r="X1226" s="109"/>
      <c r="Y1226" s="83"/>
      <c r="Z1226" s="83"/>
      <c r="AA1226" s="83"/>
    </row>
    <row r="1227" spans="2:27">
      <c r="B1227" s="9" t="s">
        <v>2060</v>
      </c>
      <c r="C1227" s="11"/>
      <c r="D1227" s="11"/>
      <c r="E1227" s="11"/>
      <c r="F1227" s="11" t="s">
        <v>2061</v>
      </c>
      <c r="G1227" s="93"/>
      <c r="H1227" s="93"/>
      <c r="I1227" s="93"/>
      <c r="J1227" s="93"/>
      <c r="K1227" s="96"/>
      <c r="L1227" s="97"/>
      <c r="M1227" s="97"/>
      <c r="N1227" s="97"/>
      <c r="R1227" s="106"/>
      <c r="S1227" s="83"/>
      <c r="T1227" s="106"/>
      <c r="U1227" s="109"/>
      <c r="V1227" s="109"/>
      <c r="W1227" s="109"/>
      <c r="X1227" s="109"/>
      <c r="Y1227" s="83"/>
      <c r="Z1227" s="83"/>
      <c r="AA1227" s="83"/>
    </row>
    <row r="1228" spans="2:27">
      <c r="B1228" s="9" t="s">
        <v>2062</v>
      </c>
      <c r="C1228" s="11"/>
      <c r="D1228" s="11"/>
      <c r="E1228" s="11"/>
      <c r="F1228" s="11" t="s">
        <v>2063</v>
      </c>
      <c r="G1228" s="93"/>
      <c r="H1228" s="93"/>
      <c r="I1228" s="93"/>
      <c r="J1228" s="93"/>
      <c r="K1228" s="96"/>
      <c r="L1228" s="97"/>
      <c r="M1228" s="97"/>
      <c r="N1228" s="97"/>
      <c r="R1228" s="106"/>
      <c r="S1228" s="83"/>
      <c r="T1228" s="106"/>
      <c r="U1228" s="109"/>
      <c r="V1228" s="109"/>
      <c r="W1228" s="109"/>
      <c r="X1228" s="109"/>
      <c r="Y1228" s="83"/>
      <c r="Z1228" s="83"/>
      <c r="AA1228" s="83"/>
    </row>
    <row r="1229" spans="2:27">
      <c r="B1229" s="9" t="s">
        <v>2064</v>
      </c>
      <c r="C1229" s="11"/>
      <c r="D1229" s="11"/>
      <c r="E1229" s="11"/>
      <c r="F1229" s="11" t="s">
        <v>2065</v>
      </c>
      <c r="G1229" s="93"/>
      <c r="H1229" s="93"/>
      <c r="I1229" s="93"/>
      <c r="J1229" s="93"/>
      <c r="K1229" s="96"/>
      <c r="L1229" s="97"/>
      <c r="M1229" s="97"/>
      <c r="N1229" s="97"/>
      <c r="R1229" s="106"/>
      <c r="S1229" s="83"/>
      <c r="T1229" s="106"/>
      <c r="U1229" s="109"/>
      <c r="V1229" s="109"/>
      <c r="W1229" s="109"/>
      <c r="X1229" s="109"/>
      <c r="Y1229" s="83"/>
      <c r="Z1229" s="83"/>
      <c r="AA1229" s="83"/>
    </row>
    <row r="1230" spans="2:27">
      <c r="B1230" s="9" t="s">
        <v>2066</v>
      </c>
      <c r="C1230" s="11"/>
      <c r="D1230" s="11"/>
      <c r="E1230" s="11"/>
      <c r="F1230" s="11" t="s">
        <v>2067</v>
      </c>
      <c r="G1230" s="93"/>
      <c r="H1230" s="93"/>
      <c r="I1230" s="93"/>
      <c r="J1230" s="93"/>
      <c r="K1230" s="96"/>
      <c r="L1230" s="97"/>
      <c r="M1230" s="97"/>
      <c r="N1230" s="97"/>
      <c r="R1230" s="106"/>
      <c r="S1230" s="83"/>
      <c r="T1230" s="106"/>
      <c r="U1230" s="109"/>
      <c r="V1230" s="109"/>
      <c r="W1230" s="109"/>
      <c r="X1230" s="109"/>
      <c r="Y1230" s="83"/>
      <c r="Z1230" s="83"/>
      <c r="AA1230" s="83"/>
    </row>
    <row r="1231" spans="2:27">
      <c r="B1231" s="9" t="s">
        <v>2068</v>
      </c>
      <c r="C1231" s="11"/>
      <c r="D1231" s="11"/>
      <c r="E1231" s="11"/>
      <c r="F1231" s="11" t="s">
        <v>2069</v>
      </c>
      <c r="G1231" s="93"/>
      <c r="H1231" s="93"/>
      <c r="I1231" s="93"/>
      <c r="J1231" s="93"/>
      <c r="K1231" s="96"/>
      <c r="L1231" s="97"/>
      <c r="M1231" s="97"/>
      <c r="N1231" s="97"/>
      <c r="R1231" s="106"/>
      <c r="S1231" s="83"/>
      <c r="T1231" s="106"/>
      <c r="U1231" s="109"/>
      <c r="V1231" s="109"/>
      <c r="W1231" s="109"/>
      <c r="X1231" s="109"/>
      <c r="Y1231" s="83"/>
      <c r="Z1231" s="83"/>
      <c r="AA1231" s="83"/>
    </row>
    <row r="1232" spans="2:27">
      <c r="B1232" s="9" t="s">
        <v>2070</v>
      </c>
      <c r="C1232" s="11"/>
      <c r="D1232" s="11"/>
      <c r="E1232" s="11"/>
      <c r="F1232" s="11" t="s">
        <v>2071</v>
      </c>
      <c r="G1232" s="93"/>
      <c r="H1232" s="93"/>
      <c r="I1232" s="93"/>
      <c r="J1232" s="93"/>
      <c r="K1232" s="96"/>
      <c r="L1232" s="97"/>
      <c r="M1232" s="97"/>
      <c r="N1232" s="97"/>
      <c r="R1232" s="106"/>
      <c r="S1232" s="83"/>
      <c r="T1232" s="106"/>
      <c r="U1232" s="109"/>
      <c r="V1232" s="109"/>
      <c r="W1232" s="109"/>
      <c r="X1232" s="109"/>
      <c r="Y1232" s="83"/>
      <c r="Z1232" s="83"/>
      <c r="AA1232" s="83"/>
    </row>
    <row r="1233" spans="2:27">
      <c r="B1233" s="9"/>
      <c r="C1233" s="11"/>
      <c r="D1233" s="11"/>
      <c r="E1233" s="11" t="s">
        <v>2072</v>
      </c>
      <c r="F1233" s="11"/>
      <c r="G1233" s="93"/>
      <c r="H1233" s="93"/>
      <c r="I1233" s="93"/>
      <c r="J1233" s="93"/>
      <c r="K1233" s="96"/>
      <c r="L1233" s="97"/>
      <c r="M1233" s="97"/>
      <c r="N1233" s="97"/>
      <c r="R1233" s="106"/>
      <c r="S1233" s="83"/>
      <c r="T1233" s="106"/>
      <c r="U1233" s="109"/>
      <c r="V1233" s="109"/>
      <c r="W1233" s="109"/>
      <c r="X1233" s="109"/>
      <c r="Y1233" s="83"/>
      <c r="Z1233" s="83"/>
      <c r="AA1233" s="83"/>
    </row>
    <row r="1234" spans="2:27">
      <c r="B1234" s="9" t="s">
        <v>2073</v>
      </c>
      <c r="C1234" s="11"/>
      <c r="D1234" s="11"/>
      <c r="E1234" s="11"/>
      <c r="F1234" s="11" t="s">
        <v>2074</v>
      </c>
      <c r="G1234" s="93"/>
      <c r="H1234" s="93"/>
      <c r="I1234" s="93"/>
      <c r="J1234" s="93"/>
      <c r="K1234" s="96"/>
      <c r="L1234" s="97"/>
      <c r="M1234" s="97"/>
      <c r="N1234" s="97"/>
      <c r="R1234" s="106"/>
      <c r="S1234" s="83"/>
      <c r="T1234" s="106"/>
      <c r="U1234" s="109"/>
      <c r="V1234" s="109"/>
      <c r="W1234" s="109"/>
      <c r="X1234" s="109"/>
      <c r="Y1234" s="83"/>
      <c r="Z1234" s="83"/>
      <c r="AA1234" s="83"/>
    </row>
    <row r="1235" spans="2:27">
      <c r="B1235" s="99" t="s">
        <v>3478</v>
      </c>
      <c r="C1235" s="11"/>
      <c r="D1235" s="11"/>
      <c r="E1235" s="11"/>
      <c r="F1235" s="98" t="s">
        <v>3479</v>
      </c>
      <c r="G1235" s="93"/>
      <c r="H1235" s="93"/>
      <c r="I1235" s="93"/>
      <c r="J1235" s="93"/>
      <c r="K1235" s="96"/>
      <c r="L1235" s="97"/>
      <c r="M1235" s="97"/>
      <c r="N1235" s="97"/>
      <c r="R1235" s="106"/>
      <c r="S1235" s="83"/>
      <c r="T1235" s="106"/>
      <c r="U1235" s="109"/>
      <c r="V1235" s="109"/>
      <c r="W1235" s="109"/>
      <c r="X1235" s="109"/>
      <c r="Y1235" s="83"/>
      <c r="Z1235" s="83"/>
      <c r="AA1235" s="83"/>
    </row>
    <row r="1236" spans="2:27">
      <c r="B1236" s="9" t="s">
        <v>2075</v>
      </c>
      <c r="C1236" s="11"/>
      <c r="D1236" s="11"/>
      <c r="E1236" s="11"/>
      <c r="F1236" s="11" t="s">
        <v>2076</v>
      </c>
      <c r="G1236" s="93"/>
      <c r="H1236" s="93"/>
      <c r="I1236" s="93"/>
      <c r="J1236" s="93"/>
      <c r="K1236" s="96"/>
      <c r="L1236" s="97"/>
      <c r="M1236" s="97"/>
      <c r="N1236" s="97"/>
      <c r="R1236" s="106"/>
      <c r="S1236" s="83"/>
      <c r="T1236" s="106"/>
      <c r="U1236" s="109"/>
      <c r="V1236" s="109"/>
      <c r="W1236" s="109"/>
      <c r="X1236" s="109"/>
      <c r="Y1236" s="83"/>
      <c r="Z1236" s="83"/>
      <c r="AA1236" s="83"/>
    </row>
    <row r="1237" spans="2:27">
      <c r="B1237" s="9"/>
      <c r="C1237" s="11"/>
      <c r="D1237" s="11" t="s">
        <v>2077</v>
      </c>
      <c r="E1237" s="11"/>
      <c r="F1237" s="11"/>
      <c r="G1237" s="93"/>
      <c r="H1237" s="93"/>
      <c r="I1237" s="93"/>
      <c r="J1237" s="93"/>
      <c r="K1237" s="96"/>
      <c r="L1237" s="97"/>
      <c r="M1237" s="97"/>
      <c r="N1237" s="97"/>
      <c r="R1237" s="106"/>
      <c r="S1237" s="83"/>
      <c r="T1237" s="106"/>
      <c r="U1237" s="109"/>
      <c r="V1237" s="109"/>
      <c r="W1237" s="109"/>
      <c r="X1237" s="109"/>
      <c r="Y1237" s="83"/>
      <c r="Z1237" s="83"/>
      <c r="AA1237" s="83"/>
    </row>
    <row r="1238" spans="2:27">
      <c r="B1238" s="9"/>
      <c r="C1238" s="11"/>
      <c r="D1238" s="11"/>
      <c r="E1238" s="11" t="s">
        <v>2078</v>
      </c>
      <c r="F1238" s="11"/>
      <c r="G1238" s="93"/>
      <c r="H1238" s="93"/>
      <c r="I1238" s="93"/>
      <c r="J1238" s="93"/>
      <c r="K1238" s="96"/>
      <c r="L1238" s="97"/>
      <c r="M1238" s="97"/>
      <c r="N1238" s="97"/>
      <c r="R1238" s="106"/>
      <c r="S1238" s="83"/>
      <c r="T1238" s="106"/>
      <c r="U1238" s="109"/>
      <c r="V1238" s="109"/>
      <c r="W1238" s="109"/>
      <c r="X1238" s="109"/>
      <c r="Y1238" s="83"/>
      <c r="Z1238" s="83"/>
      <c r="AA1238" s="83"/>
    </row>
    <row r="1239" spans="2:27">
      <c r="B1239" s="9" t="s">
        <v>2079</v>
      </c>
      <c r="C1239" s="11"/>
      <c r="D1239" s="11"/>
      <c r="E1239" s="11"/>
      <c r="F1239" s="11" t="s">
        <v>2080</v>
      </c>
      <c r="G1239" s="93"/>
      <c r="H1239" s="93"/>
      <c r="I1239" s="93"/>
      <c r="J1239" s="93"/>
      <c r="K1239" s="96"/>
      <c r="L1239" s="97"/>
      <c r="M1239" s="97"/>
      <c r="N1239" s="97"/>
      <c r="R1239" s="106"/>
      <c r="S1239" s="83"/>
      <c r="T1239" s="106"/>
      <c r="U1239" s="109"/>
      <c r="V1239" s="109"/>
      <c r="W1239" s="109"/>
      <c r="X1239" s="109"/>
      <c r="Y1239" s="83"/>
      <c r="Z1239" s="83"/>
      <c r="AA1239" s="83"/>
    </row>
    <row r="1240" spans="2:27">
      <c r="B1240" s="9"/>
      <c r="C1240" s="11"/>
      <c r="D1240" s="11"/>
      <c r="E1240" s="11" t="s">
        <v>2077</v>
      </c>
      <c r="F1240" s="11"/>
      <c r="G1240" s="93"/>
      <c r="H1240" s="93"/>
      <c r="I1240" s="93"/>
      <c r="J1240" s="93"/>
      <c r="K1240" s="96"/>
      <c r="L1240" s="97"/>
      <c r="M1240" s="97"/>
      <c r="N1240" s="97"/>
      <c r="R1240" s="106"/>
      <c r="S1240" s="83"/>
      <c r="T1240" s="106"/>
      <c r="U1240" s="109"/>
      <c r="V1240" s="109"/>
      <c r="W1240" s="109"/>
      <c r="X1240" s="109"/>
      <c r="Y1240" s="83"/>
      <c r="Z1240" s="83"/>
      <c r="AA1240" s="83"/>
    </row>
    <row r="1241" spans="2:27">
      <c r="B1241" s="9" t="s">
        <v>2081</v>
      </c>
      <c r="C1241" s="11"/>
      <c r="D1241" s="11"/>
      <c r="E1241" s="11"/>
      <c r="F1241" s="11" t="s">
        <v>2077</v>
      </c>
      <c r="G1241" s="93"/>
      <c r="H1241" s="93"/>
      <c r="I1241" s="93"/>
      <c r="J1241" s="93"/>
      <c r="K1241" s="96"/>
      <c r="L1241" s="97"/>
      <c r="M1241" s="97"/>
      <c r="N1241" s="97"/>
      <c r="R1241" s="106"/>
      <c r="S1241" s="83"/>
      <c r="T1241" s="106"/>
      <c r="U1241" s="109"/>
      <c r="V1241" s="109"/>
      <c r="W1241" s="109"/>
      <c r="X1241" s="109"/>
      <c r="Y1241" s="83"/>
      <c r="Z1241" s="83"/>
      <c r="AA1241" s="83"/>
    </row>
    <row r="1242" spans="2:27">
      <c r="B1242" s="9"/>
      <c r="C1242" s="11" t="s">
        <v>2082</v>
      </c>
      <c r="D1242" s="11"/>
      <c r="E1242" s="11"/>
      <c r="F1242" s="11"/>
      <c r="G1242" s="93"/>
      <c r="H1242" s="93"/>
      <c r="I1242" s="93"/>
      <c r="J1242" s="93"/>
      <c r="K1242" s="96"/>
      <c r="L1242" s="97"/>
      <c r="M1242" s="97"/>
      <c r="N1242" s="97"/>
      <c r="R1242" s="106"/>
      <c r="S1242" s="83"/>
      <c r="T1242" s="106"/>
      <c r="U1242" s="109"/>
      <c r="V1242" s="109"/>
      <c r="W1242" s="109"/>
      <c r="X1242" s="109"/>
      <c r="Y1242" s="83"/>
      <c r="Z1242" s="83"/>
      <c r="AA1242" s="83"/>
    </row>
    <row r="1243" spans="2:27">
      <c r="B1243" s="9"/>
      <c r="C1243" s="11"/>
      <c r="D1243" s="11" t="s">
        <v>2083</v>
      </c>
      <c r="E1243" s="11"/>
      <c r="F1243" s="11"/>
      <c r="G1243" s="93"/>
      <c r="H1243" s="93"/>
      <c r="I1243" s="93"/>
      <c r="J1243" s="93"/>
      <c r="K1243" s="96"/>
      <c r="L1243" s="97"/>
      <c r="M1243" s="97"/>
      <c r="N1243" s="97"/>
      <c r="R1243" s="106"/>
      <c r="S1243" s="83"/>
      <c r="T1243" s="106"/>
      <c r="U1243" s="109"/>
      <c r="V1243" s="109"/>
      <c r="W1243" s="109"/>
      <c r="X1243" s="109"/>
      <c r="Y1243" s="83"/>
      <c r="Z1243" s="83"/>
      <c r="AA1243" s="83"/>
    </row>
    <row r="1244" spans="2:27">
      <c r="B1244" s="9"/>
      <c r="C1244" s="11"/>
      <c r="D1244" s="11"/>
      <c r="E1244" s="11" t="s">
        <v>2084</v>
      </c>
      <c r="F1244" s="11"/>
      <c r="G1244" s="93"/>
      <c r="H1244" s="93"/>
      <c r="I1244" s="93"/>
      <c r="J1244" s="93"/>
      <c r="K1244" s="96"/>
      <c r="L1244" s="97"/>
      <c r="M1244" s="97"/>
      <c r="N1244" s="97"/>
      <c r="R1244" s="106"/>
      <c r="S1244" s="83"/>
      <c r="T1244" s="106"/>
      <c r="U1244" s="109"/>
      <c r="V1244" s="109"/>
      <c r="W1244" s="109"/>
      <c r="X1244" s="109"/>
      <c r="Y1244" s="83"/>
      <c r="Z1244" s="83"/>
      <c r="AA1244" s="83"/>
    </row>
    <row r="1245" spans="2:27">
      <c r="B1245" s="9" t="s">
        <v>2085</v>
      </c>
      <c r="C1245" s="11"/>
      <c r="D1245" s="11"/>
      <c r="E1245" s="11"/>
      <c r="F1245" s="11" t="s">
        <v>205</v>
      </c>
      <c r="G1245" s="93"/>
      <c r="H1245" s="93"/>
      <c r="I1245" s="93"/>
      <c r="J1245" s="93"/>
      <c r="K1245" s="96"/>
      <c r="L1245" s="97"/>
      <c r="M1245" s="97"/>
      <c r="N1245" s="97"/>
      <c r="R1245" s="106"/>
      <c r="S1245" s="83"/>
      <c r="T1245" s="106"/>
      <c r="U1245" s="109"/>
      <c r="V1245" s="109"/>
      <c r="W1245" s="109"/>
      <c r="X1245" s="109"/>
      <c r="Y1245" s="83"/>
      <c r="Z1245" s="83"/>
      <c r="AA1245" s="83"/>
    </row>
    <row r="1246" spans="2:27">
      <c r="B1246" s="9" t="s">
        <v>2086</v>
      </c>
      <c r="C1246" s="11"/>
      <c r="D1246" s="11"/>
      <c r="E1246" s="11"/>
      <c r="F1246" s="11" t="s">
        <v>2087</v>
      </c>
      <c r="G1246" s="93"/>
      <c r="H1246" s="93"/>
      <c r="I1246" s="93"/>
      <c r="J1246" s="93"/>
      <c r="K1246" s="96"/>
      <c r="L1246" s="97"/>
      <c r="M1246" s="97"/>
      <c r="N1246" s="97"/>
      <c r="R1246" s="106"/>
      <c r="S1246" s="83"/>
      <c r="T1246" s="106"/>
      <c r="U1246" s="109"/>
      <c r="V1246" s="109"/>
      <c r="W1246" s="109"/>
      <c r="X1246" s="109"/>
      <c r="Y1246" s="83"/>
      <c r="Z1246" s="83"/>
      <c r="AA1246" s="83"/>
    </row>
    <row r="1247" spans="2:27">
      <c r="B1247" s="9" t="s">
        <v>2088</v>
      </c>
      <c r="C1247" s="11"/>
      <c r="D1247" s="11"/>
      <c r="E1247" s="11"/>
      <c r="F1247" s="11" t="s">
        <v>207</v>
      </c>
      <c r="G1247" s="93"/>
      <c r="H1247" s="93"/>
      <c r="I1247" s="93"/>
      <c r="J1247" s="93"/>
      <c r="K1247" s="96"/>
      <c r="L1247" s="97"/>
      <c r="M1247" s="97"/>
      <c r="N1247" s="97"/>
      <c r="R1247" s="106"/>
      <c r="S1247" s="83"/>
      <c r="T1247" s="106"/>
      <c r="U1247" s="109"/>
      <c r="V1247" s="109"/>
      <c r="W1247" s="109"/>
      <c r="X1247" s="109"/>
      <c r="Y1247" s="83"/>
      <c r="Z1247" s="83"/>
      <c r="AA1247" s="83"/>
    </row>
    <row r="1248" spans="2:27">
      <c r="B1248" s="9"/>
      <c r="C1248" s="11"/>
      <c r="D1248" s="11"/>
      <c r="E1248" s="11" t="s">
        <v>2083</v>
      </c>
      <c r="F1248" s="11"/>
      <c r="G1248" s="93"/>
      <c r="H1248" s="93"/>
      <c r="I1248" s="93"/>
      <c r="J1248" s="93"/>
      <c r="K1248" s="96"/>
      <c r="L1248" s="97"/>
      <c r="M1248" s="97"/>
      <c r="N1248" s="97"/>
      <c r="R1248" s="106"/>
      <c r="S1248" s="83"/>
      <c r="T1248" s="106"/>
      <c r="U1248" s="109"/>
      <c r="V1248" s="109"/>
      <c r="W1248" s="109"/>
      <c r="X1248" s="109"/>
      <c r="Y1248" s="83"/>
      <c r="Z1248" s="83"/>
      <c r="AA1248" s="83"/>
    </row>
    <row r="1249" spans="2:27">
      <c r="B1249" s="9" t="s">
        <v>2089</v>
      </c>
      <c r="C1249" s="11"/>
      <c r="D1249" s="11"/>
      <c r="E1249" s="11"/>
      <c r="F1249" s="11" t="s">
        <v>2090</v>
      </c>
      <c r="G1249" s="93"/>
      <c r="H1249" s="93"/>
      <c r="I1249" s="93"/>
      <c r="J1249" s="93"/>
      <c r="K1249" s="96"/>
      <c r="L1249" s="97"/>
      <c r="M1249" s="97"/>
      <c r="N1249" s="97"/>
      <c r="R1249" s="106"/>
      <c r="S1249" s="83"/>
      <c r="T1249" s="106"/>
      <c r="U1249" s="109"/>
      <c r="V1249" s="109"/>
      <c r="W1249" s="109"/>
      <c r="X1249" s="109"/>
      <c r="Y1249" s="83"/>
      <c r="Z1249" s="83"/>
      <c r="AA1249" s="83"/>
    </row>
    <row r="1250" spans="2:27">
      <c r="B1250" s="9" t="s">
        <v>2091</v>
      </c>
      <c r="C1250" s="11"/>
      <c r="D1250" s="11"/>
      <c r="E1250" s="11"/>
      <c r="F1250" s="11" t="s">
        <v>2092</v>
      </c>
      <c r="G1250" s="93"/>
      <c r="H1250" s="93"/>
      <c r="I1250" s="93"/>
      <c r="J1250" s="93"/>
      <c r="K1250" s="96"/>
      <c r="L1250" s="97"/>
      <c r="M1250" s="97"/>
      <c r="N1250" s="97"/>
      <c r="R1250" s="106"/>
      <c r="S1250" s="83"/>
      <c r="T1250" s="106"/>
      <c r="U1250" s="109"/>
      <c r="V1250" s="109"/>
      <c r="W1250" s="109"/>
      <c r="X1250" s="109"/>
      <c r="Y1250" s="83"/>
      <c r="Z1250" s="83"/>
      <c r="AA1250" s="83"/>
    </row>
    <row r="1251" spans="2:27">
      <c r="B1251" s="9"/>
      <c r="C1251" s="11"/>
      <c r="D1251" s="11" t="s">
        <v>2093</v>
      </c>
      <c r="E1251" s="11"/>
      <c r="F1251" s="11"/>
      <c r="G1251" s="93"/>
      <c r="H1251" s="93"/>
      <c r="I1251" s="93"/>
      <c r="J1251" s="93"/>
      <c r="K1251" s="96"/>
      <c r="L1251" s="97"/>
      <c r="M1251" s="97"/>
      <c r="N1251" s="97"/>
      <c r="R1251" s="106"/>
      <c r="S1251" s="83"/>
      <c r="T1251" s="106"/>
      <c r="U1251" s="109"/>
      <c r="V1251" s="109"/>
      <c r="W1251" s="109"/>
      <c r="X1251" s="109"/>
      <c r="Y1251" s="83"/>
      <c r="Z1251" s="83"/>
      <c r="AA1251" s="83"/>
    </row>
    <row r="1252" spans="2:27">
      <c r="B1252" s="9"/>
      <c r="C1252" s="11"/>
      <c r="D1252" s="11"/>
      <c r="E1252" s="11" t="s">
        <v>2094</v>
      </c>
      <c r="F1252" s="11"/>
      <c r="G1252" s="93"/>
      <c r="H1252" s="93"/>
      <c r="I1252" s="93"/>
      <c r="J1252" s="93"/>
      <c r="K1252" s="96"/>
      <c r="L1252" s="97"/>
      <c r="M1252" s="97"/>
      <c r="N1252" s="97"/>
      <c r="R1252" s="106"/>
      <c r="S1252" s="83"/>
      <c r="T1252" s="106"/>
      <c r="U1252" s="109"/>
      <c r="V1252" s="109"/>
      <c r="W1252" s="109"/>
      <c r="X1252" s="109"/>
      <c r="Y1252" s="83"/>
      <c r="Z1252" s="83"/>
      <c r="AA1252" s="83"/>
    </row>
    <row r="1253" spans="2:27">
      <c r="B1253" s="9" t="s">
        <v>2095</v>
      </c>
      <c r="C1253" s="11"/>
      <c r="D1253" s="11"/>
      <c r="E1253" s="11"/>
      <c r="F1253" s="11" t="s">
        <v>205</v>
      </c>
      <c r="G1253" s="93"/>
      <c r="H1253" s="93"/>
      <c r="I1253" s="93"/>
      <c r="J1253" s="93"/>
      <c r="K1253" s="96"/>
      <c r="L1253" s="97"/>
      <c r="M1253" s="97"/>
      <c r="N1253" s="97"/>
      <c r="R1253" s="106"/>
      <c r="S1253" s="83"/>
      <c r="T1253" s="106"/>
      <c r="U1253" s="109"/>
      <c r="V1253" s="109"/>
      <c r="W1253" s="109"/>
      <c r="X1253" s="109"/>
      <c r="Y1253" s="83"/>
      <c r="Z1253" s="83"/>
      <c r="AA1253" s="83"/>
    </row>
    <row r="1254" spans="2:27">
      <c r="B1254" s="9" t="s">
        <v>2096</v>
      </c>
      <c r="C1254" s="11"/>
      <c r="D1254" s="11"/>
      <c r="E1254" s="11"/>
      <c r="F1254" s="11" t="s">
        <v>2087</v>
      </c>
      <c r="G1254" s="93"/>
      <c r="H1254" s="93"/>
      <c r="I1254" s="93"/>
      <c r="J1254" s="93"/>
      <c r="K1254" s="96"/>
      <c r="L1254" s="97"/>
      <c r="M1254" s="97"/>
      <c r="N1254" s="97"/>
      <c r="R1254" s="106"/>
      <c r="S1254" s="83"/>
      <c r="T1254" s="106"/>
      <c r="U1254" s="109"/>
      <c r="V1254" s="109"/>
      <c r="W1254" s="109"/>
      <c r="X1254" s="109"/>
      <c r="Y1254" s="83"/>
      <c r="Z1254" s="83"/>
      <c r="AA1254" s="83"/>
    </row>
    <row r="1255" spans="2:27">
      <c r="B1255" s="9" t="s">
        <v>2097</v>
      </c>
      <c r="C1255" s="11"/>
      <c r="D1255" s="11"/>
      <c r="E1255" s="11"/>
      <c r="F1255" s="11" t="s">
        <v>207</v>
      </c>
      <c r="G1255" s="93"/>
      <c r="H1255" s="93"/>
      <c r="I1255" s="93"/>
      <c r="J1255" s="93"/>
      <c r="K1255" s="96"/>
      <c r="L1255" s="97"/>
      <c r="M1255" s="97"/>
      <c r="N1255" s="97"/>
      <c r="R1255" s="106"/>
      <c r="S1255" s="83"/>
      <c r="T1255" s="106"/>
      <c r="U1255" s="109"/>
      <c r="V1255" s="109"/>
      <c r="W1255" s="109"/>
      <c r="X1255" s="109"/>
      <c r="Y1255" s="83"/>
      <c r="Z1255" s="83"/>
      <c r="AA1255" s="83"/>
    </row>
    <row r="1256" spans="2:27">
      <c r="B1256" s="9"/>
      <c r="C1256" s="11"/>
      <c r="D1256" s="11"/>
      <c r="E1256" s="11" t="s">
        <v>2098</v>
      </c>
      <c r="F1256" s="11"/>
      <c r="G1256" s="93"/>
      <c r="H1256" s="93"/>
      <c r="I1256" s="93"/>
      <c r="J1256" s="93"/>
      <c r="K1256" s="96"/>
      <c r="L1256" s="97"/>
      <c r="M1256" s="97"/>
      <c r="N1256" s="97"/>
      <c r="R1256" s="106"/>
      <c r="S1256" s="83"/>
      <c r="T1256" s="106"/>
      <c r="U1256" s="109"/>
      <c r="V1256" s="109"/>
      <c r="W1256" s="109"/>
      <c r="X1256" s="109"/>
      <c r="Y1256" s="83"/>
      <c r="Z1256" s="83"/>
      <c r="AA1256" s="83"/>
    </row>
    <row r="1257" spans="2:27">
      <c r="B1257" s="9" t="s">
        <v>2099</v>
      </c>
      <c r="C1257" s="11"/>
      <c r="D1257" s="11"/>
      <c r="E1257" s="11"/>
      <c r="F1257" s="11" t="s">
        <v>2100</v>
      </c>
      <c r="G1257" s="93"/>
      <c r="H1257" s="93"/>
      <c r="I1257" s="93"/>
      <c r="J1257" s="93"/>
      <c r="K1257" s="96"/>
      <c r="L1257" s="97"/>
      <c r="M1257" s="97"/>
      <c r="N1257" s="97"/>
      <c r="R1257" s="106"/>
      <c r="S1257" s="83"/>
      <c r="T1257" s="106"/>
      <c r="U1257" s="109"/>
      <c r="V1257" s="109"/>
      <c r="W1257" s="109"/>
      <c r="X1257" s="109"/>
      <c r="Y1257" s="83"/>
      <c r="Z1257" s="83"/>
      <c r="AA1257" s="83"/>
    </row>
    <row r="1258" spans="2:27">
      <c r="B1258" s="9" t="s">
        <v>2101</v>
      </c>
      <c r="C1258" s="11"/>
      <c r="D1258" s="11"/>
      <c r="E1258" s="11"/>
      <c r="F1258" s="11" t="s">
        <v>2102</v>
      </c>
      <c r="G1258" s="93"/>
      <c r="H1258" s="93"/>
      <c r="I1258" s="93"/>
      <c r="J1258" s="93"/>
      <c r="K1258" s="96"/>
      <c r="L1258" s="97"/>
      <c r="M1258" s="97"/>
      <c r="N1258" s="97"/>
      <c r="R1258" s="106"/>
      <c r="S1258" s="83"/>
      <c r="T1258" s="106"/>
      <c r="U1258" s="109"/>
      <c r="V1258" s="109"/>
      <c r="W1258" s="109"/>
      <c r="X1258" s="109"/>
      <c r="Y1258" s="83"/>
      <c r="Z1258" s="83"/>
      <c r="AA1258" s="83"/>
    </row>
    <row r="1259" spans="2:27">
      <c r="B1259" s="9" t="s">
        <v>2103</v>
      </c>
      <c r="C1259" s="11"/>
      <c r="D1259" s="11"/>
      <c r="E1259" s="11"/>
      <c r="F1259" s="11" t="s">
        <v>2104</v>
      </c>
      <c r="G1259" s="93"/>
      <c r="H1259" s="93"/>
      <c r="I1259" s="93"/>
      <c r="J1259" s="93"/>
      <c r="K1259" s="96"/>
      <c r="L1259" s="97"/>
      <c r="M1259" s="97"/>
      <c r="N1259" s="97"/>
      <c r="R1259" s="106"/>
      <c r="S1259" s="83"/>
      <c r="T1259" s="106"/>
      <c r="U1259" s="109"/>
      <c r="V1259" s="109"/>
      <c r="W1259" s="109"/>
      <c r="X1259" s="109"/>
      <c r="Y1259" s="83"/>
      <c r="Z1259" s="83"/>
      <c r="AA1259" s="83"/>
    </row>
    <row r="1260" spans="2:27">
      <c r="B1260" s="9"/>
      <c r="C1260" s="11"/>
      <c r="D1260" s="11"/>
      <c r="E1260" s="11" t="s">
        <v>2105</v>
      </c>
      <c r="F1260" s="11"/>
      <c r="G1260" s="93"/>
      <c r="H1260" s="93"/>
      <c r="I1260" s="93"/>
      <c r="J1260" s="93"/>
      <c r="K1260" s="96"/>
      <c r="L1260" s="97"/>
      <c r="M1260" s="97"/>
      <c r="N1260" s="97"/>
      <c r="R1260" s="106"/>
      <c r="S1260" s="83"/>
      <c r="T1260" s="106"/>
      <c r="U1260" s="109"/>
      <c r="V1260" s="109"/>
      <c r="W1260" s="109"/>
      <c r="X1260" s="109"/>
      <c r="Y1260" s="83"/>
      <c r="Z1260" s="83"/>
      <c r="AA1260" s="83"/>
    </row>
    <row r="1261" spans="2:27">
      <c r="B1261" s="9" t="s">
        <v>2106</v>
      </c>
      <c r="C1261" s="11"/>
      <c r="D1261" s="11"/>
      <c r="E1261" s="11"/>
      <c r="F1261" s="11" t="s">
        <v>2107</v>
      </c>
      <c r="G1261" s="93"/>
      <c r="H1261" s="93"/>
      <c r="I1261" s="93"/>
      <c r="J1261" s="93"/>
      <c r="K1261" s="96"/>
      <c r="L1261" s="97"/>
      <c r="M1261" s="97"/>
      <c r="N1261" s="97"/>
      <c r="R1261" s="106"/>
      <c r="S1261" s="83"/>
      <c r="T1261" s="106"/>
      <c r="U1261" s="109"/>
      <c r="V1261" s="109"/>
      <c r="W1261" s="109"/>
      <c r="X1261" s="109"/>
      <c r="Y1261" s="83"/>
      <c r="Z1261" s="83"/>
      <c r="AA1261" s="83"/>
    </row>
    <row r="1262" spans="2:27">
      <c r="B1262" s="9" t="s">
        <v>2108</v>
      </c>
      <c r="C1262" s="11"/>
      <c r="D1262" s="11"/>
      <c r="E1262" s="11"/>
      <c r="F1262" s="11" t="s">
        <v>2109</v>
      </c>
      <c r="G1262" s="93"/>
      <c r="H1262" s="93"/>
      <c r="I1262" s="93"/>
      <c r="J1262" s="93"/>
      <c r="K1262" s="96"/>
      <c r="L1262" s="97"/>
      <c r="M1262" s="97"/>
      <c r="N1262" s="97"/>
      <c r="R1262" s="106"/>
      <c r="S1262" s="83"/>
      <c r="T1262" s="106"/>
      <c r="U1262" s="109"/>
      <c r="V1262" s="109"/>
      <c r="W1262" s="109"/>
      <c r="X1262" s="109"/>
      <c r="Y1262" s="83"/>
      <c r="Z1262" s="83"/>
      <c r="AA1262" s="83"/>
    </row>
    <row r="1263" spans="2:27">
      <c r="B1263" s="9" t="s">
        <v>2110</v>
      </c>
      <c r="C1263" s="11"/>
      <c r="D1263" s="11"/>
      <c r="E1263" s="11"/>
      <c r="F1263" s="11" t="s">
        <v>2111</v>
      </c>
      <c r="G1263" s="93"/>
      <c r="H1263" s="93"/>
      <c r="I1263" s="93"/>
      <c r="J1263" s="93"/>
      <c r="K1263" s="96"/>
      <c r="L1263" s="97"/>
      <c r="M1263" s="97"/>
      <c r="N1263" s="97"/>
      <c r="R1263" s="106"/>
      <c r="S1263" s="83"/>
      <c r="T1263" s="106"/>
      <c r="U1263" s="109"/>
      <c r="V1263" s="109"/>
      <c r="W1263" s="109"/>
      <c r="X1263" s="109"/>
      <c r="Y1263" s="83"/>
      <c r="Z1263" s="83"/>
      <c r="AA1263" s="83"/>
    </row>
    <row r="1264" spans="2:27">
      <c r="B1264" s="9" t="s">
        <v>2112</v>
      </c>
      <c r="C1264" s="11"/>
      <c r="D1264" s="11"/>
      <c r="E1264" s="11"/>
      <c r="F1264" s="11" t="s">
        <v>2113</v>
      </c>
      <c r="G1264" s="93"/>
      <c r="H1264" s="93"/>
      <c r="I1264" s="93"/>
      <c r="J1264" s="93"/>
      <c r="K1264" s="96"/>
      <c r="L1264" s="97"/>
      <c r="M1264" s="97"/>
      <c r="N1264" s="97"/>
      <c r="R1264" s="106"/>
      <c r="S1264" s="83"/>
      <c r="T1264" s="106"/>
      <c r="U1264" s="109"/>
      <c r="V1264" s="109"/>
      <c r="W1264" s="109"/>
      <c r="X1264" s="109"/>
      <c r="Y1264" s="83"/>
      <c r="Z1264" s="83"/>
      <c r="AA1264" s="83"/>
    </row>
    <row r="1265" spans="2:27">
      <c r="B1265" s="9"/>
      <c r="C1265" s="11"/>
      <c r="D1265" s="11"/>
      <c r="E1265" s="11" t="s">
        <v>2114</v>
      </c>
      <c r="F1265" s="11"/>
      <c r="G1265" s="93"/>
      <c r="H1265" s="93"/>
      <c r="I1265" s="93"/>
      <c r="J1265" s="93"/>
      <c r="K1265" s="96"/>
      <c r="L1265" s="97"/>
      <c r="M1265" s="97"/>
      <c r="N1265" s="97"/>
      <c r="R1265" s="106"/>
      <c r="S1265" s="83"/>
      <c r="T1265" s="106"/>
      <c r="U1265" s="109"/>
      <c r="V1265" s="109"/>
      <c r="W1265" s="109"/>
      <c r="X1265" s="109"/>
      <c r="Y1265" s="83"/>
      <c r="Z1265" s="83"/>
      <c r="AA1265" s="83"/>
    </row>
    <row r="1266" spans="2:27">
      <c r="B1266" s="9" t="s">
        <v>2115</v>
      </c>
      <c r="C1266" s="11"/>
      <c r="D1266" s="11"/>
      <c r="E1266" s="11"/>
      <c r="F1266" s="11" t="s">
        <v>2116</v>
      </c>
      <c r="G1266" s="93"/>
      <c r="H1266" s="93"/>
      <c r="I1266" s="93"/>
      <c r="J1266" s="93"/>
      <c r="K1266" s="96"/>
      <c r="L1266" s="97"/>
      <c r="M1266" s="97"/>
      <c r="N1266" s="97"/>
      <c r="R1266" s="106"/>
      <c r="S1266" s="83"/>
      <c r="T1266" s="106"/>
      <c r="U1266" s="109"/>
      <c r="V1266" s="109"/>
      <c r="W1266" s="109"/>
      <c r="X1266" s="109"/>
      <c r="Y1266" s="83"/>
      <c r="Z1266" s="83"/>
      <c r="AA1266" s="83"/>
    </row>
    <row r="1267" spans="2:27">
      <c r="B1267" s="9" t="s">
        <v>2117</v>
      </c>
      <c r="C1267" s="11"/>
      <c r="D1267" s="11"/>
      <c r="E1267" s="11"/>
      <c r="F1267" s="11" t="s">
        <v>2118</v>
      </c>
      <c r="G1267" s="93"/>
      <c r="H1267" s="93"/>
      <c r="I1267" s="93"/>
      <c r="J1267" s="93"/>
      <c r="K1267" s="96"/>
      <c r="L1267" s="97"/>
      <c r="M1267" s="97"/>
      <c r="N1267" s="97"/>
      <c r="R1267" s="106"/>
      <c r="S1267" s="83"/>
      <c r="T1267" s="106"/>
      <c r="U1267" s="109"/>
      <c r="V1267" s="109"/>
      <c r="W1267" s="109"/>
      <c r="X1267" s="109"/>
      <c r="Y1267" s="83"/>
      <c r="Z1267" s="83"/>
      <c r="AA1267" s="83"/>
    </row>
    <row r="1268" spans="2:27">
      <c r="B1268" s="9" t="s">
        <v>2119</v>
      </c>
      <c r="C1268" s="11"/>
      <c r="D1268" s="11"/>
      <c r="E1268" s="11"/>
      <c r="F1268" s="11" t="s">
        <v>2120</v>
      </c>
      <c r="G1268" s="93"/>
      <c r="H1268" s="93"/>
      <c r="I1268" s="93"/>
      <c r="J1268" s="93"/>
      <c r="K1268" s="96"/>
      <c r="L1268" s="97"/>
      <c r="M1268" s="97"/>
      <c r="N1268" s="97"/>
      <c r="R1268" s="106"/>
      <c r="S1268" s="83"/>
      <c r="T1268" s="106"/>
      <c r="U1268" s="109"/>
      <c r="V1268" s="109"/>
      <c r="W1268" s="109"/>
      <c r="X1268" s="109"/>
      <c r="Y1268" s="83"/>
      <c r="Z1268" s="83"/>
      <c r="AA1268" s="83"/>
    </row>
    <row r="1269" spans="2:27">
      <c r="B1269" s="9" t="s">
        <v>2121</v>
      </c>
      <c r="C1269" s="11"/>
      <c r="D1269" s="11"/>
      <c r="E1269" s="11"/>
      <c r="F1269" s="11" t="s">
        <v>2122</v>
      </c>
      <c r="G1269" s="93"/>
      <c r="H1269" s="93"/>
      <c r="I1269" s="93"/>
      <c r="J1269" s="93"/>
      <c r="K1269" s="96"/>
      <c r="L1269" s="97"/>
      <c r="M1269" s="97"/>
      <c r="N1269" s="97"/>
      <c r="R1269" s="106"/>
      <c r="S1269" s="83"/>
      <c r="T1269" s="106"/>
      <c r="U1269" s="109"/>
      <c r="V1269" s="109"/>
      <c r="W1269" s="109"/>
      <c r="X1269" s="109"/>
      <c r="Y1269" s="83"/>
      <c r="Z1269" s="83"/>
      <c r="AA1269" s="83"/>
    </row>
    <row r="1270" spans="2:27">
      <c r="B1270" s="9"/>
      <c r="C1270" s="11"/>
      <c r="D1270" s="11" t="s">
        <v>2123</v>
      </c>
      <c r="E1270" s="11"/>
      <c r="F1270" s="11"/>
      <c r="G1270" s="93"/>
      <c r="H1270" s="93"/>
      <c r="I1270" s="93"/>
      <c r="J1270" s="93"/>
      <c r="K1270" s="96"/>
      <c r="L1270" s="97"/>
      <c r="M1270" s="97"/>
      <c r="N1270" s="97"/>
      <c r="R1270" s="106"/>
      <c r="S1270" s="83"/>
      <c r="T1270" s="106"/>
      <c r="U1270" s="109"/>
      <c r="V1270" s="109"/>
      <c r="W1270" s="109"/>
      <c r="X1270" s="109"/>
      <c r="Y1270" s="83"/>
      <c r="Z1270" s="83"/>
      <c r="AA1270" s="83"/>
    </row>
    <row r="1271" spans="2:27">
      <c r="B1271" s="9"/>
      <c r="C1271" s="11"/>
      <c r="D1271" s="11"/>
      <c r="E1271" s="11" t="s">
        <v>2124</v>
      </c>
      <c r="F1271" s="11"/>
      <c r="G1271" s="93"/>
      <c r="H1271" s="93"/>
      <c r="I1271" s="93"/>
      <c r="J1271" s="93"/>
      <c r="K1271" s="96"/>
      <c r="L1271" s="97"/>
      <c r="M1271" s="97"/>
      <c r="N1271" s="97"/>
      <c r="R1271" s="106"/>
      <c r="S1271" s="83"/>
      <c r="T1271" s="106"/>
      <c r="U1271" s="109"/>
      <c r="V1271" s="109"/>
      <c r="W1271" s="109"/>
      <c r="X1271" s="109"/>
      <c r="Y1271" s="83"/>
      <c r="Z1271" s="83"/>
      <c r="AA1271" s="83"/>
    </row>
    <row r="1272" spans="2:27">
      <c r="B1272" s="9" t="s">
        <v>2125</v>
      </c>
      <c r="C1272" s="11"/>
      <c r="D1272" s="11"/>
      <c r="E1272" s="11"/>
      <c r="F1272" s="11" t="s">
        <v>205</v>
      </c>
      <c r="G1272" s="93"/>
      <c r="H1272" s="93"/>
      <c r="I1272" s="93"/>
      <c r="J1272" s="93"/>
      <c r="K1272" s="96"/>
      <c r="L1272" s="97"/>
      <c r="M1272" s="97"/>
      <c r="N1272" s="97"/>
      <c r="R1272" s="106"/>
      <c r="S1272" s="83"/>
      <c r="T1272" s="106"/>
      <c r="U1272" s="109"/>
      <c r="V1272" s="109"/>
      <c r="W1272" s="109"/>
      <c r="X1272" s="109"/>
      <c r="Y1272" s="83"/>
      <c r="Z1272" s="83"/>
      <c r="AA1272" s="83"/>
    </row>
    <row r="1273" spans="2:27">
      <c r="B1273" s="9" t="s">
        <v>2126</v>
      </c>
      <c r="C1273" s="11"/>
      <c r="D1273" s="11"/>
      <c r="E1273" s="11"/>
      <c r="F1273" s="11" t="s">
        <v>2087</v>
      </c>
      <c r="G1273" s="93"/>
      <c r="H1273" s="93"/>
      <c r="I1273" s="93"/>
      <c r="J1273" s="93"/>
      <c r="K1273" s="96"/>
      <c r="L1273" s="97"/>
      <c r="M1273" s="97"/>
      <c r="N1273" s="97"/>
      <c r="R1273" s="106"/>
      <c r="S1273" s="83"/>
      <c r="T1273" s="106"/>
      <c r="U1273" s="109"/>
      <c r="V1273" s="109"/>
      <c r="W1273" s="109"/>
      <c r="X1273" s="109"/>
      <c r="Y1273" s="83"/>
      <c r="Z1273" s="83"/>
      <c r="AA1273" s="83"/>
    </row>
    <row r="1274" spans="2:27">
      <c r="B1274" s="9" t="s">
        <v>2127</v>
      </c>
      <c r="C1274" s="11"/>
      <c r="D1274" s="11"/>
      <c r="E1274" s="11"/>
      <c r="F1274" s="11" t="s">
        <v>207</v>
      </c>
      <c r="G1274" s="93"/>
      <c r="H1274" s="93"/>
      <c r="I1274" s="93"/>
      <c r="J1274" s="93"/>
      <c r="K1274" s="96"/>
      <c r="L1274" s="97"/>
      <c r="M1274" s="97"/>
      <c r="N1274" s="97"/>
      <c r="R1274" s="106"/>
      <c r="S1274" s="83"/>
      <c r="T1274" s="106"/>
      <c r="U1274" s="109"/>
      <c r="V1274" s="109"/>
      <c r="W1274" s="109"/>
      <c r="X1274" s="109"/>
      <c r="Y1274" s="83"/>
      <c r="Z1274" s="83"/>
      <c r="AA1274" s="83"/>
    </row>
    <row r="1275" spans="2:27">
      <c r="B1275" s="9"/>
      <c r="C1275" s="11"/>
      <c r="D1275" s="11"/>
      <c r="E1275" s="11" t="s">
        <v>2128</v>
      </c>
      <c r="F1275" s="11"/>
      <c r="G1275" s="93"/>
      <c r="H1275" s="93"/>
      <c r="I1275" s="93"/>
      <c r="J1275" s="93"/>
      <c r="K1275" s="96"/>
      <c r="L1275" s="97"/>
      <c r="M1275" s="97"/>
      <c r="N1275" s="97"/>
      <c r="R1275" s="106"/>
      <c r="S1275" s="83"/>
      <c r="T1275" s="106"/>
      <c r="U1275" s="109"/>
      <c r="V1275" s="109"/>
      <c r="W1275" s="109"/>
      <c r="X1275" s="109"/>
      <c r="Y1275" s="83"/>
      <c r="Z1275" s="83"/>
      <c r="AA1275" s="83"/>
    </row>
    <row r="1276" spans="2:27">
      <c r="B1276" s="9" t="s">
        <v>2129</v>
      </c>
      <c r="C1276" s="11"/>
      <c r="D1276" s="11"/>
      <c r="E1276" s="11"/>
      <c r="F1276" s="11" t="s">
        <v>2130</v>
      </c>
      <c r="G1276" s="93"/>
      <c r="H1276" s="93"/>
      <c r="I1276" s="93"/>
      <c r="J1276" s="93"/>
      <c r="K1276" s="96"/>
      <c r="L1276" s="97"/>
      <c r="M1276" s="97"/>
      <c r="N1276" s="97"/>
      <c r="R1276" s="106"/>
      <c r="S1276" s="83"/>
      <c r="T1276" s="106"/>
      <c r="U1276" s="109"/>
      <c r="V1276" s="109"/>
      <c r="W1276" s="109"/>
      <c r="X1276" s="109"/>
      <c r="Y1276" s="83"/>
      <c r="Z1276" s="83"/>
      <c r="AA1276" s="83"/>
    </row>
    <row r="1277" spans="2:27">
      <c r="B1277" s="9" t="s">
        <v>2131</v>
      </c>
      <c r="C1277" s="11"/>
      <c r="D1277" s="11"/>
      <c r="E1277" s="11"/>
      <c r="F1277" s="11" t="s">
        <v>2132</v>
      </c>
      <c r="G1277" s="93"/>
      <c r="H1277" s="93"/>
      <c r="I1277" s="93"/>
      <c r="J1277" s="93"/>
      <c r="K1277" s="96"/>
      <c r="L1277" s="97"/>
      <c r="M1277" s="97"/>
      <c r="N1277" s="97"/>
      <c r="R1277" s="106"/>
      <c r="S1277" s="83"/>
      <c r="T1277" s="106"/>
      <c r="U1277" s="109"/>
      <c r="V1277" s="109"/>
      <c r="W1277" s="109"/>
      <c r="X1277" s="109"/>
      <c r="Y1277" s="83"/>
      <c r="Z1277" s="83"/>
      <c r="AA1277" s="83"/>
    </row>
    <row r="1278" spans="2:27">
      <c r="B1278" s="9" t="s">
        <v>2133</v>
      </c>
      <c r="C1278" s="11"/>
      <c r="D1278" s="11"/>
      <c r="E1278" s="11"/>
      <c r="F1278" s="11" t="s">
        <v>2134</v>
      </c>
      <c r="G1278" s="93"/>
      <c r="H1278" s="93"/>
      <c r="I1278" s="93"/>
      <c r="J1278" s="93"/>
      <c r="K1278" s="96"/>
      <c r="L1278" s="97"/>
      <c r="M1278" s="97"/>
      <c r="N1278" s="97"/>
      <c r="R1278" s="106"/>
      <c r="S1278" s="83"/>
      <c r="T1278" s="106"/>
      <c r="U1278" s="109"/>
      <c r="V1278" s="109"/>
      <c r="W1278" s="109"/>
      <c r="X1278" s="109"/>
      <c r="Y1278" s="83"/>
      <c r="Z1278" s="83"/>
      <c r="AA1278" s="83"/>
    </row>
    <row r="1279" spans="2:27">
      <c r="B1279" s="9" t="s">
        <v>2135</v>
      </c>
      <c r="C1279" s="11"/>
      <c r="D1279" s="11"/>
      <c r="E1279" s="11"/>
      <c r="F1279" s="11" t="s">
        <v>2136</v>
      </c>
      <c r="G1279" s="93"/>
      <c r="H1279" s="93"/>
      <c r="I1279" s="93"/>
      <c r="J1279" s="93"/>
      <c r="K1279" s="96"/>
      <c r="L1279" s="97"/>
      <c r="M1279" s="97"/>
      <c r="N1279" s="97"/>
      <c r="R1279" s="106"/>
      <c r="S1279" s="83"/>
      <c r="T1279" s="106"/>
      <c r="U1279" s="109"/>
      <c r="V1279" s="109"/>
      <c r="W1279" s="109"/>
      <c r="X1279" s="109"/>
      <c r="Y1279" s="83"/>
      <c r="Z1279" s="83"/>
      <c r="AA1279" s="83"/>
    </row>
    <row r="1280" spans="2:27">
      <c r="B1280" s="9" t="s">
        <v>2137</v>
      </c>
      <c r="C1280" s="11"/>
      <c r="D1280" s="11"/>
      <c r="E1280" s="11"/>
      <c r="F1280" s="11" t="s">
        <v>2138</v>
      </c>
      <c r="G1280" s="93"/>
      <c r="H1280" s="93"/>
      <c r="I1280" s="93"/>
      <c r="J1280" s="93"/>
      <c r="K1280" s="96"/>
      <c r="L1280" s="97"/>
      <c r="M1280" s="97"/>
      <c r="N1280" s="97"/>
      <c r="R1280" s="106"/>
      <c r="S1280" s="83"/>
      <c r="T1280" s="106"/>
      <c r="U1280" s="109"/>
      <c r="V1280" s="109"/>
      <c r="W1280" s="109"/>
      <c r="X1280" s="109"/>
      <c r="Y1280" s="83"/>
      <c r="Z1280" s="83"/>
      <c r="AA1280" s="83"/>
    </row>
    <row r="1281" spans="2:27">
      <c r="B1281" s="9" t="s">
        <v>2139</v>
      </c>
      <c r="C1281" s="11"/>
      <c r="D1281" s="11"/>
      <c r="E1281" s="11"/>
      <c r="F1281" s="11" t="s">
        <v>2140</v>
      </c>
      <c r="G1281" s="93"/>
      <c r="H1281" s="93"/>
      <c r="I1281" s="93"/>
      <c r="J1281" s="93"/>
      <c r="K1281" s="96"/>
      <c r="L1281" s="97"/>
      <c r="M1281" s="97"/>
      <c r="N1281" s="97"/>
      <c r="R1281" s="106"/>
      <c r="S1281" s="83"/>
      <c r="T1281" s="106"/>
      <c r="U1281" s="109"/>
      <c r="V1281" s="109"/>
      <c r="W1281" s="109"/>
      <c r="X1281" s="109"/>
      <c r="Y1281" s="83"/>
      <c r="Z1281" s="83"/>
      <c r="AA1281" s="83"/>
    </row>
    <row r="1282" spans="2:27">
      <c r="B1282" s="9" t="s">
        <v>2141</v>
      </c>
      <c r="C1282" s="11"/>
      <c r="D1282" s="11"/>
      <c r="E1282" s="11"/>
      <c r="F1282" s="11" t="s">
        <v>2142</v>
      </c>
      <c r="G1282" s="93"/>
      <c r="H1282" s="93"/>
      <c r="I1282" s="93"/>
      <c r="J1282" s="93"/>
      <c r="K1282" s="96"/>
      <c r="L1282" s="97"/>
      <c r="M1282" s="97"/>
      <c r="N1282" s="97"/>
      <c r="R1282" s="106"/>
      <c r="S1282" s="83"/>
      <c r="T1282" s="106"/>
      <c r="U1282" s="109"/>
      <c r="V1282" s="109"/>
      <c r="W1282" s="109"/>
      <c r="X1282" s="109"/>
      <c r="Y1282" s="83"/>
      <c r="Z1282" s="83"/>
      <c r="AA1282" s="83"/>
    </row>
    <row r="1283" spans="2:27">
      <c r="B1283" s="9"/>
      <c r="C1283" s="11"/>
      <c r="D1283" s="11"/>
      <c r="E1283" s="11" t="s">
        <v>2143</v>
      </c>
      <c r="F1283" s="11"/>
      <c r="G1283" s="93"/>
      <c r="H1283" s="93"/>
      <c r="I1283" s="93"/>
      <c r="J1283" s="93"/>
      <c r="K1283" s="96"/>
      <c r="L1283" s="97"/>
      <c r="M1283" s="97"/>
      <c r="N1283" s="97"/>
      <c r="R1283" s="106"/>
      <c r="S1283" s="83"/>
      <c r="T1283" s="106"/>
      <c r="U1283" s="109"/>
      <c r="V1283" s="109"/>
      <c r="W1283" s="109"/>
      <c r="X1283" s="109"/>
      <c r="Y1283" s="83"/>
      <c r="Z1283" s="83"/>
      <c r="AA1283" s="83"/>
    </row>
    <row r="1284" spans="2:27">
      <c r="B1284" s="9" t="s">
        <v>2144</v>
      </c>
      <c r="C1284" s="11"/>
      <c r="D1284" s="11"/>
      <c r="E1284" s="11"/>
      <c r="F1284" s="11" t="s">
        <v>2145</v>
      </c>
      <c r="G1284" s="93"/>
      <c r="H1284" s="93"/>
      <c r="I1284" s="93"/>
      <c r="J1284" s="93"/>
      <c r="K1284" s="96"/>
      <c r="L1284" s="97"/>
      <c r="M1284" s="97"/>
      <c r="N1284" s="97"/>
      <c r="R1284" s="106"/>
      <c r="S1284" s="83"/>
      <c r="T1284" s="106"/>
      <c r="U1284" s="109"/>
      <c r="V1284" s="109"/>
      <c r="W1284" s="109"/>
      <c r="X1284" s="109"/>
      <c r="Y1284" s="83"/>
      <c r="Z1284" s="83"/>
      <c r="AA1284" s="83"/>
    </row>
    <row r="1285" spans="2:27">
      <c r="B1285" s="9" t="s">
        <v>2146</v>
      </c>
      <c r="C1285" s="11"/>
      <c r="D1285" s="11"/>
      <c r="E1285" s="11"/>
      <c r="F1285" s="11" t="s">
        <v>2147</v>
      </c>
      <c r="G1285" s="93"/>
      <c r="H1285" s="93"/>
      <c r="I1285" s="93"/>
      <c r="J1285" s="93"/>
      <c r="K1285" s="96"/>
      <c r="L1285" s="97"/>
      <c r="M1285" s="97"/>
      <c r="N1285" s="97"/>
      <c r="R1285" s="106"/>
      <c r="S1285" s="83"/>
      <c r="T1285" s="106"/>
      <c r="U1285" s="109"/>
      <c r="V1285" s="109"/>
      <c r="W1285" s="109"/>
      <c r="X1285" s="109"/>
      <c r="Y1285" s="83"/>
      <c r="Z1285" s="83"/>
      <c r="AA1285" s="83"/>
    </row>
    <row r="1286" spans="2:27">
      <c r="B1286" s="9" t="s">
        <v>2148</v>
      </c>
      <c r="C1286" s="11"/>
      <c r="D1286" s="11"/>
      <c r="E1286" s="11"/>
      <c r="F1286" s="11" t="s">
        <v>2149</v>
      </c>
      <c r="G1286" s="93"/>
      <c r="H1286" s="93"/>
      <c r="I1286" s="93"/>
      <c r="J1286" s="93"/>
      <c r="K1286" s="96"/>
      <c r="L1286" s="97"/>
      <c r="M1286" s="97"/>
      <c r="N1286" s="97"/>
      <c r="R1286" s="106"/>
      <c r="S1286" s="83"/>
      <c r="T1286" s="106"/>
      <c r="U1286" s="109"/>
      <c r="V1286" s="109"/>
      <c r="W1286" s="109"/>
      <c r="X1286" s="109"/>
      <c r="Y1286" s="83"/>
      <c r="Z1286" s="83"/>
      <c r="AA1286" s="83"/>
    </row>
    <row r="1287" spans="2:27">
      <c r="B1287" s="9" t="s">
        <v>2150</v>
      </c>
      <c r="C1287" s="11"/>
      <c r="D1287" s="11"/>
      <c r="E1287" s="11"/>
      <c r="F1287" s="11" t="s">
        <v>2151</v>
      </c>
      <c r="G1287" s="93"/>
      <c r="H1287" s="93"/>
      <c r="I1287" s="93"/>
      <c r="J1287" s="93"/>
      <c r="K1287" s="96"/>
      <c r="L1287" s="97"/>
      <c r="M1287" s="97"/>
      <c r="N1287" s="97"/>
      <c r="R1287" s="106"/>
      <c r="S1287" s="83"/>
      <c r="T1287" s="106"/>
      <c r="U1287" s="109"/>
      <c r="V1287" s="109"/>
      <c r="W1287" s="109"/>
      <c r="X1287" s="109"/>
      <c r="Y1287" s="83"/>
      <c r="Z1287" s="83"/>
      <c r="AA1287" s="83"/>
    </row>
    <row r="1288" spans="2:27">
      <c r="B1288" s="9" t="s">
        <v>2152</v>
      </c>
      <c r="C1288" s="11"/>
      <c r="D1288" s="11"/>
      <c r="E1288" s="11"/>
      <c r="F1288" s="11" t="s">
        <v>2153</v>
      </c>
      <c r="G1288" s="93"/>
      <c r="H1288" s="93"/>
      <c r="I1288" s="93"/>
      <c r="J1288" s="93"/>
      <c r="K1288" s="96"/>
      <c r="L1288" s="97"/>
      <c r="M1288" s="97"/>
      <c r="N1288" s="97"/>
      <c r="R1288" s="106"/>
      <c r="S1288" s="83"/>
      <c r="T1288" s="106"/>
      <c r="U1288" s="109"/>
      <c r="V1288" s="109"/>
      <c r="W1288" s="109"/>
      <c r="X1288" s="109"/>
      <c r="Y1288" s="83"/>
      <c r="Z1288" s="83"/>
      <c r="AA1288" s="83"/>
    </row>
    <row r="1289" spans="2:27">
      <c r="B1289" s="9" t="s">
        <v>2154</v>
      </c>
      <c r="C1289" s="11"/>
      <c r="D1289" s="11"/>
      <c r="E1289" s="11"/>
      <c r="F1289" s="11" t="s">
        <v>2155</v>
      </c>
      <c r="G1289" s="93"/>
      <c r="H1289" s="93"/>
      <c r="I1289" s="93"/>
      <c r="J1289" s="93"/>
      <c r="K1289" s="96"/>
      <c r="L1289" s="97"/>
      <c r="M1289" s="97"/>
      <c r="N1289" s="97"/>
      <c r="R1289" s="106"/>
      <c r="S1289" s="83"/>
      <c r="T1289" s="106"/>
      <c r="U1289" s="109"/>
      <c r="V1289" s="109"/>
      <c r="W1289" s="109"/>
      <c r="X1289" s="109"/>
      <c r="Y1289" s="83"/>
      <c r="Z1289" s="83"/>
      <c r="AA1289" s="83"/>
    </row>
    <row r="1290" spans="2:27">
      <c r="B1290" s="9" t="s">
        <v>2156</v>
      </c>
      <c r="C1290" s="11"/>
      <c r="D1290" s="11"/>
      <c r="E1290" s="11"/>
      <c r="F1290" s="11" t="s">
        <v>2157</v>
      </c>
      <c r="G1290" s="93"/>
      <c r="H1290" s="93"/>
      <c r="I1290" s="93"/>
      <c r="J1290" s="93"/>
      <c r="K1290" s="96"/>
      <c r="L1290" s="97"/>
      <c r="M1290" s="97"/>
      <c r="N1290" s="97"/>
      <c r="R1290" s="106"/>
      <c r="S1290" s="83"/>
      <c r="T1290" s="106"/>
      <c r="U1290" s="109"/>
      <c r="V1290" s="109"/>
      <c r="W1290" s="109"/>
      <c r="X1290" s="109"/>
      <c r="Y1290" s="83"/>
      <c r="Z1290" s="83"/>
      <c r="AA1290" s="83"/>
    </row>
    <row r="1291" spans="2:27">
      <c r="B1291" s="9" t="s">
        <v>2158</v>
      </c>
      <c r="C1291" s="11"/>
      <c r="D1291" s="11"/>
      <c r="E1291" s="11"/>
      <c r="F1291" s="11" t="s">
        <v>2159</v>
      </c>
      <c r="G1291" s="93"/>
      <c r="H1291" s="93"/>
      <c r="I1291" s="93"/>
      <c r="J1291" s="93"/>
      <c r="K1291" s="96"/>
      <c r="L1291" s="97"/>
      <c r="M1291" s="97"/>
      <c r="N1291" s="97"/>
      <c r="R1291" s="106"/>
      <c r="S1291" s="83"/>
      <c r="T1291" s="106"/>
      <c r="U1291" s="109"/>
      <c r="V1291" s="109"/>
      <c r="W1291" s="109"/>
      <c r="X1291" s="109"/>
      <c r="Y1291" s="83"/>
      <c r="Z1291" s="83"/>
      <c r="AA1291" s="83"/>
    </row>
    <row r="1292" spans="2:27">
      <c r="B1292" s="9"/>
      <c r="C1292" s="11"/>
      <c r="D1292" s="11" t="s">
        <v>2160</v>
      </c>
      <c r="E1292" s="11"/>
      <c r="F1292" s="11"/>
      <c r="G1292" s="93"/>
      <c r="H1292" s="93"/>
      <c r="I1292" s="93"/>
      <c r="J1292" s="93"/>
      <c r="K1292" s="96"/>
      <c r="L1292" s="97"/>
      <c r="M1292" s="97"/>
      <c r="N1292" s="97"/>
      <c r="R1292" s="106"/>
      <c r="S1292" s="83"/>
      <c r="T1292" s="106"/>
      <c r="U1292" s="109"/>
      <c r="V1292" s="109"/>
      <c r="W1292" s="109"/>
      <c r="X1292" s="109"/>
      <c r="Y1292" s="83"/>
      <c r="Z1292" s="83"/>
      <c r="AA1292" s="83"/>
    </row>
    <row r="1293" spans="2:27">
      <c r="B1293" s="9"/>
      <c r="C1293" s="11"/>
      <c r="D1293" s="11"/>
      <c r="E1293" s="11" t="s">
        <v>2161</v>
      </c>
      <c r="F1293" s="11"/>
      <c r="G1293" s="93"/>
      <c r="H1293" s="93"/>
      <c r="I1293" s="93"/>
      <c r="J1293" s="93"/>
      <c r="K1293" s="96"/>
      <c r="L1293" s="97"/>
      <c r="M1293" s="97"/>
      <c r="N1293" s="97"/>
      <c r="R1293" s="106"/>
      <c r="S1293" s="83"/>
      <c r="T1293" s="106"/>
      <c r="U1293" s="109"/>
      <c r="V1293" s="109"/>
      <c r="W1293" s="109"/>
      <c r="X1293" s="109"/>
      <c r="Y1293" s="83"/>
      <c r="Z1293" s="83"/>
      <c r="AA1293" s="83"/>
    </row>
    <row r="1294" spans="2:27">
      <c r="B1294" s="9" t="s">
        <v>2162</v>
      </c>
      <c r="C1294" s="11"/>
      <c r="D1294" s="11"/>
      <c r="E1294" s="11"/>
      <c r="F1294" s="11" t="s">
        <v>205</v>
      </c>
      <c r="G1294" s="93"/>
      <c r="H1294" s="93"/>
      <c r="I1294" s="93"/>
      <c r="J1294" s="93"/>
      <c r="K1294" s="96"/>
      <c r="L1294" s="97"/>
      <c r="M1294" s="97"/>
      <c r="N1294" s="97"/>
      <c r="R1294" s="106"/>
      <c r="S1294" s="83"/>
      <c r="T1294" s="106"/>
      <c r="U1294" s="109"/>
      <c r="V1294" s="109"/>
      <c r="W1294" s="109"/>
      <c r="X1294" s="109"/>
      <c r="Y1294" s="83"/>
      <c r="Z1294" s="83"/>
      <c r="AA1294" s="83"/>
    </row>
    <row r="1295" spans="2:27">
      <c r="B1295" s="9" t="s">
        <v>2163</v>
      </c>
      <c r="C1295" s="11"/>
      <c r="D1295" s="11"/>
      <c r="E1295" s="11"/>
      <c r="F1295" s="11" t="s">
        <v>2087</v>
      </c>
      <c r="G1295" s="93"/>
      <c r="H1295" s="93"/>
      <c r="I1295" s="93"/>
      <c r="J1295" s="93"/>
      <c r="K1295" s="96"/>
      <c r="L1295" s="97"/>
      <c r="M1295" s="97"/>
      <c r="N1295" s="97"/>
      <c r="R1295" s="106"/>
      <c r="S1295" s="83"/>
      <c r="T1295" s="106"/>
      <c r="U1295" s="109"/>
      <c r="V1295" s="109"/>
      <c r="W1295" s="109"/>
      <c r="X1295" s="109"/>
      <c r="Y1295" s="83"/>
      <c r="Z1295" s="83"/>
      <c r="AA1295" s="83"/>
    </row>
    <row r="1296" spans="2:27">
      <c r="B1296" s="9" t="s">
        <v>2164</v>
      </c>
      <c r="C1296" s="11"/>
      <c r="D1296" s="11"/>
      <c r="E1296" s="11"/>
      <c r="F1296" s="11" t="s">
        <v>207</v>
      </c>
      <c r="G1296" s="93"/>
      <c r="H1296" s="93"/>
      <c r="I1296" s="93"/>
      <c r="J1296" s="93"/>
      <c r="K1296" s="96"/>
      <c r="L1296" s="97"/>
      <c r="M1296" s="97"/>
      <c r="N1296" s="97"/>
      <c r="R1296" s="106"/>
      <c r="S1296" s="83"/>
      <c r="T1296" s="106"/>
      <c r="U1296" s="109"/>
      <c r="V1296" s="109"/>
      <c r="W1296" s="109"/>
      <c r="X1296" s="109"/>
      <c r="Y1296" s="83"/>
      <c r="Z1296" s="83"/>
      <c r="AA1296" s="83"/>
    </row>
    <row r="1297" spans="2:27">
      <c r="B1297" s="9"/>
      <c r="C1297" s="11"/>
      <c r="D1297" s="11"/>
      <c r="E1297" s="11" t="s">
        <v>2165</v>
      </c>
      <c r="F1297" s="11"/>
      <c r="G1297" s="93"/>
      <c r="H1297" s="93"/>
      <c r="I1297" s="93"/>
      <c r="J1297" s="93"/>
      <c r="K1297" s="96"/>
      <c r="L1297" s="97"/>
      <c r="M1297" s="97"/>
      <c r="N1297" s="97"/>
      <c r="R1297" s="106"/>
      <c r="S1297" s="83"/>
      <c r="T1297" s="106"/>
      <c r="U1297" s="109"/>
      <c r="V1297" s="109"/>
      <c r="W1297" s="109"/>
      <c r="X1297" s="109"/>
      <c r="Y1297" s="83"/>
      <c r="Z1297" s="83"/>
      <c r="AA1297" s="83"/>
    </row>
    <row r="1298" spans="2:27">
      <c r="B1298" s="9" t="s">
        <v>2166</v>
      </c>
      <c r="C1298" s="11"/>
      <c r="D1298" s="11"/>
      <c r="E1298" s="11"/>
      <c r="F1298" s="11" t="s">
        <v>2167</v>
      </c>
      <c r="G1298" s="93"/>
      <c r="H1298" s="93"/>
      <c r="I1298" s="93"/>
      <c r="J1298" s="93"/>
      <c r="K1298" s="96"/>
      <c r="L1298" s="97"/>
      <c r="M1298" s="97"/>
      <c r="N1298" s="97"/>
      <c r="R1298" s="106"/>
      <c r="S1298" s="83"/>
      <c r="T1298" s="106"/>
      <c r="U1298" s="109"/>
      <c r="V1298" s="109"/>
      <c r="W1298" s="109"/>
      <c r="X1298" s="109"/>
      <c r="Y1298" s="83"/>
      <c r="Z1298" s="83"/>
      <c r="AA1298" s="83"/>
    </row>
    <row r="1299" spans="2:27">
      <c r="B1299" s="9" t="s">
        <v>2168</v>
      </c>
      <c r="C1299" s="11"/>
      <c r="D1299" s="11"/>
      <c r="E1299" s="11"/>
      <c r="F1299" s="11" t="s">
        <v>2169</v>
      </c>
      <c r="G1299" s="93"/>
      <c r="H1299" s="93"/>
      <c r="I1299" s="93"/>
      <c r="J1299" s="93"/>
      <c r="K1299" s="96"/>
      <c r="L1299" s="97"/>
      <c r="M1299" s="97"/>
      <c r="N1299" s="97"/>
      <c r="R1299" s="106"/>
      <c r="S1299" s="83"/>
      <c r="T1299" s="106"/>
      <c r="U1299" s="109"/>
      <c r="V1299" s="109"/>
      <c r="W1299" s="109"/>
      <c r="X1299" s="109"/>
      <c r="Y1299" s="83"/>
      <c r="Z1299" s="83"/>
      <c r="AA1299" s="83"/>
    </row>
    <row r="1300" spans="2:27">
      <c r="B1300" s="9" t="s">
        <v>2170</v>
      </c>
      <c r="C1300" s="11"/>
      <c r="D1300" s="11"/>
      <c r="E1300" s="11"/>
      <c r="F1300" s="11" t="s">
        <v>2171</v>
      </c>
      <c r="G1300" s="93"/>
      <c r="H1300" s="93"/>
      <c r="I1300" s="93"/>
      <c r="J1300" s="93"/>
      <c r="K1300" s="96"/>
      <c r="L1300" s="97"/>
      <c r="M1300" s="97"/>
      <c r="N1300" s="97"/>
      <c r="R1300" s="106"/>
      <c r="S1300" s="83"/>
      <c r="T1300" s="106"/>
      <c r="U1300" s="109"/>
      <c r="V1300" s="109"/>
      <c r="W1300" s="109"/>
      <c r="X1300" s="109"/>
      <c r="Y1300" s="83"/>
      <c r="Z1300" s="83"/>
      <c r="AA1300" s="83"/>
    </row>
    <row r="1301" spans="2:27">
      <c r="B1301" s="9" t="s">
        <v>2172</v>
      </c>
      <c r="C1301" s="11"/>
      <c r="D1301" s="11"/>
      <c r="E1301" s="11"/>
      <c r="F1301" s="11" t="s">
        <v>2173</v>
      </c>
      <c r="G1301" s="93"/>
      <c r="H1301" s="93"/>
      <c r="I1301" s="93"/>
      <c r="J1301" s="93"/>
      <c r="K1301" s="96"/>
      <c r="L1301" s="97"/>
      <c r="M1301" s="97"/>
      <c r="N1301" s="97"/>
      <c r="R1301" s="106"/>
      <c r="S1301" s="83"/>
      <c r="T1301" s="106"/>
      <c r="U1301" s="109"/>
      <c r="V1301" s="109"/>
      <c r="W1301" s="109"/>
      <c r="X1301" s="109"/>
      <c r="Y1301" s="83"/>
      <c r="Z1301" s="83"/>
      <c r="AA1301" s="83"/>
    </row>
    <row r="1302" spans="2:27">
      <c r="B1302" s="9" t="s">
        <v>2174</v>
      </c>
      <c r="C1302" s="11"/>
      <c r="D1302" s="11"/>
      <c r="E1302" s="11"/>
      <c r="F1302" s="11" t="s">
        <v>2175</v>
      </c>
      <c r="G1302" s="93"/>
      <c r="H1302" s="93"/>
      <c r="I1302" s="93"/>
      <c r="J1302" s="93"/>
      <c r="K1302" s="96"/>
      <c r="L1302" s="97"/>
      <c r="M1302" s="97"/>
      <c r="N1302" s="97"/>
      <c r="R1302" s="106"/>
      <c r="S1302" s="83"/>
      <c r="T1302" s="106"/>
      <c r="U1302" s="109"/>
      <c r="V1302" s="109"/>
      <c r="W1302" s="109"/>
      <c r="X1302" s="109"/>
      <c r="Y1302" s="83"/>
      <c r="Z1302" s="83"/>
      <c r="AA1302" s="83"/>
    </row>
    <row r="1303" spans="2:27">
      <c r="B1303" s="9"/>
      <c r="C1303" s="11"/>
      <c r="D1303" s="11"/>
      <c r="E1303" s="11" t="s">
        <v>2176</v>
      </c>
      <c r="F1303" s="11"/>
      <c r="G1303" s="93"/>
      <c r="H1303" s="93"/>
      <c r="I1303" s="93"/>
      <c r="J1303" s="93"/>
      <c r="K1303" s="96"/>
      <c r="L1303" s="97"/>
      <c r="M1303" s="97"/>
      <c r="N1303" s="97"/>
      <c r="R1303" s="106"/>
      <c r="S1303" s="83"/>
      <c r="T1303" s="106"/>
      <c r="U1303" s="109"/>
      <c r="V1303" s="109"/>
      <c r="W1303" s="109"/>
      <c r="X1303" s="109"/>
      <c r="Y1303" s="83"/>
      <c r="Z1303" s="83"/>
      <c r="AA1303" s="83"/>
    </row>
    <row r="1304" spans="2:27">
      <c r="B1304" s="9" t="s">
        <v>2177</v>
      </c>
      <c r="C1304" s="11"/>
      <c r="D1304" s="11"/>
      <c r="E1304" s="11"/>
      <c r="F1304" s="11" t="s">
        <v>2178</v>
      </c>
      <c r="G1304" s="93"/>
      <c r="H1304" s="93"/>
      <c r="I1304" s="93"/>
      <c r="J1304" s="93"/>
      <c r="K1304" s="96"/>
      <c r="L1304" s="97"/>
      <c r="M1304" s="97"/>
      <c r="N1304" s="97"/>
      <c r="R1304" s="106"/>
      <c r="S1304" s="83"/>
      <c r="T1304" s="106"/>
      <c r="U1304" s="109"/>
      <c r="V1304" s="109"/>
      <c r="W1304" s="109"/>
      <c r="X1304" s="109"/>
      <c r="Y1304" s="83"/>
      <c r="Z1304" s="83"/>
      <c r="AA1304" s="83"/>
    </row>
    <row r="1305" spans="2:27">
      <c r="B1305" s="9" t="s">
        <v>2179</v>
      </c>
      <c r="C1305" s="11"/>
      <c r="D1305" s="11"/>
      <c r="E1305" s="11"/>
      <c r="F1305" s="11" t="s">
        <v>2180</v>
      </c>
      <c r="G1305" s="93"/>
      <c r="H1305" s="93"/>
      <c r="I1305" s="93"/>
      <c r="J1305" s="93"/>
      <c r="K1305" s="96"/>
      <c r="L1305" s="97"/>
      <c r="M1305" s="97"/>
      <c r="N1305" s="97"/>
      <c r="R1305" s="106"/>
      <c r="S1305" s="83"/>
      <c r="T1305" s="106"/>
      <c r="U1305" s="109"/>
      <c r="V1305" s="109"/>
      <c r="W1305" s="109"/>
      <c r="X1305" s="109"/>
      <c r="Y1305" s="83"/>
      <c r="Z1305" s="83"/>
      <c r="AA1305" s="83"/>
    </row>
    <row r="1306" spans="2:27">
      <c r="B1306" s="9" t="s">
        <v>2181</v>
      </c>
      <c r="C1306" s="11"/>
      <c r="D1306" s="11"/>
      <c r="E1306" s="11"/>
      <c r="F1306" s="11" t="s">
        <v>2182</v>
      </c>
      <c r="G1306" s="93"/>
      <c r="H1306" s="93"/>
      <c r="I1306" s="93"/>
      <c r="J1306" s="93"/>
      <c r="K1306" s="96"/>
      <c r="L1306" s="97"/>
      <c r="M1306" s="97"/>
      <c r="N1306" s="97"/>
      <c r="R1306" s="106"/>
      <c r="S1306" s="83"/>
      <c r="T1306" s="106"/>
      <c r="U1306" s="109"/>
      <c r="V1306" s="109"/>
      <c r="W1306" s="109"/>
      <c r="X1306" s="109"/>
      <c r="Y1306" s="83"/>
      <c r="Z1306" s="83"/>
      <c r="AA1306" s="83"/>
    </row>
    <row r="1307" spans="2:27">
      <c r="B1307" s="9"/>
      <c r="C1307" s="11"/>
      <c r="D1307" s="11"/>
      <c r="E1307" s="11" t="s">
        <v>2183</v>
      </c>
      <c r="F1307" s="11"/>
      <c r="G1307" s="93"/>
      <c r="H1307" s="93"/>
      <c r="I1307" s="93"/>
      <c r="J1307" s="93"/>
      <c r="K1307" s="96"/>
      <c r="L1307" s="97"/>
      <c r="M1307" s="97"/>
      <c r="N1307" s="97"/>
      <c r="R1307" s="106"/>
      <c r="S1307" s="83"/>
      <c r="T1307" s="106"/>
      <c r="U1307" s="109"/>
      <c r="V1307" s="109"/>
      <c r="W1307" s="109"/>
      <c r="X1307" s="109"/>
      <c r="Y1307" s="83"/>
      <c r="Z1307" s="83"/>
      <c r="AA1307" s="83"/>
    </row>
    <row r="1308" spans="2:27">
      <c r="B1308" s="9" t="s">
        <v>2184</v>
      </c>
      <c r="C1308" s="11"/>
      <c r="D1308" s="11"/>
      <c r="E1308" s="11"/>
      <c r="F1308" s="11" t="s">
        <v>2185</v>
      </c>
      <c r="G1308" s="93"/>
      <c r="H1308" s="93"/>
      <c r="I1308" s="93"/>
      <c r="J1308" s="93"/>
      <c r="K1308" s="96"/>
      <c r="L1308" s="97"/>
      <c r="M1308" s="97"/>
      <c r="N1308" s="97"/>
      <c r="R1308" s="106"/>
      <c r="S1308" s="83"/>
      <c r="T1308" s="106"/>
      <c r="U1308" s="109"/>
      <c r="V1308" s="109"/>
      <c r="W1308" s="109"/>
      <c r="X1308" s="109"/>
      <c r="Y1308" s="83"/>
      <c r="Z1308" s="83"/>
      <c r="AA1308" s="83"/>
    </row>
    <row r="1309" spans="2:27">
      <c r="B1309" s="9" t="s">
        <v>2186</v>
      </c>
      <c r="C1309" s="11"/>
      <c r="D1309" s="11"/>
      <c r="E1309" s="11"/>
      <c r="F1309" s="11" t="s">
        <v>2187</v>
      </c>
      <c r="G1309" s="93"/>
      <c r="H1309" s="93"/>
      <c r="I1309" s="93"/>
      <c r="J1309" s="93"/>
      <c r="K1309" s="96"/>
      <c r="L1309" s="97"/>
      <c r="M1309" s="97"/>
      <c r="N1309" s="97"/>
      <c r="R1309" s="106"/>
      <c r="S1309" s="83"/>
      <c r="T1309" s="106"/>
      <c r="U1309" s="109"/>
      <c r="V1309" s="109"/>
      <c r="W1309" s="109"/>
      <c r="X1309" s="109"/>
      <c r="Y1309" s="83"/>
      <c r="Z1309" s="83"/>
      <c r="AA1309" s="83"/>
    </row>
    <row r="1310" spans="2:27">
      <c r="B1310" s="9"/>
      <c r="C1310" s="11"/>
      <c r="D1310" s="11"/>
      <c r="E1310" s="11" t="s">
        <v>2188</v>
      </c>
      <c r="F1310" s="11"/>
      <c r="G1310" s="93"/>
      <c r="H1310" s="93"/>
      <c r="I1310" s="93"/>
      <c r="J1310" s="93"/>
      <c r="K1310" s="96"/>
      <c r="L1310" s="97"/>
      <c r="M1310" s="97"/>
      <c r="N1310" s="97"/>
      <c r="R1310" s="106"/>
      <c r="S1310" s="83"/>
      <c r="T1310" s="106"/>
      <c r="U1310" s="109"/>
      <c r="V1310" s="109"/>
      <c r="W1310" s="109"/>
      <c r="X1310" s="109"/>
      <c r="Y1310" s="83"/>
      <c r="Z1310" s="83"/>
      <c r="AA1310" s="83"/>
    </row>
    <row r="1311" spans="2:27">
      <c r="B1311" s="9" t="s">
        <v>2189</v>
      </c>
      <c r="C1311" s="11"/>
      <c r="D1311" s="11"/>
      <c r="E1311" s="11"/>
      <c r="F1311" s="11" t="s">
        <v>2190</v>
      </c>
      <c r="G1311" s="93"/>
      <c r="H1311" s="93"/>
      <c r="I1311" s="93"/>
      <c r="J1311" s="93"/>
      <c r="K1311" s="96"/>
      <c r="L1311" s="97"/>
      <c r="M1311" s="97"/>
      <c r="N1311" s="97"/>
      <c r="R1311" s="106"/>
      <c r="S1311" s="83"/>
      <c r="T1311" s="106"/>
      <c r="U1311" s="109"/>
      <c r="V1311" s="109"/>
      <c r="W1311" s="109"/>
      <c r="X1311" s="109"/>
      <c r="Y1311" s="83"/>
      <c r="Z1311" s="83"/>
      <c r="AA1311" s="83"/>
    </row>
    <row r="1312" spans="2:27">
      <c r="B1312" s="9" t="s">
        <v>2191</v>
      </c>
      <c r="C1312" s="11"/>
      <c r="D1312" s="11"/>
      <c r="E1312" s="11"/>
      <c r="F1312" s="11" t="s">
        <v>2192</v>
      </c>
      <c r="G1312" s="93"/>
      <c r="H1312" s="93"/>
      <c r="I1312" s="93"/>
      <c r="J1312" s="93"/>
      <c r="K1312" s="96"/>
      <c r="L1312" s="97"/>
      <c r="M1312" s="97"/>
      <c r="N1312" s="97"/>
      <c r="R1312" s="106"/>
      <c r="S1312" s="83"/>
      <c r="T1312" s="106"/>
      <c r="U1312" s="109"/>
      <c r="V1312" s="109"/>
      <c r="W1312" s="109"/>
      <c r="X1312" s="109"/>
      <c r="Y1312" s="83"/>
      <c r="Z1312" s="83"/>
      <c r="AA1312" s="83"/>
    </row>
    <row r="1313" spans="2:27">
      <c r="B1313" s="9" t="s">
        <v>2193</v>
      </c>
      <c r="C1313" s="11"/>
      <c r="D1313" s="11"/>
      <c r="E1313" s="11"/>
      <c r="F1313" s="11" t="s">
        <v>2194</v>
      </c>
      <c r="G1313" s="93"/>
      <c r="H1313" s="93"/>
      <c r="I1313" s="93"/>
      <c r="J1313" s="93"/>
      <c r="K1313" s="96"/>
      <c r="L1313" s="97"/>
      <c r="M1313" s="97"/>
      <c r="N1313" s="97"/>
      <c r="R1313" s="106"/>
      <c r="S1313" s="83"/>
      <c r="T1313" s="106"/>
      <c r="U1313" s="109"/>
      <c r="V1313" s="109"/>
      <c r="W1313" s="109"/>
      <c r="X1313" s="109"/>
      <c r="Y1313" s="83"/>
      <c r="Z1313" s="83"/>
      <c r="AA1313" s="83"/>
    </row>
    <row r="1314" spans="2:27">
      <c r="B1314" s="9"/>
      <c r="C1314" s="11"/>
      <c r="D1314" s="11"/>
      <c r="E1314" s="11" t="s">
        <v>2195</v>
      </c>
      <c r="F1314" s="11"/>
      <c r="G1314" s="93"/>
      <c r="H1314" s="93"/>
      <c r="I1314" s="93"/>
      <c r="J1314" s="93"/>
      <c r="K1314" s="96"/>
      <c r="L1314" s="97"/>
      <c r="M1314" s="97"/>
      <c r="N1314" s="97"/>
      <c r="R1314" s="106"/>
      <c r="S1314" s="83"/>
      <c r="T1314" s="106"/>
      <c r="U1314" s="109"/>
      <c r="V1314" s="109"/>
      <c r="W1314" s="109"/>
      <c r="X1314" s="109"/>
      <c r="Y1314" s="83"/>
      <c r="Z1314" s="83"/>
      <c r="AA1314" s="83"/>
    </row>
    <row r="1315" spans="2:27">
      <c r="B1315" s="9" t="s">
        <v>2196</v>
      </c>
      <c r="C1315" s="11"/>
      <c r="D1315" s="11"/>
      <c r="E1315" s="11"/>
      <c r="F1315" s="11" t="s">
        <v>2197</v>
      </c>
      <c r="G1315" s="93"/>
      <c r="H1315" s="93"/>
      <c r="I1315" s="93"/>
      <c r="J1315" s="93"/>
      <c r="K1315" s="96"/>
      <c r="L1315" s="97"/>
      <c r="M1315" s="97"/>
      <c r="N1315" s="97"/>
      <c r="R1315" s="106"/>
      <c r="S1315" s="83"/>
      <c r="T1315" s="106"/>
      <c r="U1315" s="109"/>
      <c r="V1315" s="109"/>
      <c r="W1315" s="109"/>
      <c r="X1315" s="109"/>
      <c r="Y1315" s="83"/>
      <c r="Z1315" s="83"/>
      <c r="AA1315" s="83"/>
    </row>
    <row r="1316" spans="2:27">
      <c r="B1316" s="9" t="s">
        <v>2198</v>
      </c>
      <c r="C1316" s="11"/>
      <c r="D1316" s="11"/>
      <c r="E1316" s="11"/>
      <c r="F1316" s="11" t="s">
        <v>2199</v>
      </c>
      <c r="G1316" s="93"/>
      <c r="H1316" s="93"/>
      <c r="I1316" s="93"/>
      <c r="J1316" s="93"/>
      <c r="K1316" s="96"/>
      <c r="L1316" s="97"/>
      <c r="M1316" s="97"/>
      <c r="N1316" s="97"/>
      <c r="R1316" s="106"/>
      <c r="S1316" s="83"/>
      <c r="T1316" s="106"/>
      <c r="U1316" s="109"/>
      <c r="V1316" s="109"/>
      <c r="W1316" s="109"/>
      <c r="X1316" s="109"/>
      <c r="Y1316" s="83"/>
      <c r="Z1316" s="83"/>
      <c r="AA1316" s="83"/>
    </row>
    <row r="1317" spans="2:27">
      <c r="B1317" s="9"/>
      <c r="C1317" s="11"/>
      <c r="D1317" s="11"/>
      <c r="E1317" s="11" t="s">
        <v>2200</v>
      </c>
      <c r="F1317" s="11"/>
      <c r="G1317" s="93"/>
      <c r="H1317" s="93"/>
      <c r="I1317" s="93"/>
      <c r="J1317" s="93"/>
      <c r="K1317" s="96"/>
      <c r="L1317" s="97"/>
      <c r="M1317" s="97"/>
      <c r="N1317" s="97"/>
      <c r="R1317" s="106"/>
      <c r="S1317" s="83"/>
      <c r="T1317" s="106"/>
      <c r="U1317" s="109"/>
      <c r="V1317" s="109"/>
      <c r="W1317" s="109"/>
      <c r="X1317" s="109"/>
      <c r="Y1317" s="83"/>
      <c r="Z1317" s="83"/>
      <c r="AA1317" s="83"/>
    </row>
    <row r="1318" spans="2:27">
      <c r="B1318" s="9" t="s">
        <v>2201</v>
      </c>
      <c r="C1318" s="11"/>
      <c r="D1318" s="11"/>
      <c r="E1318" s="11"/>
      <c r="F1318" s="11" t="s">
        <v>2202</v>
      </c>
      <c r="G1318" s="93"/>
      <c r="H1318" s="93"/>
      <c r="I1318" s="93"/>
      <c r="J1318" s="93"/>
      <c r="K1318" s="96"/>
      <c r="L1318" s="97"/>
      <c r="M1318" s="97"/>
      <c r="N1318" s="97"/>
      <c r="R1318" s="106"/>
      <c r="S1318" s="83"/>
      <c r="T1318" s="106"/>
      <c r="U1318" s="109"/>
      <c r="V1318" s="109"/>
      <c r="W1318" s="109"/>
      <c r="X1318" s="109"/>
      <c r="Y1318" s="83"/>
      <c r="Z1318" s="83"/>
      <c r="AA1318" s="83"/>
    </row>
    <row r="1319" spans="2:27">
      <c r="B1319" s="9" t="s">
        <v>2203</v>
      </c>
      <c r="C1319" s="11"/>
      <c r="D1319" s="11"/>
      <c r="E1319" s="11"/>
      <c r="F1319" s="11" t="s">
        <v>2204</v>
      </c>
      <c r="G1319" s="93"/>
      <c r="H1319" s="93"/>
      <c r="I1319" s="93"/>
      <c r="J1319" s="93"/>
      <c r="K1319" s="96"/>
      <c r="L1319" s="97"/>
      <c r="M1319" s="97"/>
      <c r="N1319" s="97"/>
      <c r="R1319" s="106"/>
      <c r="S1319" s="83"/>
      <c r="T1319" s="106"/>
      <c r="U1319" s="109"/>
      <c r="V1319" s="109"/>
      <c r="W1319" s="109"/>
      <c r="X1319" s="109"/>
      <c r="Y1319" s="83"/>
      <c r="Z1319" s="83"/>
      <c r="AA1319" s="83"/>
    </row>
    <row r="1320" spans="2:27">
      <c r="B1320" s="9" t="s">
        <v>2205</v>
      </c>
      <c r="C1320" s="11"/>
      <c r="D1320" s="11"/>
      <c r="E1320" s="11"/>
      <c r="F1320" s="11" t="s">
        <v>2206</v>
      </c>
      <c r="G1320" s="93"/>
      <c r="H1320" s="93"/>
      <c r="I1320" s="93"/>
      <c r="J1320" s="93"/>
      <c r="K1320" s="96"/>
      <c r="L1320" s="97"/>
      <c r="M1320" s="97"/>
      <c r="N1320" s="97"/>
      <c r="R1320" s="106"/>
      <c r="S1320" s="83"/>
      <c r="T1320" s="106"/>
      <c r="U1320" s="109"/>
      <c r="V1320" s="109"/>
      <c r="W1320" s="109"/>
      <c r="X1320" s="109"/>
      <c r="Y1320" s="83"/>
      <c r="Z1320" s="83"/>
      <c r="AA1320" s="83"/>
    </row>
    <row r="1321" spans="2:27">
      <c r="B1321" s="9" t="s">
        <v>2207</v>
      </c>
      <c r="C1321" s="11"/>
      <c r="D1321" s="11"/>
      <c r="E1321" s="11"/>
      <c r="F1321" s="11" t="s">
        <v>2208</v>
      </c>
      <c r="G1321" s="93"/>
      <c r="H1321" s="93"/>
      <c r="I1321" s="93"/>
      <c r="J1321" s="93"/>
      <c r="K1321" s="96"/>
      <c r="L1321" s="97"/>
      <c r="M1321" s="97"/>
      <c r="N1321" s="97"/>
      <c r="R1321" s="106"/>
      <c r="S1321" s="83"/>
      <c r="T1321" s="106"/>
      <c r="U1321" s="109"/>
      <c r="V1321" s="109"/>
      <c r="W1321" s="109"/>
      <c r="X1321" s="109"/>
      <c r="Y1321" s="83"/>
      <c r="Z1321" s="83"/>
      <c r="AA1321" s="83"/>
    </row>
    <row r="1322" spans="2:27">
      <c r="B1322" s="9" t="s">
        <v>2209</v>
      </c>
      <c r="C1322" s="11"/>
      <c r="D1322" s="11"/>
      <c r="E1322" s="11"/>
      <c r="F1322" s="11" t="s">
        <v>2210</v>
      </c>
      <c r="G1322" s="93"/>
      <c r="H1322" s="93"/>
      <c r="I1322" s="93"/>
      <c r="J1322" s="93"/>
      <c r="K1322" s="96"/>
      <c r="L1322" s="97"/>
      <c r="M1322" s="97"/>
      <c r="N1322" s="97"/>
      <c r="R1322" s="106"/>
      <c r="S1322" s="83"/>
      <c r="T1322" s="106"/>
      <c r="U1322" s="109"/>
      <c r="V1322" s="109"/>
      <c r="W1322" s="109"/>
      <c r="X1322" s="109"/>
      <c r="Y1322" s="83"/>
      <c r="Z1322" s="83"/>
      <c r="AA1322" s="83"/>
    </row>
    <row r="1323" spans="2:27">
      <c r="B1323" s="9"/>
      <c r="C1323" s="11"/>
      <c r="D1323" s="11" t="s">
        <v>2211</v>
      </c>
      <c r="E1323" s="11"/>
      <c r="F1323" s="11"/>
      <c r="G1323" s="93"/>
      <c r="H1323" s="93"/>
      <c r="I1323" s="93"/>
      <c r="J1323" s="93"/>
      <c r="K1323" s="96"/>
      <c r="L1323" s="97"/>
      <c r="M1323" s="97"/>
      <c r="N1323" s="97"/>
      <c r="R1323" s="106"/>
      <c r="S1323" s="83"/>
      <c r="T1323" s="106"/>
      <c r="U1323" s="109"/>
      <c r="V1323" s="109"/>
      <c r="W1323" s="109"/>
      <c r="X1323" s="109"/>
      <c r="Y1323" s="83"/>
      <c r="Z1323" s="83"/>
      <c r="AA1323" s="83"/>
    </row>
    <row r="1324" spans="2:27">
      <c r="B1324" s="9"/>
      <c r="C1324" s="11"/>
      <c r="D1324" s="11"/>
      <c r="E1324" s="11" t="s">
        <v>2212</v>
      </c>
      <c r="F1324" s="11"/>
      <c r="G1324" s="93"/>
      <c r="H1324" s="93"/>
      <c r="I1324" s="93"/>
      <c r="J1324" s="93"/>
      <c r="K1324" s="96"/>
      <c r="L1324" s="97"/>
      <c r="M1324" s="97"/>
      <c r="N1324" s="97"/>
      <c r="R1324" s="106"/>
      <c r="S1324" s="83"/>
      <c r="T1324" s="106"/>
      <c r="U1324" s="109"/>
      <c r="V1324" s="109"/>
      <c r="W1324" s="109"/>
      <c r="X1324" s="109"/>
      <c r="Y1324" s="83"/>
      <c r="Z1324" s="83"/>
      <c r="AA1324" s="83"/>
    </row>
    <row r="1325" spans="2:27">
      <c r="B1325" s="9" t="s">
        <v>2213</v>
      </c>
      <c r="C1325" s="11"/>
      <c r="D1325" s="11"/>
      <c r="E1325" s="11"/>
      <c r="F1325" s="11" t="s">
        <v>205</v>
      </c>
      <c r="G1325" s="93"/>
      <c r="H1325" s="93"/>
      <c r="I1325" s="93"/>
      <c r="J1325" s="93"/>
      <c r="K1325" s="96"/>
      <c r="L1325" s="97"/>
      <c r="M1325" s="97"/>
      <c r="N1325" s="97"/>
      <c r="R1325" s="106"/>
      <c r="S1325" s="83"/>
      <c r="T1325" s="106"/>
      <c r="U1325" s="109"/>
      <c r="V1325" s="109"/>
      <c r="W1325" s="109"/>
      <c r="X1325" s="109"/>
      <c r="Y1325" s="83"/>
      <c r="Z1325" s="83"/>
      <c r="AA1325" s="83"/>
    </row>
    <row r="1326" spans="2:27">
      <c r="B1326" s="9" t="s">
        <v>2214</v>
      </c>
      <c r="C1326" s="11"/>
      <c r="D1326" s="11"/>
      <c r="E1326" s="11"/>
      <c r="F1326" s="11" t="s">
        <v>2087</v>
      </c>
      <c r="G1326" s="93"/>
      <c r="H1326" s="93"/>
      <c r="I1326" s="93"/>
      <c r="J1326" s="93"/>
      <c r="K1326" s="96"/>
      <c r="L1326" s="97"/>
      <c r="M1326" s="97"/>
      <c r="N1326" s="97"/>
      <c r="R1326" s="106"/>
      <c r="S1326" s="83"/>
      <c r="T1326" s="106"/>
      <c r="U1326" s="109"/>
      <c r="V1326" s="109"/>
      <c r="W1326" s="109"/>
      <c r="X1326" s="109"/>
      <c r="Y1326" s="83"/>
      <c r="Z1326" s="83"/>
      <c r="AA1326" s="83"/>
    </row>
    <row r="1327" spans="2:27">
      <c r="B1327" s="9" t="s">
        <v>2215</v>
      </c>
      <c r="C1327" s="11"/>
      <c r="D1327" s="11"/>
      <c r="E1327" s="11"/>
      <c r="F1327" s="11" t="s">
        <v>207</v>
      </c>
      <c r="G1327" s="93"/>
      <c r="H1327" s="93"/>
      <c r="I1327" s="93"/>
      <c r="J1327" s="93"/>
      <c r="K1327" s="96"/>
      <c r="L1327" s="97"/>
      <c r="M1327" s="97"/>
      <c r="N1327" s="97"/>
      <c r="R1327" s="106"/>
      <c r="S1327" s="83"/>
      <c r="T1327" s="106"/>
      <c r="U1327" s="109"/>
      <c r="V1327" s="109"/>
      <c r="W1327" s="109"/>
      <c r="X1327" s="109"/>
      <c r="Y1327" s="83"/>
      <c r="Z1327" s="83"/>
      <c r="AA1327" s="83"/>
    </row>
    <row r="1328" spans="2:27">
      <c r="B1328" s="9"/>
      <c r="C1328" s="11"/>
      <c r="D1328" s="11"/>
      <c r="E1328" s="11" t="s">
        <v>2216</v>
      </c>
      <c r="F1328" s="11"/>
      <c r="G1328" s="93"/>
      <c r="H1328" s="93"/>
      <c r="I1328" s="93"/>
      <c r="J1328" s="93"/>
      <c r="K1328" s="96"/>
      <c r="L1328" s="97"/>
      <c r="M1328" s="97"/>
      <c r="N1328" s="97"/>
      <c r="R1328" s="106"/>
      <c r="S1328" s="83"/>
      <c r="T1328" s="106"/>
      <c r="U1328" s="109"/>
      <c r="V1328" s="109"/>
      <c r="W1328" s="109"/>
      <c r="X1328" s="109"/>
      <c r="Y1328" s="83"/>
      <c r="Z1328" s="83"/>
      <c r="AA1328" s="83"/>
    </row>
    <row r="1329" spans="2:27">
      <c r="B1329" s="9" t="s">
        <v>2217</v>
      </c>
      <c r="C1329" s="11"/>
      <c r="D1329" s="11"/>
      <c r="E1329" s="11"/>
      <c r="F1329" s="11" t="s">
        <v>2218</v>
      </c>
      <c r="G1329" s="93"/>
      <c r="H1329" s="93"/>
      <c r="I1329" s="93"/>
      <c r="J1329" s="93"/>
      <c r="K1329" s="96"/>
      <c r="L1329" s="97"/>
      <c r="M1329" s="97"/>
      <c r="N1329" s="97"/>
      <c r="R1329" s="106"/>
      <c r="S1329" s="83"/>
      <c r="T1329" s="106"/>
      <c r="U1329" s="109"/>
      <c r="V1329" s="109"/>
      <c r="W1329" s="109"/>
      <c r="X1329" s="109"/>
      <c r="Y1329" s="83"/>
      <c r="Z1329" s="83"/>
      <c r="AA1329" s="83"/>
    </row>
    <row r="1330" spans="2:27">
      <c r="B1330" s="9" t="s">
        <v>2219</v>
      </c>
      <c r="C1330" s="11"/>
      <c r="D1330" s="11"/>
      <c r="E1330" s="11"/>
      <c r="F1330" s="11" t="s">
        <v>2220</v>
      </c>
      <c r="G1330" s="93"/>
      <c r="H1330" s="93"/>
      <c r="I1330" s="93"/>
      <c r="J1330" s="93"/>
      <c r="K1330" s="96"/>
      <c r="L1330" s="97"/>
      <c r="M1330" s="97"/>
      <c r="N1330" s="97"/>
      <c r="R1330" s="106"/>
      <c r="S1330" s="83"/>
      <c r="T1330" s="106"/>
      <c r="U1330" s="109"/>
      <c r="V1330" s="109"/>
      <c r="W1330" s="109"/>
      <c r="X1330" s="109"/>
      <c r="Y1330" s="83"/>
      <c r="Z1330" s="83"/>
      <c r="AA1330" s="83"/>
    </row>
    <row r="1331" spans="2:27">
      <c r="B1331" s="9" t="s">
        <v>2221</v>
      </c>
      <c r="C1331" s="11"/>
      <c r="D1331" s="11"/>
      <c r="E1331" s="11"/>
      <c r="F1331" s="11" t="s">
        <v>2222</v>
      </c>
      <c r="G1331" s="93"/>
      <c r="H1331" s="93"/>
      <c r="I1331" s="93"/>
      <c r="J1331" s="93"/>
      <c r="K1331" s="96"/>
      <c r="L1331" s="97"/>
      <c r="M1331" s="97"/>
      <c r="N1331" s="97"/>
      <c r="R1331" s="106"/>
      <c r="S1331" s="83"/>
      <c r="T1331" s="106"/>
      <c r="U1331" s="109"/>
      <c r="V1331" s="109"/>
      <c r="W1331" s="109"/>
      <c r="X1331" s="109"/>
      <c r="Y1331" s="83"/>
      <c r="Z1331" s="83"/>
      <c r="AA1331" s="83"/>
    </row>
    <row r="1332" spans="2:27">
      <c r="B1332" s="9" t="s">
        <v>2223</v>
      </c>
      <c r="C1332" s="11"/>
      <c r="D1332" s="11"/>
      <c r="E1332" s="11"/>
      <c r="F1332" s="11" t="s">
        <v>2224</v>
      </c>
      <c r="G1332" s="93"/>
      <c r="H1332" s="93"/>
      <c r="I1332" s="93"/>
      <c r="J1332" s="93"/>
      <c r="K1332" s="96"/>
      <c r="L1332" s="97"/>
      <c r="M1332" s="97"/>
      <c r="N1332" s="97"/>
      <c r="R1332" s="106"/>
      <c r="S1332" s="83"/>
      <c r="T1332" s="106"/>
      <c r="U1332" s="109"/>
      <c r="V1332" s="109"/>
      <c r="W1332" s="109"/>
      <c r="X1332" s="109"/>
      <c r="Y1332" s="83"/>
      <c r="Z1332" s="83"/>
      <c r="AA1332" s="83"/>
    </row>
    <row r="1333" spans="2:27">
      <c r="B1333" s="9" t="s">
        <v>2225</v>
      </c>
      <c r="C1333" s="11"/>
      <c r="D1333" s="11"/>
      <c r="E1333" s="11"/>
      <c r="F1333" s="11" t="s">
        <v>2226</v>
      </c>
      <c r="G1333" s="93"/>
      <c r="H1333" s="93"/>
      <c r="I1333" s="93"/>
      <c r="J1333" s="93"/>
      <c r="K1333" s="96"/>
      <c r="L1333" s="97"/>
      <c r="M1333" s="97"/>
      <c r="N1333" s="97"/>
      <c r="R1333" s="106"/>
      <c r="S1333" s="83"/>
      <c r="T1333" s="106"/>
      <c r="U1333" s="109"/>
      <c r="V1333" s="109"/>
      <c r="W1333" s="109"/>
      <c r="X1333" s="109"/>
      <c r="Y1333" s="83"/>
      <c r="Z1333" s="83"/>
      <c r="AA1333" s="83"/>
    </row>
    <row r="1334" spans="2:27">
      <c r="B1334" s="9"/>
      <c r="C1334" s="11"/>
      <c r="D1334" s="11"/>
      <c r="E1334" s="11" t="s">
        <v>2227</v>
      </c>
      <c r="F1334" s="11"/>
      <c r="G1334" s="93"/>
      <c r="H1334" s="93"/>
      <c r="I1334" s="93"/>
      <c r="J1334" s="93"/>
      <c r="K1334" s="96"/>
      <c r="L1334" s="97"/>
      <c r="M1334" s="97"/>
      <c r="N1334" s="97"/>
      <c r="R1334" s="106"/>
      <c r="S1334" s="83"/>
      <c r="T1334" s="106"/>
      <c r="U1334" s="109"/>
      <c r="V1334" s="109"/>
      <c r="W1334" s="109"/>
      <c r="X1334" s="109"/>
      <c r="Y1334" s="83"/>
      <c r="Z1334" s="83"/>
      <c r="AA1334" s="83"/>
    </row>
    <row r="1335" spans="2:27">
      <c r="B1335" s="9" t="s">
        <v>2228</v>
      </c>
      <c r="C1335" s="11"/>
      <c r="D1335" s="11"/>
      <c r="E1335" s="11"/>
      <c r="F1335" s="11" t="s">
        <v>2229</v>
      </c>
      <c r="G1335" s="93"/>
      <c r="H1335" s="93"/>
      <c r="I1335" s="93"/>
      <c r="J1335" s="93"/>
      <c r="K1335" s="96"/>
      <c r="L1335" s="97"/>
      <c r="M1335" s="97"/>
      <c r="N1335" s="97"/>
      <c r="R1335" s="106"/>
      <c r="S1335" s="83"/>
      <c r="T1335" s="106"/>
      <c r="U1335" s="109"/>
      <c r="V1335" s="109"/>
      <c r="W1335" s="109"/>
      <c r="X1335" s="109"/>
      <c r="Y1335" s="83"/>
      <c r="Z1335" s="83"/>
      <c r="AA1335" s="83"/>
    </row>
    <row r="1336" spans="2:27">
      <c r="B1336" s="9" t="s">
        <v>2230</v>
      </c>
      <c r="C1336" s="11"/>
      <c r="D1336" s="11"/>
      <c r="E1336" s="11"/>
      <c r="F1336" s="11" t="s">
        <v>2231</v>
      </c>
      <c r="G1336" s="93"/>
      <c r="H1336" s="93"/>
      <c r="I1336" s="93"/>
      <c r="J1336" s="93"/>
      <c r="K1336" s="96"/>
      <c r="L1336" s="97"/>
      <c r="M1336" s="97"/>
      <c r="N1336" s="97"/>
      <c r="R1336" s="106"/>
      <c r="S1336" s="83"/>
      <c r="T1336" s="106"/>
      <c r="U1336" s="109"/>
      <c r="V1336" s="109"/>
      <c r="W1336" s="109"/>
      <c r="X1336" s="109"/>
      <c r="Y1336" s="83"/>
      <c r="Z1336" s="83"/>
      <c r="AA1336" s="83"/>
    </row>
    <row r="1337" spans="2:27">
      <c r="B1337" s="9" t="s">
        <v>2232</v>
      </c>
      <c r="C1337" s="11"/>
      <c r="D1337" s="11"/>
      <c r="E1337" s="11"/>
      <c r="F1337" s="11" t="s">
        <v>2233</v>
      </c>
      <c r="G1337" s="93"/>
      <c r="H1337" s="93"/>
      <c r="I1337" s="93"/>
      <c r="J1337" s="93"/>
      <c r="K1337" s="96"/>
      <c r="L1337" s="97"/>
      <c r="M1337" s="97"/>
      <c r="N1337" s="97"/>
      <c r="R1337" s="106"/>
      <c r="S1337" s="83"/>
      <c r="T1337" s="106"/>
      <c r="U1337" s="109"/>
      <c r="V1337" s="109"/>
      <c r="W1337" s="109"/>
      <c r="X1337" s="109"/>
      <c r="Y1337" s="83"/>
      <c r="Z1337" s="83"/>
      <c r="AA1337" s="83"/>
    </row>
    <row r="1338" spans="2:27">
      <c r="B1338" s="9"/>
      <c r="C1338" s="11"/>
      <c r="D1338" s="11"/>
      <c r="E1338" s="11" t="s">
        <v>2234</v>
      </c>
      <c r="F1338" s="11"/>
      <c r="G1338" s="93"/>
      <c r="H1338" s="93"/>
      <c r="I1338" s="93"/>
      <c r="J1338" s="93"/>
      <c r="K1338" s="96"/>
      <c r="L1338" s="97"/>
      <c r="M1338" s="97"/>
      <c r="N1338" s="97"/>
      <c r="R1338" s="106"/>
      <c r="S1338" s="83"/>
      <c r="T1338" s="106"/>
      <c r="U1338" s="109"/>
      <c r="V1338" s="109"/>
      <c r="W1338" s="109"/>
      <c r="X1338" s="109"/>
      <c r="Y1338" s="83"/>
      <c r="Z1338" s="83"/>
      <c r="AA1338" s="83"/>
    </row>
    <row r="1339" spans="2:27">
      <c r="B1339" s="9" t="s">
        <v>2235</v>
      </c>
      <c r="C1339" s="11"/>
      <c r="D1339" s="11"/>
      <c r="E1339" s="11"/>
      <c r="F1339" s="11" t="s">
        <v>2236</v>
      </c>
      <c r="G1339" s="93"/>
      <c r="H1339" s="93"/>
      <c r="I1339" s="93"/>
      <c r="J1339" s="93"/>
      <c r="K1339" s="96"/>
      <c r="L1339" s="97"/>
      <c r="M1339" s="97"/>
      <c r="N1339" s="97"/>
      <c r="R1339" s="106"/>
      <c r="S1339" s="83"/>
      <c r="T1339" s="106"/>
      <c r="U1339" s="109"/>
      <c r="V1339" s="109"/>
      <c r="W1339" s="109"/>
      <c r="X1339" s="109"/>
      <c r="Y1339" s="83"/>
      <c r="Z1339" s="83"/>
      <c r="AA1339" s="83"/>
    </row>
    <row r="1340" spans="2:27">
      <c r="B1340" s="9" t="s">
        <v>2237</v>
      </c>
      <c r="C1340" s="11"/>
      <c r="D1340" s="11"/>
      <c r="E1340" s="11"/>
      <c r="F1340" s="11" t="s">
        <v>2238</v>
      </c>
      <c r="G1340" s="93"/>
      <c r="H1340" s="93"/>
      <c r="I1340" s="93"/>
      <c r="J1340" s="93"/>
      <c r="K1340" s="96"/>
      <c r="L1340" s="97"/>
      <c r="M1340" s="97"/>
      <c r="N1340" s="97"/>
      <c r="R1340" s="106"/>
      <c r="S1340" s="83"/>
      <c r="T1340" s="106"/>
      <c r="U1340" s="109"/>
      <c r="V1340" s="109"/>
      <c r="W1340" s="109"/>
      <c r="X1340" s="109"/>
      <c r="Y1340" s="83"/>
      <c r="Z1340" s="83"/>
      <c r="AA1340" s="83"/>
    </row>
    <row r="1341" spans="2:27">
      <c r="B1341" s="9"/>
      <c r="C1341" s="11"/>
      <c r="D1341" s="11"/>
      <c r="E1341" s="11" t="s">
        <v>2239</v>
      </c>
      <c r="F1341" s="11"/>
      <c r="G1341" s="93"/>
      <c r="H1341" s="93"/>
      <c r="I1341" s="93"/>
      <c r="J1341" s="93"/>
      <c r="K1341" s="96"/>
      <c r="L1341" s="97"/>
      <c r="M1341" s="97"/>
      <c r="N1341" s="97"/>
      <c r="R1341" s="106"/>
      <c r="S1341" s="83"/>
      <c r="T1341" s="106"/>
      <c r="U1341" s="109"/>
      <c r="V1341" s="109"/>
      <c r="W1341" s="109"/>
      <c r="X1341" s="109"/>
      <c r="Y1341" s="83"/>
      <c r="Z1341" s="83"/>
      <c r="AA1341" s="83"/>
    </row>
    <row r="1342" spans="2:27">
      <c r="B1342" s="9" t="s">
        <v>2240</v>
      </c>
      <c r="C1342" s="11"/>
      <c r="D1342" s="11"/>
      <c r="E1342" s="11"/>
      <c r="F1342" s="11" t="s">
        <v>2241</v>
      </c>
      <c r="G1342" s="93"/>
      <c r="H1342" s="93"/>
      <c r="I1342" s="93"/>
      <c r="J1342" s="93"/>
      <c r="K1342" s="96"/>
      <c r="L1342" s="97"/>
      <c r="M1342" s="97"/>
      <c r="N1342" s="97"/>
      <c r="R1342" s="106"/>
      <c r="S1342" s="83"/>
      <c r="T1342" s="106"/>
      <c r="U1342" s="109"/>
      <c r="V1342" s="109"/>
      <c r="W1342" s="109"/>
      <c r="X1342" s="109"/>
      <c r="Y1342" s="83"/>
      <c r="Z1342" s="83"/>
      <c r="AA1342" s="83"/>
    </row>
    <row r="1343" spans="2:27">
      <c r="B1343" s="9" t="s">
        <v>2242</v>
      </c>
      <c r="C1343" s="11"/>
      <c r="D1343" s="11"/>
      <c r="E1343" s="11"/>
      <c r="F1343" s="11" t="s">
        <v>2243</v>
      </c>
      <c r="G1343" s="93"/>
      <c r="H1343" s="93"/>
      <c r="I1343" s="93"/>
      <c r="J1343" s="93"/>
      <c r="K1343" s="96"/>
      <c r="L1343" s="97"/>
      <c r="M1343" s="97"/>
      <c r="N1343" s="97"/>
      <c r="R1343" s="106"/>
      <c r="S1343" s="83"/>
      <c r="T1343" s="106"/>
      <c r="U1343" s="109"/>
      <c r="V1343" s="109"/>
      <c r="W1343" s="109"/>
      <c r="X1343" s="109"/>
      <c r="Y1343" s="83"/>
      <c r="Z1343" s="83"/>
      <c r="AA1343" s="83"/>
    </row>
    <row r="1344" spans="2:27">
      <c r="B1344" s="9" t="s">
        <v>2244</v>
      </c>
      <c r="C1344" s="11"/>
      <c r="D1344" s="11"/>
      <c r="E1344" s="11"/>
      <c r="F1344" s="11" t="s">
        <v>2245</v>
      </c>
      <c r="G1344" s="93"/>
      <c r="H1344" s="93"/>
      <c r="I1344" s="93"/>
      <c r="J1344" s="93"/>
      <c r="K1344" s="96"/>
      <c r="L1344" s="97"/>
      <c r="M1344" s="97"/>
      <c r="N1344" s="97"/>
      <c r="R1344" s="106"/>
      <c r="S1344" s="83"/>
      <c r="T1344" s="106"/>
      <c r="U1344" s="109"/>
      <c r="V1344" s="109"/>
      <c r="W1344" s="109"/>
      <c r="X1344" s="109"/>
      <c r="Y1344" s="83"/>
      <c r="Z1344" s="83"/>
      <c r="AA1344" s="83"/>
    </row>
    <row r="1345" spans="2:27">
      <c r="B1345" s="9"/>
      <c r="C1345" s="11"/>
      <c r="D1345" s="11" t="s">
        <v>2246</v>
      </c>
      <c r="E1345" s="11"/>
      <c r="F1345" s="11"/>
      <c r="G1345" s="93"/>
      <c r="H1345" s="93"/>
      <c r="I1345" s="93"/>
      <c r="J1345" s="93"/>
      <c r="K1345" s="96"/>
      <c r="L1345" s="97"/>
      <c r="M1345" s="97"/>
      <c r="N1345" s="97"/>
      <c r="R1345" s="106"/>
      <c r="S1345" s="83"/>
      <c r="T1345" s="106"/>
      <c r="U1345" s="109"/>
      <c r="V1345" s="109"/>
      <c r="W1345" s="109"/>
      <c r="X1345" s="109"/>
      <c r="Y1345" s="83"/>
      <c r="Z1345" s="83"/>
      <c r="AA1345" s="83"/>
    </row>
    <row r="1346" spans="2:27">
      <c r="B1346" s="9"/>
      <c r="C1346" s="11"/>
      <c r="D1346" s="11"/>
      <c r="E1346" s="11" t="s">
        <v>2247</v>
      </c>
      <c r="F1346" s="11"/>
      <c r="G1346" s="93"/>
      <c r="H1346" s="93"/>
      <c r="I1346" s="93"/>
      <c r="J1346" s="93"/>
      <c r="K1346" s="96"/>
      <c r="L1346" s="97"/>
      <c r="M1346" s="97"/>
      <c r="N1346" s="97"/>
      <c r="R1346" s="106"/>
      <c r="S1346" s="83"/>
      <c r="T1346" s="106"/>
      <c r="U1346" s="109"/>
      <c r="V1346" s="109"/>
      <c r="W1346" s="109"/>
      <c r="X1346" s="109"/>
      <c r="Y1346" s="83"/>
      <c r="Z1346" s="83"/>
      <c r="AA1346" s="83"/>
    </row>
    <row r="1347" spans="2:27">
      <c r="B1347" s="9" t="s">
        <v>2248</v>
      </c>
      <c r="C1347" s="11"/>
      <c r="D1347" s="11"/>
      <c r="E1347" s="11"/>
      <c r="F1347" s="11" t="s">
        <v>205</v>
      </c>
      <c r="G1347" s="93"/>
      <c r="H1347" s="93"/>
      <c r="I1347" s="93"/>
      <c r="J1347" s="93"/>
      <c r="K1347" s="96"/>
      <c r="L1347" s="97"/>
      <c r="M1347" s="97"/>
      <c r="N1347" s="97"/>
      <c r="R1347" s="106"/>
      <c r="S1347" s="83"/>
      <c r="T1347" s="106"/>
      <c r="U1347" s="109"/>
      <c r="V1347" s="109"/>
      <c r="W1347" s="109"/>
      <c r="X1347" s="109"/>
      <c r="Y1347" s="83"/>
      <c r="Z1347" s="83"/>
      <c r="AA1347" s="83"/>
    </row>
    <row r="1348" spans="2:27">
      <c r="B1348" s="9" t="s">
        <v>2249</v>
      </c>
      <c r="C1348" s="11"/>
      <c r="D1348" s="11"/>
      <c r="E1348" s="11"/>
      <c r="F1348" s="11" t="s">
        <v>2087</v>
      </c>
      <c r="G1348" s="93"/>
      <c r="H1348" s="93"/>
      <c r="I1348" s="93"/>
      <c r="J1348" s="93"/>
      <c r="K1348" s="96"/>
      <c r="L1348" s="97"/>
      <c r="M1348" s="97"/>
      <c r="N1348" s="97"/>
      <c r="R1348" s="106"/>
      <c r="S1348" s="83"/>
      <c r="T1348" s="106"/>
      <c r="U1348" s="109"/>
      <c r="V1348" s="109"/>
      <c r="W1348" s="109"/>
      <c r="X1348" s="109"/>
      <c r="Y1348" s="83"/>
      <c r="Z1348" s="83"/>
      <c r="AA1348" s="83"/>
    </row>
    <row r="1349" spans="2:27">
      <c r="B1349" s="9" t="s">
        <v>2250</v>
      </c>
      <c r="C1349" s="11"/>
      <c r="D1349" s="11"/>
      <c r="E1349" s="11"/>
      <c r="F1349" s="11" t="s">
        <v>207</v>
      </c>
      <c r="G1349" s="93"/>
      <c r="H1349" s="93"/>
      <c r="I1349" s="93"/>
      <c r="J1349" s="93"/>
      <c r="K1349" s="96"/>
      <c r="L1349" s="97"/>
      <c r="M1349" s="97"/>
      <c r="N1349" s="97"/>
      <c r="R1349" s="106"/>
      <c r="S1349" s="83"/>
      <c r="T1349" s="106"/>
      <c r="U1349" s="109"/>
      <c r="V1349" s="109"/>
      <c r="W1349" s="109"/>
      <c r="X1349" s="109"/>
      <c r="Y1349" s="83"/>
      <c r="Z1349" s="83"/>
      <c r="AA1349" s="83"/>
    </row>
    <row r="1350" spans="2:27">
      <c r="B1350" s="9"/>
      <c r="C1350" s="11"/>
      <c r="D1350" s="11"/>
      <c r="E1350" s="11" t="s">
        <v>2251</v>
      </c>
      <c r="F1350" s="11"/>
      <c r="G1350" s="93"/>
      <c r="H1350" s="93"/>
      <c r="I1350" s="93"/>
      <c r="J1350" s="93"/>
      <c r="K1350" s="96"/>
      <c r="L1350" s="97"/>
      <c r="M1350" s="97"/>
      <c r="N1350" s="97"/>
      <c r="R1350" s="106"/>
      <c r="S1350" s="83"/>
      <c r="T1350" s="106"/>
      <c r="U1350" s="109"/>
      <c r="V1350" s="109"/>
      <c r="W1350" s="109"/>
      <c r="X1350" s="109"/>
      <c r="Y1350" s="83"/>
      <c r="Z1350" s="83"/>
      <c r="AA1350" s="83"/>
    </row>
    <row r="1351" spans="2:27">
      <c r="B1351" s="9" t="s">
        <v>2252</v>
      </c>
      <c r="C1351" s="11"/>
      <c r="D1351" s="11"/>
      <c r="E1351" s="11"/>
      <c r="F1351" s="11" t="s">
        <v>2253</v>
      </c>
      <c r="G1351" s="93"/>
      <c r="H1351" s="93"/>
      <c r="I1351" s="93"/>
      <c r="J1351" s="93"/>
      <c r="K1351" s="96"/>
      <c r="L1351" s="97"/>
      <c r="M1351" s="97"/>
      <c r="N1351" s="97"/>
      <c r="R1351" s="106"/>
      <c r="S1351" s="83"/>
      <c r="T1351" s="106"/>
      <c r="U1351" s="109"/>
      <c r="V1351" s="109"/>
      <c r="W1351" s="109"/>
      <c r="X1351" s="109"/>
      <c r="Y1351" s="83"/>
      <c r="Z1351" s="83"/>
      <c r="AA1351" s="83"/>
    </row>
    <row r="1352" spans="2:27">
      <c r="B1352" s="9" t="s">
        <v>2254</v>
      </c>
      <c r="C1352" s="11"/>
      <c r="D1352" s="11"/>
      <c r="E1352" s="11"/>
      <c r="F1352" s="11" t="s">
        <v>2255</v>
      </c>
      <c r="G1352" s="93"/>
      <c r="H1352" s="93"/>
      <c r="I1352" s="93"/>
      <c r="J1352" s="93"/>
      <c r="K1352" s="96"/>
      <c r="L1352" s="97"/>
      <c r="M1352" s="97"/>
      <c r="N1352" s="97"/>
      <c r="R1352" s="106"/>
      <c r="S1352" s="83"/>
      <c r="T1352" s="106"/>
      <c r="U1352" s="109"/>
      <c r="V1352" s="109"/>
      <c r="W1352" s="109"/>
      <c r="X1352" s="109"/>
      <c r="Y1352" s="83"/>
      <c r="Z1352" s="83"/>
      <c r="AA1352" s="83"/>
    </row>
    <row r="1353" spans="2:27">
      <c r="B1353" s="9" t="s">
        <v>2256</v>
      </c>
      <c r="C1353" s="11"/>
      <c r="D1353" s="11"/>
      <c r="E1353" s="11"/>
      <c r="F1353" s="11" t="s">
        <v>2257</v>
      </c>
      <c r="G1353" s="93"/>
      <c r="H1353" s="93"/>
      <c r="I1353" s="93"/>
      <c r="J1353" s="93"/>
      <c r="K1353" s="96"/>
      <c r="L1353" s="97"/>
      <c r="M1353" s="97"/>
      <c r="N1353" s="97"/>
      <c r="R1353" s="106"/>
      <c r="S1353" s="83"/>
      <c r="T1353" s="106"/>
      <c r="U1353" s="109"/>
      <c r="V1353" s="109"/>
      <c r="W1353" s="109"/>
      <c r="X1353" s="109"/>
      <c r="Y1353" s="83"/>
      <c r="Z1353" s="83"/>
      <c r="AA1353" s="83"/>
    </row>
    <row r="1354" spans="2:27">
      <c r="B1354" s="9" t="s">
        <v>2258</v>
      </c>
      <c r="C1354" s="11"/>
      <c r="D1354" s="11"/>
      <c r="E1354" s="11"/>
      <c r="F1354" s="11" t="s">
        <v>2259</v>
      </c>
      <c r="G1354" s="93"/>
      <c r="H1354" s="93"/>
      <c r="I1354" s="93"/>
      <c r="J1354" s="93"/>
      <c r="K1354" s="96"/>
      <c r="L1354" s="97"/>
      <c r="M1354" s="97"/>
      <c r="N1354" s="97"/>
      <c r="R1354" s="106"/>
      <c r="S1354" s="83"/>
      <c r="T1354" s="106"/>
      <c r="U1354" s="109"/>
      <c r="V1354" s="109"/>
      <c r="W1354" s="109"/>
      <c r="X1354" s="109"/>
      <c r="Y1354" s="83"/>
      <c r="Z1354" s="83"/>
      <c r="AA1354" s="83"/>
    </row>
    <row r="1355" spans="2:27">
      <c r="B1355" s="9" t="s">
        <v>2260</v>
      </c>
      <c r="C1355" s="11"/>
      <c r="D1355" s="11"/>
      <c r="E1355" s="11"/>
      <c r="F1355" s="11" t="s">
        <v>2261</v>
      </c>
      <c r="G1355" s="93"/>
      <c r="H1355" s="93"/>
      <c r="I1355" s="93"/>
      <c r="J1355" s="93"/>
      <c r="K1355" s="96"/>
      <c r="L1355" s="97"/>
      <c r="M1355" s="97"/>
      <c r="N1355" s="97"/>
      <c r="R1355" s="106"/>
      <c r="S1355" s="83"/>
      <c r="T1355" s="106"/>
      <c r="U1355" s="109"/>
      <c r="V1355" s="109"/>
      <c r="W1355" s="109"/>
      <c r="X1355" s="109"/>
      <c r="Y1355" s="83"/>
      <c r="Z1355" s="83"/>
      <c r="AA1355" s="83"/>
    </row>
    <row r="1356" spans="2:27">
      <c r="B1356" s="9" t="s">
        <v>2262</v>
      </c>
      <c r="C1356" s="11"/>
      <c r="D1356" s="11"/>
      <c r="E1356" s="11"/>
      <c r="F1356" s="11" t="s">
        <v>2263</v>
      </c>
      <c r="G1356" s="93"/>
      <c r="H1356" s="93"/>
      <c r="I1356" s="93"/>
      <c r="J1356" s="93"/>
      <c r="K1356" s="96"/>
      <c r="L1356" s="97"/>
      <c r="M1356" s="97"/>
      <c r="N1356" s="97"/>
      <c r="R1356" s="106"/>
      <c r="S1356" s="83"/>
      <c r="T1356" s="106"/>
      <c r="U1356" s="109"/>
      <c r="V1356" s="109"/>
      <c r="W1356" s="109"/>
      <c r="X1356" s="109"/>
      <c r="Y1356" s="83"/>
      <c r="Z1356" s="83"/>
      <c r="AA1356" s="83"/>
    </row>
    <row r="1357" spans="2:27">
      <c r="B1357" s="9"/>
      <c r="C1357" s="11"/>
      <c r="D1357" s="11"/>
      <c r="E1357" s="11" t="s">
        <v>2264</v>
      </c>
      <c r="F1357" s="11"/>
      <c r="G1357" s="93"/>
      <c r="H1357" s="93"/>
      <c r="I1357" s="93"/>
      <c r="J1357" s="93"/>
      <c r="K1357" s="96"/>
      <c r="L1357" s="97"/>
      <c r="M1357" s="97"/>
      <c r="N1357" s="97"/>
      <c r="R1357" s="106"/>
      <c r="S1357" s="83"/>
      <c r="T1357" s="106"/>
      <c r="U1357" s="109"/>
      <c r="V1357" s="109"/>
      <c r="W1357" s="109"/>
      <c r="X1357" s="109"/>
      <c r="Y1357" s="83"/>
      <c r="Z1357" s="83"/>
      <c r="AA1357" s="83"/>
    </row>
    <row r="1358" spans="2:27">
      <c r="B1358" s="9" t="s">
        <v>2265</v>
      </c>
      <c r="C1358" s="11"/>
      <c r="D1358" s="11"/>
      <c r="E1358" s="11"/>
      <c r="F1358" s="11" t="s">
        <v>2266</v>
      </c>
      <c r="G1358" s="93"/>
      <c r="H1358" s="93"/>
      <c r="I1358" s="93"/>
      <c r="J1358" s="93"/>
      <c r="K1358" s="96"/>
      <c r="L1358" s="97"/>
      <c r="M1358" s="97"/>
      <c r="N1358" s="97"/>
      <c r="R1358" s="106"/>
      <c r="S1358" s="83"/>
      <c r="T1358" s="106"/>
      <c r="U1358" s="109"/>
      <c r="V1358" s="109"/>
      <c r="W1358" s="109"/>
      <c r="X1358" s="109"/>
      <c r="Y1358" s="83"/>
      <c r="Z1358" s="83"/>
      <c r="AA1358" s="83"/>
    </row>
    <row r="1359" spans="2:27">
      <c r="B1359" s="9" t="s">
        <v>2267</v>
      </c>
      <c r="C1359" s="11"/>
      <c r="D1359" s="11"/>
      <c r="E1359" s="11"/>
      <c r="F1359" s="11" t="s">
        <v>2268</v>
      </c>
      <c r="G1359" s="93"/>
      <c r="H1359" s="93"/>
      <c r="I1359" s="93"/>
      <c r="J1359" s="93"/>
      <c r="K1359" s="96"/>
      <c r="L1359" s="97"/>
      <c r="M1359" s="97"/>
      <c r="N1359" s="97"/>
      <c r="R1359" s="106"/>
      <c r="S1359" s="83"/>
      <c r="T1359" s="106"/>
      <c r="U1359" s="109"/>
      <c r="V1359" s="109"/>
      <c r="W1359" s="109"/>
      <c r="X1359" s="109"/>
      <c r="Y1359" s="83"/>
      <c r="Z1359" s="83"/>
      <c r="AA1359" s="83"/>
    </row>
    <row r="1360" spans="2:27">
      <c r="B1360" s="9" t="s">
        <v>2269</v>
      </c>
      <c r="C1360" s="11"/>
      <c r="D1360" s="11"/>
      <c r="E1360" s="11"/>
      <c r="F1360" s="11" t="s">
        <v>2270</v>
      </c>
      <c r="G1360" s="93"/>
      <c r="H1360" s="93"/>
      <c r="I1360" s="93"/>
      <c r="J1360" s="93"/>
      <c r="K1360" s="96"/>
      <c r="L1360" s="97"/>
      <c r="M1360" s="97"/>
      <c r="N1360" s="97"/>
      <c r="R1360" s="106"/>
      <c r="S1360" s="83"/>
      <c r="T1360" s="106"/>
      <c r="U1360" s="109"/>
      <c r="V1360" s="109"/>
      <c r="W1360" s="109"/>
      <c r="X1360" s="109"/>
      <c r="Y1360" s="83"/>
      <c r="Z1360" s="83"/>
      <c r="AA1360" s="83"/>
    </row>
    <row r="1361" spans="2:27">
      <c r="B1361" s="9" t="s">
        <v>2271</v>
      </c>
      <c r="C1361" s="11"/>
      <c r="D1361" s="11"/>
      <c r="E1361" s="11"/>
      <c r="F1361" s="11" t="s">
        <v>2272</v>
      </c>
      <c r="G1361" s="93"/>
      <c r="H1361" s="93"/>
      <c r="I1361" s="93"/>
      <c r="J1361" s="93"/>
      <c r="K1361" s="96"/>
      <c r="L1361" s="97"/>
      <c r="M1361" s="97"/>
      <c r="N1361" s="97"/>
      <c r="R1361" s="106"/>
      <c r="S1361" s="83"/>
      <c r="T1361" s="106"/>
      <c r="U1361" s="109"/>
      <c r="V1361" s="109"/>
      <c r="W1361" s="109"/>
      <c r="X1361" s="109"/>
      <c r="Y1361" s="83"/>
      <c r="Z1361" s="83"/>
      <c r="AA1361" s="83"/>
    </row>
    <row r="1362" spans="2:27">
      <c r="B1362" s="9"/>
      <c r="C1362" s="11"/>
      <c r="D1362" s="11"/>
      <c r="E1362" s="11" t="s">
        <v>2273</v>
      </c>
      <c r="F1362" s="11"/>
      <c r="G1362" s="93"/>
      <c r="H1362" s="93"/>
      <c r="I1362" s="93"/>
      <c r="J1362" s="93"/>
      <c r="K1362" s="96"/>
      <c r="L1362" s="97"/>
      <c r="M1362" s="97"/>
      <c r="N1362" s="97"/>
      <c r="R1362" s="106"/>
      <c r="S1362" s="83"/>
      <c r="T1362" s="106"/>
      <c r="U1362" s="109"/>
      <c r="V1362" s="109"/>
      <c r="W1362" s="109"/>
      <c r="X1362" s="109"/>
      <c r="Y1362" s="83"/>
      <c r="Z1362" s="83"/>
      <c r="AA1362" s="83"/>
    </row>
    <row r="1363" spans="2:27">
      <c r="B1363" s="9" t="s">
        <v>2274</v>
      </c>
      <c r="C1363" s="11"/>
      <c r="D1363" s="11"/>
      <c r="E1363" s="11"/>
      <c r="F1363" s="11" t="s">
        <v>2275</v>
      </c>
      <c r="G1363" s="93"/>
      <c r="H1363" s="93"/>
      <c r="I1363" s="93"/>
      <c r="J1363" s="93"/>
      <c r="K1363" s="96"/>
      <c r="L1363" s="97"/>
      <c r="M1363" s="97"/>
      <c r="N1363" s="97"/>
      <c r="R1363" s="106"/>
      <c r="S1363" s="83"/>
      <c r="T1363" s="106"/>
      <c r="U1363" s="109"/>
      <c r="V1363" s="109"/>
      <c r="W1363" s="109"/>
      <c r="X1363" s="109"/>
      <c r="Y1363" s="83"/>
      <c r="Z1363" s="83"/>
      <c r="AA1363" s="83"/>
    </row>
    <row r="1364" spans="2:27">
      <c r="B1364" s="9" t="s">
        <v>2276</v>
      </c>
      <c r="C1364" s="11"/>
      <c r="D1364" s="11"/>
      <c r="E1364" s="11"/>
      <c r="F1364" s="11" t="s">
        <v>2277</v>
      </c>
      <c r="G1364" s="93"/>
      <c r="H1364" s="93"/>
      <c r="I1364" s="93"/>
      <c r="J1364" s="93"/>
      <c r="K1364" s="96"/>
      <c r="L1364" s="97"/>
      <c r="M1364" s="97"/>
      <c r="N1364" s="97"/>
      <c r="R1364" s="106"/>
      <c r="S1364" s="83"/>
      <c r="T1364" s="106"/>
      <c r="U1364" s="109"/>
      <c r="V1364" s="109"/>
      <c r="W1364" s="109"/>
      <c r="X1364" s="109"/>
      <c r="Y1364" s="83"/>
      <c r="Z1364" s="83"/>
      <c r="AA1364" s="83"/>
    </row>
    <row r="1365" spans="2:27">
      <c r="B1365" s="9"/>
      <c r="C1365" s="11"/>
      <c r="D1365" s="11"/>
      <c r="E1365" s="11" t="s">
        <v>2278</v>
      </c>
      <c r="F1365" s="11"/>
      <c r="G1365" s="93"/>
      <c r="H1365" s="93"/>
      <c r="I1365" s="93"/>
      <c r="J1365" s="93"/>
      <c r="K1365" s="96"/>
      <c r="L1365" s="97"/>
      <c r="M1365" s="97"/>
      <c r="N1365" s="97"/>
      <c r="R1365" s="106"/>
      <c r="S1365" s="83"/>
      <c r="T1365" s="106"/>
      <c r="U1365" s="109"/>
      <c r="V1365" s="109"/>
      <c r="W1365" s="109"/>
      <c r="X1365" s="109"/>
      <c r="Y1365" s="83"/>
      <c r="Z1365" s="83"/>
      <c r="AA1365" s="83"/>
    </row>
    <row r="1366" spans="2:27">
      <c r="B1366" s="9" t="s">
        <v>2279</v>
      </c>
      <c r="C1366" s="11"/>
      <c r="D1366" s="11"/>
      <c r="E1366" s="11"/>
      <c r="F1366" s="11" t="s">
        <v>2280</v>
      </c>
      <c r="G1366" s="93"/>
      <c r="H1366" s="93"/>
      <c r="I1366" s="93"/>
      <c r="J1366" s="93"/>
      <c r="K1366" s="96"/>
      <c r="L1366" s="97"/>
      <c r="M1366" s="97"/>
      <c r="N1366" s="97"/>
      <c r="R1366" s="106"/>
      <c r="S1366" s="83"/>
      <c r="T1366" s="106"/>
      <c r="U1366" s="109"/>
      <c r="V1366" s="109"/>
      <c r="W1366" s="109"/>
      <c r="X1366" s="109"/>
      <c r="Y1366" s="83"/>
      <c r="Z1366" s="83"/>
      <c r="AA1366" s="83"/>
    </row>
    <row r="1367" spans="2:27">
      <c r="B1367" s="9" t="s">
        <v>2281</v>
      </c>
      <c r="C1367" s="11"/>
      <c r="D1367" s="11"/>
      <c r="E1367" s="11"/>
      <c r="F1367" s="11" t="s">
        <v>2282</v>
      </c>
      <c r="G1367" s="93"/>
      <c r="H1367" s="93"/>
      <c r="I1367" s="93"/>
      <c r="J1367" s="93"/>
      <c r="K1367" s="96"/>
      <c r="L1367" s="97"/>
      <c r="M1367" s="97"/>
      <c r="N1367" s="97"/>
      <c r="R1367" s="106"/>
      <c r="S1367" s="83"/>
      <c r="T1367" s="106"/>
      <c r="U1367" s="109"/>
      <c r="V1367" s="109"/>
      <c r="W1367" s="109"/>
      <c r="X1367" s="109"/>
      <c r="Y1367" s="83"/>
      <c r="Z1367" s="83"/>
      <c r="AA1367" s="83"/>
    </row>
    <row r="1368" spans="2:27">
      <c r="B1368" s="9" t="s">
        <v>2283</v>
      </c>
      <c r="C1368" s="11"/>
      <c r="D1368" s="11"/>
      <c r="E1368" s="11"/>
      <c r="F1368" s="11" t="s">
        <v>2284</v>
      </c>
      <c r="G1368" s="93"/>
      <c r="H1368" s="93"/>
      <c r="I1368" s="93"/>
      <c r="J1368" s="93"/>
      <c r="K1368" s="96"/>
      <c r="L1368" s="97"/>
      <c r="M1368" s="97"/>
      <c r="N1368" s="97"/>
      <c r="R1368" s="106"/>
      <c r="S1368" s="83"/>
      <c r="T1368" s="106"/>
      <c r="U1368" s="109"/>
      <c r="V1368" s="109"/>
      <c r="W1368" s="109"/>
      <c r="X1368" s="109"/>
      <c r="Y1368" s="83"/>
      <c r="Z1368" s="83"/>
      <c r="AA1368" s="83"/>
    </row>
    <row r="1369" spans="2:27">
      <c r="B1369" s="9" t="s">
        <v>2285</v>
      </c>
      <c r="C1369" s="11"/>
      <c r="D1369" s="11"/>
      <c r="E1369" s="11"/>
      <c r="F1369" s="11" t="s">
        <v>2286</v>
      </c>
      <c r="G1369" s="93"/>
      <c r="H1369" s="93"/>
      <c r="I1369" s="93"/>
      <c r="J1369" s="93"/>
      <c r="K1369" s="96"/>
      <c r="L1369" s="97"/>
      <c r="M1369" s="97"/>
      <c r="N1369" s="97"/>
      <c r="R1369" s="106"/>
      <c r="S1369" s="83"/>
      <c r="T1369" s="106"/>
      <c r="U1369" s="109"/>
      <c r="V1369" s="109"/>
      <c r="W1369" s="109"/>
      <c r="X1369" s="109"/>
      <c r="Y1369" s="83"/>
      <c r="Z1369" s="83"/>
      <c r="AA1369" s="83"/>
    </row>
    <row r="1370" spans="2:27">
      <c r="B1370" s="9" t="s">
        <v>2287</v>
      </c>
      <c r="C1370" s="11"/>
      <c r="D1370" s="11"/>
      <c r="E1370" s="11"/>
      <c r="F1370" s="11" t="s">
        <v>2288</v>
      </c>
      <c r="G1370" s="93"/>
      <c r="H1370" s="93"/>
      <c r="I1370" s="93"/>
      <c r="J1370" s="93"/>
      <c r="K1370" s="96"/>
      <c r="L1370" s="97"/>
      <c r="M1370" s="97"/>
      <c r="N1370" s="97"/>
      <c r="R1370" s="106"/>
      <c r="S1370" s="83"/>
      <c r="T1370" s="106"/>
      <c r="U1370" s="109"/>
      <c r="V1370" s="109"/>
      <c r="W1370" s="109"/>
      <c r="X1370" s="109"/>
      <c r="Y1370" s="83"/>
      <c r="Z1370" s="83"/>
      <c r="AA1370" s="83"/>
    </row>
    <row r="1371" spans="2:27">
      <c r="B1371" s="9" t="s">
        <v>2289</v>
      </c>
      <c r="C1371" s="11"/>
      <c r="D1371" s="11"/>
      <c r="E1371" s="11"/>
      <c r="F1371" s="11" t="s">
        <v>2290</v>
      </c>
      <c r="G1371" s="93"/>
      <c r="H1371" s="93"/>
      <c r="I1371" s="93"/>
      <c r="J1371" s="93"/>
      <c r="K1371" s="96"/>
      <c r="L1371" s="97"/>
      <c r="M1371" s="97"/>
      <c r="N1371" s="97"/>
      <c r="R1371" s="106"/>
      <c r="S1371" s="83"/>
      <c r="T1371" s="106"/>
      <c r="U1371" s="109"/>
      <c r="V1371" s="109"/>
      <c r="W1371" s="109"/>
      <c r="X1371" s="109"/>
      <c r="Y1371" s="83"/>
      <c r="Z1371" s="83"/>
      <c r="AA1371" s="83"/>
    </row>
    <row r="1372" spans="2:27">
      <c r="B1372" s="9" t="s">
        <v>2291</v>
      </c>
      <c r="C1372" s="11"/>
      <c r="D1372" s="11"/>
      <c r="E1372" s="11"/>
      <c r="F1372" s="11" t="s">
        <v>2292</v>
      </c>
      <c r="G1372" s="93"/>
      <c r="H1372" s="93"/>
      <c r="I1372" s="93"/>
      <c r="J1372" s="93"/>
      <c r="K1372" s="96"/>
      <c r="L1372" s="97"/>
      <c r="M1372" s="97"/>
      <c r="N1372" s="97"/>
      <c r="R1372" s="106"/>
      <c r="S1372" s="83"/>
      <c r="T1372" s="106"/>
      <c r="U1372" s="109"/>
      <c r="V1372" s="109"/>
      <c r="W1372" s="109"/>
      <c r="X1372" s="109"/>
      <c r="Y1372" s="83"/>
      <c r="Z1372" s="83"/>
      <c r="AA1372" s="83"/>
    </row>
    <row r="1373" spans="2:27">
      <c r="B1373" s="9" t="s">
        <v>2293</v>
      </c>
      <c r="C1373" s="11"/>
      <c r="D1373" s="11"/>
      <c r="E1373" s="11"/>
      <c r="F1373" s="11" t="s">
        <v>2294</v>
      </c>
      <c r="G1373" s="93"/>
      <c r="H1373" s="93"/>
      <c r="I1373" s="93"/>
      <c r="J1373" s="93"/>
      <c r="K1373" s="96"/>
      <c r="L1373" s="97"/>
      <c r="M1373" s="97"/>
      <c r="N1373" s="97"/>
      <c r="R1373" s="106"/>
      <c r="S1373" s="83"/>
      <c r="T1373" s="106"/>
      <c r="U1373" s="109"/>
      <c r="V1373" s="109"/>
      <c r="W1373" s="109"/>
      <c r="X1373" s="109"/>
      <c r="Y1373" s="83"/>
      <c r="Z1373" s="83"/>
      <c r="AA1373" s="83"/>
    </row>
    <row r="1374" spans="2:27">
      <c r="B1374" s="9" t="s">
        <v>2295</v>
      </c>
      <c r="C1374" s="11"/>
      <c r="D1374" s="11"/>
      <c r="E1374" s="11"/>
      <c r="F1374" s="11" t="s">
        <v>2296</v>
      </c>
      <c r="G1374" s="93"/>
      <c r="H1374" s="93"/>
      <c r="I1374" s="93"/>
      <c r="J1374" s="93"/>
      <c r="K1374" s="96"/>
      <c r="L1374" s="97"/>
      <c r="M1374" s="97"/>
      <c r="N1374" s="97"/>
      <c r="R1374" s="106"/>
      <c r="S1374" s="83"/>
      <c r="T1374" s="106"/>
      <c r="U1374" s="109"/>
      <c r="V1374" s="109"/>
      <c r="W1374" s="109"/>
      <c r="X1374" s="109"/>
      <c r="Y1374" s="83"/>
      <c r="Z1374" s="83"/>
      <c r="AA1374" s="83"/>
    </row>
    <row r="1375" spans="2:27">
      <c r="B1375" s="9"/>
      <c r="C1375" s="11"/>
      <c r="D1375" s="11" t="s">
        <v>2297</v>
      </c>
      <c r="E1375" s="11"/>
      <c r="F1375" s="11"/>
      <c r="G1375" s="93"/>
      <c r="H1375" s="93"/>
      <c r="I1375" s="93"/>
      <c r="J1375" s="93"/>
      <c r="K1375" s="96"/>
      <c r="L1375" s="97"/>
      <c r="M1375" s="97"/>
      <c r="N1375" s="97"/>
      <c r="R1375" s="106"/>
      <c r="S1375" s="83"/>
      <c r="T1375" s="106"/>
      <c r="U1375" s="109"/>
      <c r="V1375" s="109"/>
      <c r="W1375" s="109"/>
      <c r="X1375" s="109"/>
      <c r="Y1375" s="83"/>
      <c r="Z1375" s="83"/>
      <c r="AA1375" s="83"/>
    </row>
    <row r="1376" spans="2:27">
      <c r="B1376" s="9"/>
      <c r="C1376" s="11"/>
      <c r="D1376" s="11"/>
      <c r="E1376" s="11" t="s">
        <v>2298</v>
      </c>
      <c r="F1376" s="11"/>
      <c r="G1376" s="93"/>
      <c r="H1376" s="93"/>
      <c r="I1376" s="93"/>
      <c r="J1376" s="93"/>
      <c r="K1376" s="96"/>
      <c r="L1376" s="97"/>
      <c r="M1376" s="97"/>
      <c r="N1376" s="97"/>
      <c r="R1376" s="106"/>
      <c r="S1376" s="83"/>
      <c r="T1376" s="106"/>
      <c r="U1376" s="109"/>
      <c r="V1376" s="109"/>
      <c r="W1376" s="109"/>
      <c r="X1376" s="109"/>
      <c r="Y1376" s="83"/>
      <c r="Z1376" s="83"/>
      <c r="AA1376" s="83"/>
    </row>
    <row r="1377" spans="2:27">
      <c r="B1377" s="9" t="s">
        <v>2299</v>
      </c>
      <c r="C1377" s="11"/>
      <c r="D1377" s="11"/>
      <c r="E1377" s="11"/>
      <c r="F1377" s="11" t="s">
        <v>205</v>
      </c>
      <c r="G1377" s="93"/>
      <c r="H1377" s="93"/>
      <c r="I1377" s="93"/>
      <c r="J1377" s="93"/>
      <c r="K1377" s="96"/>
      <c r="L1377" s="97"/>
      <c r="M1377" s="97"/>
      <c r="N1377" s="97"/>
      <c r="R1377" s="106"/>
      <c r="S1377" s="83"/>
      <c r="T1377" s="106"/>
      <c r="U1377" s="109"/>
      <c r="V1377" s="109"/>
      <c r="W1377" s="109"/>
      <c r="X1377" s="109"/>
      <c r="Y1377" s="83"/>
      <c r="Z1377" s="83"/>
      <c r="AA1377" s="83"/>
    </row>
    <row r="1378" spans="2:27">
      <c r="B1378" s="9" t="s">
        <v>2300</v>
      </c>
      <c r="C1378" s="11"/>
      <c r="D1378" s="11"/>
      <c r="E1378" s="11"/>
      <c r="F1378" s="11" t="s">
        <v>2087</v>
      </c>
      <c r="G1378" s="93"/>
      <c r="H1378" s="93"/>
      <c r="I1378" s="93"/>
      <c r="J1378" s="93"/>
      <c r="K1378" s="96"/>
      <c r="L1378" s="97"/>
      <c r="M1378" s="97"/>
      <c r="N1378" s="97"/>
      <c r="R1378" s="106"/>
      <c r="S1378" s="83"/>
      <c r="T1378" s="106"/>
      <c r="U1378" s="109"/>
      <c r="V1378" s="109"/>
      <c r="W1378" s="109"/>
      <c r="X1378" s="109"/>
      <c r="Y1378" s="83"/>
      <c r="Z1378" s="83"/>
      <c r="AA1378" s="83"/>
    </row>
    <row r="1379" spans="2:27">
      <c r="B1379" s="9" t="s">
        <v>2301</v>
      </c>
      <c r="C1379" s="11"/>
      <c r="D1379" s="11"/>
      <c r="E1379" s="11"/>
      <c r="F1379" s="11" t="s">
        <v>207</v>
      </c>
      <c r="G1379" s="93"/>
      <c r="H1379" s="93"/>
      <c r="I1379" s="93"/>
      <c r="J1379" s="93"/>
      <c r="K1379" s="96"/>
      <c r="L1379" s="97"/>
      <c r="M1379" s="97"/>
      <c r="N1379" s="97"/>
      <c r="R1379" s="106"/>
      <c r="S1379" s="83"/>
      <c r="T1379" s="106"/>
      <c r="U1379" s="109"/>
      <c r="V1379" s="109"/>
      <c r="W1379" s="109"/>
      <c r="X1379" s="109"/>
      <c r="Y1379" s="83"/>
      <c r="Z1379" s="83"/>
      <c r="AA1379" s="83"/>
    </row>
    <row r="1380" spans="2:27">
      <c r="B1380" s="9"/>
      <c r="C1380" s="11"/>
      <c r="D1380" s="11"/>
      <c r="E1380" s="98" t="s">
        <v>3480</v>
      </c>
      <c r="F1380" s="11"/>
      <c r="G1380" s="93"/>
      <c r="H1380" s="93"/>
      <c r="I1380" s="93"/>
      <c r="J1380" s="93"/>
      <c r="K1380" s="96"/>
      <c r="L1380" s="97"/>
      <c r="M1380" s="97"/>
      <c r="N1380" s="97"/>
      <c r="R1380" s="106"/>
      <c r="S1380" s="83"/>
      <c r="T1380" s="106"/>
      <c r="U1380" s="109"/>
      <c r="V1380" s="109"/>
      <c r="W1380" s="109"/>
      <c r="X1380" s="109"/>
      <c r="Y1380" s="83"/>
      <c r="Z1380" s="83"/>
      <c r="AA1380" s="83"/>
    </row>
    <row r="1381" spans="2:27">
      <c r="B1381" s="99" t="s">
        <v>2302</v>
      </c>
      <c r="C1381" s="11"/>
      <c r="D1381" s="11"/>
      <c r="E1381" s="11"/>
      <c r="F1381" s="98" t="s">
        <v>3480</v>
      </c>
      <c r="G1381" s="93"/>
      <c r="H1381" s="93"/>
      <c r="I1381" s="93"/>
      <c r="J1381" s="93"/>
      <c r="K1381" s="96"/>
      <c r="L1381" s="97"/>
      <c r="M1381" s="97"/>
      <c r="N1381" s="97"/>
      <c r="R1381" s="106"/>
      <c r="S1381" s="83"/>
      <c r="T1381" s="106"/>
      <c r="U1381" s="109"/>
      <c r="V1381" s="109"/>
      <c r="W1381" s="109"/>
      <c r="X1381" s="109"/>
      <c r="Y1381" s="83"/>
      <c r="Z1381" s="83"/>
      <c r="AA1381" s="83"/>
    </row>
    <row r="1382" spans="2:27">
      <c r="B1382" s="9"/>
      <c r="C1382" s="11"/>
      <c r="D1382" s="11"/>
      <c r="E1382" s="98" t="s">
        <v>3481</v>
      </c>
      <c r="F1382" s="98"/>
      <c r="G1382" s="93"/>
      <c r="H1382" s="93"/>
      <c r="I1382" s="93"/>
      <c r="J1382" s="93"/>
      <c r="K1382" s="96"/>
      <c r="L1382" s="97"/>
      <c r="M1382" s="97"/>
      <c r="N1382" s="97"/>
      <c r="R1382" s="106"/>
      <c r="S1382" s="83"/>
      <c r="T1382" s="106"/>
      <c r="U1382" s="109"/>
      <c r="V1382" s="109"/>
      <c r="W1382" s="109"/>
      <c r="X1382" s="109"/>
      <c r="Y1382" s="83"/>
      <c r="Z1382" s="83"/>
      <c r="AA1382" s="83"/>
    </row>
    <row r="1383" spans="2:27">
      <c r="B1383" s="99" t="s">
        <v>3482</v>
      </c>
      <c r="C1383" s="99"/>
      <c r="D1383" s="11"/>
      <c r="E1383" s="11"/>
      <c r="F1383" s="98" t="s">
        <v>3481</v>
      </c>
      <c r="G1383" s="93"/>
      <c r="H1383" s="93"/>
      <c r="I1383" s="93"/>
      <c r="J1383" s="93"/>
      <c r="K1383" s="96"/>
      <c r="L1383" s="97"/>
      <c r="M1383" s="97"/>
      <c r="N1383" s="97"/>
      <c r="R1383" s="106"/>
      <c r="S1383" s="83"/>
      <c r="T1383" s="106"/>
      <c r="U1383" s="109"/>
      <c r="V1383" s="109"/>
      <c r="W1383" s="109"/>
      <c r="X1383" s="109"/>
      <c r="Y1383" s="83"/>
      <c r="Z1383" s="83"/>
      <c r="AA1383" s="83"/>
    </row>
    <row r="1384" spans="2:27">
      <c r="B1384" s="99"/>
      <c r="C1384" s="99"/>
      <c r="D1384" s="11"/>
      <c r="E1384" s="98" t="s">
        <v>3483</v>
      </c>
      <c r="F1384" s="98"/>
      <c r="G1384" s="93"/>
      <c r="H1384" s="93"/>
      <c r="I1384" s="93"/>
      <c r="J1384" s="93"/>
      <c r="K1384" s="96"/>
      <c r="L1384" s="97"/>
      <c r="M1384" s="97"/>
      <c r="N1384" s="97"/>
      <c r="R1384" s="106"/>
      <c r="S1384" s="83"/>
      <c r="T1384" s="106"/>
      <c r="U1384" s="109"/>
      <c r="V1384" s="109"/>
      <c r="W1384" s="109"/>
      <c r="X1384" s="109"/>
      <c r="Y1384" s="83"/>
      <c r="Z1384" s="83"/>
      <c r="AA1384" s="83"/>
    </row>
    <row r="1385" spans="2:27">
      <c r="B1385" s="99" t="s">
        <v>3484</v>
      </c>
      <c r="C1385" s="99"/>
      <c r="D1385" s="11"/>
      <c r="E1385" s="11"/>
      <c r="F1385" s="98" t="s">
        <v>3483</v>
      </c>
      <c r="G1385" s="93"/>
      <c r="H1385" s="93"/>
      <c r="I1385" s="93"/>
      <c r="J1385" s="93"/>
      <c r="K1385" s="96"/>
      <c r="L1385" s="97"/>
      <c r="M1385" s="97"/>
      <c r="N1385" s="97"/>
      <c r="R1385" s="106"/>
      <c r="S1385" s="83"/>
      <c r="T1385" s="106"/>
      <c r="U1385" s="109"/>
      <c r="V1385" s="109"/>
      <c r="W1385" s="109"/>
      <c r="X1385" s="109"/>
      <c r="Y1385" s="83"/>
      <c r="Z1385" s="83"/>
      <c r="AA1385" s="83"/>
    </row>
    <row r="1386" spans="2:27">
      <c r="B1386" s="99"/>
      <c r="C1386" s="99"/>
      <c r="D1386" s="98"/>
      <c r="E1386" s="98" t="s">
        <v>2431</v>
      </c>
      <c r="F1386" s="98"/>
      <c r="G1386" s="93"/>
      <c r="H1386" s="93"/>
      <c r="I1386" s="93"/>
      <c r="J1386" s="93"/>
      <c r="K1386" s="96"/>
      <c r="L1386" s="97"/>
      <c r="M1386" s="97"/>
      <c r="N1386" s="97"/>
      <c r="R1386" s="106"/>
      <c r="S1386" s="83"/>
      <c r="T1386" s="106"/>
      <c r="U1386" s="109"/>
      <c r="V1386" s="109"/>
      <c r="W1386" s="109"/>
      <c r="X1386" s="109"/>
      <c r="Y1386" s="83"/>
      <c r="Z1386" s="83"/>
      <c r="AA1386" s="83"/>
    </row>
    <row r="1387" spans="2:27">
      <c r="B1387" s="99" t="s">
        <v>3485</v>
      </c>
      <c r="C1387" s="99"/>
      <c r="D1387" s="98"/>
      <c r="E1387" s="98"/>
      <c r="F1387" s="98" t="s">
        <v>2431</v>
      </c>
      <c r="G1387" s="93"/>
      <c r="H1387" s="93"/>
      <c r="I1387" s="93"/>
      <c r="J1387" s="93"/>
      <c r="K1387" s="96"/>
      <c r="L1387" s="97"/>
      <c r="M1387" s="97"/>
      <c r="N1387" s="97"/>
      <c r="R1387" s="106"/>
      <c r="S1387" s="83"/>
      <c r="T1387" s="106"/>
      <c r="U1387" s="109"/>
      <c r="V1387" s="109"/>
      <c r="W1387" s="109"/>
      <c r="X1387" s="109"/>
      <c r="Y1387" s="83"/>
      <c r="Z1387" s="83"/>
      <c r="AA1387" s="83"/>
    </row>
    <row r="1388" spans="2:27">
      <c r="B1388" s="99"/>
      <c r="C1388" s="99"/>
      <c r="D1388" s="98"/>
      <c r="E1388" s="98" t="s">
        <v>2470</v>
      </c>
      <c r="F1388" s="98"/>
      <c r="G1388" s="93"/>
      <c r="H1388" s="93"/>
      <c r="I1388" s="93"/>
      <c r="J1388" s="93"/>
      <c r="K1388" s="96"/>
      <c r="L1388" s="97"/>
      <c r="M1388" s="97"/>
      <c r="N1388" s="97"/>
      <c r="R1388" s="106"/>
      <c r="S1388" s="83"/>
      <c r="T1388" s="106"/>
      <c r="U1388" s="109"/>
      <c r="V1388" s="109"/>
      <c r="W1388" s="109"/>
      <c r="X1388" s="109"/>
      <c r="Y1388" s="83"/>
      <c r="Z1388" s="83"/>
      <c r="AA1388" s="83"/>
    </row>
    <row r="1389" spans="2:27">
      <c r="B1389" s="99" t="s">
        <v>3486</v>
      </c>
      <c r="C1389" s="11"/>
      <c r="D1389" s="98"/>
      <c r="E1389" s="98"/>
      <c r="F1389" s="98" t="s">
        <v>2470</v>
      </c>
      <c r="G1389" s="93"/>
      <c r="H1389" s="93"/>
      <c r="I1389" s="93"/>
      <c r="J1389" s="93"/>
      <c r="K1389" s="96"/>
      <c r="L1389" s="97"/>
      <c r="M1389" s="97"/>
      <c r="N1389" s="97"/>
      <c r="R1389" s="106"/>
      <c r="S1389" s="83"/>
      <c r="T1389" s="106"/>
      <c r="U1389" s="109"/>
      <c r="V1389" s="109"/>
      <c r="W1389" s="109"/>
      <c r="X1389" s="109"/>
      <c r="Y1389" s="83"/>
      <c r="Z1389" s="83"/>
      <c r="AA1389" s="83"/>
    </row>
    <row r="1390" spans="2:27">
      <c r="B1390" s="11"/>
      <c r="C1390" s="99"/>
      <c r="D1390" s="98"/>
      <c r="E1390" s="98" t="s">
        <v>3487</v>
      </c>
      <c r="F1390" s="98"/>
      <c r="G1390" s="93"/>
      <c r="H1390" s="93"/>
      <c r="I1390" s="93"/>
      <c r="J1390" s="93"/>
      <c r="K1390" s="96"/>
      <c r="L1390" s="97"/>
      <c r="M1390" s="97"/>
      <c r="N1390" s="97"/>
      <c r="R1390" s="106"/>
      <c r="S1390" s="83"/>
      <c r="T1390" s="106"/>
      <c r="U1390" s="109"/>
      <c r="V1390" s="109"/>
      <c r="W1390" s="109"/>
      <c r="X1390" s="109"/>
      <c r="Y1390" s="83"/>
      <c r="Z1390" s="83"/>
      <c r="AA1390" s="83"/>
    </row>
    <row r="1391" spans="2:27">
      <c r="B1391" s="99" t="s">
        <v>3488</v>
      </c>
      <c r="C1391" s="99"/>
      <c r="D1391" s="98"/>
      <c r="E1391" s="98"/>
      <c r="F1391" s="98" t="s">
        <v>3487</v>
      </c>
      <c r="G1391" s="93"/>
      <c r="H1391" s="93"/>
      <c r="I1391" s="93"/>
      <c r="J1391" s="93"/>
      <c r="K1391" s="96"/>
      <c r="L1391" s="97"/>
      <c r="M1391" s="97"/>
      <c r="N1391" s="97"/>
      <c r="R1391" s="106"/>
      <c r="S1391" s="83"/>
      <c r="T1391" s="106"/>
      <c r="U1391" s="109"/>
      <c r="V1391" s="109"/>
      <c r="W1391" s="109"/>
      <c r="X1391" s="109"/>
      <c r="Y1391" s="83"/>
      <c r="Z1391" s="83"/>
      <c r="AA1391" s="83"/>
    </row>
    <row r="1392" spans="2:27">
      <c r="B1392" s="99"/>
      <c r="C1392" s="99"/>
      <c r="D1392" s="98"/>
      <c r="E1392" s="98" t="s">
        <v>3489</v>
      </c>
      <c r="F1392" s="98"/>
      <c r="G1392" s="93"/>
      <c r="H1392" s="93"/>
      <c r="I1392" s="93"/>
      <c r="J1392" s="93"/>
      <c r="K1392" s="96"/>
      <c r="L1392" s="97"/>
      <c r="M1392" s="97"/>
      <c r="N1392" s="97"/>
      <c r="R1392" s="106"/>
      <c r="S1392" s="83"/>
      <c r="T1392" s="106"/>
      <c r="U1392" s="109"/>
      <c r="V1392" s="109"/>
      <c r="W1392" s="109"/>
      <c r="X1392" s="109"/>
      <c r="Y1392" s="83"/>
      <c r="Z1392" s="83"/>
      <c r="AA1392" s="83"/>
    </row>
    <row r="1393" spans="2:27">
      <c r="B1393" s="9" t="s">
        <v>2303</v>
      </c>
      <c r="C1393" s="98"/>
      <c r="D1393" s="98"/>
      <c r="E1393" s="98"/>
      <c r="F1393" s="98" t="s">
        <v>3489</v>
      </c>
      <c r="G1393" s="93"/>
      <c r="H1393" s="93"/>
      <c r="I1393" s="93"/>
      <c r="J1393" s="93"/>
      <c r="K1393" s="96"/>
      <c r="L1393" s="97"/>
      <c r="M1393" s="97"/>
      <c r="N1393" s="97"/>
      <c r="R1393" s="106"/>
      <c r="S1393" s="83"/>
      <c r="T1393" s="106"/>
      <c r="U1393" s="109"/>
      <c r="V1393" s="109"/>
      <c r="W1393" s="109"/>
      <c r="X1393" s="109"/>
      <c r="Y1393" s="83"/>
      <c r="Z1393" s="83"/>
      <c r="AA1393" s="83"/>
    </row>
    <row r="1394" spans="2:27">
      <c r="B1394" s="9"/>
      <c r="C1394" s="11"/>
      <c r="D1394" s="11" t="s">
        <v>2304</v>
      </c>
      <c r="E1394" s="11"/>
      <c r="F1394" s="11"/>
      <c r="G1394" s="93"/>
      <c r="H1394" s="93"/>
      <c r="I1394" s="93"/>
      <c r="J1394" s="93"/>
      <c r="K1394" s="96"/>
      <c r="L1394" s="97"/>
      <c r="M1394" s="97"/>
      <c r="N1394" s="97"/>
      <c r="R1394" s="106"/>
      <c r="S1394" s="83"/>
      <c r="T1394" s="106"/>
      <c r="U1394" s="109"/>
      <c r="V1394" s="109"/>
      <c r="W1394" s="109"/>
      <c r="X1394" s="109"/>
      <c r="Y1394" s="83"/>
      <c r="Z1394" s="83"/>
      <c r="AA1394" s="83"/>
    </row>
    <row r="1395" spans="2:27">
      <c r="B1395" s="9"/>
      <c r="C1395" s="11"/>
      <c r="D1395" s="11"/>
      <c r="E1395" s="11" t="s">
        <v>2305</v>
      </c>
      <c r="F1395" s="11"/>
      <c r="G1395" s="93"/>
      <c r="H1395" s="93"/>
      <c r="I1395" s="93"/>
      <c r="J1395" s="93"/>
      <c r="K1395" s="96"/>
      <c r="L1395" s="97"/>
      <c r="M1395" s="97"/>
      <c r="N1395" s="97"/>
      <c r="R1395" s="106"/>
      <c r="S1395" s="83"/>
      <c r="T1395" s="106"/>
      <c r="U1395" s="109"/>
      <c r="V1395" s="109"/>
      <c r="W1395" s="109"/>
      <c r="X1395" s="109"/>
      <c r="Y1395" s="83"/>
      <c r="Z1395" s="83"/>
      <c r="AA1395" s="83"/>
    </row>
    <row r="1396" spans="2:27">
      <c r="B1396" s="9" t="s">
        <v>2306</v>
      </c>
      <c r="C1396" s="11"/>
      <c r="D1396" s="11"/>
      <c r="E1396" s="11"/>
      <c r="F1396" s="11" t="s">
        <v>205</v>
      </c>
      <c r="G1396" s="93"/>
      <c r="H1396" s="93"/>
      <c r="I1396" s="93"/>
      <c r="J1396" s="93"/>
      <c r="K1396" s="96"/>
      <c r="L1396" s="97"/>
      <c r="M1396" s="97"/>
      <c r="N1396" s="97"/>
      <c r="R1396" s="106"/>
      <c r="S1396" s="83"/>
      <c r="T1396" s="106"/>
      <c r="U1396" s="109"/>
      <c r="V1396" s="109"/>
      <c r="W1396" s="109"/>
      <c r="X1396" s="109"/>
      <c r="Y1396" s="83"/>
      <c r="Z1396" s="83"/>
      <c r="AA1396" s="83"/>
    </row>
    <row r="1397" spans="2:27">
      <c r="B1397" s="9" t="s">
        <v>2307</v>
      </c>
      <c r="C1397" s="11"/>
      <c r="D1397" s="11"/>
      <c r="E1397" s="11"/>
      <c r="F1397" s="11" t="s">
        <v>2087</v>
      </c>
      <c r="G1397" s="93"/>
      <c r="H1397" s="93"/>
      <c r="I1397" s="93"/>
      <c r="J1397" s="93"/>
      <c r="K1397" s="96"/>
      <c r="L1397" s="97"/>
      <c r="M1397" s="97"/>
      <c r="N1397" s="97"/>
      <c r="R1397" s="106"/>
      <c r="S1397" s="83"/>
      <c r="T1397" s="106"/>
      <c r="U1397" s="109"/>
      <c r="V1397" s="109"/>
      <c r="W1397" s="109"/>
      <c r="X1397" s="109"/>
      <c r="Y1397" s="83"/>
      <c r="Z1397" s="83"/>
      <c r="AA1397" s="83"/>
    </row>
    <row r="1398" spans="2:27">
      <c r="B1398" s="9" t="s">
        <v>2308</v>
      </c>
      <c r="C1398" s="11"/>
      <c r="D1398" s="11"/>
      <c r="E1398" s="11"/>
      <c r="F1398" s="11" t="s">
        <v>207</v>
      </c>
      <c r="G1398" s="93"/>
      <c r="H1398" s="93"/>
      <c r="I1398" s="93"/>
      <c r="J1398" s="93"/>
      <c r="K1398" s="96"/>
      <c r="L1398" s="97"/>
      <c r="M1398" s="97"/>
      <c r="N1398" s="97"/>
      <c r="R1398" s="106"/>
      <c r="S1398" s="83"/>
      <c r="T1398" s="106"/>
      <c r="U1398" s="109"/>
      <c r="V1398" s="109"/>
      <c r="W1398" s="109"/>
      <c r="X1398" s="109"/>
      <c r="Y1398" s="83"/>
      <c r="Z1398" s="83"/>
      <c r="AA1398" s="83"/>
    </row>
    <row r="1399" spans="2:27">
      <c r="B1399" s="9"/>
      <c r="C1399" s="11"/>
      <c r="D1399" s="11"/>
      <c r="E1399" s="11" t="s">
        <v>2309</v>
      </c>
      <c r="F1399" s="11"/>
      <c r="G1399" s="93"/>
      <c r="H1399" s="93"/>
      <c r="I1399" s="93"/>
      <c r="J1399" s="93"/>
      <c r="K1399" s="96"/>
      <c r="L1399" s="97"/>
      <c r="M1399" s="97"/>
      <c r="N1399" s="97"/>
      <c r="R1399" s="106"/>
      <c r="S1399" s="83"/>
      <c r="T1399" s="106"/>
      <c r="U1399" s="109"/>
      <c r="V1399" s="109"/>
      <c r="W1399" s="109"/>
      <c r="X1399" s="109"/>
      <c r="Y1399" s="83"/>
      <c r="Z1399" s="83"/>
      <c r="AA1399" s="83"/>
    </row>
    <row r="1400" spans="2:27">
      <c r="B1400" s="9" t="s">
        <v>2310</v>
      </c>
      <c r="C1400" s="11"/>
      <c r="D1400" s="11"/>
      <c r="E1400" s="11"/>
      <c r="F1400" s="11" t="s">
        <v>2311</v>
      </c>
      <c r="G1400" s="93"/>
      <c r="H1400" s="93"/>
      <c r="I1400" s="93"/>
      <c r="J1400" s="93"/>
      <c r="K1400" s="96"/>
      <c r="L1400" s="97"/>
      <c r="M1400" s="97"/>
      <c r="N1400" s="97"/>
      <c r="R1400" s="106"/>
      <c r="S1400" s="83"/>
      <c r="T1400" s="106"/>
      <c r="U1400" s="109"/>
      <c r="V1400" s="109"/>
      <c r="W1400" s="109"/>
      <c r="X1400" s="109"/>
      <c r="Y1400" s="83"/>
      <c r="Z1400" s="83"/>
      <c r="AA1400" s="83"/>
    </row>
    <row r="1401" spans="2:27">
      <c r="B1401" s="9" t="s">
        <v>2312</v>
      </c>
      <c r="C1401" s="11"/>
      <c r="D1401" s="11"/>
      <c r="E1401" s="11"/>
      <c r="F1401" s="11" t="s">
        <v>2313</v>
      </c>
      <c r="G1401" s="93"/>
      <c r="H1401" s="93"/>
      <c r="I1401" s="93"/>
      <c r="J1401" s="93"/>
      <c r="K1401" s="96"/>
      <c r="L1401" s="97"/>
      <c r="M1401" s="97"/>
      <c r="N1401" s="97"/>
      <c r="R1401" s="106"/>
      <c r="S1401" s="83"/>
      <c r="T1401" s="106"/>
      <c r="U1401" s="109"/>
      <c r="V1401" s="109"/>
      <c r="W1401" s="109"/>
      <c r="X1401" s="109"/>
      <c r="Y1401" s="83"/>
      <c r="Z1401" s="83"/>
      <c r="AA1401" s="83"/>
    </row>
    <row r="1402" spans="2:27">
      <c r="B1402" s="9"/>
      <c r="C1402" s="11"/>
      <c r="D1402" s="11"/>
      <c r="E1402" s="11" t="s">
        <v>2314</v>
      </c>
      <c r="F1402" s="11"/>
      <c r="G1402" s="93"/>
      <c r="H1402" s="93"/>
      <c r="I1402" s="93"/>
      <c r="J1402" s="93"/>
      <c r="K1402" s="96"/>
      <c r="L1402" s="97"/>
      <c r="M1402" s="97"/>
      <c r="N1402" s="97"/>
      <c r="R1402" s="106"/>
      <c r="S1402" s="83"/>
      <c r="T1402" s="106"/>
      <c r="U1402" s="109"/>
      <c r="V1402" s="109"/>
      <c r="W1402" s="109"/>
      <c r="X1402" s="109"/>
      <c r="Y1402" s="83"/>
      <c r="Z1402" s="83"/>
      <c r="AA1402" s="83"/>
    </row>
    <row r="1403" spans="2:27">
      <c r="B1403" s="9" t="s">
        <v>2315</v>
      </c>
      <c r="C1403" s="11"/>
      <c r="D1403" s="11"/>
      <c r="E1403" s="11"/>
      <c r="F1403" s="11" t="s">
        <v>2314</v>
      </c>
      <c r="G1403" s="93"/>
      <c r="H1403" s="93"/>
      <c r="I1403" s="93"/>
      <c r="J1403" s="93"/>
      <c r="K1403" s="96"/>
      <c r="L1403" s="97"/>
      <c r="M1403" s="97"/>
      <c r="N1403" s="97"/>
      <c r="R1403" s="106"/>
      <c r="S1403" s="83"/>
      <c r="T1403" s="106"/>
      <c r="U1403" s="109"/>
      <c r="V1403" s="109"/>
      <c r="W1403" s="109"/>
      <c r="X1403" s="109"/>
      <c r="Y1403" s="83"/>
      <c r="Z1403" s="83"/>
      <c r="AA1403" s="83"/>
    </row>
    <row r="1404" spans="2:27">
      <c r="B1404" s="9"/>
      <c r="C1404" s="11"/>
      <c r="D1404" s="11"/>
      <c r="E1404" s="11" t="s">
        <v>2316</v>
      </c>
      <c r="F1404" s="11"/>
      <c r="G1404" s="93"/>
      <c r="H1404" s="93"/>
      <c r="I1404" s="93"/>
      <c r="J1404" s="93"/>
      <c r="K1404" s="96"/>
      <c r="L1404" s="97"/>
      <c r="M1404" s="97"/>
      <c r="N1404" s="97"/>
      <c r="R1404" s="106"/>
      <c r="S1404" s="83"/>
      <c r="T1404" s="106"/>
      <c r="U1404" s="109"/>
      <c r="V1404" s="109"/>
      <c r="W1404" s="109"/>
      <c r="X1404" s="109"/>
      <c r="Y1404" s="83"/>
      <c r="Z1404" s="83"/>
      <c r="AA1404" s="83"/>
    </row>
    <row r="1405" spans="2:27">
      <c r="B1405" s="9" t="s">
        <v>2317</v>
      </c>
      <c r="C1405" s="11"/>
      <c r="D1405" s="11"/>
      <c r="E1405" s="11"/>
      <c r="F1405" s="11" t="s">
        <v>2318</v>
      </c>
      <c r="G1405" s="93"/>
      <c r="H1405" s="93"/>
      <c r="I1405" s="93"/>
      <c r="J1405" s="93"/>
      <c r="K1405" s="96"/>
      <c r="L1405" s="97"/>
      <c r="M1405" s="97"/>
      <c r="N1405" s="97"/>
      <c r="R1405" s="106"/>
      <c r="S1405" s="83"/>
      <c r="T1405" s="106"/>
      <c r="U1405" s="109"/>
      <c r="V1405" s="109"/>
      <c r="W1405" s="109"/>
      <c r="X1405" s="109"/>
      <c r="Y1405" s="83"/>
      <c r="Z1405" s="83"/>
      <c r="AA1405" s="83"/>
    </row>
    <row r="1406" spans="2:27">
      <c r="B1406" s="9" t="s">
        <v>2319</v>
      </c>
      <c r="C1406" s="11"/>
      <c r="D1406" s="11"/>
      <c r="E1406" s="11"/>
      <c r="F1406" s="11" t="s">
        <v>2320</v>
      </c>
      <c r="G1406" s="93"/>
      <c r="H1406" s="93"/>
      <c r="I1406" s="93"/>
      <c r="J1406" s="93"/>
      <c r="K1406" s="96"/>
      <c r="L1406" s="97"/>
      <c r="M1406" s="97"/>
      <c r="N1406" s="97"/>
      <c r="R1406" s="106"/>
      <c r="S1406" s="83"/>
      <c r="T1406" s="106"/>
      <c r="U1406" s="109"/>
      <c r="V1406" s="109"/>
      <c r="W1406" s="109"/>
      <c r="X1406" s="109"/>
      <c r="Y1406" s="83"/>
      <c r="Z1406" s="83"/>
      <c r="AA1406" s="83"/>
    </row>
    <row r="1407" spans="2:27">
      <c r="B1407" s="9"/>
      <c r="C1407" s="11"/>
      <c r="D1407" s="11"/>
      <c r="E1407" s="11" t="s">
        <v>2321</v>
      </c>
      <c r="F1407" s="11"/>
      <c r="G1407" s="93"/>
      <c r="H1407" s="93"/>
      <c r="I1407" s="93"/>
      <c r="J1407" s="93"/>
      <c r="K1407" s="96"/>
      <c r="L1407" s="97"/>
      <c r="M1407" s="97"/>
      <c r="N1407" s="97"/>
      <c r="R1407" s="106"/>
      <c r="S1407" s="83"/>
      <c r="T1407" s="106"/>
      <c r="U1407" s="109"/>
      <c r="V1407" s="109"/>
      <c r="W1407" s="109"/>
      <c r="X1407" s="109"/>
      <c r="Y1407" s="83"/>
      <c r="Z1407" s="83"/>
      <c r="AA1407" s="83"/>
    </row>
    <row r="1408" spans="2:27">
      <c r="B1408" s="9" t="s">
        <v>2322</v>
      </c>
      <c r="C1408" s="11"/>
      <c r="D1408" s="11"/>
      <c r="E1408" s="11"/>
      <c r="F1408" s="11" t="s">
        <v>2323</v>
      </c>
      <c r="G1408" s="93"/>
      <c r="H1408" s="93"/>
      <c r="I1408" s="93"/>
      <c r="J1408" s="93"/>
      <c r="K1408" s="96"/>
      <c r="L1408" s="97"/>
      <c r="M1408" s="97"/>
      <c r="N1408" s="97"/>
      <c r="R1408" s="106"/>
      <c r="S1408" s="83"/>
      <c r="T1408" s="106"/>
      <c r="U1408" s="109"/>
      <c r="V1408" s="109"/>
      <c r="W1408" s="109"/>
      <c r="X1408" s="109"/>
      <c r="Y1408" s="83"/>
      <c r="Z1408" s="83"/>
      <c r="AA1408" s="83"/>
    </row>
    <row r="1409" spans="2:27">
      <c r="B1409" s="9" t="s">
        <v>2324</v>
      </c>
      <c r="C1409" s="11"/>
      <c r="D1409" s="11"/>
      <c r="E1409" s="11"/>
      <c r="F1409" s="11" t="s">
        <v>2325</v>
      </c>
      <c r="G1409" s="93"/>
      <c r="H1409" s="93"/>
      <c r="I1409" s="93"/>
      <c r="J1409" s="93"/>
      <c r="K1409" s="96"/>
      <c r="L1409" s="97"/>
      <c r="M1409" s="97"/>
      <c r="N1409" s="97"/>
      <c r="R1409" s="106"/>
      <c r="S1409" s="83"/>
      <c r="T1409" s="106"/>
      <c r="U1409" s="109"/>
      <c r="V1409" s="109"/>
      <c r="W1409" s="109"/>
      <c r="X1409" s="109"/>
      <c r="Y1409" s="83"/>
      <c r="Z1409" s="83"/>
      <c r="AA1409" s="83"/>
    </row>
    <row r="1410" spans="2:27">
      <c r="B1410" s="9"/>
      <c r="C1410" s="11"/>
      <c r="D1410" s="11"/>
      <c r="E1410" s="11" t="s">
        <v>2326</v>
      </c>
      <c r="F1410" s="11"/>
      <c r="G1410" s="93"/>
      <c r="H1410" s="93"/>
      <c r="I1410" s="93"/>
      <c r="J1410" s="93"/>
      <c r="K1410" s="96"/>
      <c r="L1410" s="97"/>
      <c r="M1410" s="97"/>
      <c r="N1410" s="97"/>
      <c r="R1410" s="106"/>
      <c r="S1410" s="83"/>
      <c r="T1410" s="106"/>
      <c r="U1410" s="109"/>
      <c r="V1410" s="109"/>
      <c r="W1410" s="109"/>
      <c r="X1410" s="109"/>
      <c r="Y1410" s="83"/>
      <c r="Z1410" s="83"/>
      <c r="AA1410" s="83"/>
    </row>
    <row r="1411" spans="2:27">
      <c r="B1411" s="9" t="s">
        <v>2327</v>
      </c>
      <c r="C1411" s="11"/>
      <c r="D1411" s="11"/>
      <c r="E1411" s="11"/>
      <c r="F1411" s="11" t="s">
        <v>2328</v>
      </c>
      <c r="G1411" s="93"/>
      <c r="H1411" s="93"/>
      <c r="I1411" s="93"/>
      <c r="J1411" s="93"/>
      <c r="K1411" s="96"/>
      <c r="L1411" s="97"/>
      <c r="M1411" s="97"/>
      <c r="N1411" s="97"/>
      <c r="R1411" s="106"/>
      <c r="S1411" s="83"/>
      <c r="T1411" s="106"/>
      <c r="U1411" s="109"/>
      <c r="V1411" s="109"/>
      <c r="W1411" s="109"/>
      <c r="X1411" s="109"/>
      <c r="Y1411" s="83"/>
      <c r="Z1411" s="83"/>
      <c r="AA1411" s="83"/>
    </row>
    <row r="1412" spans="2:27">
      <c r="B1412" s="9" t="s">
        <v>2329</v>
      </c>
      <c r="C1412" s="11"/>
      <c r="D1412" s="11"/>
      <c r="E1412" s="11"/>
      <c r="F1412" s="11" t="s">
        <v>2330</v>
      </c>
      <c r="G1412" s="93"/>
      <c r="H1412" s="93"/>
      <c r="I1412" s="93"/>
      <c r="J1412" s="93"/>
      <c r="K1412" s="96"/>
      <c r="L1412" s="97"/>
      <c r="M1412" s="97"/>
      <c r="N1412" s="97"/>
      <c r="R1412" s="106"/>
      <c r="S1412" s="83"/>
      <c r="T1412" s="106"/>
      <c r="U1412" s="109"/>
      <c r="V1412" s="109"/>
      <c r="W1412" s="109"/>
      <c r="X1412" s="109"/>
      <c r="Y1412" s="83"/>
      <c r="Z1412" s="83"/>
      <c r="AA1412" s="83"/>
    </row>
    <row r="1413" spans="2:27">
      <c r="B1413" s="9" t="s">
        <v>2331</v>
      </c>
      <c r="C1413" s="11"/>
      <c r="D1413" s="11"/>
      <c r="E1413" s="11"/>
      <c r="F1413" s="11" t="s">
        <v>2332</v>
      </c>
      <c r="G1413" s="93"/>
      <c r="H1413" s="93"/>
      <c r="I1413" s="93"/>
      <c r="J1413" s="93"/>
      <c r="K1413" s="96"/>
      <c r="L1413" s="97"/>
      <c r="M1413" s="97"/>
      <c r="N1413" s="97"/>
      <c r="R1413" s="106"/>
      <c r="S1413" s="83"/>
      <c r="T1413" s="106"/>
      <c r="U1413" s="109"/>
      <c r="V1413" s="109"/>
      <c r="W1413" s="109"/>
      <c r="X1413" s="109"/>
      <c r="Y1413" s="83"/>
      <c r="Z1413" s="83"/>
      <c r="AA1413" s="83"/>
    </row>
    <row r="1414" spans="2:27">
      <c r="B1414" s="9" t="s">
        <v>2333</v>
      </c>
      <c r="C1414" s="11"/>
      <c r="D1414" s="11"/>
      <c r="E1414" s="11"/>
      <c r="F1414" s="11" t="s">
        <v>2334</v>
      </c>
      <c r="G1414" s="93"/>
      <c r="H1414" s="93"/>
      <c r="I1414" s="93"/>
      <c r="J1414" s="93"/>
      <c r="K1414" s="96"/>
      <c r="L1414" s="97"/>
      <c r="M1414" s="97"/>
      <c r="N1414" s="97"/>
      <c r="R1414" s="106"/>
      <c r="S1414" s="83"/>
      <c r="T1414" s="106"/>
      <c r="U1414" s="109"/>
      <c r="V1414" s="109"/>
      <c r="W1414" s="109"/>
      <c r="X1414" s="109"/>
      <c r="Y1414" s="83"/>
      <c r="Z1414" s="83"/>
      <c r="AA1414" s="83"/>
    </row>
    <row r="1415" spans="2:27">
      <c r="B1415" s="9"/>
      <c r="C1415" s="11"/>
      <c r="D1415" s="11" t="s">
        <v>2335</v>
      </c>
      <c r="E1415" s="11"/>
      <c r="F1415" s="11"/>
      <c r="G1415" s="93"/>
      <c r="H1415" s="93"/>
      <c r="I1415" s="93"/>
      <c r="J1415" s="93"/>
      <c r="K1415" s="96"/>
      <c r="L1415" s="97"/>
      <c r="M1415" s="97"/>
      <c r="N1415" s="97"/>
      <c r="R1415" s="106"/>
      <c r="S1415" s="83"/>
      <c r="T1415" s="106"/>
      <c r="U1415" s="109"/>
      <c r="V1415" s="109"/>
      <c r="W1415" s="109"/>
      <c r="X1415" s="109"/>
      <c r="Y1415" s="83"/>
      <c r="Z1415" s="83"/>
      <c r="AA1415" s="83"/>
    </row>
    <row r="1416" spans="2:27">
      <c r="B1416" s="9"/>
      <c r="C1416" s="11"/>
      <c r="D1416" s="11"/>
      <c r="E1416" s="11" t="s">
        <v>2336</v>
      </c>
      <c r="F1416" s="11"/>
      <c r="G1416" s="93"/>
      <c r="H1416" s="93"/>
      <c r="I1416" s="93"/>
      <c r="J1416" s="93"/>
      <c r="K1416" s="96"/>
      <c r="L1416" s="97"/>
      <c r="M1416" s="97"/>
      <c r="N1416" s="97"/>
      <c r="R1416" s="106"/>
      <c r="S1416" s="83"/>
      <c r="T1416" s="106"/>
      <c r="U1416" s="109"/>
      <c r="V1416" s="109"/>
      <c r="W1416" s="109"/>
      <c r="X1416" s="109"/>
      <c r="Y1416" s="83"/>
      <c r="Z1416" s="83"/>
      <c r="AA1416" s="83"/>
    </row>
    <row r="1417" spans="2:27">
      <c r="B1417" s="9" t="s">
        <v>2337</v>
      </c>
      <c r="C1417" s="11"/>
      <c r="D1417" s="11"/>
      <c r="E1417" s="11"/>
      <c r="F1417" s="11" t="s">
        <v>205</v>
      </c>
      <c r="G1417" s="93"/>
      <c r="H1417" s="93"/>
      <c r="I1417" s="93"/>
      <c r="J1417" s="93"/>
      <c r="K1417" s="96"/>
      <c r="L1417" s="97"/>
      <c r="M1417" s="97"/>
      <c r="N1417" s="97"/>
      <c r="R1417" s="106"/>
      <c r="S1417" s="83"/>
      <c r="T1417" s="106"/>
      <c r="U1417" s="109"/>
      <c r="V1417" s="109"/>
      <c r="W1417" s="109"/>
      <c r="X1417" s="109"/>
      <c r="Y1417" s="83"/>
      <c r="Z1417" s="83"/>
      <c r="AA1417" s="83"/>
    </row>
    <row r="1418" spans="2:27">
      <c r="B1418" s="9" t="s">
        <v>2338</v>
      </c>
      <c r="C1418" s="11"/>
      <c r="D1418" s="11"/>
      <c r="E1418" s="11"/>
      <c r="F1418" s="11" t="s">
        <v>2087</v>
      </c>
      <c r="G1418" s="93"/>
      <c r="H1418" s="93"/>
      <c r="I1418" s="93"/>
      <c r="J1418" s="93"/>
      <c r="K1418" s="96"/>
      <c r="L1418" s="97"/>
      <c r="M1418" s="97"/>
      <c r="N1418" s="97"/>
      <c r="R1418" s="106"/>
      <c r="S1418" s="83"/>
      <c r="T1418" s="106"/>
      <c r="U1418" s="109"/>
      <c r="V1418" s="109"/>
      <c r="W1418" s="109"/>
      <c r="X1418" s="109"/>
      <c r="Y1418" s="83"/>
      <c r="Z1418" s="83"/>
      <c r="AA1418" s="83"/>
    </row>
    <row r="1419" spans="2:27">
      <c r="B1419" s="9" t="s">
        <v>2339</v>
      </c>
      <c r="C1419" s="11"/>
      <c r="D1419" s="11"/>
      <c r="E1419" s="11"/>
      <c r="F1419" s="11" t="s">
        <v>207</v>
      </c>
      <c r="G1419" s="93"/>
      <c r="H1419" s="93"/>
      <c r="I1419" s="93"/>
      <c r="J1419" s="93"/>
      <c r="K1419" s="96"/>
      <c r="L1419" s="97"/>
      <c r="M1419" s="97"/>
      <c r="N1419" s="97"/>
      <c r="R1419" s="106"/>
      <c r="S1419" s="83"/>
      <c r="T1419" s="106"/>
      <c r="U1419" s="109"/>
      <c r="V1419" s="109"/>
      <c r="W1419" s="109"/>
      <c r="X1419" s="109"/>
      <c r="Y1419" s="83"/>
      <c r="Z1419" s="83"/>
      <c r="AA1419" s="83"/>
    </row>
    <row r="1420" spans="2:27">
      <c r="B1420" s="9"/>
      <c r="C1420" s="11"/>
      <c r="D1420" s="11"/>
      <c r="E1420" s="11" t="s">
        <v>2340</v>
      </c>
      <c r="F1420" s="11"/>
      <c r="G1420" s="93"/>
      <c r="H1420" s="93"/>
      <c r="I1420" s="93"/>
      <c r="J1420" s="93"/>
      <c r="K1420" s="96"/>
      <c r="L1420" s="97"/>
      <c r="M1420" s="97"/>
      <c r="N1420" s="97"/>
      <c r="R1420" s="106"/>
      <c r="S1420" s="83"/>
      <c r="T1420" s="106"/>
      <c r="U1420" s="109"/>
      <c r="V1420" s="109"/>
      <c r="W1420" s="109"/>
      <c r="X1420" s="109"/>
      <c r="Y1420" s="83"/>
      <c r="Z1420" s="83"/>
      <c r="AA1420" s="83"/>
    </row>
    <row r="1421" spans="2:27">
      <c r="B1421" s="99" t="s">
        <v>2341</v>
      </c>
      <c r="C1421" s="11"/>
      <c r="D1421" s="11"/>
      <c r="E1421" s="11"/>
      <c r="F1421" s="98" t="s">
        <v>3490</v>
      </c>
      <c r="G1421" s="93"/>
      <c r="H1421" s="93"/>
      <c r="I1421" s="93"/>
      <c r="J1421" s="93"/>
      <c r="K1421" s="96"/>
      <c r="L1421" s="97"/>
      <c r="M1421" s="97"/>
      <c r="N1421" s="97"/>
      <c r="R1421" s="106"/>
      <c r="S1421" s="83"/>
      <c r="T1421" s="106"/>
      <c r="U1421" s="109"/>
      <c r="V1421" s="109"/>
      <c r="W1421" s="109"/>
      <c r="X1421" s="109"/>
      <c r="Y1421" s="83"/>
      <c r="Z1421" s="83"/>
      <c r="AA1421" s="83"/>
    </row>
    <row r="1422" spans="2:27">
      <c r="B1422" s="101" t="s">
        <v>3491</v>
      </c>
      <c r="C1422" s="98"/>
      <c r="D1422" s="98"/>
      <c r="E1422" s="98"/>
      <c r="F1422" s="98" t="s">
        <v>3492</v>
      </c>
      <c r="G1422" s="93"/>
      <c r="H1422" s="93"/>
      <c r="I1422" s="93"/>
      <c r="J1422" s="93"/>
      <c r="K1422" s="96"/>
      <c r="L1422" s="97"/>
      <c r="M1422" s="97"/>
      <c r="N1422" s="97"/>
      <c r="R1422" s="106"/>
      <c r="S1422" s="83"/>
      <c r="T1422" s="106"/>
      <c r="U1422" s="109"/>
      <c r="V1422" s="109"/>
      <c r="W1422" s="109"/>
      <c r="X1422" s="109"/>
      <c r="Y1422" s="83"/>
      <c r="Z1422" s="83"/>
      <c r="AA1422" s="83"/>
    </row>
    <row r="1423" spans="2:27">
      <c r="B1423" s="102"/>
      <c r="C1423" s="103"/>
      <c r="D1423" s="11"/>
      <c r="E1423" s="11" t="s">
        <v>2342</v>
      </c>
      <c r="F1423" s="11"/>
      <c r="G1423" s="93"/>
      <c r="H1423" s="93"/>
      <c r="I1423" s="93"/>
      <c r="J1423" s="93"/>
      <c r="K1423" s="96"/>
      <c r="L1423" s="97"/>
      <c r="M1423" s="97"/>
      <c r="N1423" s="97"/>
      <c r="R1423" s="106"/>
      <c r="S1423" s="83"/>
      <c r="T1423" s="106"/>
      <c r="U1423" s="109"/>
      <c r="V1423" s="109"/>
      <c r="W1423" s="109"/>
      <c r="X1423" s="109"/>
      <c r="Y1423" s="83"/>
      <c r="Z1423" s="83"/>
      <c r="AA1423" s="83"/>
    </row>
    <row r="1424" spans="2:27">
      <c r="B1424" s="9" t="s">
        <v>2343</v>
      </c>
      <c r="C1424" s="11"/>
      <c r="D1424" s="11"/>
      <c r="E1424" s="11"/>
      <c r="F1424" s="11" t="s">
        <v>2344</v>
      </c>
      <c r="G1424" s="93"/>
      <c r="H1424" s="93"/>
      <c r="I1424" s="93"/>
      <c r="J1424" s="93"/>
      <c r="K1424" s="96"/>
      <c r="L1424" s="97"/>
      <c r="M1424" s="97"/>
      <c r="N1424" s="97"/>
      <c r="R1424" s="106"/>
      <c r="S1424" s="83"/>
      <c r="T1424" s="106"/>
      <c r="U1424" s="109"/>
      <c r="V1424" s="109"/>
      <c r="W1424" s="109"/>
      <c r="X1424" s="109"/>
      <c r="Y1424" s="83"/>
      <c r="Z1424" s="83"/>
      <c r="AA1424" s="83"/>
    </row>
    <row r="1425" spans="2:27">
      <c r="B1425" s="9" t="s">
        <v>2345</v>
      </c>
      <c r="C1425" s="11"/>
      <c r="D1425" s="11"/>
      <c r="E1425" s="11"/>
      <c r="F1425" s="11" t="s">
        <v>2346</v>
      </c>
      <c r="G1425" s="93"/>
      <c r="H1425" s="93"/>
      <c r="I1425" s="93"/>
      <c r="J1425" s="93"/>
      <c r="K1425" s="96"/>
      <c r="L1425" s="97"/>
      <c r="M1425" s="97"/>
      <c r="N1425" s="97"/>
      <c r="R1425" s="106"/>
      <c r="S1425" s="83"/>
      <c r="T1425" s="106"/>
      <c r="U1425" s="109"/>
      <c r="V1425" s="109"/>
      <c r="W1425" s="109"/>
      <c r="X1425" s="109"/>
      <c r="Y1425" s="83"/>
      <c r="Z1425" s="83"/>
      <c r="AA1425" s="83"/>
    </row>
    <row r="1426" spans="2:27">
      <c r="B1426" s="9"/>
      <c r="C1426" s="11"/>
      <c r="D1426" s="11"/>
      <c r="E1426" s="11" t="s">
        <v>2347</v>
      </c>
      <c r="F1426" s="11"/>
      <c r="G1426" s="93"/>
      <c r="H1426" s="93"/>
      <c r="I1426" s="93"/>
      <c r="J1426" s="93"/>
      <c r="K1426" s="96"/>
      <c r="L1426" s="97"/>
      <c r="M1426" s="97"/>
      <c r="N1426" s="97"/>
      <c r="R1426" s="106"/>
      <c r="S1426" s="83"/>
      <c r="T1426" s="106"/>
      <c r="U1426" s="109"/>
      <c r="V1426" s="109"/>
      <c r="W1426" s="109"/>
      <c r="X1426" s="109"/>
      <c r="Y1426" s="83"/>
      <c r="Z1426" s="83"/>
      <c r="AA1426" s="83"/>
    </row>
    <row r="1427" spans="2:27">
      <c r="B1427" s="9" t="s">
        <v>2348</v>
      </c>
      <c r="C1427" s="11"/>
      <c r="D1427" s="11"/>
      <c r="E1427" s="11"/>
      <c r="F1427" s="11" t="s">
        <v>2349</v>
      </c>
      <c r="G1427" s="93"/>
      <c r="H1427" s="93"/>
      <c r="I1427" s="93"/>
      <c r="J1427" s="93"/>
      <c r="K1427" s="96"/>
      <c r="L1427" s="97"/>
      <c r="M1427" s="97"/>
      <c r="N1427" s="97"/>
      <c r="R1427" s="106"/>
      <c r="S1427" s="83"/>
      <c r="T1427" s="106"/>
      <c r="U1427" s="109"/>
      <c r="V1427" s="109"/>
      <c r="W1427" s="109"/>
      <c r="X1427" s="109"/>
      <c r="Y1427" s="83"/>
      <c r="Z1427" s="83"/>
      <c r="AA1427" s="83"/>
    </row>
    <row r="1428" spans="2:27">
      <c r="B1428" s="9" t="s">
        <v>2350</v>
      </c>
      <c r="C1428" s="11"/>
      <c r="D1428" s="11"/>
      <c r="E1428" s="11"/>
      <c r="F1428" s="11" t="s">
        <v>2351</v>
      </c>
      <c r="G1428" s="93"/>
      <c r="H1428" s="93"/>
      <c r="I1428" s="93"/>
      <c r="J1428" s="93"/>
      <c r="K1428" s="96"/>
      <c r="L1428" s="97"/>
      <c r="M1428" s="97"/>
      <c r="N1428" s="97"/>
      <c r="R1428" s="106"/>
      <c r="S1428" s="83"/>
      <c r="T1428" s="106"/>
      <c r="U1428" s="109"/>
      <c r="V1428" s="109"/>
      <c r="W1428" s="109"/>
      <c r="X1428" s="109"/>
      <c r="Y1428" s="83"/>
      <c r="Z1428" s="83"/>
      <c r="AA1428" s="83"/>
    </row>
    <row r="1429" spans="2:27">
      <c r="B1429" s="9"/>
      <c r="C1429" s="11"/>
      <c r="D1429" s="11"/>
      <c r="E1429" s="11" t="s">
        <v>2352</v>
      </c>
      <c r="F1429" s="11"/>
      <c r="G1429" s="93"/>
      <c r="H1429" s="93"/>
      <c r="I1429" s="93"/>
      <c r="J1429" s="93"/>
      <c r="K1429" s="96"/>
      <c r="L1429" s="97"/>
      <c r="M1429" s="97"/>
      <c r="N1429" s="97"/>
      <c r="R1429" s="106"/>
      <c r="S1429" s="83"/>
      <c r="T1429" s="106"/>
      <c r="U1429" s="109"/>
      <c r="V1429" s="109"/>
      <c r="W1429" s="109"/>
      <c r="X1429" s="109"/>
      <c r="Y1429" s="83"/>
      <c r="Z1429" s="83"/>
      <c r="AA1429" s="83"/>
    </row>
    <row r="1430" spans="2:27">
      <c r="B1430" s="9" t="s">
        <v>2353</v>
      </c>
      <c r="C1430" s="11"/>
      <c r="D1430" s="11"/>
      <c r="E1430" s="11"/>
      <c r="F1430" s="11" t="s">
        <v>2352</v>
      </c>
      <c r="G1430" s="93"/>
      <c r="H1430" s="93"/>
      <c r="I1430" s="93"/>
      <c r="J1430" s="93"/>
      <c r="K1430" s="96"/>
      <c r="L1430" s="97"/>
      <c r="M1430" s="97"/>
      <c r="N1430" s="97"/>
      <c r="R1430" s="106"/>
      <c r="S1430" s="83"/>
      <c r="T1430" s="106"/>
      <c r="U1430" s="109"/>
      <c r="V1430" s="109"/>
      <c r="W1430" s="109"/>
      <c r="X1430" s="109"/>
      <c r="Y1430" s="83"/>
      <c r="Z1430" s="83"/>
      <c r="AA1430" s="83"/>
    </row>
    <row r="1431" spans="2:27">
      <c r="B1431" s="9"/>
      <c r="C1431" s="11"/>
      <c r="D1431" s="11"/>
      <c r="E1431" s="11" t="s">
        <v>2354</v>
      </c>
      <c r="F1431" s="11"/>
      <c r="G1431" s="93"/>
      <c r="H1431" s="93"/>
      <c r="I1431" s="93"/>
      <c r="J1431" s="93"/>
      <c r="K1431" s="96"/>
      <c r="L1431" s="97"/>
      <c r="M1431" s="97"/>
      <c r="N1431" s="97"/>
      <c r="R1431" s="106"/>
      <c r="S1431" s="83"/>
      <c r="T1431" s="106"/>
      <c r="U1431" s="109"/>
      <c r="V1431" s="109"/>
      <c r="W1431" s="109"/>
      <c r="X1431" s="109"/>
      <c r="Y1431" s="83"/>
      <c r="Z1431" s="83"/>
      <c r="AA1431" s="83"/>
    </row>
    <row r="1432" spans="2:27">
      <c r="B1432" s="9" t="s">
        <v>2355</v>
      </c>
      <c r="C1432" s="11"/>
      <c r="D1432" s="11"/>
      <c r="E1432" s="11"/>
      <c r="F1432" s="11" t="s">
        <v>2354</v>
      </c>
      <c r="G1432" s="93"/>
      <c r="H1432" s="93"/>
      <c r="I1432" s="93"/>
      <c r="J1432" s="93"/>
      <c r="K1432" s="96"/>
      <c r="L1432" s="97"/>
      <c r="M1432" s="97"/>
      <c r="N1432" s="97"/>
      <c r="R1432" s="106"/>
      <c r="S1432" s="83"/>
      <c r="T1432" s="106"/>
      <c r="U1432" s="109"/>
      <c r="V1432" s="109"/>
      <c r="W1432" s="109"/>
      <c r="X1432" s="109"/>
      <c r="Y1432" s="83"/>
      <c r="Z1432" s="83"/>
      <c r="AA1432" s="83"/>
    </row>
    <row r="1433" spans="2:27">
      <c r="B1433" s="9"/>
      <c r="C1433" s="11"/>
      <c r="D1433" s="11"/>
      <c r="E1433" s="11" t="s">
        <v>2356</v>
      </c>
      <c r="F1433" s="11"/>
      <c r="G1433" s="93"/>
      <c r="H1433" s="93"/>
      <c r="I1433" s="93"/>
      <c r="J1433" s="93"/>
      <c r="K1433" s="96"/>
      <c r="L1433" s="97"/>
      <c r="M1433" s="97"/>
      <c r="N1433" s="97"/>
      <c r="R1433" s="106"/>
      <c r="S1433" s="83"/>
      <c r="T1433" s="106"/>
      <c r="U1433" s="109"/>
      <c r="V1433" s="109"/>
      <c r="W1433" s="109"/>
      <c r="X1433" s="109"/>
      <c r="Y1433" s="83"/>
      <c r="Z1433" s="83"/>
      <c r="AA1433" s="83"/>
    </row>
    <row r="1434" spans="2:27">
      <c r="B1434" s="9" t="s">
        <v>2357</v>
      </c>
      <c r="C1434" s="11"/>
      <c r="D1434" s="11"/>
      <c r="E1434" s="11"/>
      <c r="F1434" s="11" t="s">
        <v>2358</v>
      </c>
      <c r="G1434" s="93"/>
      <c r="H1434" s="93"/>
      <c r="I1434" s="93"/>
      <c r="J1434" s="93"/>
      <c r="K1434" s="96"/>
      <c r="L1434" s="97"/>
      <c r="M1434" s="97"/>
      <c r="N1434" s="97"/>
      <c r="R1434" s="106"/>
      <c r="S1434" s="83"/>
      <c r="T1434" s="106"/>
      <c r="U1434" s="109"/>
      <c r="V1434" s="109"/>
      <c r="W1434" s="109"/>
      <c r="X1434" s="109"/>
      <c r="Y1434" s="83"/>
      <c r="Z1434" s="83"/>
      <c r="AA1434" s="83"/>
    </row>
    <row r="1435" spans="2:27">
      <c r="B1435" s="9" t="s">
        <v>2359</v>
      </c>
      <c r="C1435" s="11"/>
      <c r="D1435" s="11"/>
      <c r="E1435" s="11"/>
      <c r="F1435" s="11" t="s">
        <v>2360</v>
      </c>
      <c r="G1435" s="93"/>
      <c r="H1435" s="93"/>
      <c r="I1435" s="93"/>
      <c r="J1435" s="93"/>
      <c r="K1435" s="96"/>
      <c r="L1435" s="97"/>
      <c r="M1435" s="97"/>
      <c r="N1435" s="97"/>
      <c r="R1435" s="106"/>
      <c r="S1435" s="83"/>
      <c r="T1435" s="106"/>
      <c r="U1435" s="109"/>
      <c r="V1435" s="109"/>
      <c r="W1435" s="109"/>
      <c r="X1435" s="109"/>
      <c r="Y1435" s="83"/>
      <c r="Z1435" s="83"/>
      <c r="AA1435" s="83"/>
    </row>
    <row r="1436" spans="2:27">
      <c r="B1436" s="9" t="s">
        <v>2361</v>
      </c>
      <c r="C1436" s="11"/>
      <c r="D1436" s="11"/>
      <c r="E1436" s="11"/>
      <c r="F1436" s="11" t="s">
        <v>2362</v>
      </c>
      <c r="G1436" s="93"/>
      <c r="H1436" s="93"/>
      <c r="I1436" s="93"/>
      <c r="J1436" s="93"/>
      <c r="K1436" s="96"/>
      <c r="L1436" s="97"/>
      <c r="M1436" s="97"/>
      <c r="N1436" s="97"/>
      <c r="R1436" s="106"/>
      <c r="S1436" s="83"/>
      <c r="T1436" s="106"/>
      <c r="U1436" s="109"/>
      <c r="V1436" s="109"/>
      <c r="W1436" s="109"/>
      <c r="X1436" s="109"/>
      <c r="Y1436" s="83"/>
      <c r="Z1436" s="83"/>
      <c r="AA1436" s="83"/>
    </row>
    <row r="1437" spans="2:27">
      <c r="B1437" s="9" t="s">
        <v>2363</v>
      </c>
      <c r="C1437" s="11"/>
      <c r="D1437" s="11"/>
      <c r="E1437" s="11"/>
      <c r="F1437" s="11" t="s">
        <v>2364</v>
      </c>
      <c r="G1437" s="93"/>
      <c r="H1437" s="93"/>
      <c r="I1437" s="93"/>
      <c r="J1437" s="93"/>
      <c r="K1437" s="96"/>
      <c r="L1437" s="97"/>
      <c r="M1437" s="97"/>
      <c r="N1437" s="97"/>
      <c r="R1437" s="106"/>
      <c r="S1437" s="83"/>
      <c r="T1437" s="106"/>
      <c r="U1437" s="109"/>
      <c r="V1437" s="109"/>
      <c r="W1437" s="109"/>
      <c r="X1437" s="109"/>
      <c r="Y1437" s="83"/>
      <c r="Z1437" s="83"/>
      <c r="AA1437" s="83"/>
    </row>
    <row r="1438" spans="2:27">
      <c r="B1438" s="104"/>
      <c r="C1438" s="98"/>
      <c r="D1438" s="98"/>
      <c r="E1438" s="11" t="s">
        <v>2365</v>
      </c>
      <c r="F1438" s="98"/>
      <c r="G1438" s="93"/>
      <c r="H1438" s="93"/>
      <c r="I1438" s="93"/>
      <c r="J1438" s="93"/>
      <c r="K1438" s="96"/>
      <c r="L1438" s="97"/>
      <c r="M1438" s="97"/>
      <c r="N1438" s="97"/>
      <c r="R1438" s="106"/>
      <c r="S1438" s="83"/>
      <c r="T1438" s="106"/>
      <c r="U1438" s="109"/>
      <c r="V1438" s="109"/>
      <c r="W1438" s="109"/>
      <c r="X1438" s="109"/>
      <c r="Y1438" s="83"/>
      <c r="Z1438" s="83"/>
      <c r="AA1438" s="83"/>
    </row>
    <row r="1439" spans="2:27">
      <c r="B1439" s="9" t="s">
        <v>2366</v>
      </c>
      <c r="C1439" s="98"/>
      <c r="D1439" s="98"/>
      <c r="E1439" s="98"/>
      <c r="F1439" s="98" t="s">
        <v>2367</v>
      </c>
      <c r="G1439" s="93"/>
      <c r="H1439" s="93"/>
      <c r="I1439" s="93"/>
      <c r="J1439" s="93"/>
      <c r="K1439" s="96"/>
      <c r="L1439" s="97"/>
      <c r="M1439" s="97"/>
      <c r="N1439" s="97"/>
      <c r="R1439" s="106"/>
      <c r="S1439" s="83"/>
      <c r="T1439" s="106"/>
      <c r="U1439" s="109"/>
      <c r="V1439" s="109"/>
      <c r="W1439" s="109"/>
      <c r="X1439" s="109"/>
      <c r="Y1439" s="83"/>
      <c r="Z1439" s="83"/>
      <c r="AA1439" s="83"/>
    </row>
    <row r="1440" spans="2:27">
      <c r="B1440" s="9" t="s">
        <v>3493</v>
      </c>
      <c r="C1440" s="98"/>
      <c r="D1440" s="98"/>
      <c r="E1440" s="98"/>
      <c r="F1440" s="98" t="s">
        <v>2369</v>
      </c>
      <c r="G1440" s="93"/>
      <c r="H1440" s="93"/>
      <c r="I1440" s="93"/>
      <c r="J1440" s="93"/>
      <c r="K1440" s="96"/>
      <c r="L1440" s="97"/>
      <c r="M1440" s="97"/>
      <c r="N1440" s="97"/>
      <c r="R1440" s="106"/>
      <c r="S1440" s="83"/>
      <c r="T1440" s="106"/>
      <c r="U1440" s="109"/>
      <c r="V1440" s="109"/>
      <c r="W1440" s="109"/>
      <c r="X1440" s="109"/>
      <c r="Y1440" s="83"/>
      <c r="Z1440" s="83"/>
      <c r="AA1440" s="83"/>
    </row>
    <row r="1441" spans="2:27">
      <c r="B1441" s="9" t="s">
        <v>2368</v>
      </c>
      <c r="C1441" s="11"/>
      <c r="D1441" s="11"/>
      <c r="E1441" s="11"/>
      <c r="F1441" s="98" t="s">
        <v>2371</v>
      </c>
      <c r="G1441" s="93"/>
      <c r="H1441" s="93"/>
      <c r="I1441" s="93"/>
      <c r="J1441" s="93"/>
      <c r="K1441" s="96"/>
      <c r="L1441" s="97"/>
      <c r="M1441" s="97"/>
      <c r="N1441" s="97"/>
      <c r="R1441" s="106"/>
      <c r="S1441" s="83"/>
      <c r="T1441" s="106"/>
      <c r="U1441" s="109"/>
      <c r="V1441" s="109"/>
      <c r="W1441" s="109"/>
      <c r="X1441" s="109"/>
      <c r="Y1441" s="83"/>
      <c r="Z1441" s="83"/>
      <c r="AA1441" s="83"/>
    </row>
    <row r="1442" spans="2:27">
      <c r="B1442" s="9" t="s">
        <v>2370</v>
      </c>
      <c r="C1442" s="11"/>
      <c r="D1442" s="11"/>
      <c r="E1442" s="11"/>
      <c r="F1442" s="98" t="s">
        <v>2373</v>
      </c>
      <c r="G1442" s="93"/>
      <c r="H1442" s="93"/>
      <c r="I1442" s="93"/>
      <c r="J1442" s="93"/>
      <c r="K1442" s="96"/>
      <c r="L1442" s="97"/>
      <c r="M1442" s="97"/>
      <c r="N1442" s="97"/>
      <c r="R1442" s="106"/>
      <c r="S1442" s="83"/>
      <c r="T1442" s="106"/>
      <c r="U1442" s="109"/>
      <c r="V1442" s="109"/>
      <c r="W1442" s="109"/>
      <c r="X1442" s="109"/>
      <c r="Y1442" s="83"/>
      <c r="Z1442" s="83"/>
      <c r="AA1442" s="83"/>
    </row>
    <row r="1443" spans="2:27">
      <c r="B1443" s="9" t="s">
        <v>2372</v>
      </c>
      <c r="C1443" s="11"/>
      <c r="D1443" s="11"/>
      <c r="E1443" s="11"/>
      <c r="F1443" s="98" t="s">
        <v>2375</v>
      </c>
      <c r="G1443" s="93"/>
      <c r="H1443" s="93"/>
      <c r="I1443" s="93"/>
      <c r="J1443" s="93"/>
      <c r="K1443" s="96"/>
      <c r="L1443" s="97"/>
      <c r="M1443" s="97"/>
      <c r="N1443" s="97"/>
      <c r="R1443" s="106"/>
      <c r="S1443" s="83"/>
      <c r="T1443" s="106"/>
      <c r="U1443" s="109"/>
      <c r="V1443" s="109"/>
      <c r="W1443" s="109"/>
      <c r="X1443" s="109"/>
      <c r="Y1443" s="83"/>
      <c r="Z1443" s="83"/>
      <c r="AA1443" s="83"/>
    </row>
    <row r="1444" spans="2:27">
      <c r="B1444" s="9" t="s">
        <v>2374</v>
      </c>
      <c r="C1444" s="11"/>
      <c r="D1444" s="11"/>
      <c r="E1444" s="11"/>
      <c r="F1444" s="98" t="s">
        <v>2377</v>
      </c>
      <c r="G1444" s="93"/>
      <c r="H1444" s="93"/>
      <c r="I1444" s="93"/>
      <c r="J1444" s="93"/>
      <c r="K1444" s="96"/>
      <c r="L1444" s="97"/>
      <c r="M1444" s="97"/>
      <c r="N1444" s="97"/>
      <c r="R1444" s="106"/>
      <c r="S1444" s="83"/>
      <c r="T1444" s="106"/>
      <c r="U1444" s="109"/>
      <c r="V1444" s="109"/>
      <c r="W1444" s="109"/>
      <c r="X1444" s="109"/>
      <c r="Y1444" s="83"/>
      <c r="Z1444" s="83"/>
      <c r="AA1444" s="83"/>
    </row>
    <row r="1445" spans="2:27">
      <c r="B1445" s="9" t="s">
        <v>2376</v>
      </c>
      <c r="C1445" s="11"/>
      <c r="D1445" s="11"/>
      <c r="E1445" s="11"/>
      <c r="F1445" s="98" t="s">
        <v>2378</v>
      </c>
      <c r="G1445" s="93"/>
      <c r="H1445" s="93"/>
      <c r="I1445" s="93"/>
      <c r="J1445" s="93"/>
      <c r="K1445" s="96"/>
      <c r="L1445" s="97"/>
      <c r="M1445" s="97"/>
      <c r="N1445" s="97"/>
      <c r="R1445" s="106"/>
      <c r="S1445" s="83"/>
      <c r="T1445" s="106"/>
      <c r="U1445" s="109"/>
      <c r="V1445" s="109"/>
      <c r="W1445" s="109"/>
      <c r="X1445" s="109"/>
      <c r="Y1445" s="83"/>
      <c r="Z1445" s="83"/>
      <c r="AA1445" s="83"/>
    </row>
    <row r="1446" spans="2:27">
      <c r="B1446" s="9" t="s">
        <v>2379</v>
      </c>
      <c r="C1446" s="11"/>
      <c r="D1446" s="11"/>
      <c r="E1446" s="11"/>
      <c r="F1446" s="11" t="s">
        <v>2380</v>
      </c>
      <c r="G1446" s="93"/>
      <c r="H1446" s="93"/>
      <c r="I1446" s="93"/>
      <c r="J1446" s="93"/>
      <c r="K1446" s="96"/>
      <c r="L1446" s="97"/>
      <c r="M1446" s="97"/>
      <c r="N1446" s="97"/>
      <c r="R1446" s="106"/>
      <c r="S1446" s="83"/>
      <c r="T1446" s="106"/>
      <c r="U1446" s="109"/>
      <c r="V1446" s="109"/>
      <c r="W1446" s="109"/>
      <c r="X1446" s="109"/>
      <c r="Y1446" s="83"/>
      <c r="Z1446" s="83"/>
      <c r="AA1446" s="83"/>
    </row>
    <row r="1447" spans="2:27">
      <c r="B1447" s="9"/>
      <c r="C1447" s="11"/>
      <c r="D1447" s="11" t="s">
        <v>2381</v>
      </c>
      <c r="E1447" s="11"/>
      <c r="F1447" s="11"/>
      <c r="G1447" s="93"/>
      <c r="H1447" s="93"/>
      <c r="I1447" s="93"/>
      <c r="J1447" s="93"/>
      <c r="K1447" s="96"/>
      <c r="L1447" s="97"/>
      <c r="M1447" s="97"/>
      <c r="N1447" s="97"/>
      <c r="R1447" s="106"/>
      <c r="S1447" s="83"/>
      <c r="T1447" s="106"/>
      <c r="U1447" s="109"/>
      <c r="V1447" s="109"/>
      <c r="W1447" s="109"/>
      <c r="X1447" s="109"/>
      <c r="Y1447" s="83"/>
      <c r="Z1447" s="83"/>
      <c r="AA1447" s="83"/>
    </row>
    <row r="1448" spans="2:27">
      <c r="B1448" s="9"/>
      <c r="C1448" s="11"/>
      <c r="D1448" s="11"/>
      <c r="E1448" s="11" t="s">
        <v>2382</v>
      </c>
      <c r="F1448" s="11"/>
      <c r="G1448" s="93"/>
      <c r="H1448" s="93"/>
      <c r="I1448" s="93"/>
      <c r="J1448" s="93"/>
      <c r="K1448" s="96"/>
      <c r="L1448" s="97"/>
      <c r="M1448" s="97"/>
      <c r="N1448" s="97"/>
      <c r="R1448" s="106"/>
      <c r="S1448" s="83"/>
      <c r="T1448" s="106"/>
      <c r="U1448" s="109"/>
      <c r="V1448" s="109"/>
      <c r="W1448" s="109"/>
      <c r="X1448" s="109"/>
      <c r="Y1448" s="83"/>
      <c r="Z1448" s="83"/>
      <c r="AA1448" s="83"/>
    </row>
    <row r="1449" spans="2:27">
      <c r="B1449" s="9" t="s">
        <v>2383</v>
      </c>
      <c r="C1449" s="11"/>
      <c r="D1449" s="11"/>
      <c r="E1449" s="11"/>
      <c r="F1449" s="11" t="s">
        <v>205</v>
      </c>
      <c r="G1449" s="93"/>
      <c r="H1449" s="93"/>
      <c r="I1449" s="93"/>
      <c r="J1449" s="93"/>
      <c r="K1449" s="96"/>
      <c r="L1449" s="97"/>
      <c r="M1449" s="97"/>
      <c r="N1449" s="97"/>
      <c r="R1449" s="106"/>
      <c r="S1449" s="83"/>
      <c r="T1449" s="106"/>
      <c r="U1449" s="109"/>
      <c r="V1449" s="109"/>
      <c r="W1449" s="109"/>
      <c r="X1449" s="109"/>
      <c r="Y1449" s="83"/>
      <c r="Z1449" s="83"/>
      <c r="AA1449" s="83"/>
    </row>
    <row r="1450" spans="2:27">
      <c r="B1450" s="9" t="s">
        <v>2384</v>
      </c>
      <c r="C1450" s="11"/>
      <c r="D1450" s="11"/>
      <c r="E1450" s="11"/>
      <c r="F1450" s="11" t="s">
        <v>2087</v>
      </c>
      <c r="G1450" s="93"/>
      <c r="H1450" s="93"/>
      <c r="I1450" s="93"/>
      <c r="J1450" s="93"/>
      <c r="K1450" s="96"/>
      <c r="L1450" s="97"/>
      <c r="M1450" s="97"/>
      <c r="N1450" s="97"/>
      <c r="R1450" s="106"/>
      <c r="S1450" s="83"/>
      <c r="T1450" s="106"/>
      <c r="U1450" s="109"/>
      <c r="V1450" s="109"/>
      <c r="W1450" s="109"/>
      <c r="X1450" s="109"/>
      <c r="Y1450" s="83"/>
      <c r="Z1450" s="83"/>
      <c r="AA1450" s="83"/>
    </row>
    <row r="1451" spans="2:27">
      <c r="B1451" s="9" t="s">
        <v>2385</v>
      </c>
      <c r="C1451" s="11"/>
      <c r="D1451" s="11"/>
      <c r="E1451" s="11"/>
      <c r="F1451" s="11" t="s">
        <v>207</v>
      </c>
      <c r="G1451" s="93"/>
      <c r="H1451" s="93"/>
      <c r="I1451" s="93"/>
      <c r="J1451" s="93"/>
      <c r="K1451" s="96"/>
      <c r="L1451" s="97"/>
      <c r="M1451" s="97"/>
      <c r="N1451" s="97"/>
      <c r="R1451" s="106"/>
      <c r="S1451" s="83"/>
      <c r="T1451" s="106"/>
      <c r="U1451" s="109"/>
      <c r="V1451" s="109"/>
      <c r="W1451" s="109"/>
      <c r="X1451" s="109"/>
      <c r="Y1451" s="83"/>
      <c r="Z1451" s="83"/>
      <c r="AA1451" s="83"/>
    </row>
    <row r="1452" spans="2:27">
      <c r="B1452" s="9"/>
      <c r="C1452" s="11"/>
      <c r="D1452" s="11"/>
      <c r="E1452" s="11" t="s">
        <v>2386</v>
      </c>
      <c r="F1452" s="11"/>
      <c r="G1452" s="93"/>
      <c r="H1452" s="93"/>
      <c r="I1452" s="93"/>
      <c r="J1452" s="93"/>
      <c r="K1452" s="96"/>
      <c r="L1452" s="97"/>
      <c r="M1452" s="97"/>
      <c r="N1452" s="97"/>
      <c r="R1452" s="106"/>
      <c r="S1452" s="83"/>
      <c r="T1452" s="106"/>
      <c r="U1452" s="109"/>
      <c r="V1452" s="109"/>
      <c r="W1452" s="109"/>
      <c r="X1452" s="109"/>
      <c r="Y1452" s="83"/>
      <c r="Z1452" s="83"/>
      <c r="AA1452" s="83"/>
    </row>
    <row r="1453" spans="2:27">
      <c r="B1453" s="9" t="s">
        <v>2387</v>
      </c>
      <c r="C1453" s="11"/>
      <c r="D1453" s="11"/>
      <c r="E1453" s="11"/>
      <c r="F1453" s="11" t="s">
        <v>2388</v>
      </c>
      <c r="G1453" s="93"/>
      <c r="H1453" s="93"/>
      <c r="I1453" s="93"/>
      <c r="J1453" s="93"/>
      <c r="K1453" s="96"/>
      <c r="L1453" s="97"/>
      <c r="M1453" s="97"/>
      <c r="N1453" s="97"/>
      <c r="R1453" s="106"/>
      <c r="S1453" s="83"/>
      <c r="T1453" s="106"/>
      <c r="U1453" s="109"/>
      <c r="V1453" s="109"/>
      <c r="W1453" s="109"/>
      <c r="X1453" s="109"/>
      <c r="Y1453" s="83"/>
      <c r="Z1453" s="83"/>
      <c r="AA1453" s="83"/>
    </row>
    <row r="1454" spans="2:27">
      <c r="B1454" s="9" t="s">
        <v>2389</v>
      </c>
      <c r="C1454" s="11"/>
      <c r="D1454" s="11"/>
      <c r="E1454" s="11"/>
      <c r="F1454" s="11" t="s">
        <v>2390</v>
      </c>
      <c r="G1454" s="93"/>
      <c r="H1454" s="93"/>
      <c r="I1454" s="93"/>
      <c r="J1454" s="93"/>
      <c r="K1454" s="96"/>
      <c r="L1454" s="97"/>
      <c r="M1454" s="97"/>
      <c r="N1454" s="97"/>
      <c r="R1454" s="106"/>
      <c r="S1454" s="83"/>
      <c r="T1454" s="106"/>
      <c r="U1454" s="109"/>
      <c r="V1454" s="109"/>
      <c r="W1454" s="109"/>
      <c r="X1454" s="109"/>
      <c r="Y1454" s="83"/>
      <c r="Z1454" s="83"/>
      <c r="AA1454" s="83"/>
    </row>
    <row r="1455" spans="2:27">
      <c r="B1455" s="9" t="s">
        <v>2391</v>
      </c>
      <c r="C1455" s="11"/>
      <c r="D1455" s="11"/>
      <c r="E1455" s="11"/>
      <c r="F1455" s="11" t="s">
        <v>2392</v>
      </c>
      <c r="G1455" s="93"/>
      <c r="H1455" s="93"/>
      <c r="I1455" s="93"/>
      <c r="J1455" s="93"/>
      <c r="K1455" s="96"/>
      <c r="L1455" s="97"/>
      <c r="M1455" s="97"/>
      <c r="N1455" s="97"/>
      <c r="R1455" s="106"/>
      <c r="S1455" s="83"/>
      <c r="T1455" s="106"/>
      <c r="U1455" s="109"/>
      <c r="V1455" s="109"/>
      <c r="W1455" s="109"/>
      <c r="X1455" s="109"/>
      <c r="Y1455" s="83"/>
      <c r="Z1455" s="83"/>
      <c r="AA1455" s="83"/>
    </row>
    <row r="1456" spans="2:27">
      <c r="B1456" s="9" t="s">
        <v>2393</v>
      </c>
      <c r="C1456" s="11"/>
      <c r="D1456" s="11"/>
      <c r="E1456" s="11"/>
      <c r="F1456" s="11" t="s">
        <v>2394</v>
      </c>
      <c r="G1456" s="93"/>
      <c r="H1456" s="93"/>
      <c r="I1456" s="93"/>
      <c r="J1456" s="93"/>
      <c r="K1456" s="96"/>
      <c r="L1456" s="97"/>
      <c r="M1456" s="97"/>
      <c r="N1456" s="97"/>
      <c r="R1456" s="106"/>
      <c r="S1456" s="83"/>
      <c r="T1456" s="106"/>
      <c r="U1456" s="109"/>
      <c r="V1456" s="109"/>
      <c r="W1456" s="109"/>
      <c r="X1456" s="109"/>
      <c r="Y1456" s="83"/>
      <c r="Z1456" s="83"/>
      <c r="AA1456" s="83"/>
    </row>
    <row r="1457" spans="2:27">
      <c r="B1457" s="9"/>
      <c r="C1457" s="11"/>
      <c r="D1457" s="11"/>
      <c r="E1457" s="11" t="s">
        <v>2395</v>
      </c>
      <c r="F1457" s="11"/>
      <c r="G1457" s="93"/>
      <c r="H1457" s="93"/>
      <c r="I1457" s="93"/>
      <c r="J1457" s="93"/>
      <c r="K1457" s="96"/>
      <c r="L1457" s="97"/>
      <c r="M1457" s="97"/>
      <c r="N1457" s="97"/>
      <c r="R1457" s="106"/>
      <c r="S1457" s="83"/>
      <c r="T1457" s="106"/>
      <c r="U1457" s="109"/>
      <c r="V1457" s="109"/>
      <c r="W1457" s="109"/>
      <c r="X1457" s="109"/>
      <c r="Y1457" s="83"/>
      <c r="Z1457" s="83"/>
      <c r="AA1457" s="83"/>
    </row>
    <row r="1458" spans="2:27">
      <c r="B1458" s="9" t="s">
        <v>2396</v>
      </c>
      <c r="C1458" s="11"/>
      <c r="D1458" s="11"/>
      <c r="E1458" s="11"/>
      <c r="F1458" s="11" t="s">
        <v>2395</v>
      </c>
      <c r="G1458" s="93"/>
      <c r="H1458" s="93"/>
      <c r="I1458" s="93"/>
      <c r="J1458" s="93"/>
      <c r="K1458" s="96"/>
      <c r="L1458" s="97"/>
      <c r="M1458" s="97"/>
      <c r="N1458" s="97"/>
      <c r="R1458" s="106"/>
      <c r="S1458" s="83"/>
      <c r="T1458" s="106"/>
      <c r="U1458" s="109"/>
      <c r="V1458" s="109"/>
      <c r="W1458" s="109"/>
      <c r="X1458" s="109"/>
      <c r="Y1458" s="83"/>
      <c r="Z1458" s="83"/>
      <c r="AA1458" s="83"/>
    </row>
    <row r="1459" spans="2:27">
      <c r="B1459" s="9"/>
      <c r="C1459" s="11"/>
      <c r="D1459" s="11"/>
      <c r="E1459" s="11" t="s">
        <v>2397</v>
      </c>
      <c r="F1459" s="11"/>
      <c r="G1459" s="93"/>
      <c r="H1459" s="93"/>
      <c r="I1459" s="93"/>
      <c r="J1459" s="93"/>
      <c r="K1459" s="96"/>
      <c r="L1459" s="97"/>
      <c r="M1459" s="97"/>
      <c r="N1459" s="97"/>
      <c r="R1459" s="106"/>
      <c r="S1459" s="83"/>
      <c r="T1459" s="106"/>
      <c r="U1459" s="109"/>
      <c r="V1459" s="109"/>
      <c r="W1459" s="109"/>
      <c r="X1459" s="109"/>
      <c r="Y1459" s="83"/>
      <c r="Z1459" s="83"/>
      <c r="AA1459" s="83"/>
    </row>
    <row r="1460" spans="2:27">
      <c r="B1460" s="9" t="s">
        <v>2398</v>
      </c>
      <c r="C1460" s="11"/>
      <c r="D1460" s="11"/>
      <c r="E1460" s="11"/>
      <c r="F1460" s="11" t="s">
        <v>2399</v>
      </c>
      <c r="G1460" s="93"/>
      <c r="H1460" s="93"/>
      <c r="I1460" s="93"/>
      <c r="J1460" s="93"/>
      <c r="K1460" s="96"/>
      <c r="L1460" s="97"/>
      <c r="M1460" s="97"/>
      <c r="N1460" s="97"/>
      <c r="R1460" s="106"/>
      <c r="S1460" s="83"/>
      <c r="T1460" s="106"/>
      <c r="U1460" s="109"/>
      <c r="V1460" s="109"/>
      <c r="W1460" s="109"/>
      <c r="X1460" s="109"/>
      <c r="Y1460" s="83"/>
      <c r="Z1460" s="83"/>
      <c r="AA1460" s="83"/>
    </row>
    <row r="1461" spans="2:27">
      <c r="B1461" s="9" t="s">
        <v>2400</v>
      </c>
      <c r="C1461" s="11"/>
      <c r="D1461" s="11"/>
      <c r="E1461" s="11"/>
      <c r="F1461" s="11" t="s">
        <v>2401</v>
      </c>
      <c r="G1461" s="93"/>
      <c r="H1461" s="93"/>
      <c r="I1461" s="93"/>
      <c r="J1461" s="93"/>
      <c r="K1461" s="96"/>
      <c r="L1461" s="97"/>
      <c r="M1461" s="97"/>
      <c r="N1461" s="97"/>
      <c r="R1461" s="106"/>
      <c r="S1461" s="83"/>
      <c r="T1461" s="106"/>
      <c r="U1461" s="109"/>
      <c r="V1461" s="109"/>
      <c r="W1461" s="109"/>
      <c r="X1461" s="109"/>
      <c r="Y1461" s="83"/>
      <c r="Z1461" s="83"/>
      <c r="AA1461" s="83"/>
    </row>
    <row r="1462" spans="2:27">
      <c r="B1462" s="9" t="s">
        <v>2402</v>
      </c>
      <c r="C1462" s="11"/>
      <c r="D1462" s="11"/>
      <c r="E1462" s="11"/>
      <c r="F1462" s="11" t="s">
        <v>2403</v>
      </c>
      <c r="G1462" s="93"/>
      <c r="H1462" s="93"/>
      <c r="I1462" s="93"/>
      <c r="J1462" s="93"/>
      <c r="K1462" s="96"/>
      <c r="L1462" s="97"/>
      <c r="M1462" s="97"/>
      <c r="N1462" s="97"/>
      <c r="R1462" s="106"/>
      <c r="S1462" s="83"/>
      <c r="T1462" s="106"/>
      <c r="U1462" s="109"/>
      <c r="V1462" s="109"/>
      <c r="W1462" s="109"/>
      <c r="X1462" s="109"/>
      <c r="Y1462" s="83"/>
      <c r="Z1462" s="83"/>
      <c r="AA1462" s="83"/>
    </row>
    <row r="1463" spans="2:27">
      <c r="B1463" s="9" t="s">
        <v>2404</v>
      </c>
      <c r="C1463" s="11"/>
      <c r="D1463" s="11"/>
      <c r="E1463" s="11"/>
      <c r="F1463" s="11" t="s">
        <v>2405</v>
      </c>
      <c r="G1463" s="93"/>
      <c r="H1463" s="93"/>
      <c r="I1463" s="93"/>
      <c r="J1463" s="93"/>
      <c r="K1463" s="96"/>
      <c r="L1463" s="97"/>
      <c r="M1463" s="97"/>
      <c r="N1463" s="97"/>
      <c r="R1463" s="106"/>
      <c r="S1463" s="83"/>
      <c r="T1463" s="106"/>
      <c r="U1463" s="109"/>
      <c r="V1463" s="109"/>
      <c r="W1463" s="109"/>
      <c r="X1463" s="109"/>
      <c r="Y1463" s="83"/>
      <c r="Z1463" s="83"/>
      <c r="AA1463" s="83"/>
    </row>
    <row r="1464" spans="2:27">
      <c r="B1464" s="9"/>
      <c r="C1464" s="11"/>
      <c r="D1464" s="11" t="s">
        <v>2406</v>
      </c>
      <c r="E1464" s="11"/>
      <c r="F1464" s="11"/>
      <c r="G1464" s="93"/>
      <c r="H1464" s="93"/>
      <c r="I1464" s="93"/>
      <c r="J1464" s="93"/>
      <c r="K1464" s="96"/>
      <c r="L1464" s="97"/>
      <c r="M1464" s="97"/>
      <c r="N1464" s="97"/>
      <c r="R1464" s="106"/>
      <c r="S1464" s="83"/>
      <c r="T1464" s="106"/>
      <c r="U1464" s="109"/>
      <c r="V1464" s="109"/>
      <c r="W1464" s="109"/>
      <c r="X1464" s="109"/>
      <c r="Y1464" s="83"/>
      <c r="Z1464" s="83"/>
      <c r="AA1464" s="83"/>
    </row>
    <row r="1465" spans="2:27">
      <c r="B1465" s="9"/>
      <c r="C1465" s="11"/>
      <c r="D1465" s="11"/>
      <c r="E1465" s="11" t="s">
        <v>2407</v>
      </c>
      <c r="F1465" s="11"/>
      <c r="G1465" s="93"/>
      <c r="H1465" s="93"/>
      <c r="I1465" s="93"/>
      <c r="J1465" s="93"/>
      <c r="K1465" s="96"/>
      <c r="L1465" s="97"/>
      <c r="M1465" s="97"/>
      <c r="N1465" s="97"/>
      <c r="R1465" s="106"/>
      <c r="S1465" s="83"/>
      <c r="T1465" s="106"/>
      <c r="U1465" s="109"/>
      <c r="V1465" s="109"/>
      <c r="W1465" s="109"/>
      <c r="X1465" s="109"/>
      <c r="Y1465" s="83"/>
      <c r="Z1465" s="83"/>
      <c r="AA1465" s="83"/>
    </row>
    <row r="1466" spans="2:27">
      <c r="B1466" s="9" t="s">
        <v>2408</v>
      </c>
      <c r="C1466" s="11"/>
      <c r="D1466" s="11"/>
      <c r="E1466" s="11"/>
      <c r="F1466" s="11" t="s">
        <v>205</v>
      </c>
      <c r="G1466" s="93"/>
      <c r="H1466" s="93"/>
      <c r="I1466" s="93"/>
      <c r="J1466" s="93"/>
      <c r="K1466" s="96"/>
      <c r="L1466" s="97"/>
      <c r="M1466" s="97"/>
      <c r="N1466" s="97"/>
      <c r="R1466" s="106"/>
      <c r="S1466" s="83"/>
      <c r="T1466" s="106"/>
      <c r="U1466" s="109"/>
      <c r="V1466" s="109"/>
      <c r="W1466" s="109"/>
      <c r="X1466" s="109"/>
      <c r="Y1466" s="83"/>
      <c r="Z1466" s="83"/>
      <c r="AA1466" s="83"/>
    </row>
    <row r="1467" spans="2:27">
      <c r="B1467" s="9" t="s">
        <v>2409</v>
      </c>
      <c r="C1467" s="11"/>
      <c r="D1467" s="11"/>
      <c r="E1467" s="11"/>
      <c r="F1467" s="11" t="s">
        <v>2087</v>
      </c>
      <c r="G1467" s="93"/>
      <c r="H1467" s="93"/>
      <c r="I1467" s="93"/>
      <c r="J1467" s="93"/>
      <c r="K1467" s="96"/>
      <c r="L1467" s="97"/>
      <c r="M1467" s="97"/>
      <c r="N1467" s="97"/>
      <c r="R1467" s="106"/>
      <c r="S1467" s="83"/>
      <c r="T1467" s="106"/>
      <c r="U1467" s="109"/>
      <c r="V1467" s="109"/>
      <c r="W1467" s="109"/>
      <c r="X1467" s="109"/>
      <c r="Y1467" s="83"/>
      <c r="Z1467" s="83"/>
      <c r="AA1467" s="83"/>
    </row>
    <row r="1468" spans="2:27">
      <c r="B1468" s="9" t="s">
        <v>2410</v>
      </c>
      <c r="C1468" s="11"/>
      <c r="D1468" s="11"/>
      <c r="E1468" s="11"/>
      <c r="F1468" s="11" t="s">
        <v>207</v>
      </c>
      <c r="G1468" s="93"/>
      <c r="H1468" s="93"/>
      <c r="I1468" s="93"/>
      <c r="J1468" s="93"/>
      <c r="K1468" s="96"/>
      <c r="L1468" s="97"/>
      <c r="M1468" s="97"/>
      <c r="N1468" s="97"/>
      <c r="R1468" s="106"/>
      <c r="S1468" s="83"/>
      <c r="T1468" s="106"/>
      <c r="U1468" s="109"/>
      <c r="V1468" s="109"/>
      <c r="W1468" s="109"/>
      <c r="X1468" s="109"/>
      <c r="Y1468" s="83"/>
      <c r="Z1468" s="83"/>
      <c r="AA1468" s="83"/>
    </row>
    <row r="1469" spans="2:27">
      <c r="B1469" s="9"/>
      <c r="C1469" s="11"/>
      <c r="D1469" s="11"/>
      <c r="E1469" s="11" t="s">
        <v>2411</v>
      </c>
      <c r="F1469" s="11"/>
      <c r="G1469" s="93"/>
      <c r="H1469" s="93"/>
      <c r="I1469" s="93"/>
      <c r="J1469" s="93"/>
      <c r="K1469" s="96"/>
      <c r="L1469" s="97"/>
      <c r="M1469" s="97"/>
      <c r="N1469" s="97"/>
      <c r="R1469" s="106"/>
      <c r="S1469" s="83"/>
      <c r="T1469" s="106"/>
      <c r="U1469" s="109"/>
      <c r="V1469" s="109"/>
      <c r="W1469" s="109"/>
      <c r="X1469" s="109"/>
      <c r="Y1469" s="83"/>
      <c r="Z1469" s="83"/>
      <c r="AA1469" s="83"/>
    </row>
    <row r="1470" spans="2:27">
      <c r="B1470" s="9" t="s">
        <v>2412</v>
      </c>
      <c r="C1470" s="11"/>
      <c r="D1470" s="11"/>
      <c r="E1470" s="11"/>
      <c r="F1470" s="11" t="s">
        <v>2413</v>
      </c>
      <c r="G1470" s="93"/>
      <c r="H1470" s="93"/>
      <c r="I1470" s="93"/>
      <c r="J1470" s="93"/>
      <c r="K1470" s="96"/>
      <c r="L1470" s="97"/>
      <c r="M1470" s="97"/>
      <c r="N1470" s="97"/>
      <c r="R1470" s="106"/>
      <c r="S1470" s="83"/>
      <c r="T1470" s="106"/>
      <c r="U1470" s="109"/>
      <c r="V1470" s="109"/>
      <c r="W1470" s="109"/>
      <c r="X1470" s="109"/>
      <c r="Y1470" s="83"/>
      <c r="Z1470" s="83"/>
      <c r="AA1470" s="83"/>
    </row>
    <row r="1471" spans="2:27">
      <c r="B1471" s="9" t="s">
        <v>2414</v>
      </c>
      <c r="C1471" s="11"/>
      <c r="D1471" s="11"/>
      <c r="E1471" s="11"/>
      <c r="F1471" s="11" t="s">
        <v>2415</v>
      </c>
      <c r="G1471" s="93"/>
      <c r="H1471" s="93"/>
      <c r="I1471" s="93"/>
      <c r="J1471" s="93"/>
      <c r="K1471" s="96"/>
      <c r="L1471" s="97"/>
      <c r="M1471" s="97"/>
      <c r="N1471" s="97"/>
      <c r="R1471" s="106"/>
      <c r="S1471" s="83"/>
      <c r="T1471" s="106"/>
      <c r="U1471" s="109"/>
      <c r="V1471" s="109"/>
      <c r="W1471" s="109"/>
      <c r="X1471" s="109"/>
      <c r="Y1471" s="83"/>
      <c r="Z1471" s="83"/>
      <c r="AA1471" s="83"/>
    </row>
    <row r="1472" spans="2:27">
      <c r="B1472" s="9" t="s">
        <v>2416</v>
      </c>
      <c r="C1472" s="11"/>
      <c r="D1472" s="11"/>
      <c r="E1472" s="11"/>
      <c r="F1472" s="11" t="s">
        <v>2417</v>
      </c>
      <c r="G1472" s="93"/>
      <c r="H1472" s="93"/>
      <c r="I1472" s="93"/>
      <c r="J1472" s="93"/>
      <c r="K1472" s="96"/>
      <c r="L1472" s="97"/>
      <c r="M1472" s="97"/>
      <c r="N1472" s="97"/>
      <c r="R1472" s="106"/>
      <c r="S1472" s="83"/>
      <c r="T1472" s="106"/>
      <c r="U1472" s="109"/>
      <c r="V1472" s="109"/>
      <c r="W1472" s="109"/>
      <c r="X1472" s="109"/>
      <c r="Y1472" s="83"/>
      <c r="Z1472" s="83"/>
      <c r="AA1472" s="83"/>
    </row>
    <row r="1473" spans="2:27">
      <c r="B1473" s="9" t="s">
        <v>2418</v>
      </c>
      <c r="C1473" s="11"/>
      <c r="D1473" s="11"/>
      <c r="E1473" s="11"/>
      <c r="F1473" s="11" t="s">
        <v>2419</v>
      </c>
      <c r="G1473" s="93"/>
      <c r="H1473" s="93"/>
      <c r="I1473" s="93"/>
      <c r="J1473" s="93"/>
      <c r="K1473" s="96"/>
      <c r="L1473" s="97"/>
      <c r="M1473" s="97"/>
      <c r="N1473" s="97"/>
      <c r="R1473" s="106"/>
      <c r="S1473" s="83"/>
      <c r="T1473" s="106"/>
      <c r="U1473" s="109"/>
      <c r="V1473" s="109"/>
      <c r="W1473" s="109"/>
      <c r="X1473" s="109"/>
      <c r="Y1473" s="83"/>
      <c r="Z1473" s="83"/>
      <c r="AA1473" s="83"/>
    </row>
    <row r="1474" spans="2:27">
      <c r="B1474" s="9"/>
      <c r="C1474" s="11"/>
      <c r="D1474" s="11"/>
      <c r="E1474" s="11" t="s">
        <v>2420</v>
      </c>
      <c r="F1474" s="11"/>
      <c r="G1474" s="93"/>
      <c r="H1474" s="93"/>
      <c r="I1474" s="93"/>
      <c r="J1474" s="93"/>
      <c r="K1474" s="96"/>
      <c r="L1474" s="97"/>
      <c r="M1474" s="97"/>
      <c r="N1474" s="97"/>
      <c r="R1474" s="106"/>
      <c r="S1474" s="83"/>
      <c r="T1474" s="106"/>
      <c r="U1474" s="109"/>
      <c r="V1474" s="109"/>
      <c r="W1474" s="109"/>
      <c r="X1474" s="109"/>
      <c r="Y1474" s="83"/>
      <c r="Z1474" s="83"/>
      <c r="AA1474" s="83"/>
    </row>
    <row r="1475" spans="2:27">
      <c r="B1475" s="9" t="s">
        <v>2421</v>
      </c>
      <c r="C1475" s="11"/>
      <c r="D1475" s="11"/>
      <c r="E1475" s="11"/>
      <c r="F1475" s="11" t="s">
        <v>2422</v>
      </c>
      <c r="G1475" s="93"/>
      <c r="H1475" s="93"/>
      <c r="I1475" s="93"/>
      <c r="J1475" s="93"/>
      <c r="K1475" s="96"/>
      <c r="L1475" s="97"/>
      <c r="M1475" s="97"/>
      <c r="N1475" s="97"/>
      <c r="R1475" s="106"/>
      <c r="S1475" s="83"/>
      <c r="T1475" s="106"/>
      <c r="U1475" s="109"/>
      <c r="V1475" s="109"/>
      <c r="W1475" s="109"/>
      <c r="X1475" s="109"/>
      <c r="Y1475" s="83"/>
      <c r="Z1475" s="83"/>
      <c r="AA1475" s="83"/>
    </row>
    <row r="1476" spans="2:27">
      <c r="B1476" s="9" t="s">
        <v>2423</v>
      </c>
      <c r="C1476" s="11"/>
      <c r="D1476" s="11"/>
      <c r="E1476" s="11"/>
      <c r="F1476" s="11" t="s">
        <v>2424</v>
      </c>
      <c r="G1476" s="93"/>
      <c r="H1476" s="93"/>
      <c r="I1476" s="93"/>
      <c r="J1476" s="93"/>
      <c r="K1476" s="96"/>
      <c r="L1476" s="97"/>
      <c r="M1476" s="97"/>
      <c r="N1476" s="97"/>
      <c r="R1476" s="106"/>
      <c r="S1476" s="83"/>
      <c r="T1476" s="106"/>
      <c r="U1476" s="109"/>
      <c r="V1476" s="109"/>
      <c r="W1476" s="109"/>
      <c r="X1476" s="109"/>
      <c r="Y1476" s="83"/>
      <c r="Z1476" s="83"/>
      <c r="AA1476" s="83"/>
    </row>
    <row r="1477" spans="2:27">
      <c r="B1477" s="9" t="s">
        <v>2425</v>
      </c>
      <c r="C1477" s="11"/>
      <c r="D1477" s="11"/>
      <c r="E1477" s="11"/>
      <c r="F1477" s="11" t="s">
        <v>2426</v>
      </c>
      <c r="G1477" s="93"/>
      <c r="H1477" s="93"/>
      <c r="I1477" s="93"/>
      <c r="J1477" s="93"/>
      <c r="K1477" s="96"/>
      <c r="L1477" s="97"/>
      <c r="M1477" s="97"/>
      <c r="N1477" s="97"/>
      <c r="R1477" s="106"/>
      <c r="S1477" s="83"/>
      <c r="T1477" s="106"/>
      <c r="U1477" s="109"/>
      <c r="V1477" s="109"/>
      <c r="W1477" s="109"/>
      <c r="X1477" s="109"/>
      <c r="Y1477" s="83"/>
      <c r="Z1477" s="83"/>
      <c r="AA1477" s="83"/>
    </row>
    <row r="1478" spans="2:27">
      <c r="B1478" s="9" t="s">
        <v>2427</v>
      </c>
      <c r="C1478" s="11"/>
      <c r="D1478" s="11"/>
      <c r="E1478" s="11"/>
      <c r="F1478" s="11" t="s">
        <v>2428</v>
      </c>
      <c r="G1478" s="93"/>
      <c r="H1478" s="93"/>
      <c r="I1478" s="93"/>
      <c r="J1478" s="93"/>
      <c r="K1478" s="96"/>
      <c r="L1478" s="97"/>
      <c r="M1478" s="97"/>
      <c r="N1478" s="97"/>
      <c r="R1478" s="106"/>
      <c r="S1478" s="83"/>
      <c r="T1478" s="106"/>
      <c r="U1478" s="109"/>
      <c r="V1478" s="109"/>
      <c r="W1478" s="109"/>
      <c r="X1478" s="109"/>
      <c r="Y1478" s="83"/>
      <c r="Z1478" s="83"/>
      <c r="AA1478" s="83"/>
    </row>
    <row r="1479" spans="2:27">
      <c r="B1479" s="9"/>
      <c r="C1479" s="11"/>
      <c r="D1479" s="11"/>
      <c r="E1479" s="11" t="s">
        <v>2429</v>
      </c>
      <c r="F1479" s="11"/>
      <c r="G1479" s="93"/>
      <c r="H1479" s="93"/>
      <c r="I1479" s="93"/>
      <c r="J1479" s="93"/>
      <c r="K1479" s="96"/>
      <c r="L1479" s="97"/>
      <c r="M1479" s="97"/>
      <c r="N1479" s="97"/>
      <c r="R1479" s="106"/>
      <c r="S1479" s="83"/>
      <c r="T1479" s="106"/>
      <c r="U1479" s="109"/>
      <c r="V1479" s="109"/>
      <c r="W1479" s="109"/>
      <c r="X1479" s="109"/>
      <c r="Y1479" s="83"/>
      <c r="Z1479" s="83"/>
      <c r="AA1479" s="83"/>
    </row>
    <row r="1480" spans="2:27">
      <c r="B1480" s="9" t="s">
        <v>2430</v>
      </c>
      <c r="C1480" s="11"/>
      <c r="D1480" s="11"/>
      <c r="E1480" s="11"/>
      <c r="F1480" s="98" t="s">
        <v>3494</v>
      </c>
      <c r="G1480" s="93"/>
      <c r="H1480" s="93"/>
      <c r="I1480" s="93"/>
      <c r="J1480" s="93"/>
      <c r="K1480" s="96"/>
      <c r="L1480" s="97"/>
      <c r="M1480" s="97"/>
      <c r="N1480" s="97"/>
      <c r="R1480" s="106"/>
      <c r="S1480" s="83"/>
      <c r="T1480" s="106"/>
      <c r="U1480" s="109"/>
      <c r="V1480" s="109"/>
      <c r="W1480" s="109"/>
      <c r="X1480" s="109"/>
      <c r="Y1480" s="83"/>
      <c r="Z1480" s="83"/>
      <c r="AA1480" s="83"/>
    </row>
    <row r="1481" spans="2:27">
      <c r="B1481" s="9" t="s">
        <v>2432</v>
      </c>
      <c r="C1481" s="11"/>
      <c r="D1481" s="11"/>
      <c r="E1481" s="11"/>
      <c r="F1481" s="98" t="s">
        <v>3495</v>
      </c>
      <c r="G1481" s="93"/>
      <c r="H1481" s="93"/>
      <c r="I1481" s="93"/>
      <c r="J1481" s="93"/>
      <c r="K1481" s="96"/>
      <c r="L1481" s="97"/>
      <c r="M1481" s="97"/>
      <c r="N1481" s="97"/>
      <c r="R1481" s="106"/>
      <c r="S1481" s="83"/>
      <c r="T1481" s="106"/>
      <c r="U1481" s="109"/>
      <c r="V1481" s="109"/>
      <c r="W1481" s="109"/>
      <c r="X1481" s="109"/>
      <c r="Y1481" s="83"/>
      <c r="Z1481" s="83"/>
      <c r="AA1481" s="83"/>
    </row>
    <row r="1482" spans="2:27">
      <c r="B1482" s="9" t="s">
        <v>2433</v>
      </c>
      <c r="C1482" s="11"/>
      <c r="D1482" s="11"/>
      <c r="E1482" s="11"/>
      <c r="F1482" s="98" t="s">
        <v>2434</v>
      </c>
      <c r="G1482" s="93"/>
      <c r="H1482" s="93"/>
      <c r="I1482" s="93"/>
      <c r="J1482" s="93"/>
      <c r="K1482" s="96"/>
      <c r="L1482" s="97"/>
      <c r="M1482" s="97"/>
      <c r="N1482" s="97"/>
      <c r="R1482" s="106"/>
      <c r="S1482" s="83"/>
      <c r="T1482" s="106"/>
      <c r="U1482" s="109"/>
      <c r="V1482" s="109"/>
      <c r="W1482" s="109"/>
      <c r="X1482" s="109"/>
      <c r="Y1482" s="83"/>
      <c r="Z1482" s="83"/>
      <c r="AA1482" s="83"/>
    </row>
    <row r="1483" spans="2:27">
      <c r="B1483" s="9"/>
      <c r="C1483" s="11"/>
      <c r="D1483" s="11"/>
      <c r="E1483" s="11" t="s">
        <v>2435</v>
      </c>
      <c r="F1483" s="11"/>
      <c r="G1483" s="93"/>
      <c r="H1483" s="93"/>
      <c r="I1483" s="93"/>
      <c r="J1483" s="93"/>
      <c r="K1483" s="96"/>
      <c r="L1483" s="97"/>
      <c r="M1483" s="97"/>
      <c r="N1483" s="97"/>
      <c r="R1483" s="106"/>
      <c r="S1483" s="83"/>
      <c r="T1483" s="106"/>
      <c r="U1483" s="109"/>
      <c r="V1483" s="109"/>
      <c r="W1483" s="109"/>
      <c r="X1483" s="109"/>
      <c r="Y1483" s="83"/>
      <c r="Z1483" s="83"/>
      <c r="AA1483" s="83"/>
    </row>
    <row r="1484" spans="2:27">
      <c r="B1484" s="9" t="s">
        <v>2436</v>
      </c>
      <c r="C1484" s="11"/>
      <c r="D1484" s="11"/>
      <c r="E1484" s="11"/>
      <c r="F1484" s="11" t="s">
        <v>2437</v>
      </c>
      <c r="G1484" s="93"/>
      <c r="H1484" s="93"/>
      <c r="I1484" s="93"/>
      <c r="J1484" s="93"/>
      <c r="K1484" s="96"/>
      <c r="L1484" s="97"/>
      <c r="M1484" s="97"/>
      <c r="N1484" s="97"/>
      <c r="R1484" s="106"/>
      <c r="S1484" s="83"/>
      <c r="T1484" s="106"/>
      <c r="U1484" s="109"/>
      <c r="V1484" s="109"/>
      <c r="W1484" s="109"/>
      <c r="X1484" s="109"/>
      <c r="Y1484" s="83"/>
      <c r="Z1484" s="83"/>
      <c r="AA1484" s="83"/>
    </row>
    <row r="1485" spans="2:27">
      <c r="B1485" s="9" t="s">
        <v>2438</v>
      </c>
      <c r="C1485" s="11"/>
      <c r="D1485" s="11"/>
      <c r="E1485" s="11"/>
      <c r="F1485" s="11" t="s">
        <v>2439</v>
      </c>
      <c r="G1485" s="93"/>
      <c r="H1485" s="93"/>
      <c r="I1485" s="93"/>
      <c r="J1485" s="93"/>
      <c r="K1485" s="96"/>
      <c r="L1485" s="97"/>
      <c r="M1485" s="97"/>
      <c r="N1485" s="97"/>
      <c r="R1485" s="106"/>
      <c r="S1485" s="83"/>
      <c r="T1485" s="106"/>
      <c r="U1485" s="109"/>
      <c r="V1485" s="109"/>
      <c r="W1485" s="109"/>
      <c r="X1485" s="109"/>
      <c r="Y1485" s="83"/>
      <c r="Z1485" s="83"/>
      <c r="AA1485" s="83"/>
    </row>
    <row r="1486" spans="2:27">
      <c r="B1486" s="9" t="s">
        <v>2440</v>
      </c>
      <c r="C1486" s="11"/>
      <c r="D1486" s="11"/>
      <c r="E1486" s="11"/>
      <c r="F1486" s="11" t="s">
        <v>2441</v>
      </c>
      <c r="G1486" s="93"/>
      <c r="H1486" s="93"/>
      <c r="I1486" s="93"/>
      <c r="J1486" s="93"/>
      <c r="K1486" s="96"/>
      <c r="L1486" s="97"/>
      <c r="M1486" s="97"/>
      <c r="N1486" s="97"/>
      <c r="R1486" s="106"/>
      <c r="S1486" s="83"/>
      <c r="T1486" s="106"/>
      <c r="U1486" s="109"/>
      <c r="V1486" s="109"/>
      <c r="W1486" s="109"/>
      <c r="X1486" s="109"/>
      <c r="Y1486" s="83"/>
      <c r="Z1486" s="83"/>
      <c r="AA1486" s="83"/>
    </row>
    <row r="1487" spans="2:27">
      <c r="B1487" s="9"/>
      <c r="C1487" s="11"/>
      <c r="D1487" s="11"/>
      <c r="E1487" s="11" t="s">
        <v>2442</v>
      </c>
      <c r="F1487" s="11"/>
      <c r="G1487" s="93"/>
      <c r="H1487" s="93"/>
      <c r="I1487" s="93"/>
      <c r="J1487" s="93"/>
      <c r="K1487" s="96"/>
      <c r="L1487" s="97"/>
      <c r="M1487" s="97"/>
      <c r="N1487" s="97"/>
      <c r="R1487" s="106"/>
      <c r="S1487" s="83"/>
      <c r="T1487" s="106"/>
      <c r="U1487" s="109"/>
      <c r="V1487" s="109"/>
      <c r="W1487" s="109"/>
      <c r="X1487" s="109"/>
      <c r="Y1487" s="83"/>
      <c r="Z1487" s="83"/>
      <c r="AA1487" s="83"/>
    </row>
    <row r="1488" spans="2:27">
      <c r="B1488" s="9" t="s">
        <v>2443</v>
      </c>
      <c r="C1488" s="11"/>
      <c r="D1488" s="11"/>
      <c r="E1488" s="11"/>
      <c r="F1488" s="11" t="s">
        <v>2444</v>
      </c>
      <c r="G1488" s="93"/>
      <c r="H1488" s="93"/>
      <c r="I1488" s="93"/>
      <c r="J1488" s="93"/>
      <c r="K1488" s="96"/>
      <c r="L1488" s="97"/>
      <c r="M1488" s="97"/>
      <c r="N1488" s="97"/>
      <c r="R1488" s="106"/>
      <c r="S1488" s="83"/>
      <c r="T1488" s="106"/>
      <c r="U1488" s="109"/>
      <c r="V1488" s="109"/>
      <c r="W1488" s="109"/>
      <c r="X1488" s="109"/>
      <c r="Y1488" s="83"/>
      <c r="Z1488" s="83"/>
      <c r="AA1488" s="83"/>
    </row>
    <row r="1489" spans="2:27">
      <c r="B1489" s="9" t="s">
        <v>2445</v>
      </c>
      <c r="C1489" s="11"/>
      <c r="D1489" s="11"/>
      <c r="E1489" s="11"/>
      <c r="F1489" s="11" t="s">
        <v>2446</v>
      </c>
      <c r="G1489" s="93"/>
      <c r="H1489" s="93"/>
      <c r="I1489" s="93"/>
      <c r="J1489" s="93"/>
      <c r="K1489" s="96"/>
      <c r="L1489" s="97"/>
      <c r="M1489" s="97"/>
      <c r="N1489" s="97"/>
      <c r="R1489" s="106"/>
      <c r="S1489" s="83"/>
      <c r="T1489" s="106"/>
      <c r="U1489" s="109"/>
      <c r="V1489" s="109"/>
      <c r="W1489" s="109"/>
      <c r="X1489" s="109"/>
      <c r="Y1489" s="83"/>
      <c r="Z1489" s="83"/>
      <c r="AA1489" s="83"/>
    </row>
    <row r="1490" spans="2:27">
      <c r="B1490" s="9"/>
      <c r="C1490" s="11"/>
      <c r="D1490" s="11"/>
      <c r="E1490" s="11" t="s">
        <v>2447</v>
      </c>
      <c r="F1490" s="11"/>
      <c r="G1490" s="93"/>
      <c r="H1490" s="93"/>
      <c r="I1490" s="93"/>
      <c r="J1490" s="93"/>
      <c r="K1490" s="96"/>
      <c r="L1490" s="97"/>
      <c r="M1490" s="97"/>
      <c r="N1490" s="97"/>
      <c r="R1490" s="106"/>
      <c r="S1490" s="83"/>
      <c r="T1490" s="106"/>
      <c r="U1490" s="109"/>
      <c r="V1490" s="109"/>
      <c r="W1490" s="109"/>
      <c r="X1490" s="109"/>
      <c r="Y1490" s="83"/>
      <c r="Z1490" s="83"/>
      <c r="AA1490" s="83"/>
    </row>
    <row r="1491" spans="2:27">
      <c r="B1491" s="9" t="s">
        <v>2448</v>
      </c>
      <c r="C1491" s="11"/>
      <c r="D1491" s="11"/>
      <c r="E1491" s="11"/>
      <c r="F1491" s="11" t="s">
        <v>2449</v>
      </c>
      <c r="G1491" s="93"/>
      <c r="H1491" s="93"/>
      <c r="I1491" s="93"/>
      <c r="J1491" s="93"/>
      <c r="K1491" s="96"/>
      <c r="L1491" s="97"/>
      <c r="M1491" s="97"/>
      <c r="N1491" s="97"/>
      <c r="R1491" s="106"/>
      <c r="S1491" s="83"/>
      <c r="T1491" s="106"/>
      <c r="U1491" s="109"/>
      <c r="V1491" s="109"/>
      <c r="W1491" s="109"/>
      <c r="X1491" s="109"/>
      <c r="Y1491" s="83"/>
      <c r="Z1491" s="83"/>
      <c r="AA1491" s="83"/>
    </row>
    <row r="1492" spans="2:27">
      <c r="B1492" s="9" t="s">
        <v>2450</v>
      </c>
      <c r="C1492" s="11"/>
      <c r="D1492" s="11"/>
      <c r="E1492" s="11"/>
      <c r="F1492" s="11" t="s">
        <v>2451</v>
      </c>
      <c r="G1492" s="93"/>
      <c r="H1492" s="93"/>
      <c r="I1492" s="93"/>
      <c r="J1492" s="93"/>
      <c r="K1492" s="96"/>
      <c r="L1492" s="97"/>
      <c r="M1492" s="97"/>
      <c r="N1492" s="97"/>
      <c r="R1492" s="106"/>
      <c r="S1492" s="83"/>
      <c r="T1492" s="106"/>
      <c r="U1492" s="109"/>
      <c r="V1492" s="109"/>
      <c r="W1492" s="109"/>
      <c r="X1492" s="109"/>
      <c r="Y1492" s="83"/>
      <c r="Z1492" s="83"/>
      <c r="AA1492" s="83"/>
    </row>
    <row r="1493" spans="2:27">
      <c r="B1493" s="9" t="s">
        <v>2452</v>
      </c>
      <c r="C1493" s="11"/>
      <c r="D1493" s="11"/>
      <c r="E1493" s="11"/>
      <c r="F1493" s="11" t="s">
        <v>2453</v>
      </c>
      <c r="G1493" s="93"/>
      <c r="H1493" s="93"/>
      <c r="I1493" s="93"/>
      <c r="J1493" s="93"/>
      <c r="K1493" s="96"/>
      <c r="L1493" s="97"/>
      <c r="M1493" s="97"/>
      <c r="N1493" s="97"/>
      <c r="R1493" s="106"/>
      <c r="S1493" s="83"/>
      <c r="T1493" s="106"/>
      <c r="U1493" s="109"/>
      <c r="V1493" s="109"/>
      <c r="W1493" s="109"/>
      <c r="X1493" s="109"/>
      <c r="Y1493" s="83"/>
      <c r="Z1493" s="83"/>
      <c r="AA1493" s="83"/>
    </row>
    <row r="1494" spans="2:27">
      <c r="B1494" s="9" t="s">
        <v>2454</v>
      </c>
      <c r="C1494" s="11"/>
      <c r="D1494" s="11"/>
      <c r="E1494" s="11"/>
      <c r="F1494" s="11" t="s">
        <v>2455</v>
      </c>
      <c r="G1494" s="93"/>
      <c r="H1494" s="93"/>
      <c r="I1494" s="93"/>
      <c r="J1494" s="93"/>
      <c r="K1494" s="96"/>
      <c r="L1494" s="97"/>
      <c r="M1494" s="97"/>
      <c r="N1494" s="97"/>
      <c r="R1494" s="106"/>
      <c r="S1494" s="83"/>
      <c r="T1494" s="106"/>
      <c r="U1494" s="109"/>
      <c r="V1494" s="109"/>
      <c r="W1494" s="109"/>
      <c r="X1494" s="109"/>
      <c r="Y1494" s="83"/>
      <c r="Z1494" s="83"/>
      <c r="AA1494" s="83"/>
    </row>
    <row r="1495" spans="2:27">
      <c r="B1495" s="9"/>
      <c r="C1495" s="11"/>
      <c r="D1495" s="11"/>
      <c r="E1495" s="11" t="s">
        <v>2456</v>
      </c>
      <c r="F1495" s="11"/>
      <c r="G1495" s="93"/>
      <c r="H1495" s="93"/>
      <c r="I1495" s="93"/>
      <c r="J1495" s="93"/>
      <c r="K1495" s="96"/>
      <c r="L1495" s="97"/>
      <c r="M1495" s="97"/>
      <c r="N1495" s="97"/>
      <c r="R1495" s="106"/>
      <c r="S1495" s="83"/>
      <c r="T1495" s="106"/>
      <c r="U1495" s="109"/>
      <c r="V1495" s="109"/>
      <c r="W1495" s="109"/>
      <c r="X1495" s="109"/>
      <c r="Y1495" s="83"/>
      <c r="Z1495" s="83"/>
      <c r="AA1495" s="83"/>
    </row>
    <row r="1496" spans="2:27">
      <c r="B1496" s="9" t="s">
        <v>2457</v>
      </c>
      <c r="C1496" s="11"/>
      <c r="D1496" s="11"/>
      <c r="E1496" s="11"/>
      <c r="F1496" s="11" t="s">
        <v>2458</v>
      </c>
      <c r="G1496" s="93"/>
      <c r="H1496" s="93"/>
      <c r="I1496" s="93"/>
      <c r="J1496" s="93"/>
      <c r="K1496" s="96"/>
      <c r="L1496" s="97"/>
      <c r="M1496" s="97"/>
      <c r="N1496" s="97"/>
      <c r="R1496" s="106"/>
      <c r="S1496" s="83"/>
      <c r="T1496" s="106"/>
      <c r="U1496" s="109"/>
      <c r="V1496" s="109"/>
      <c r="W1496" s="109"/>
      <c r="X1496" s="109"/>
      <c r="Y1496" s="83"/>
      <c r="Z1496" s="83"/>
      <c r="AA1496" s="83"/>
    </row>
    <row r="1497" spans="2:27">
      <c r="B1497" s="9" t="s">
        <v>2459</v>
      </c>
      <c r="C1497" s="11"/>
      <c r="D1497" s="11"/>
      <c r="E1497" s="11"/>
      <c r="F1497" s="11" t="s">
        <v>2460</v>
      </c>
      <c r="G1497" s="93"/>
      <c r="H1497" s="93"/>
      <c r="I1497" s="93"/>
      <c r="J1497" s="93"/>
      <c r="K1497" s="96"/>
      <c r="L1497" s="97"/>
      <c r="M1497" s="97"/>
      <c r="N1497" s="97"/>
      <c r="R1497" s="106"/>
      <c r="S1497" s="83"/>
      <c r="T1497" s="106"/>
      <c r="U1497" s="109"/>
      <c r="V1497" s="109"/>
      <c r="W1497" s="109"/>
      <c r="X1497" s="109"/>
      <c r="Y1497" s="83"/>
      <c r="Z1497" s="83"/>
      <c r="AA1497" s="83"/>
    </row>
    <row r="1498" spans="2:27">
      <c r="B1498" s="9" t="s">
        <v>2461</v>
      </c>
      <c r="C1498" s="11"/>
      <c r="D1498" s="11"/>
      <c r="E1498" s="11"/>
      <c r="F1498" s="11" t="s">
        <v>2462</v>
      </c>
      <c r="G1498" s="93"/>
      <c r="H1498" s="93"/>
      <c r="I1498" s="93"/>
      <c r="J1498" s="93"/>
      <c r="K1498" s="96"/>
      <c r="L1498" s="97"/>
      <c r="M1498" s="97"/>
      <c r="N1498" s="97"/>
      <c r="R1498" s="106"/>
      <c r="S1498" s="83"/>
      <c r="T1498" s="106"/>
      <c r="U1498" s="109"/>
      <c r="V1498" s="109"/>
      <c r="W1498" s="109"/>
      <c r="X1498" s="109"/>
      <c r="Y1498" s="83"/>
      <c r="Z1498" s="83"/>
      <c r="AA1498" s="83"/>
    </row>
    <row r="1499" spans="2:27">
      <c r="B1499" s="9"/>
      <c r="C1499" s="11"/>
      <c r="D1499" s="11"/>
      <c r="E1499" s="11" t="s">
        <v>2463</v>
      </c>
      <c r="F1499" s="11"/>
      <c r="G1499" s="93"/>
      <c r="H1499" s="93"/>
      <c r="I1499" s="93"/>
      <c r="J1499" s="93"/>
      <c r="K1499" s="96"/>
      <c r="L1499" s="97"/>
      <c r="M1499" s="97"/>
      <c r="N1499" s="97"/>
      <c r="R1499" s="106"/>
      <c r="S1499" s="83"/>
      <c r="T1499" s="106"/>
      <c r="U1499" s="109"/>
      <c r="V1499" s="109"/>
      <c r="W1499" s="109"/>
      <c r="X1499" s="109"/>
      <c r="Y1499" s="83"/>
      <c r="Z1499" s="83"/>
      <c r="AA1499" s="83"/>
    </row>
    <row r="1500" spans="2:27">
      <c r="B1500" s="9" t="s">
        <v>2464</v>
      </c>
      <c r="C1500" s="11"/>
      <c r="D1500" s="11"/>
      <c r="E1500" s="11"/>
      <c r="F1500" s="11" t="s">
        <v>2465</v>
      </c>
      <c r="G1500" s="93"/>
      <c r="H1500" s="93"/>
      <c r="I1500" s="93"/>
      <c r="J1500" s="93"/>
      <c r="K1500" s="96"/>
      <c r="L1500" s="97"/>
      <c r="M1500" s="97"/>
      <c r="N1500" s="97"/>
      <c r="R1500" s="106"/>
      <c r="S1500" s="83"/>
      <c r="T1500" s="106"/>
      <c r="U1500" s="109"/>
      <c r="V1500" s="109"/>
      <c r="W1500" s="109"/>
      <c r="X1500" s="109"/>
      <c r="Y1500" s="83"/>
      <c r="Z1500" s="83"/>
      <c r="AA1500" s="83"/>
    </row>
    <row r="1501" spans="2:27">
      <c r="B1501" s="9" t="s">
        <v>2466</v>
      </c>
      <c r="C1501" s="11"/>
      <c r="D1501" s="11"/>
      <c r="E1501" s="11"/>
      <c r="F1501" s="11" t="s">
        <v>2467</v>
      </c>
      <c r="G1501" s="93"/>
      <c r="H1501" s="93"/>
      <c r="I1501" s="93"/>
      <c r="J1501" s="93"/>
      <c r="K1501" s="96"/>
      <c r="L1501" s="97"/>
      <c r="M1501" s="97"/>
      <c r="N1501" s="97"/>
      <c r="R1501" s="106"/>
      <c r="S1501" s="83"/>
      <c r="T1501" s="106"/>
      <c r="U1501" s="109"/>
      <c r="V1501" s="109"/>
      <c r="W1501" s="109"/>
      <c r="X1501" s="109"/>
      <c r="Y1501" s="83"/>
      <c r="Z1501" s="83"/>
      <c r="AA1501" s="83"/>
    </row>
    <row r="1502" spans="2:27">
      <c r="B1502" s="9"/>
      <c r="C1502" s="11"/>
      <c r="D1502" s="11"/>
      <c r="E1502" s="11" t="s">
        <v>2468</v>
      </c>
      <c r="F1502" s="11"/>
      <c r="G1502" s="93"/>
      <c r="H1502" s="93"/>
      <c r="I1502" s="93"/>
      <c r="J1502" s="93"/>
      <c r="K1502" s="96"/>
      <c r="L1502" s="97"/>
      <c r="M1502" s="97"/>
      <c r="N1502" s="97"/>
      <c r="R1502" s="106"/>
      <c r="S1502" s="83"/>
      <c r="T1502" s="106"/>
      <c r="U1502" s="109"/>
      <c r="V1502" s="109"/>
      <c r="W1502" s="109"/>
      <c r="X1502" s="109"/>
      <c r="Y1502" s="83"/>
      <c r="Z1502" s="83"/>
      <c r="AA1502" s="83"/>
    </row>
    <row r="1503" spans="2:27">
      <c r="B1503" s="9" t="s">
        <v>2469</v>
      </c>
      <c r="C1503" s="11"/>
      <c r="D1503" s="11"/>
      <c r="E1503" s="11"/>
      <c r="F1503" s="98" t="s">
        <v>2472</v>
      </c>
      <c r="G1503" s="93"/>
      <c r="H1503" s="93"/>
      <c r="I1503" s="93"/>
      <c r="J1503" s="93"/>
      <c r="K1503" s="96"/>
      <c r="L1503" s="97"/>
      <c r="M1503" s="97"/>
      <c r="N1503" s="97"/>
      <c r="R1503" s="106"/>
      <c r="S1503" s="83"/>
      <c r="T1503" s="106"/>
      <c r="U1503" s="109"/>
      <c r="V1503" s="109"/>
      <c r="W1503" s="109"/>
      <c r="X1503" s="109"/>
      <c r="Y1503" s="83"/>
      <c r="Z1503" s="83"/>
      <c r="AA1503" s="83"/>
    </row>
    <row r="1504" spans="2:27">
      <c r="B1504" s="9" t="s">
        <v>2471</v>
      </c>
      <c r="C1504" s="11"/>
      <c r="D1504" s="11"/>
      <c r="E1504" s="11"/>
      <c r="F1504" s="98" t="s">
        <v>2474</v>
      </c>
      <c r="G1504" s="105"/>
      <c r="H1504" s="93"/>
      <c r="I1504" s="93"/>
      <c r="J1504" s="93"/>
      <c r="K1504" s="96"/>
      <c r="L1504" s="97"/>
      <c r="M1504" s="97"/>
      <c r="N1504" s="97"/>
      <c r="R1504" s="106"/>
      <c r="S1504" s="83"/>
      <c r="T1504" s="106"/>
      <c r="U1504" s="109"/>
      <c r="V1504" s="109"/>
      <c r="W1504" s="109"/>
      <c r="X1504" s="109"/>
      <c r="Y1504" s="83"/>
      <c r="Z1504" s="83"/>
      <c r="AA1504" s="83"/>
    </row>
    <row r="1505" spans="2:27">
      <c r="B1505" s="9" t="s">
        <v>2473</v>
      </c>
      <c r="C1505" s="11"/>
      <c r="D1505" s="11"/>
      <c r="E1505" s="11"/>
      <c r="F1505" s="98" t="s">
        <v>2476</v>
      </c>
      <c r="G1505" s="105"/>
      <c r="H1505" s="93"/>
      <c r="I1505" s="93"/>
      <c r="J1505" s="93"/>
      <c r="K1505" s="96"/>
      <c r="L1505" s="97"/>
      <c r="M1505" s="97"/>
      <c r="N1505" s="97"/>
      <c r="R1505" s="106"/>
      <c r="S1505" s="83"/>
      <c r="T1505" s="106"/>
      <c r="U1505" s="109"/>
      <c r="V1505" s="109"/>
      <c r="W1505" s="109"/>
      <c r="X1505" s="109"/>
      <c r="Y1505" s="83"/>
      <c r="Z1505" s="83"/>
      <c r="AA1505" s="83"/>
    </row>
    <row r="1506" spans="2:27">
      <c r="B1506" s="9" t="s">
        <v>2475</v>
      </c>
      <c r="C1506" s="11"/>
      <c r="D1506" s="11"/>
      <c r="E1506" s="11"/>
      <c r="F1506" s="98" t="s">
        <v>2478</v>
      </c>
      <c r="G1506" s="105"/>
      <c r="H1506" s="93"/>
      <c r="I1506" s="93"/>
      <c r="J1506" s="93"/>
      <c r="K1506" s="96"/>
      <c r="L1506" s="97"/>
      <c r="M1506" s="97"/>
      <c r="N1506" s="97"/>
      <c r="R1506" s="106"/>
      <c r="S1506" s="83"/>
      <c r="T1506" s="106"/>
      <c r="U1506" s="109"/>
      <c r="V1506" s="109"/>
      <c r="W1506" s="109"/>
      <c r="X1506" s="109"/>
      <c r="Y1506" s="83"/>
      <c r="Z1506" s="83"/>
      <c r="AA1506" s="83"/>
    </row>
    <row r="1507" spans="2:27">
      <c r="B1507" s="9" t="s">
        <v>2477</v>
      </c>
      <c r="C1507" s="11"/>
      <c r="D1507" s="11"/>
      <c r="E1507" s="11"/>
      <c r="F1507" s="98" t="s">
        <v>2480</v>
      </c>
      <c r="G1507" s="105"/>
      <c r="H1507" s="93"/>
      <c r="I1507" s="93"/>
      <c r="J1507" s="93"/>
      <c r="K1507" s="96"/>
      <c r="L1507" s="97"/>
      <c r="M1507" s="97"/>
      <c r="N1507" s="97"/>
      <c r="R1507" s="106"/>
      <c r="S1507" s="83"/>
      <c r="T1507" s="106"/>
      <c r="U1507" s="109"/>
      <c r="V1507" s="109"/>
      <c r="W1507" s="109"/>
      <c r="X1507" s="109"/>
      <c r="Y1507" s="83"/>
      <c r="Z1507" s="83"/>
      <c r="AA1507" s="83"/>
    </row>
    <row r="1508" spans="2:27">
      <c r="B1508" s="9" t="s">
        <v>2479</v>
      </c>
      <c r="C1508" s="11"/>
      <c r="D1508" s="11"/>
      <c r="E1508" s="11"/>
      <c r="F1508" s="98" t="s">
        <v>2482</v>
      </c>
      <c r="G1508" s="105"/>
      <c r="H1508" s="93"/>
      <c r="I1508" s="93"/>
      <c r="J1508" s="93"/>
      <c r="K1508" s="96"/>
      <c r="L1508" s="97"/>
      <c r="M1508" s="97"/>
      <c r="N1508" s="97"/>
      <c r="R1508" s="106"/>
      <c r="S1508" s="83"/>
      <c r="T1508" s="106"/>
      <c r="U1508" s="109"/>
      <c r="V1508" s="109"/>
      <c r="W1508" s="109"/>
      <c r="X1508" s="109"/>
      <c r="Y1508" s="83"/>
      <c r="Z1508" s="83"/>
      <c r="AA1508" s="83"/>
    </row>
    <row r="1509" spans="2:27">
      <c r="B1509" s="9" t="s">
        <v>2481</v>
      </c>
      <c r="C1509" s="11"/>
      <c r="D1509" s="11"/>
      <c r="E1509" s="11"/>
      <c r="F1509" s="98" t="s">
        <v>2483</v>
      </c>
      <c r="G1509" s="105"/>
      <c r="H1509" s="93"/>
      <c r="I1509" s="93"/>
      <c r="J1509" s="93"/>
      <c r="K1509" s="96"/>
      <c r="L1509" s="97"/>
      <c r="M1509" s="97"/>
      <c r="N1509" s="97"/>
      <c r="R1509" s="106"/>
      <c r="S1509" s="83"/>
      <c r="T1509" s="106"/>
      <c r="U1509" s="109"/>
      <c r="V1509" s="109"/>
      <c r="W1509" s="109"/>
      <c r="X1509" s="109"/>
      <c r="Y1509" s="83"/>
      <c r="Z1509" s="83"/>
      <c r="AA1509" s="83"/>
    </row>
    <row r="1510" spans="2:27">
      <c r="B1510" s="9" t="s">
        <v>2484</v>
      </c>
      <c r="C1510" s="11"/>
      <c r="D1510" s="11"/>
      <c r="E1510" s="11"/>
      <c r="F1510" s="11" t="s">
        <v>2485</v>
      </c>
      <c r="G1510" s="93"/>
      <c r="H1510" s="93"/>
      <c r="I1510" s="93"/>
      <c r="J1510" s="93"/>
      <c r="K1510" s="96"/>
      <c r="L1510" s="97"/>
      <c r="M1510" s="97"/>
      <c r="N1510" s="97"/>
      <c r="R1510" s="106"/>
      <c r="S1510" s="83"/>
      <c r="T1510" s="106"/>
      <c r="U1510" s="109"/>
      <c r="V1510" s="109"/>
      <c r="W1510" s="109"/>
      <c r="X1510" s="109"/>
      <c r="Y1510" s="83"/>
      <c r="Z1510" s="83"/>
      <c r="AA1510" s="83"/>
    </row>
    <row r="1511" spans="2:27">
      <c r="B1511" s="9"/>
      <c r="C1511" s="11"/>
      <c r="D1511" s="11" t="s">
        <v>2486</v>
      </c>
      <c r="E1511" s="11"/>
      <c r="F1511" s="11"/>
      <c r="G1511" s="93"/>
      <c r="H1511" s="93"/>
      <c r="I1511" s="93"/>
      <c r="J1511" s="93"/>
      <c r="K1511" s="96"/>
      <c r="L1511" s="97"/>
      <c r="M1511" s="97"/>
      <c r="N1511" s="97"/>
      <c r="R1511" s="106"/>
      <c r="S1511" s="83"/>
      <c r="T1511" s="106"/>
      <c r="U1511" s="109"/>
      <c r="V1511" s="109"/>
      <c r="W1511" s="109"/>
      <c r="X1511" s="109"/>
      <c r="Y1511" s="83"/>
      <c r="Z1511" s="83"/>
      <c r="AA1511" s="83"/>
    </row>
    <row r="1512" spans="2:27">
      <c r="B1512" s="9"/>
      <c r="C1512" s="11"/>
      <c r="D1512" s="11"/>
      <c r="E1512" s="11" t="s">
        <v>2487</v>
      </c>
      <c r="F1512" s="11"/>
      <c r="G1512" s="93"/>
      <c r="H1512" s="93"/>
      <c r="I1512" s="93"/>
      <c r="J1512" s="93"/>
      <c r="K1512" s="96"/>
      <c r="L1512" s="97"/>
      <c r="M1512" s="97"/>
      <c r="N1512" s="97"/>
      <c r="R1512" s="106"/>
      <c r="S1512" s="83"/>
      <c r="T1512" s="106"/>
      <c r="U1512" s="109"/>
      <c r="V1512" s="109"/>
      <c r="W1512" s="109"/>
      <c r="X1512" s="109"/>
      <c r="Y1512" s="83"/>
      <c r="Z1512" s="83"/>
      <c r="AA1512" s="83"/>
    </row>
    <row r="1513" spans="2:27">
      <c r="B1513" s="9" t="s">
        <v>2488</v>
      </c>
      <c r="C1513" s="11"/>
      <c r="D1513" s="11"/>
      <c r="E1513" s="11"/>
      <c r="F1513" s="11" t="s">
        <v>205</v>
      </c>
      <c r="G1513" s="93"/>
      <c r="H1513" s="93"/>
      <c r="I1513" s="93"/>
      <c r="J1513" s="93"/>
      <c r="K1513" s="96"/>
      <c r="L1513" s="97"/>
      <c r="M1513" s="97"/>
      <c r="N1513" s="97"/>
      <c r="R1513" s="106"/>
      <c r="S1513" s="83"/>
      <c r="T1513" s="106"/>
      <c r="U1513" s="109"/>
      <c r="V1513" s="109"/>
      <c r="W1513" s="109"/>
      <c r="X1513" s="109"/>
      <c r="Y1513" s="83"/>
      <c r="Z1513" s="83"/>
      <c r="AA1513" s="83"/>
    </row>
    <row r="1514" spans="2:27">
      <c r="B1514" s="9" t="s">
        <v>2489</v>
      </c>
      <c r="C1514" s="11"/>
      <c r="D1514" s="11"/>
      <c r="E1514" s="11"/>
      <c r="F1514" s="11" t="s">
        <v>2087</v>
      </c>
      <c r="G1514" s="93"/>
      <c r="H1514" s="93"/>
      <c r="I1514" s="93"/>
      <c r="J1514" s="93"/>
      <c r="K1514" s="96"/>
      <c r="L1514" s="97"/>
      <c r="M1514" s="97"/>
      <c r="N1514" s="97"/>
      <c r="R1514" s="106"/>
      <c r="S1514" s="83"/>
      <c r="T1514" s="106"/>
      <c r="U1514" s="109"/>
      <c r="V1514" s="109"/>
      <c r="W1514" s="109"/>
      <c r="X1514" s="109"/>
      <c r="Y1514" s="83"/>
      <c r="Z1514" s="83"/>
      <c r="AA1514" s="83"/>
    </row>
    <row r="1515" spans="2:27">
      <c r="B1515" s="9" t="s">
        <v>2490</v>
      </c>
      <c r="C1515" s="11"/>
      <c r="D1515" s="11"/>
      <c r="E1515" s="11"/>
      <c r="F1515" s="11" t="s">
        <v>207</v>
      </c>
      <c r="G1515" s="93"/>
      <c r="H1515" s="93"/>
      <c r="I1515" s="93"/>
      <c r="J1515" s="93"/>
      <c r="K1515" s="96"/>
      <c r="L1515" s="97"/>
      <c r="M1515" s="97"/>
      <c r="N1515" s="97"/>
      <c r="R1515" s="106"/>
      <c r="S1515" s="83"/>
      <c r="T1515" s="106"/>
      <c r="U1515" s="109"/>
      <c r="V1515" s="109"/>
      <c r="W1515" s="109"/>
      <c r="X1515" s="109"/>
      <c r="Y1515" s="83"/>
      <c r="Z1515" s="83"/>
      <c r="AA1515" s="83"/>
    </row>
    <row r="1516" spans="2:27">
      <c r="B1516" s="9"/>
      <c r="C1516" s="11"/>
      <c r="D1516" s="11"/>
      <c r="E1516" s="11" t="s">
        <v>2491</v>
      </c>
      <c r="F1516" s="11"/>
      <c r="G1516" s="93"/>
      <c r="H1516" s="93"/>
      <c r="I1516" s="93"/>
      <c r="J1516" s="93"/>
      <c r="K1516" s="96"/>
      <c r="L1516" s="97"/>
      <c r="M1516" s="97"/>
      <c r="N1516" s="97"/>
      <c r="R1516" s="106"/>
      <c r="S1516" s="83"/>
      <c r="T1516" s="106"/>
      <c r="U1516" s="109"/>
      <c r="V1516" s="109"/>
      <c r="W1516" s="109"/>
      <c r="X1516" s="109"/>
      <c r="Y1516" s="83"/>
      <c r="Z1516" s="83"/>
      <c r="AA1516" s="83"/>
    </row>
    <row r="1517" spans="2:27">
      <c r="B1517" s="9" t="s">
        <v>2492</v>
      </c>
      <c r="C1517" s="11"/>
      <c r="D1517" s="11"/>
      <c r="E1517" s="11"/>
      <c r="F1517" s="11" t="s">
        <v>2493</v>
      </c>
      <c r="G1517" s="93"/>
      <c r="H1517" s="93"/>
      <c r="I1517" s="93"/>
      <c r="J1517" s="93"/>
      <c r="K1517" s="96"/>
      <c r="L1517" s="97"/>
      <c r="M1517" s="97"/>
      <c r="N1517" s="97"/>
      <c r="R1517" s="106"/>
      <c r="S1517" s="83"/>
      <c r="T1517" s="106"/>
      <c r="U1517" s="109"/>
      <c r="V1517" s="109"/>
      <c r="W1517" s="109"/>
      <c r="X1517" s="109"/>
      <c r="Y1517" s="83"/>
      <c r="Z1517" s="83"/>
      <c r="AA1517" s="83"/>
    </row>
    <row r="1518" spans="2:27">
      <c r="B1518" s="9" t="s">
        <v>2494</v>
      </c>
      <c r="C1518" s="11"/>
      <c r="D1518" s="11"/>
      <c r="E1518" s="11"/>
      <c r="F1518" s="11" t="s">
        <v>2495</v>
      </c>
      <c r="G1518" s="93"/>
      <c r="H1518" s="93"/>
      <c r="I1518" s="93"/>
      <c r="J1518" s="93"/>
      <c r="K1518" s="96"/>
      <c r="L1518" s="97"/>
      <c r="M1518" s="97"/>
      <c r="N1518" s="97"/>
      <c r="R1518" s="106"/>
      <c r="S1518" s="83"/>
      <c r="T1518" s="106"/>
      <c r="U1518" s="109"/>
      <c r="V1518" s="109"/>
      <c r="W1518" s="109"/>
      <c r="X1518" s="109"/>
      <c r="Y1518" s="83"/>
      <c r="Z1518" s="83"/>
      <c r="AA1518" s="83"/>
    </row>
    <row r="1519" spans="2:27">
      <c r="B1519" s="9" t="s">
        <v>2496</v>
      </c>
      <c r="C1519" s="11"/>
      <c r="D1519" s="11"/>
      <c r="E1519" s="11"/>
      <c r="F1519" s="11" t="s">
        <v>2497</v>
      </c>
      <c r="G1519" s="93"/>
      <c r="H1519" s="93"/>
      <c r="I1519" s="93"/>
      <c r="J1519" s="93"/>
      <c r="K1519" s="96"/>
      <c r="L1519" s="97"/>
      <c r="M1519" s="97"/>
      <c r="N1519" s="97"/>
      <c r="R1519" s="106"/>
      <c r="S1519" s="83"/>
      <c r="T1519" s="106"/>
      <c r="U1519" s="109"/>
      <c r="V1519" s="109"/>
      <c r="W1519" s="109"/>
      <c r="X1519" s="109"/>
      <c r="Y1519" s="83"/>
      <c r="Z1519" s="83"/>
      <c r="AA1519" s="83"/>
    </row>
    <row r="1520" spans="2:27">
      <c r="B1520" s="9" t="s">
        <v>2498</v>
      </c>
      <c r="C1520" s="11"/>
      <c r="D1520" s="11"/>
      <c r="E1520" s="11"/>
      <c r="F1520" s="11" t="s">
        <v>2499</v>
      </c>
      <c r="G1520" s="93"/>
      <c r="H1520" s="93"/>
      <c r="I1520" s="93"/>
      <c r="J1520" s="93"/>
      <c r="K1520" s="96"/>
      <c r="L1520" s="97"/>
      <c r="M1520" s="97"/>
      <c r="N1520" s="97"/>
      <c r="R1520" s="106"/>
      <c r="S1520" s="83"/>
      <c r="T1520" s="106"/>
      <c r="U1520" s="109"/>
      <c r="V1520" s="109"/>
      <c r="W1520" s="109"/>
      <c r="X1520" s="109"/>
      <c r="Y1520" s="83"/>
      <c r="Z1520" s="83"/>
      <c r="AA1520" s="83"/>
    </row>
    <row r="1521" spans="2:27">
      <c r="B1521" s="9" t="s">
        <v>2500</v>
      </c>
      <c r="C1521" s="11"/>
      <c r="D1521" s="11"/>
      <c r="E1521" s="11"/>
      <c r="F1521" s="11" t="s">
        <v>2501</v>
      </c>
      <c r="G1521" s="93"/>
      <c r="H1521" s="93"/>
      <c r="I1521" s="93"/>
      <c r="J1521" s="93"/>
      <c r="K1521" s="96"/>
      <c r="L1521" s="97"/>
      <c r="M1521" s="97"/>
      <c r="N1521" s="97"/>
      <c r="R1521" s="106"/>
      <c r="S1521" s="83"/>
      <c r="T1521" s="106"/>
      <c r="U1521" s="109"/>
      <c r="V1521" s="109"/>
      <c r="W1521" s="109"/>
      <c r="X1521" s="109"/>
      <c r="Y1521" s="83"/>
      <c r="Z1521" s="83"/>
      <c r="AA1521" s="83"/>
    </row>
    <row r="1522" spans="2:27">
      <c r="B1522" s="9"/>
      <c r="C1522" s="11"/>
      <c r="D1522" s="11"/>
      <c r="E1522" s="11" t="s">
        <v>2502</v>
      </c>
      <c r="F1522" s="11"/>
      <c r="G1522" s="93"/>
      <c r="H1522" s="93"/>
      <c r="I1522" s="93"/>
      <c r="J1522" s="93"/>
      <c r="K1522" s="96"/>
      <c r="L1522" s="97"/>
      <c r="M1522" s="97"/>
      <c r="N1522" s="97"/>
      <c r="R1522" s="106"/>
      <c r="S1522" s="83"/>
      <c r="T1522" s="106"/>
      <c r="U1522" s="109"/>
      <c r="V1522" s="109"/>
      <c r="W1522" s="109"/>
      <c r="X1522" s="109"/>
      <c r="Y1522" s="83"/>
      <c r="Z1522" s="83"/>
      <c r="AA1522" s="83"/>
    </row>
    <row r="1523" spans="2:27">
      <c r="B1523" s="9" t="s">
        <v>2503</v>
      </c>
      <c r="C1523" s="11"/>
      <c r="D1523" s="11"/>
      <c r="E1523" s="11"/>
      <c r="F1523" s="11" t="s">
        <v>2502</v>
      </c>
      <c r="G1523" s="93"/>
      <c r="H1523" s="93"/>
      <c r="I1523" s="93"/>
      <c r="J1523" s="93"/>
      <c r="K1523" s="96"/>
      <c r="L1523" s="97"/>
      <c r="M1523" s="97"/>
      <c r="N1523" s="97"/>
      <c r="R1523" s="106"/>
      <c r="S1523" s="83"/>
      <c r="T1523" s="106"/>
      <c r="U1523" s="109"/>
      <c r="V1523" s="109"/>
      <c r="W1523" s="109"/>
      <c r="X1523" s="109"/>
      <c r="Y1523" s="83"/>
      <c r="Z1523" s="83"/>
      <c r="AA1523" s="83"/>
    </row>
    <row r="1524" spans="2:27">
      <c r="B1524" s="9"/>
      <c r="C1524" s="11"/>
      <c r="D1524" s="11"/>
      <c r="E1524" s="11" t="s">
        <v>2504</v>
      </c>
      <c r="F1524" s="11"/>
      <c r="G1524" s="93"/>
      <c r="H1524" s="93"/>
      <c r="I1524" s="93"/>
      <c r="J1524" s="93"/>
      <c r="K1524" s="96"/>
      <c r="L1524" s="97"/>
      <c r="M1524" s="97"/>
      <c r="N1524" s="97"/>
      <c r="R1524" s="106"/>
      <c r="S1524" s="83"/>
      <c r="T1524" s="106"/>
      <c r="U1524" s="109"/>
      <c r="V1524" s="109"/>
      <c r="W1524" s="109"/>
      <c r="X1524" s="109"/>
      <c r="Y1524" s="83"/>
      <c r="Z1524" s="83"/>
      <c r="AA1524" s="83"/>
    </row>
    <row r="1525" spans="2:27">
      <c r="B1525" s="9" t="s">
        <v>2505</v>
      </c>
      <c r="C1525" s="11"/>
      <c r="D1525" s="11"/>
      <c r="E1525" s="11"/>
      <c r="F1525" s="11" t="s">
        <v>2504</v>
      </c>
      <c r="G1525" s="93"/>
      <c r="H1525" s="93"/>
      <c r="I1525" s="93"/>
      <c r="J1525" s="93"/>
      <c r="K1525" s="96"/>
      <c r="L1525" s="97"/>
      <c r="M1525" s="97"/>
      <c r="N1525" s="97"/>
      <c r="R1525" s="106"/>
      <c r="S1525" s="83"/>
      <c r="T1525" s="106"/>
      <c r="U1525" s="109"/>
      <c r="V1525" s="109"/>
      <c r="W1525" s="109"/>
      <c r="X1525" s="109"/>
      <c r="Y1525" s="83"/>
      <c r="Z1525" s="83"/>
      <c r="AA1525" s="83"/>
    </row>
    <row r="1526" spans="2:27">
      <c r="B1526" s="9"/>
      <c r="C1526" s="11" t="s">
        <v>2506</v>
      </c>
      <c r="D1526" s="11"/>
      <c r="E1526" s="11"/>
      <c r="F1526" s="11"/>
      <c r="G1526" s="93"/>
      <c r="H1526" s="93"/>
      <c r="I1526" s="93"/>
      <c r="J1526" s="93"/>
      <c r="K1526" s="96"/>
      <c r="L1526" s="97"/>
      <c r="M1526" s="97"/>
      <c r="N1526" s="97"/>
      <c r="R1526" s="106"/>
      <c r="S1526" s="83"/>
      <c r="T1526" s="106"/>
      <c r="U1526" s="109"/>
      <c r="V1526" s="109"/>
      <c r="W1526" s="109"/>
      <c r="X1526" s="109"/>
      <c r="Y1526" s="83"/>
      <c r="Z1526" s="83"/>
      <c r="AA1526" s="83"/>
    </row>
    <row r="1527" spans="2:27">
      <c r="B1527" s="9"/>
      <c r="C1527" s="11"/>
      <c r="D1527" s="11" t="s">
        <v>2507</v>
      </c>
      <c r="E1527" s="11"/>
      <c r="F1527" s="11"/>
      <c r="G1527" s="93"/>
      <c r="H1527" s="93"/>
      <c r="I1527" s="93"/>
      <c r="J1527" s="93"/>
      <c r="K1527" s="96"/>
      <c r="L1527" s="97"/>
      <c r="M1527" s="97"/>
      <c r="N1527" s="97"/>
      <c r="R1527" s="106"/>
      <c r="S1527" s="83"/>
      <c r="T1527" s="106"/>
      <c r="U1527" s="109"/>
      <c r="V1527" s="109"/>
      <c r="W1527" s="109"/>
      <c r="X1527" s="109"/>
      <c r="Y1527" s="83"/>
      <c r="Z1527" s="83"/>
      <c r="AA1527" s="83"/>
    </row>
    <row r="1528" spans="2:27">
      <c r="B1528" s="9"/>
      <c r="C1528" s="11"/>
      <c r="D1528" s="11"/>
      <c r="E1528" s="11" t="s">
        <v>2508</v>
      </c>
      <c r="F1528" s="11"/>
      <c r="G1528" s="93"/>
      <c r="H1528" s="93"/>
      <c r="I1528" s="93"/>
      <c r="J1528" s="93"/>
      <c r="K1528" s="96"/>
      <c r="L1528" s="97"/>
      <c r="M1528" s="97"/>
      <c r="N1528" s="97"/>
      <c r="R1528" s="106"/>
      <c r="S1528" s="83"/>
      <c r="T1528" s="106"/>
      <c r="U1528" s="109"/>
      <c r="V1528" s="109"/>
      <c r="W1528" s="109"/>
      <c r="X1528" s="109"/>
      <c r="Y1528" s="83"/>
      <c r="Z1528" s="83"/>
      <c r="AA1528" s="83"/>
    </row>
    <row r="1529" spans="2:27">
      <c r="B1529" s="9" t="s">
        <v>2509</v>
      </c>
      <c r="C1529" s="11"/>
      <c r="D1529" s="11"/>
      <c r="E1529" s="11"/>
      <c r="F1529" s="11" t="s">
        <v>205</v>
      </c>
      <c r="G1529" s="93"/>
      <c r="H1529" s="93"/>
      <c r="I1529" s="93"/>
      <c r="J1529" s="93"/>
      <c r="K1529" s="96"/>
      <c r="L1529" s="97"/>
      <c r="M1529" s="97"/>
      <c r="N1529" s="97"/>
      <c r="R1529" s="106"/>
      <c r="S1529" s="83"/>
      <c r="T1529" s="106"/>
      <c r="U1529" s="109"/>
      <c r="V1529" s="109"/>
      <c r="W1529" s="109"/>
      <c r="X1529" s="109"/>
      <c r="Y1529" s="83"/>
      <c r="Z1529" s="83"/>
      <c r="AA1529" s="83"/>
    </row>
    <row r="1530" spans="2:27">
      <c r="B1530" s="9" t="s">
        <v>2510</v>
      </c>
      <c r="C1530" s="11"/>
      <c r="D1530" s="11"/>
      <c r="E1530" s="11"/>
      <c r="F1530" s="11" t="s">
        <v>207</v>
      </c>
      <c r="G1530" s="93"/>
      <c r="H1530" s="93"/>
      <c r="I1530" s="93"/>
      <c r="J1530" s="93"/>
      <c r="K1530" s="96"/>
      <c r="L1530" s="97"/>
      <c r="M1530" s="97"/>
      <c r="N1530" s="97"/>
      <c r="R1530" s="106"/>
      <c r="S1530" s="83"/>
      <c r="T1530" s="106"/>
      <c r="U1530" s="109"/>
      <c r="V1530" s="109"/>
      <c r="W1530" s="109"/>
      <c r="X1530" s="109"/>
      <c r="Y1530" s="83"/>
      <c r="Z1530" s="83"/>
      <c r="AA1530" s="83"/>
    </row>
    <row r="1531" spans="2:27">
      <c r="B1531" s="9"/>
      <c r="C1531" s="11"/>
      <c r="D1531" s="11"/>
      <c r="E1531" s="11" t="s">
        <v>2511</v>
      </c>
      <c r="F1531" s="11"/>
      <c r="G1531" s="93"/>
      <c r="H1531" s="93"/>
      <c r="I1531" s="93"/>
      <c r="J1531" s="93"/>
      <c r="K1531" s="96"/>
      <c r="L1531" s="97"/>
      <c r="M1531" s="97"/>
      <c r="N1531" s="97"/>
      <c r="R1531" s="106"/>
      <c r="S1531" s="83"/>
      <c r="T1531" s="106"/>
      <c r="U1531" s="109"/>
      <c r="V1531" s="109"/>
      <c r="W1531" s="109"/>
      <c r="X1531" s="109"/>
      <c r="Y1531" s="83"/>
      <c r="Z1531" s="83"/>
      <c r="AA1531" s="83"/>
    </row>
    <row r="1532" spans="2:27">
      <c r="B1532" s="9" t="s">
        <v>2512</v>
      </c>
      <c r="C1532" s="11"/>
      <c r="D1532" s="11"/>
      <c r="E1532" s="11"/>
      <c r="F1532" s="11" t="s">
        <v>2511</v>
      </c>
      <c r="G1532" s="93"/>
      <c r="H1532" s="93"/>
      <c r="I1532" s="93"/>
      <c r="J1532" s="93"/>
      <c r="K1532" s="96"/>
      <c r="L1532" s="97"/>
      <c r="M1532" s="97"/>
      <c r="N1532" s="97"/>
      <c r="R1532" s="106"/>
      <c r="S1532" s="83"/>
      <c r="T1532" s="106"/>
      <c r="U1532" s="109"/>
      <c r="V1532" s="109"/>
      <c r="W1532" s="109"/>
      <c r="X1532" s="109"/>
      <c r="Y1532" s="83"/>
      <c r="Z1532" s="83"/>
      <c r="AA1532" s="83"/>
    </row>
    <row r="1533" spans="2:27">
      <c r="B1533" s="9"/>
      <c r="C1533" s="11"/>
      <c r="D1533" s="11"/>
      <c r="E1533" s="11" t="s">
        <v>2513</v>
      </c>
      <c r="F1533" s="11"/>
      <c r="G1533" s="93"/>
      <c r="H1533" s="93"/>
      <c r="I1533" s="93"/>
      <c r="J1533" s="93"/>
      <c r="K1533" s="96"/>
      <c r="L1533" s="97"/>
      <c r="M1533" s="97"/>
      <c r="N1533" s="97"/>
      <c r="R1533" s="106"/>
      <c r="S1533" s="83"/>
      <c r="T1533" s="106"/>
      <c r="U1533" s="109"/>
      <c r="V1533" s="109"/>
      <c r="W1533" s="109"/>
      <c r="X1533" s="109"/>
      <c r="Y1533" s="83"/>
      <c r="Z1533" s="83"/>
      <c r="AA1533" s="83"/>
    </row>
    <row r="1534" spans="2:27">
      <c r="B1534" s="9" t="s">
        <v>2514</v>
      </c>
      <c r="C1534" s="11"/>
      <c r="D1534" s="11"/>
      <c r="E1534" s="11"/>
      <c r="F1534" s="11" t="s">
        <v>2515</v>
      </c>
      <c r="G1534" s="93"/>
      <c r="H1534" s="93"/>
      <c r="I1534" s="93"/>
      <c r="J1534" s="93"/>
      <c r="K1534" s="96"/>
      <c r="L1534" s="97"/>
      <c r="M1534" s="97"/>
      <c r="N1534" s="97"/>
      <c r="R1534" s="106"/>
      <c r="S1534" s="83"/>
      <c r="T1534" s="106"/>
      <c r="U1534" s="109"/>
      <c r="V1534" s="109"/>
      <c r="W1534" s="109"/>
      <c r="X1534" s="109"/>
      <c r="Y1534" s="83"/>
      <c r="Z1534" s="83"/>
      <c r="AA1534" s="83"/>
    </row>
    <row r="1535" spans="2:27">
      <c r="B1535" s="9" t="s">
        <v>2516</v>
      </c>
      <c r="C1535" s="11"/>
      <c r="D1535" s="11"/>
      <c r="E1535" s="11"/>
      <c r="F1535" s="11" t="s">
        <v>2517</v>
      </c>
      <c r="G1535" s="93"/>
      <c r="H1535" s="93"/>
      <c r="I1535" s="93"/>
      <c r="J1535" s="93"/>
      <c r="K1535" s="96"/>
      <c r="L1535" s="97"/>
      <c r="M1535" s="97"/>
      <c r="N1535" s="97"/>
      <c r="R1535" s="106"/>
      <c r="S1535" s="83"/>
      <c r="T1535" s="106"/>
      <c r="U1535" s="109"/>
      <c r="V1535" s="109"/>
      <c r="W1535" s="109"/>
      <c r="X1535" s="109"/>
      <c r="Y1535" s="83"/>
      <c r="Z1535" s="83"/>
      <c r="AA1535" s="83"/>
    </row>
    <row r="1536" spans="2:27">
      <c r="B1536" s="9" t="s">
        <v>2518</v>
      </c>
      <c r="C1536" s="11"/>
      <c r="D1536" s="11"/>
      <c r="E1536" s="11"/>
      <c r="F1536" s="11" t="s">
        <v>2519</v>
      </c>
      <c r="G1536" s="93"/>
      <c r="H1536" s="93"/>
      <c r="I1536" s="93"/>
      <c r="J1536" s="93"/>
      <c r="K1536" s="96"/>
      <c r="L1536" s="97"/>
      <c r="M1536" s="97"/>
      <c r="N1536" s="97"/>
      <c r="R1536" s="106"/>
      <c r="S1536" s="83"/>
      <c r="T1536" s="106"/>
      <c r="U1536" s="109"/>
      <c r="V1536" s="109"/>
      <c r="W1536" s="109"/>
      <c r="X1536" s="109"/>
      <c r="Y1536" s="83"/>
      <c r="Z1536" s="83"/>
      <c r="AA1536" s="83"/>
    </row>
    <row r="1537" spans="2:27">
      <c r="B1537" s="9" t="s">
        <v>2520</v>
      </c>
      <c r="C1537" s="11"/>
      <c r="D1537" s="11"/>
      <c r="E1537" s="11"/>
      <c r="F1537" s="11" t="s">
        <v>2521</v>
      </c>
      <c r="G1537" s="93"/>
      <c r="H1537" s="93"/>
      <c r="I1537" s="93"/>
      <c r="J1537" s="93"/>
      <c r="K1537" s="96"/>
      <c r="L1537" s="97"/>
      <c r="M1537" s="97"/>
      <c r="N1537" s="97"/>
      <c r="R1537" s="106"/>
      <c r="S1537" s="83"/>
      <c r="T1537" s="106"/>
      <c r="U1537" s="109"/>
      <c r="V1537" s="109"/>
      <c r="W1537" s="109"/>
      <c r="X1537" s="109"/>
      <c r="Y1537" s="83"/>
      <c r="Z1537" s="83"/>
      <c r="AA1537" s="83"/>
    </row>
    <row r="1538" spans="2:27">
      <c r="B1538" s="9"/>
      <c r="C1538" s="11"/>
      <c r="D1538" s="11" t="s">
        <v>2522</v>
      </c>
      <c r="E1538" s="11"/>
      <c r="F1538" s="11"/>
      <c r="G1538" s="93"/>
      <c r="H1538" s="93"/>
      <c r="I1538" s="93"/>
      <c r="J1538" s="93"/>
      <c r="K1538" s="96"/>
      <c r="L1538" s="97"/>
      <c r="M1538" s="97"/>
      <c r="N1538" s="97"/>
      <c r="R1538" s="106"/>
      <c r="S1538" s="83"/>
      <c r="T1538" s="106"/>
      <c r="U1538" s="109"/>
      <c r="V1538" s="109"/>
      <c r="W1538" s="109"/>
      <c r="X1538" s="109"/>
      <c r="Y1538" s="83"/>
      <c r="Z1538" s="83"/>
      <c r="AA1538" s="83"/>
    </row>
    <row r="1539" spans="2:27">
      <c r="B1539" s="9"/>
      <c r="C1539" s="11"/>
      <c r="D1539" s="11"/>
      <c r="E1539" s="11" t="s">
        <v>2523</v>
      </c>
      <c r="F1539" s="11"/>
      <c r="G1539" s="93"/>
      <c r="H1539" s="93"/>
      <c r="I1539" s="93"/>
      <c r="J1539" s="93"/>
      <c r="K1539" s="96"/>
      <c r="L1539" s="97"/>
      <c r="M1539" s="97"/>
      <c r="N1539" s="97"/>
      <c r="R1539" s="106"/>
      <c r="S1539" s="83"/>
      <c r="T1539" s="106"/>
      <c r="U1539" s="109"/>
      <c r="V1539" s="109"/>
      <c r="W1539" s="109"/>
      <c r="X1539" s="109"/>
      <c r="Y1539" s="83"/>
      <c r="Z1539" s="83"/>
      <c r="AA1539" s="83"/>
    </row>
    <row r="1540" spans="2:27">
      <c r="B1540" s="9" t="s">
        <v>2524</v>
      </c>
      <c r="C1540" s="11"/>
      <c r="D1540" s="11"/>
      <c r="E1540" s="11"/>
      <c r="F1540" s="11" t="s">
        <v>205</v>
      </c>
      <c r="G1540" s="93"/>
      <c r="H1540" s="93"/>
      <c r="I1540" s="93"/>
      <c r="J1540" s="93"/>
      <c r="K1540" s="96"/>
      <c r="L1540" s="97"/>
      <c r="M1540" s="97"/>
      <c r="N1540" s="97"/>
      <c r="R1540" s="106"/>
      <c r="S1540" s="83"/>
      <c r="T1540" s="106"/>
      <c r="U1540" s="109"/>
      <c r="V1540" s="109"/>
      <c r="W1540" s="109"/>
      <c r="X1540" s="109"/>
      <c r="Y1540" s="83"/>
      <c r="Z1540" s="83"/>
      <c r="AA1540" s="83"/>
    </row>
    <row r="1541" spans="2:27">
      <c r="B1541" s="9" t="s">
        <v>2525</v>
      </c>
      <c r="C1541" s="11"/>
      <c r="D1541" s="11"/>
      <c r="E1541" s="11"/>
      <c r="F1541" s="11" t="s">
        <v>207</v>
      </c>
      <c r="G1541" s="93"/>
      <c r="H1541" s="93"/>
      <c r="I1541" s="93"/>
      <c r="J1541" s="93"/>
      <c r="K1541" s="96"/>
      <c r="L1541" s="97"/>
      <c r="M1541" s="97"/>
      <c r="N1541" s="97"/>
      <c r="R1541" s="106"/>
      <c r="S1541" s="83"/>
      <c r="T1541" s="106"/>
      <c r="U1541" s="109"/>
      <c r="V1541" s="109"/>
      <c r="W1541" s="109"/>
      <c r="X1541" s="109"/>
      <c r="Y1541" s="83"/>
      <c r="Z1541" s="83"/>
      <c r="AA1541" s="83"/>
    </row>
    <row r="1542" spans="2:27">
      <c r="B1542" s="9"/>
      <c r="C1542" s="11"/>
      <c r="D1542" s="11"/>
      <c r="E1542" s="11" t="s">
        <v>2526</v>
      </c>
      <c r="F1542" s="11"/>
      <c r="G1542" s="93"/>
      <c r="H1542" s="93"/>
      <c r="I1542" s="93"/>
      <c r="J1542" s="93"/>
      <c r="K1542" s="96"/>
      <c r="L1542" s="97"/>
      <c r="M1542" s="97"/>
      <c r="N1542" s="97"/>
      <c r="R1542" s="106"/>
      <c r="S1542" s="83"/>
      <c r="T1542" s="106"/>
      <c r="U1542" s="109"/>
      <c r="V1542" s="109"/>
      <c r="W1542" s="109"/>
      <c r="X1542" s="109"/>
      <c r="Y1542" s="83"/>
      <c r="Z1542" s="83"/>
      <c r="AA1542" s="83"/>
    </row>
    <row r="1543" spans="2:27">
      <c r="B1543" s="9" t="s">
        <v>2527</v>
      </c>
      <c r="C1543" s="11"/>
      <c r="D1543" s="11"/>
      <c r="E1543" s="11"/>
      <c r="F1543" s="11" t="s">
        <v>2528</v>
      </c>
      <c r="G1543" s="93"/>
      <c r="H1543" s="93"/>
      <c r="I1543" s="93"/>
      <c r="J1543" s="93"/>
      <c r="K1543" s="96"/>
      <c r="L1543" s="97"/>
      <c r="M1543" s="97"/>
      <c r="N1543" s="97"/>
      <c r="R1543" s="106"/>
      <c r="S1543" s="83"/>
      <c r="T1543" s="106"/>
      <c r="U1543" s="109"/>
      <c r="V1543" s="109"/>
      <c r="W1543" s="109"/>
      <c r="X1543" s="109"/>
      <c r="Y1543" s="83"/>
      <c r="Z1543" s="83"/>
      <c r="AA1543" s="83"/>
    </row>
    <row r="1544" spans="2:27">
      <c r="B1544" s="9" t="s">
        <v>2529</v>
      </c>
      <c r="C1544" s="11"/>
      <c r="D1544" s="11"/>
      <c r="E1544" s="11"/>
      <c r="F1544" s="11" t="s">
        <v>2530</v>
      </c>
      <c r="G1544" s="93"/>
      <c r="H1544" s="93"/>
      <c r="I1544" s="93"/>
      <c r="J1544" s="93"/>
      <c r="K1544" s="96"/>
      <c r="L1544" s="97"/>
      <c r="M1544" s="97"/>
      <c r="N1544" s="97"/>
      <c r="R1544" s="106"/>
      <c r="S1544" s="83"/>
      <c r="T1544" s="106"/>
      <c r="U1544" s="109"/>
      <c r="V1544" s="109"/>
      <c r="W1544" s="109"/>
      <c r="X1544" s="109"/>
      <c r="Y1544" s="83"/>
      <c r="Z1544" s="83"/>
      <c r="AA1544" s="83"/>
    </row>
    <row r="1545" spans="2:27">
      <c r="B1545" s="9" t="s">
        <v>2531</v>
      </c>
      <c r="C1545" s="11"/>
      <c r="D1545" s="11"/>
      <c r="E1545" s="11"/>
      <c r="F1545" s="11" t="s">
        <v>2532</v>
      </c>
      <c r="G1545" s="93"/>
      <c r="H1545" s="93"/>
      <c r="I1545" s="93"/>
      <c r="J1545" s="93"/>
      <c r="K1545" s="96"/>
      <c r="L1545" s="97"/>
      <c r="M1545" s="97"/>
      <c r="N1545" s="97"/>
      <c r="R1545" s="106"/>
      <c r="S1545" s="83"/>
      <c r="T1545" s="106"/>
      <c r="U1545" s="109"/>
      <c r="V1545" s="109"/>
      <c r="W1545" s="109"/>
      <c r="X1545" s="109"/>
      <c r="Y1545" s="83"/>
      <c r="Z1545" s="83"/>
      <c r="AA1545" s="83"/>
    </row>
    <row r="1546" spans="2:27">
      <c r="B1546" s="9" t="s">
        <v>2533</v>
      </c>
      <c r="C1546" s="11"/>
      <c r="D1546" s="11"/>
      <c r="E1546" s="11"/>
      <c r="F1546" s="11" t="s">
        <v>2534</v>
      </c>
      <c r="G1546" s="93"/>
      <c r="H1546" s="93"/>
      <c r="I1546" s="93"/>
      <c r="J1546" s="93"/>
      <c r="K1546" s="96"/>
      <c r="L1546" s="97"/>
      <c r="M1546" s="97"/>
      <c r="N1546" s="97"/>
      <c r="R1546" s="106"/>
      <c r="S1546" s="83"/>
      <c r="T1546" s="106"/>
      <c r="U1546" s="109"/>
      <c r="V1546" s="109"/>
      <c r="W1546" s="109"/>
      <c r="X1546" s="109"/>
      <c r="Y1546" s="83"/>
      <c r="Z1546" s="83"/>
      <c r="AA1546" s="83"/>
    </row>
    <row r="1547" spans="2:27">
      <c r="B1547" s="9"/>
      <c r="C1547" s="11"/>
      <c r="D1547" s="11"/>
      <c r="E1547" s="11" t="s">
        <v>2535</v>
      </c>
      <c r="F1547" s="11"/>
      <c r="G1547" s="93"/>
      <c r="H1547" s="93"/>
      <c r="I1547" s="93"/>
      <c r="J1547" s="93"/>
      <c r="K1547" s="96"/>
      <c r="L1547" s="97"/>
      <c r="M1547" s="97"/>
      <c r="N1547" s="97"/>
      <c r="R1547" s="106"/>
      <c r="S1547" s="83"/>
      <c r="T1547" s="106"/>
      <c r="U1547" s="109"/>
      <c r="V1547" s="109"/>
      <c r="W1547" s="109"/>
      <c r="X1547" s="109"/>
      <c r="Y1547" s="83"/>
      <c r="Z1547" s="83"/>
      <c r="AA1547" s="83"/>
    </row>
    <row r="1548" spans="2:27">
      <c r="B1548" s="9" t="s">
        <v>2536</v>
      </c>
      <c r="C1548" s="11"/>
      <c r="D1548" s="11"/>
      <c r="E1548" s="11"/>
      <c r="F1548" s="11" t="s">
        <v>2537</v>
      </c>
      <c r="G1548" s="93"/>
      <c r="H1548" s="93"/>
      <c r="I1548" s="93"/>
      <c r="J1548" s="93"/>
      <c r="K1548" s="96"/>
      <c r="L1548" s="97"/>
      <c r="M1548" s="97"/>
      <c r="N1548" s="97"/>
      <c r="R1548" s="106"/>
      <c r="S1548" s="83"/>
      <c r="T1548" s="106"/>
      <c r="U1548" s="109"/>
      <c r="V1548" s="109"/>
      <c r="W1548" s="109"/>
      <c r="X1548" s="109"/>
      <c r="Y1548" s="83"/>
      <c r="Z1548" s="83"/>
      <c r="AA1548" s="83"/>
    </row>
    <row r="1549" spans="2:27">
      <c r="B1549" s="9" t="s">
        <v>2538</v>
      </c>
      <c r="C1549" s="11"/>
      <c r="D1549" s="11"/>
      <c r="E1549" s="11"/>
      <c r="F1549" s="11" t="s">
        <v>2539</v>
      </c>
      <c r="G1549" s="93"/>
      <c r="H1549" s="93"/>
      <c r="I1549" s="93"/>
      <c r="J1549" s="93"/>
      <c r="K1549" s="96"/>
      <c r="L1549" s="97"/>
      <c r="M1549" s="97"/>
      <c r="N1549" s="97"/>
      <c r="R1549" s="106"/>
      <c r="S1549" s="83"/>
      <c r="T1549" s="106"/>
      <c r="U1549" s="109"/>
      <c r="V1549" s="109"/>
      <c r="W1549" s="109"/>
      <c r="X1549" s="109"/>
      <c r="Y1549" s="83"/>
      <c r="Z1549" s="83"/>
      <c r="AA1549" s="83"/>
    </row>
    <row r="1550" spans="2:27">
      <c r="B1550" s="9" t="s">
        <v>2540</v>
      </c>
      <c r="C1550" s="11"/>
      <c r="D1550" s="11"/>
      <c r="E1550" s="11"/>
      <c r="F1550" s="11" t="s">
        <v>2541</v>
      </c>
      <c r="G1550" s="93"/>
      <c r="H1550" s="93"/>
      <c r="I1550" s="93"/>
      <c r="J1550" s="93"/>
      <c r="K1550" s="96"/>
      <c r="L1550" s="97"/>
      <c r="M1550" s="97"/>
      <c r="N1550" s="97"/>
      <c r="R1550" s="106"/>
      <c r="S1550" s="83"/>
      <c r="T1550" s="106"/>
      <c r="U1550" s="109"/>
      <c r="V1550" s="109"/>
      <c r="W1550" s="109"/>
      <c r="X1550" s="109"/>
      <c r="Y1550" s="83"/>
      <c r="Z1550" s="83"/>
      <c r="AA1550" s="83"/>
    </row>
    <row r="1551" spans="2:27">
      <c r="B1551" s="9" t="s">
        <v>2542</v>
      </c>
      <c r="C1551" s="11"/>
      <c r="D1551" s="11"/>
      <c r="E1551" s="11"/>
      <c r="F1551" s="11" t="s">
        <v>2543</v>
      </c>
      <c r="G1551" s="93"/>
      <c r="H1551" s="93"/>
      <c r="I1551" s="93"/>
      <c r="J1551" s="93"/>
      <c r="K1551" s="96"/>
      <c r="L1551" s="97"/>
      <c r="M1551" s="97"/>
      <c r="N1551" s="97"/>
      <c r="R1551" s="106"/>
      <c r="S1551" s="83"/>
      <c r="T1551" s="106"/>
      <c r="U1551" s="109"/>
      <c r="V1551" s="109"/>
      <c r="W1551" s="109"/>
      <c r="X1551" s="109"/>
      <c r="Y1551" s="83"/>
      <c r="Z1551" s="83"/>
      <c r="AA1551" s="83"/>
    </row>
    <row r="1552" spans="2:27">
      <c r="B1552" s="9" t="s">
        <v>2544</v>
      </c>
      <c r="C1552" s="11"/>
      <c r="D1552" s="11"/>
      <c r="E1552" s="11"/>
      <c r="F1552" s="11" t="s">
        <v>2545</v>
      </c>
      <c r="G1552" s="93"/>
      <c r="H1552" s="93"/>
      <c r="I1552" s="93"/>
      <c r="J1552" s="93"/>
      <c r="K1552" s="96"/>
      <c r="L1552" s="97"/>
      <c r="M1552" s="97"/>
      <c r="N1552" s="97"/>
      <c r="R1552" s="106"/>
      <c r="S1552" s="83"/>
      <c r="T1552" s="106"/>
      <c r="U1552" s="109"/>
      <c r="V1552" s="109"/>
      <c r="W1552" s="109"/>
      <c r="X1552" s="109"/>
      <c r="Y1552" s="83"/>
      <c r="Z1552" s="83"/>
      <c r="AA1552" s="83"/>
    </row>
    <row r="1553" spans="2:27">
      <c r="B1553" s="9"/>
      <c r="C1553" s="11"/>
      <c r="D1553" s="11" t="s">
        <v>2546</v>
      </c>
      <c r="E1553" s="11"/>
      <c r="F1553" s="11"/>
      <c r="G1553" s="93"/>
      <c r="H1553" s="93"/>
      <c r="I1553" s="93"/>
      <c r="J1553" s="93"/>
      <c r="K1553" s="96"/>
      <c r="L1553" s="97"/>
      <c r="M1553" s="97"/>
      <c r="N1553" s="97"/>
      <c r="R1553" s="106"/>
      <c r="S1553" s="83"/>
      <c r="T1553" s="106"/>
      <c r="U1553" s="109"/>
      <c r="V1553" s="109"/>
      <c r="W1553" s="109"/>
      <c r="X1553" s="109"/>
      <c r="Y1553" s="83"/>
      <c r="Z1553" s="83"/>
      <c r="AA1553" s="83"/>
    </row>
    <row r="1554" spans="2:27">
      <c r="B1554" s="9"/>
      <c r="C1554" s="11"/>
      <c r="D1554" s="11"/>
      <c r="E1554" s="11" t="s">
        <v>2547</v>
      </c>
      <c r="F1554" s="11"/>
      <c r="G1554" s="93"/>
      <c r="H1554" s="93"/>
      <c r="I1554" s="93"/>
      <c r="J1554" s="93"/>
      <c r="K1554" s="96"/>
      <c r="L1554" s="97"/>
      <c r="M1554" s="97"/>
      <c r="N1554" s="97"/>
      <c r="R1554" s="106"/>
      <c r="S1554" s="83"/>
      <c r="T1554" s="106"/>
      <c r="U1554" s="109"/>
      <c r="V1554" s="109"/>
      <c r="W1554" s="109"/>
      <c r="X1554" s="109"/>
      <c r="Y1554" s="83"/>
      <c r="Z1554" s="83"/>
      <c r="AA1554" s="83"/>
    </row>
    <row r="1555" spans="2:27">
      <c r="B1555" s="9" t="s">
        <v>2548</v>
      </c>
      <c r="C1555" s="11"/>
      <c r="D1555" s="11"/>
      <c r="E1555" s="11"/>
      <c r="F1555" s="11" t="s">
        <v>205</v>
      </c>
      <c r="G1555" s="93"/>
      <c r="H1555" s="93"/>
      <c r="I1555" s="93"/>
      <c r="J1555" s="93"/>
      <c r="K1555" s="96"/>
      <c r="L1555" s="97"/>
      <c r="M1555" s="97"/>
      <c r="N1555" s="97"/>
      <c r="R1555" s="106"/>
      <c r="S1555" s="83"/>
      <c r="T1555" s="106"/>
      <c r="U1555" s="109"/>
      <c r="V1555" s="109"/>
      <c r="W1555" s="109"/>
      <c r="X1555" s="109"/>
      <c r="Y1555" s="83"/>
      <c r="Z1555" s="83"/>
      <c r="AA1555" s="83"/>
    </row>
    <row r="1556" spans="2:27">
      <c r="B1556" s="9" t="s">
        <v>2549</v>
      </c>
      <c r="C1556" s="11"/>
      <c r="D1556" s="11"/>
      <c r="E1556" s="11"/>
      <c r="F1556" s="11" t="s">
        <v>207</v>
      </c>
      <c r="G1556" s="93"/>
      <c r="H1556" s="93"/>
      <c r="I1556" s="93"/>
      <c r="J1556" s="93"/>
      <c r="K1556" s="96"/>
      <c r="L1556" s="97"/>
      <c r="M1556" s="97"/>
      <c r="N1556" s="97"/>
      <c r="R1556" s="106"/>
      <c r="S1556" s="83"/>
      <c r="T1556" s="106"/>
      <c r="U1556" s="109"/>
      <c r="V1556" s="109"/>
      <c r="W1556" s="109"/>
      <c r="X1556" s="109"/>
      <c r="Y1556" s="83"/>
      <c r="Z1556" s="83"/>
      <c r="AA1556" s="83"/>
    </row>
    <row r="1557" spans="2:27">
      <c r="B1557" s="9"/>
      <c r="C1557" s="11"/>
      <c r="D1557" s="11"/>
      <c r="E1557" s="11" t="s">
        <v>2550</v>
      </c>
      <c r="F1557" s="11"/>
      <c r="G1557" s="93"/>
      <c r="H1557" s="93"/>
      <c r="I1557" s="93"/>
      <c r="J1557" s="93"/>
      <c r="K1557" s="96"/>
      <c r="L1557" s="97"/>
      <c r="M1557" s="97"/>
      <c r="N1557" s="97"/>
      <c r="R1557" s="106"/>
      <c r="S1557" s="83"/>
      <c r="T1557" s="106"/>
      <c r="U1557" s="109"/>
      <c r="V1557" s="109"/>
      <c r="W1557" s="109"/>
      <c r="X1557" s="109"/>
      <c r="Y1557" s="83"/>
      <c r="Z1557" s="83"/>
      <c r="AA1557" s="83"/>
    </row>
    <row r="1558" spans="2:27">
      <c r="B1558" s="9" t="s">
        <v>2551</v>
      </c>
      <c r="C1558" s="11"/>
      <c r="D1558" s="11"/>
      <c r="E1558" s="11"/>
      <c r="F1558" s="11" t="s">
        <v>2552</v>
      </c>
      <c r="G1558" s="93"/>
      <c r="H1558" s="93"/>
      <c r="I1558" s="93"/>
      <c r="J1558" s="93"/>
      <c r="K1558" s="96"/>
      <c r="L1558" s="97"/>
      <c r="M1558" s="97"/>
      <c r="N1558" s="97"/>
      <c r="R1558" s="106"/>
      <c r="S1558" s="83"/>
      <c r="T1558" s="106"/>
      <c r="U1558" s="109"/>
      <c r="V1558" s="109"/>
      <c r="W1558" s="109"/>
      <c r="X1558" s="109"/>
      <c r="Y1558" s="83"/>
      <c r="Z1558" s="83"/>
      <c r="AA1558" s="83"/>
    </row>
    <row r="1559" spans="2:27">
      <c r="B1559" s="9" t="s">
        <v>2553</v>
      </c>
      <c r="C1559" s="11"/>
      <c r="D1559" s="11"/>
      <c r="E1559" s="11"/>
      <c r="F1559" s="11" t="s">
        <v>2554</v>
      </c>
      <c r="G1559" s="93"/>
      <c r="H1559" s="93"/>
      <c r="I1559" s="93"/>
      <c r="J1559" s="93"/>
      <c r="K1559" s="96"/>
      <c r="L1559" s="97"/>
      <c r="M1559" s="97"/>
      <c r="N1559" s="97"/>
      <c r="R1559" s="106"/>
      <c r="S1559" s="83"/>
      <c r="T1559" s="106"/>
      <c r="U1559" s="109"/>
      <c r="V1559" s="109"/>
      <c r="W1559" s="109"/>
      <c r="X1559" s="109"/>
      <c r="Y1559" s="83"/>
      <c r="Z1559" s="83"/>
      <c r="AA1559" s="83"/>
    </row>
    <row r="1560" spans="2:27">
      <c r="B1560" s="9"/>
      <c r="C1560" s="11"/>
      <c r="D1560" s="11"/>
      <c r="E1560" s="11" t="s">
        <v>2555</v>
      </c>
      <c r="F1560" s="11"/>
      <c r="G1560" s="93"/>
      <c r="H1560" s="93"/>
      <c r="I1560" s="93"/>
      <c r="J1560" s="93"/>
      <c r="K1560" s="96"/>
      <c r="L1560" s="97"/>
      <c r="M1560" s="97"/>
      <c r="N1560" s="97"/>
      <c r="R1560" s="106"/>
      <c r="S1560" s="83"/>
      <c r="T1560" s="106"/>
      <c r="U1560" s="109"/>
      <c r="V1560" s="109"/>
      <c r="W1560" s="109"/>
      <c r="X1560" s="109"/>
      <c r="Y1560" s="83"/>
      <c r="Z1560" s="83"/>
      <c r="AA1560" s="83"/>
    </row>
    <row r="1561" spans="2:27">
      <c r="B1561" s="9" t="s">
        <v>2556</v>
      </c>
      <c r="C1561" s="11"/>
      <c r="D1561" s="11"/>
      <c r="E1561" s="11"/>
      <c r="F1561" s="11" t="s">
        <v>2555</v>
      </c>
      <c r="G1561" s="93"/>
      <c r="H1561" s="93"/>
      <c r="I1561" s="93"/>
      <c r="J1561" s="93"/>
      <c r="K1561" s="96"/>
      <c r="L1561" s="97"/>
      <c r="M1561" s="97"/>
      <c r="N1561" s="97"/>
      <c r="R1561" s="106"/>
      <c r="S1561" s="83"/>
      <c r="T1561" s="106"/>
      <c r="U1561" s="109"/>
      <c r="V1561" s="109"/>
      <c r="W1561" s="109"/>
      <c r="X1561" s="109"/>
      <c r="Y1561" s="83"/>
      <c r="Z1561" s="83"/>
      <c r="AA1561" s="83"/>
    </row>
    <row r="1562" spans="2:27">
      <c r="B1562" s="9"/>
      <c r="C1562" s="11"/>
      <c r="D1562" s="11"/>
      <c r="E1562" s="11" t="s">
        <v>2557</v>
      </c>
      <c r="F1562" s="11"/>
      <c r="G1562" s="93"/>
      <c r="H1562" s="93"/>
      <c r="I1562" s="93"/>
      <c r="J1562" s="93"/>
      <c r="K1562" s="96"/>
      <c r="L1562" s="97"/>
      <c r="M1562" s="97"/>
      <c r="N1562" s="97"/>
      <c r="R1562" s="106"/>
      <c r="S1562" s="83"/>
      <c r="T1562" s="106"/>
      <c r="U1562" s="109"/>
      <c r="V1562" s="109"/>
      <c r="W1562" s="109"/>
      <c r="X1562" s="109"/>
      <c r="Y1562" s="83"/>
      <c r="Z1562" s="83"/>
      <c r="AA1562" s="83"/>
    </row>
    <row r="1563" spans="2:27">
      <c r="B1563" s="9" t="s">
        <v>2558</v>
      </c>
      <c r="C1563" s="11"/>
      <c r="D1563" s="11"/>
      <c r="E1563" s="11"/>
      <c r="F1563" s="11" t="s">
        <v>2559</v>
      </c>
      <c r="G1563" s="93"/>
      <c r="H1563" s="93"/>
      <c r="I1563" s="93"/>
      <c r="J1563" s="93"/>
      <c r="K1563" s="96"/>
      <c r="L1563" s="97"/>
      <c r="M1563" s="97"/>
      <c r="N1563" s="97"/>
      <c r="R1563" s="106"/>
      <c r="S1563" s="83"/>
      <c r="T1563" s="106"/>
      <c r="U1563" s="109"/>
      <c r="V1563" s="109"/>
      <c r="W1563" s="109"/>
      <c r="X1563" s="109"/>
      <c r="Y1563" s="83"/>
      <c r="Z1563" s="83"/>
      <c r="AA1563" s="83"/>
    </row>
    <row r="1564" spans="2:27">
      <c r="B1564" s="9" t="s">
        <v>2560</v>
      </c>
      <c r="C1564" s="11"/>
      <c r="D1564" s="11"/>
      <c r="E1564" s="11"/>
      <c r="F1564" s="11" t="s">
        <v>2561</v>
      </c>
      <c r="G1564" s="93"/>
      <c r="H1564" s="93"/>
      <c r="I1564" s="93"/>
      <c r="J1564" s="93"/>
      <c r="K1564" s="96"/>
      <c r="L1564" s="97"/>
      <c r="M1564" s="97"/>
      <c r="N1564" s="97"/>
      <c r="R1564" s="106"/>
      <c r="S1564" s="83"/>
      <c r="T1564" s="106"/>
      <c r="U1564" s="109"/>
      <c r="V1564" s="109"/>
      <c r="W1564" s="109"/>
      <c r="X1564" s="109"/>
      <c r="Y1564" s="83"/>
      <c r="Z1564" s="83"/>
      <c r="AA1564" s="83"/>
    </row>
    <row r="1565" spans="2:27">
      <c r="B1565" s="9"/>
      <c r="C1565" s="11"/>
      <c r="D1565" s="11"/>
      <c r="E1565" s="11" t="s">
        <v>2562</v>
      </c>
      <c r="F1565" s="11"/>
      <c r="G1565" s="93"/>
      <c r="H1565" s="93"/>
      <c r="I1565" s="93"/>
      <c r="J1565" s="93"/>
      <c r="K1565" s="96"/>
      <c r="L1565" s="97"/>
      <c r="M1565" s="97"/>
      <c r="N1565" s="97"/>
      <c r="R1565" s="106"/>
      <c r="S1565" s="83"/>
      <c r="T1565" s="106"/>
      <c r="U1565" s="109"/>
      <c r="V1565" s="109"/>
      <c r="W1565" s="109"/>
      <c r="X1565" s="109"/>
      <c r="Y1565" s="83"/>
      <c r="Z1565" s="83"/>
      <c r="AA1565" s="83"/>
    </row>
    <row r="1566" spans="2:27">
      <c r="B1566" s="9" t="s">
        <v>2563</v>
      </c>
      <c r="C1566" s="11"/>
      <c r="D1566" s="11"/>
      <c r="E1566" s="11"/>
      <c r="F1566" s="11" t="s">
        <v>2564</v>
      </c>
      <c r="G1566" s="93"/>
      <c r="H1566" s="93"/>
      <c r="I1566" s="93"/>
      <c r="J1566" s="93"/>
      <c r="K1566" s="96"/>
      <c r="L1566" s="97"/>
      <c r="M1566" s="97"/>
      <c r="N1566" s="97"/>
      <c r="R1566" s="106"/>
      <c r="S1566" s="83"/>
      <c r="T1566" s="106"/>
      <c r="U1566" s="109"/>
      <c r="V1566" s="109"/>
      <c r="W1566" s="109"/>
      <c r="X1566" s="109"/>
      <c r="Y1566" s="83"/>
      <c r="Z1566" s="83"/>
      <c r="AA1566" s="83"/>
    </row>
    <row r="1567" spans="2:27">
      <c r="B1567" s="9" t="s">
        <v>2565</v>
      </c>
      <c r="C1567" s="11"/>
      <c r="D1567" s="11"/>
      <c r="E1567" s="11"/>
      <c r="F1567" s="11" t="s">
        <v>2566</v>
      </c>
      <c r="G1567" s="93"/>
      <c r="H1567" s="93"/>
      <c r="I1567" s="93"/>
      <c r="J1567" s="93"/>
      <c r="K1567" s="96"/>
      <c r="L1567" s="97"/>
      <c r="M1567" s="97"/>
      <c r="N1567" s="97"/>
      <c r="R1567" s="106"/>
      <c r="S1567" s="83"/>
      <c r="T1567" s="106"/>
      <c r="U1567" s="109"/>
      <c r="V1567" s="109"/>
      <c r="W1567" s="109"/>
      <c r="X1567" s="109"/>
      <c r="Y1567" s="83"/>
      <c r="Z1567" s="83"/>
      <c r="AA1567" s="83"/>
    </row>
    <row r="1568" spans="2:27">
      <c r="B1568" s="9" t="s">
        <v>2567</v>
      </c>
      <c r="C1568" s="11"/>
      <c r="D1568" s="11"/>
      <c r="E1568" s="11"/>
      <c r="F1568" s="11" t="s">
        <v>2568</v>
      </c>
      <c r="G1568" s="93"/>
      <c r="H1568" s="93"/>
      <c r="I1568" s="93"/>
      <c r="J1568" s="93"/>
      <c r="K1568" s="96"/>
      <c r="L1568" s="97"/>
      <c r="M1568" s="97"/>
      <c r="N1568" s="97"/>
      <c r="R1568" s="106"/>
      <c r="S1568" s="83"/>
      <c r="T1568" s="106"/>
      <c r="U1568" s="109"/>
      <c r="V1568" s="109"/>
      <c r="W1568" s="109"/>
      <c r="X1568" s="109"/>
      <c r="Y1568" s="83"/>
      <c r="Z1568" s="83"/>
      <c r="AA1568" s="83"/>
    </row>
    <row r="1569" spans="2:27">
      <c r="B1569" s="9" t="s">
        <v>2569</v>
      </c>
      <c r="C1569" s="11"/>
      <c r="D1569" s="11"/>
      <c r="E1569" s="11"/>
      <c r="F1569" s="11" t="s">
        <v>2570</v>
      </c>
      <c r="G1569" s="93"/>
      <c r="H1569" s="93"/>
      <c r="I1569" s="93"/>
      <c r="J1569" s="93"/>
      <c r="K1569" s="96"/>
      <c r="L1569" s="97"/>
      <c r="M1569" s="97"/>
      <c r="N1569" s="97"/>
      <c r="R1569" s="106"/>
      <c r="S1569" s="83"/>
      <c r="T1569" s="106"/>
      <c r="U1569" s="109"/>
      <c r="V1569" s="109"/>
      <c r="W1569" s="109"/>
      <c r="X1569" s="109"/>
      <c r="Y1569" s="83"/>
      <c r="Z1569" s="83"/>
      <c r="AA1569" s="83"/>
    </row>
    <row r="1570" spans="2:27">
      <c r="B1570" s="9"/>
      <c r="C1570" s="11"/>
      <c r="D1570" s="11" t="s">
        <v>2571</v>
      </c>
      <c r="E1570" s="11"/>
      <c r="F1570" s="11"/>
      <c r="G1570" s="93"/>
      <c r="H1570" s="93"/>
      <c r="I1570" s="93"/>
      <c r="J1570" s="93"/>
      <c r="K1570" s="96"/>
      <c r="L1570" s="97"/>
      <c r="M1570" s="97"/>
      <c r="N1570" s="97"/>
      <c r="R1570" s="106"/>
      <c r="S1570" s="83"/>
      <c r="T1570" s="106"/>
      <c r="U1570" s="109"/>
      <c r="V1570" s="109"/>
      <c r="W1570" s="109"/>
      <c r="X1570" s="109"/>
      <c r="Y1570" s="83"/>
      <c r="Z1570" s="83"/>
      <c r="AA1570" s="83"/>
    </row>
    <row r="1571" spans="2:27">
      <c r="B1571" s="9"/>
      <c r="C1571" s="11"/>
      <c r="D1571" s="11"/>
      <c r="E1571" s="11" t="s">
        <v>2572</v>
      </c>
      <c r="F1571" s="11"/>
      <c r="G1571" s="93"/>
      <c r="H1571" s="93"/>
      <c r="I1571" s="93"/>
      <c r="J1571" s="93"/>
      <c r="K1571" s="96"/>
      <c r="L1571" s="97"/>
      <c r="M1571" s="97"/>
      <c r="N1571" s="97"/>
      <c r="R1571" s="106"/>
      <c r="S1571" s="83"/>
      <c r="T1571" s="106"/>
      <c r="U1571" s="109"/>
      <c r="V1571" s="109"/>
      <c r="W1571" s="109"/>
      <c r="X1571" s="109"/>
      <c r="Y1571" s="83"/>
      <c r="Z1571" s="83"/>
      <c r="AA1571" s="83"/>
    </row>
    <row r="1572" spans="2:27">
      <c r="B1572" s="9" t="s">
        <v>2573</v>
      </c>
      <c r="C1572" s="11"/>
      <c r="D1572" s="11"/>
      <c r="E1572" s="11"/>
      <c r="F1572" s="11" t="s">
        <v>205</v>
      </c>
      <c r="G1572" s="93"/>
      <c r="H1572" s="93"/>
      <c r="I1572" s="93"/>
      <c r="J1572" s="93"/>
      <c r="K1572" s="96"/>
      <c r="L1572" s="97"/>
      <c r="M1572" s="97"/>
      <c r="N1572" s="97"/>
      <c r="R1572" s="106"/>
      <c r="S1572" s="83"/>
      <c r="T1572" s="106"/>
      <c r="U1572" s="109"/>
      <c r="V1572" s="109"/>
      <c r="W1572" s="109"/>
      <c r="X1572" s="109"/>
      <c r="Y1572" s="83"/>
      <c r="Z1572" s="83"/>
      <c r="AA1572" s="83"/>
    </row>
    <row r="1573" spans="2:27">
      <c r="B1573" s="9" t="s">
        <v>2574</v>
      </c>
      <c r="C1573" s="11"/>
      <c r="D1573" s="11"/>
      <c r="E1573" s="11"/>
      <c r="F1573" s="11" t="s">
        <v>207</v>
      </c>
      <c r="G1573" s="93"/>
      <c r="H1573" s="93"/>
      <c r="I1573" s="93"/>
      <c r="J1573" s="93"/>
      <c r="K1573" s="96"/>
      <c r="L1573" s="97"/>
      <c r="M1573" s="97"/>
      <c r="N1573" s="97"/>
      <c r="R1573" s="106"/>
      <c r="S1573" s="83"/>
      <c r="T1573" s="106"/>
      <c r="U1573" s="109"/>
      <c r="V1573" s="109"/>
      <c r="W1573" s="109"/>
      <c r="X1573" s="109"/>
      <c r="Y1573" s="83"/>
      <c r="Z1573" s="83"/>
      <c r="AA1573" s="83"/>
    </row>
    <row r="1574" spans="2:27">
      <c r="B1574" s="9"/>
      <c r="C1574" s="11"/>
      <c r="D1574" s="11"/>
      <c r="E1574" s="11" t="s">
        <v>2575</v>
      </c>
      <c r="F1574" s="11"/>
      <c r="G1574" s="93"/>
      <c r="H1574" s="93"/>
      <c r="I1574" s="93"/>
      <c r="J1574" s="93"/>
      <c r="K1574" s="96"/>
      <c r="L1574" s="97"/>
      <c r="M1574" s="97"/>
      <c r="N1574" s="97"/>
      <c r="R1574" s="106"/>
      <c r="S1574" s="83"/>
      <c r="T1574" s="106"/>
      <c r="U1574" s="109"/>
      <c r="V1574" s="109"/>
      <c r="W1574" s="109"/>
      <c r="X1574" s="109"/>
      <c r="Y1574" s="83"/>
      <c r="Z1574" s="83"/>
      <c r="AA1574" s="83"/>
    </row>
    <row r="1575" spans="2:27">
      <c r="B1575" s="9" t="s">
        <v>2576</v>
      </c>
      <c r="C1575" s="11"/>
      <c r="D1575" s="11"/>
      <c r="E1575" s="11"/>
      <c r="F1575" s="11" t="s">
        <v>2577</v>
      </c>
      <c r="G1575" s="93"/>
      <c r="H1575" s="93"/>
      <c r="I1575" s="93"/>
      <c r="J1575" s="93"/>
      <c r="K1575" s="96"/>
      <c r="L1575" s="97"/>
      <c r="M1575" s="97"/>
      <c r="N1575" s="97"/>
      <c r="R1575" s="106"/>
      <c r="S1575" s="83"/>
      <c r="T1575" s="106"/>
      <c r="U1575" s="109"/>
      <c r="V1575" s="109"/>
      <c r="W1575" s="109"/>
      <c r="X1575" s="109"/>
      <c r="Y1575" s="83"/>
      <c r="Z1575" s="83"/>
      <c r="AA1575" s="83"/>
    </row>
    <row r="1576" spans="2:27">
      <c r="B1576" s="9" t="s">
        <v>2578</v>
      </c>
      <c r="C1576" s="11"/>
      <c r="D1576" s="11"/>
      <c r="E1576" s="11"/>
      <c r="F1576" s="11" t="s">
        <v>2579</v>
      </c>
      <c r="G1576" s="93"/>
      <c r="H1576" s="93"/>
      <c r="I1576" s="93"/>
      <c r="J1576" s="93"/>
      <c r="K1576" s="96"/>
      <c r="L1576" s="97"/>
      <c r="M1576" s="97"/>
      <c r="N1576" s="97"/>
      <c r="R1576" s="106"/>
      <c r="S1576" s="83"/>
      <c r="T1576" s="106"/>
      <c r="U1576" s="109"/>
      <c r="V1576" s="109"/>
      <c r="W1576" s="109"/>
      <c r="X1576" s="109"/>
      <c r="Y1576" s="83"/>
      <c r="Z1576" s="83"/>
      <c r="AA1576" s="83"/>
    </row>
    <row r="1577" spans="2:27">
      <c r="B1577" s="9" t="s">
        <v>2580</v>
      </c>
      <c r="C1577" s="11"/>
      <c r="D1577" s="11"/>
      <c r="E1577" s="11"/>
      <c r="F1577" s="11" t="s">
        <v>2581</v>
      </c>
      <c r="G1577" s="93"/>
      <c r="H1577" s="93"/>
      <c r="I1577" s="93"/>
      <c r="J1577" s="93"/>
      <c r="K1577" s="96"/>
      <c r="L1577" s="97"/>
      <c r="M1577" s="97"/>
      <c r="N1577" s="97"/>
      <c r="R1577" s="106"/>
      <c r="S1577" s="83"/>
      <c r="T1577" s="106"/>
      <c r="U1577" s="109"/>
      <c r="V1577" s="109"/>
      <c r="W1577" s="109"/>
      <c r="X1577" s="109"/>
      <c r="Y1577" s="83"/>
      <c r="Z1577" s="83"/>
      <c r="AA1577" s="83"/>
    </row>
    <row r="1578" spans="2:27">
      <c r="B1578" s="9" t="s">
        <v>2582</v>
      </c>
      <c r="C1578" s="11"/>
      <c r="D1578" s="11"/>
      <c r="E1578" s="11"/>
      <c r="F1578" s="11" t="s">
        <v>2583</v>
      </c>
      <c r="G1578" s="93"/>
      <c r="H1578" s="93"/>
      <c r="I1578" s="93"/>
      <c r="J1578" s="93"/>
      <c r="K1578" s="96"/>
      <c r="L1578" s="97"/>
      <c r="M1578" s="97"/>
      <c r="N1578" s="97"/>
      <c r="R1578" s="106"/>
      <c r="S1578" s="83"/>
      <c r="T1578" s="106"/>
      <c r="U1578" s="109"/>
      <c r="V1578" s="109"/>
      <c r="W1578" s="109"/>
      <c r="X1578" s="109"/>
      <c r="Y1578" s="83"/>
      <c r="Z1578" s="83"/>
      <c r="AA1578" s="83"/>
    </row>
    <row r="1579" spans="2:27">
      <c r="B1579" s="9"/>
      <c r="C1579" s="11"/>
      <c r="D1579" s="11"/>
      <c r="E1579" s="11" t="s">
        <v>2584</v>
      </c>
      <c r="F1579" s="11"/>
      <c r="G1579" s="93"/>
      <c r="H1579" s="93"/>
      <c r="I1579" s="93"/>
      <c r="J1579" s="93"/>
      <c r="K1579" s="96"/>
      <c r="L1579" s="97"/>
      <c r="M1579" s="97"/>
      <c r="N1579" s="97"/>
      <c r="R1579" s="106"/>
      <c r="S1579" s="83"/>
      <c r="T1579" s="106"/>
      <c r="U1579" s="109"/>
      <c r="V1579" s="109"/>
      <c r="W1579" s="109"/>
      <c r="X1579" s="109"/>
      <c r="Y1579" s="83"/>
      <c r="Z1579" s="83"/>
      <c r="AA1579" s="83"/>
    </row>
    <row r="1580" spans="2:27">
      <c r="B1580" s="9" t="s">
        <v>2585</v>
      </c>
      <c r="C1580" s="11"/>
      <c r="D1580" s="11"/>
      <c r="E1580" s="11"/>
      <c r="F1580" s="11" t="s">
        <v>2586</v>
      </c>
      <c r="G1580" s="93"/>
      <c r="H1580" s="93"/>
      <c r="I1580" s="93"/>
      <c r="J1580" s="93"/>
      <c r="K1580" s="96"/>
      <c r="L1580" s="97"/>
      <c r="M1580" s="97"/>
      <c r="N1580" s="97"/>
      <c r="R1580" s="106"/>
      <c r="S1580" s="83"/>
      <c r="T1580" s="106"/>
      <c r="U1580" s="109"/>
      <c r="V1580" s="109"/>
      <c r="W1580" s="109"/>
      <c r="X1580" s="109"/>
      <c r="Y1580" s="83"/>
      <c r="Z1580" s="83"/>
      <c r="AA1580" s="83"/>
    </row>
    <row r="1581" spans="2:27">
      <c r="B1581" s="9" t="s">
        <v>2587</v>
      </c>
      <c r="C1581" s="11"/>
      <c r="D1581" s="11"/>
      <c r="E1581" s="11"/>
      <c r="F1581" s="11" t="s">
        <v>2588</v>
      </c>
      <c r="G1581" s="93"/>
      <c r="H1581" s="93"/>
      <c r="I1581" s="93"/>
      <c r="J1581" s="93"/>
      <c r="K1581" s="96"/>
      <c r="L1581" s="97"/>
      <c r="M1581" s="97"/>
      <c r="N1581" s="97"/>
      <c r="R1581" s="106"/>
      <c r="S1581" s="83"/>
      <c r="T1581" s="106"/>
      <c r="U1581" s="109"/>
      <c r="V1581" s="109"/>
      <c r="W1581" s="109"/>
      <c r="X1581" s="109"/>
      <c r="Y1581" s="83"/>
      <c r="Z1581" s="83"/>
      <c r="AA1581" s="83"/>
    </row>
    <row r="1582" spans="2:27">
      <c r="B1582" s="9" t="s">
        <v>2589</v>
      </c>
      <c r="C1582" s="11"/>
      <c r="D1582" s="11"/>
      <c r="E1582" s="11"/>
      <c r="F1582" s="11" t="s">
        <v>2590</v>
      </c>
      <c r="G1582" s="93"/>
      <c r="H1582" s="93"/>
      <c r="I1582" s="93"/>
      <c r="J1582" s="93"/>
      <c r="K1582" s="96"/>
      <c r="L1582" s="97"/>
      <c r="M1582" s="97"/>
      <c r="N1582" s="97"/>
      <c r="R1582" s="106"/>
      <c r="S1582" s="83"/>
      <c r="T1582" s="106"/>
      <c r="U1582" s="109"/>
      <c r="V1582" s="109"/>
      <c r="W1582" s="109"/>
      <c r="X1582" s="109"/>
      <c r="Y1582" s="83"/>
      <c r="Z1582" s="83"/>
      <c r="AA1582" s="83"/>
    </row>
    <row r="1583" spans="2:27">
      <c r="B1583" s="9"/>
      <c r="C1583" s="11"/>
      <c r="D1583" s="11" t="s">
        <v>2591</v>
      </c>
      <c r="E1583" s="11"/>
      <c r="F1583" s="11"/>
      <c r="G1583" s="93"/>
      <c r="H1583" s="93"/>
      <c r="I1583" s="93"/>
      <c r="J1583" s="93"/>
      <c r="K1583" s="96"/>
      <c r="L1583" s="97"/>
      <c r="M1583" s="97"/>
      <c r="N1583" s="97"/>
      <c r="R1583" s="106"/>
      <c r="S1583" s="83"/>
      <c r="T1583" s="106"/>
      <c r="U1583" s="109"/>
      <c r="V1583" s="109"/>
      <c r="W1583" s="109"/>
      <c r="X1583" s="109"/>
      <c r="Y1583" s="83"/>
      <c r="Z1583" s="83"/>
      <c r="AA1583" s="83"/>
    </row>
    <row r="1584" spans="2:27">
      <c r="B1584" s="9"/>
      <c r="C1584" s="11"/>
      <c r="D1584" s="11"/>
      <c r="E1584" s="11" t="s">
        <v>2592</v>
      </c>
      <c r="F1584" s="11"/>
      <c r="G1584" s="93"/>
      <c r="H1584" s="93"/>
      <c r="I1584" s="93"/>
      <c r="J1584" s="93"/>
      <c r="K1584" s="96"/>
      <c r="L1584" s="97"/>
      <c r="M1584" s="97"/>
      <c r="N1584" s="97"/>
      <c r="R1584" s="106"/>
      <c r="S1584" s="83"/>
      <c r="T1584" s="106"/>
      <c r="U1584" s="109"/>
      <c r="V1584" s="109"/>
      <c r="W1584" s="109"/>
      <c r="X1584" s="109"/>
      <c r="Y1584" s="83"/>
      <c r="Z1584" s="83"/>
      <c r="AA1584" s="83"/>
    </row>
    <row r="1585" spans="2:27">
      <c r="B1585" s="9" t="s">
        <v>2593</v>
      </c>
      <c r="C1585" s="11"/>
      <c r="D1585" s="11"/>
      <c r="E1585" s="11"/>
      <c r="F1585" s="11" t="s">
        <v>205</v>
      </c>
      <c r="G1585" s="93"/>
      <c r="H1585" s="93"/>
      <c r="I1585" s="93"/>
      <c r="J1585" s="93"/>
      <c r="K1585" s="96"/>
      <c r="L1585" s="97"/>
      <c r="M1585" s="97"/>
      <c r="N1585" s="97"/>
      <c r="R1585" s="106"/>
      <c r="S1585" s="83"/>
      <c r="T1585" s="106"/>
      <c r="U1585" s="109"/>
      <c r="V1585" s="109"/>
      <c r="W1585" s="109"/>
      <c r="X1585" s="109"/>
      <c r="Y1585" s="83"/>
      <c r="Z1585" s="83"/>
      <c r="AA1585" s="83"/>
    </row>
    <row r="1586" spans="2:27">
      <c r="B1586" s="9" t="s">
        <v>2594</v>
      </c>
      <c r="C1586" s="11"/>
      <c r="D1586" s="11"/>
      <c r="E1586" s="11"/>
      <c r="F1586" s="11" t="s">
        <v>207</v>
      </c>
      <c r="G1586" s="93"/>
      <c r="H1586" s="93"/>
      <c r="I1586" s="93"/>
      <c r="J1586" s="93"/>
      <c r="K1586" s="96"/>
      <c r="L1586" s="97"/>
      <c r="M1586" s="97"/>
      <c r="N1586" s="97"/>
      <c r="R1586" s="106"/>
      <c r="S1586" s="83"/>
      <c r="T1586" s="106"/>
      <c r="U1586" s="109"/>
      <c r="V1586" s="109"/>
      <c r="W1586" s="109"/>
      <c r="X1586" s="109"/>
      <c r="Y1586" s="83"/>
      <c r="Z1586" s="83"/>
      <c r="AA1586" s="83"/>
    </row>
    <row r="1587" spans="2:27">
      <c r="B1587" s="9"/>
      <c r="C1587" s="11"/>
      <c r="D1587" s="11"/>
      <c r="E1587" s="11" t="s">
        <v>2595</v>
      </c>
      <c r="F1587" s="11"/>
      <c r="G1587" s="93"/>
      <c r="H1587" s="93"/>
      <c r="I1587" s="93"/>
      <c r="J1587" s="93"/>
      <c r="K1587" s="96"/>
      <c r="L1587" s="97"/>
      <c r="M1587" s="97"/>
      <c r="N1587" s="97"/>
      <c r="R1587" s="106"/>
      <c r="S1587" s="83"/>
      <c r="T1587" s="106"/>
      <c r="U1587" s="109"/>
      <c r="V1587" s="109"/>
      <c r="W1587" s="109"/>
      <c r="X1587" s="109"/>
      <c r="Y1587" s="83"/>
      <c r="Z1587" s="83"/>
      <c r="AA1587" s="83"/>
    </row>
    <row r="1588" spans="2:27">
      <c r="B1588" s="9" t="s">
        <v>2596</v>
      </c>
      <c r="C1588" s="11"/>
      <c r="D1588" s="11"/>
      <c r="E1588" s="11"/>
      <c r="F1588" s="11" t="s">
        <v>2597</v>
      </c>
      <c r="G1588" s="93"/>
      <c r="H1588" s="93"/>
      <c r="I1588" s="93"/>
      <c r="J1588" s="93"/>
      <c r="K1588" s="96"/>
      <c r="L1588" s="97"/>
      <c r="M1588" s="97"/>
      <c r="N1588" s="97"/>
      <c r="R1588" s="106"/>
      <c r="S1588" s="83"/>
      <c r="T1588" s="106"/>
      <c r="U1588" s="109"/>
      <c r="V1588" s="109"/>
      <c r="W1588" s="109"/>
      <c r="X1588" s="109"/>
      <c r="Y1588" s="83"/>
      <c r="Z1588" s="83"/>
      <c r="AA1588" s="83"/>
    </row>
    <row r="1589" spans="2:27">
      <c r="B1589" s="9" t="s">
        <v>2598</v>
      </c>
      <c r="C1589" s="11"/>
      <c r="D1589" s="11"/>
      <c r="E1589" s="11"/>
      <c r="F1589" s="11" t="s">
        <v>2599</v>
      </c>
      <c r="G1589" s="93"/>
      <c r="H1589" s="93"/>
      <c r="I1589" s="93"/>
      <c r="J1589" s="93"/>
      <c r="K1589" s="96"/>
      <c r="L1589" s="97"/>
      <c r="M1589" s="97"/>
      <c r="N1589" s="97"/>
      <c r="R1589" s="106"/>
      <c r="S1589" s="83"/>
      <c r="T1589" s="106"/>
      <c r="U1589" s="109"/>
      <c r="V1589" s="109"/>
      <c r="W1589" s="109"/>
      <c r="X1589" s="109"/>
      <c r="Y1589" s="83"/>
      <c r="Z1589" s="83"/>
      <c r="AA1589" s="83"/>
    </row>
    <row r="1590" spans="2:27">
      <c r="B1590" s="9" t="s">
        <v>2600</v>
      </c>
      <c r="C1590" s="11"/>
      <c r="D1590" s="11"/>
      <c r="E1590" s="11"/>
      <c r="F1590" s="11" t="s">
        <v>2601</v>
      </c>
      <c r="G1590" s="93"/>
      <c r="H1590" s="93"/>
      <c r="I1590" s="93"/>
      <c r="J1590" s="93"/>
      <c r="K1590" s="96"/>
      <c r="L1590" s="97"/>
      <c r="M1590" s="97"/>
      <c r="N1590" s="97"/>
      <c r="R1590" s="106"/>
      <c r="S1590" s="83"/>
      <c r="T1590" s="106"/>
      <c r="U1590" s="109"/>
      <c r="V1590" s="109"/>
      <c r="W1590" s="109"/>
      <c r="X1590" s="109"/>
      <c r="Y1590" s="83"/>
      <c r="Z1590" s="83"/>
      <c r="AA1590" s="83"/>
    </row>
    <row r="1591" spans="2:27">
      <c r="B1591" s="9" t="s">
        <v>2602</v>
      </c>
      <c r="C1591" s="11"/>
      <c r="D1591" s="11"/>
      <c r="E1591" s="11"/>
      <c r="F1591" s="11" t="s">
        <v>2603</v>
      </c>
      <c r="G1591" s="93"/>
      <c r="H1591" s="93"/>
      <c r="I1591" s="93"/>
      <c r="J1591" s="93"/>
      <c r="K1591" s="96"/>
      <c r="L1591" s="97"/>
      <c r="M1591" s="97"/>
      <c r="N1591" s="97"/>
      <c r="R1591" s="106"/>
      <c r="S1591" s="83"/>
      <c r="T1591" s="106"/>
      <c r="U1591" s="109"/>
      <c r="V1591" s="109"/>
      <c r="W1591" s="109"/>
      <c r="X1591" s="109"/>
      <c r="Y1591" s="83"/>
      <c r="Z1591" s="83"/>
      <c r="AA1591" s="83"/>
    </row>
    <row r="1592" spans="2:27">
      <c r="B1592" s="9" t="s">
        <v>2604</v>
      </c>
      <c r="C1592" s="11"/>
      <c r="D1592" s="11"/>
      <c r="E1592" s="11"/>
      <c r="F1592" s="11" t="s">
        <v>2605</v>
      </c>
      <c r="G1592" s="93"/>
      <c r="H1592" s="93"/>
      <c r="I1592" s="93"/>
      <c r="J1592" s="93"/>
      <c r="K1592" s="96"/>
      <c r="L1592" s="97"/>
      <c r="M1592" s="97"/>
      <c r="N1592" s="97"/>
      <c r="R1592" s="106"/>
      <c r="S1592" s="83"/>
      <c r="T1592" s="106"/>
      <c r="U1592" s="109"/>
      <c r="V1592" s="109"/>
      <c r="W1592" s="109"/>
      <c r="X1592" s="109"/>
      <c r="Y1592" s="83"/>
      <c r="Z1592" s="83"/>
      <c r="AA1592" s="83"/>
    </row>
    <row r="1593" spans="2:27">
      <c r="B1593" s="9" t="s">
        <v>2606</v>
      </c>
      <c r="C1593" s="11"/>
      <c r="D1593" s="11"/>
      <c r="E1593" s="11"/>
      <c r="F1593" s="11" t="s">
        <v>2607</v>
      </c>
      <c r="G1593" s="93"/>
      <c r="H1593" s="93"/>
      <c r="I1593" s="93"/>
      <c r="J1593" s="93"/>
      <c r="K1593" s="96"/>
      <c r="L1593" s="97"/>
      <c r="M1593" s="97"/>
      <c r="N1593" s="97"/>
      <c r="R1593" s="106"/>
      <c r="S1593" s="83"/>
      <c r="T1593" s="106"/>
      <c r="U1593" s="109"/>
      <c r="V1593" s="109"/>
      <c r="W1593" s="109"/>
      <c r="X1593" s="109"/>
      <c r="Y1593" s="83"/>
      <c r="Z1593" s="83"/>
      <c r="AA1593" s="83"/>
    </row>
    <row r="1594" spans="2:27">
      <c r="B1594" s="9" t="s">
        <v>2608</v>
      </c>
      <c r="C1594" s="11"/>
      <c r="D1594" s="11"/>
      <c r="E1594" s="11"/>
      <c r="F1594" s="11" t="s">
        <v>2609</v>
      </c>
      <c r="G1594" s="93"/>
      <c r="H1594" s="93"/>
      <c r="I1594" s="93"/>
      <c r="J1594" s="93"/>
      <c r="K1594" s="96"/>
      <c r="L1594" s="97"/>
      <c r="M1594" s="97"/>
      <c r="N1594" s="97"/>
      <c r="R1594" s="106"/>
      <c r="S1594" s="83"/>
      <c r="T1594" s="106"/>
      <c r="U1594" s="109"/>
      <c r="V1594" s="109"/>
      <c r="W1594" s="109"/>
      <c r="X1594" s="109"/>
      <c r="Y1594" s="83"/>
      <c r="Z1594" s="83"/>
      <c r="AA1594" s="83"/>
    </row>
    <row r="1595" spans="2:27">
      <c r="B1595" s="9" t="s">
        <v>2610</v>
      </c>
      <c r="C1595" s="11"/>
      <c r="D1595" s="11"/>
      <c r="E1595" s="11"/>
      <c r="F1595" s="11" t="s">
        <v>2611</v>
      </c>
      <c r="G1595" s="93"/>
      <c r="H1595" s="93"/>
      <c r="I1595" s="93"/>
      <c r="J1595" s="93"/>
      <c r="K1595" s="96"/>
      <c r="L1595" s="97"/>
      <c r="M1595" s="97"/>
      <c r="N1595" s="97"/>
      <c r="R1595" s="106"/>
      <c r="S1595" s="83"/>
      <c r="T1595" s="106"/>
      <c r="U1595" s="109"/>
      <c r="V1595" s="109"/>
      <c r="W1595" s="109"/>
      <c r="X1595" s="109"/>
      <c r="Y1595" s="83"/>
      <c r="Z1595" s="83"/>
      <c r="AA1595" s="83"/>
    </row>
    <row r="1596" spans="2:27">
      <c r="B1596" s="9" t="s">
        <v>2612</v>
      </c>
      <c r="C1596" s="11"/>
      <c r="D1596" s="11"/>
      <c r="E1596" s="11"/>
      <c r="F1596" s="11" t="s">
        <v>2613</v>
      </c>
      <c r="G1596" s="93"/>
      <c r="H1596" s="93"/>
      <c r="I1596" s="93"/>
      <c r="J1596" s="93"/>
      <c r="K1596" s="96"/>
      <c r="L1596" s="97"/>
      <c r="M1596" s="97"/>
      <c r="N1596" s="97"/>
      <c r="R1596" s="106"/>
      <c r="S1596" s="83"/>
      <c r="T1596" s="106"/>
      <c r="U1596" s="109"/>
      <c r="V1596" s="109"/>
      <c r="W1596" s="109"/>
      <c r="X1596" s="109"/>
      <c r="Y1596" s="83"/>
      <c r="Z1596" s="83"/>
      <c r="AA1596" s="83"/>
    </row>
    <row r="1597" spans="2:27">
      <c r="B1597" s="9"/>
      <c r="C1597" s="11"/>
      <c r="D1597" s="11"/>
      <c r="E1597" s="11" t="s">
        <v>2614</v>
      </c>
      <c r="F1597" s="11"/>
      <c r="G1597" s="93"/>
      <c r="H1597" s="93"/>
      <c r="I1597" s="93"/>
      <c r="J1597" s="93"/>
      <c r="K1597" s="96"/>
      <c r="L1597" s="97"/>
      <c r="M1597" s="97"/>
      <c r="N1597" s="97"/>
      <c r="R1597" s="106"/>
      <c r="S1597" s="83"/>
      <c r="T1597" s="106"/>
      <c r="U1597" s="109"/>
      <c r="V1597" s="109"/>
      <c r="W1597" s="109"/>
      <c r="X1597" s="109"/>
      <c r="Y1597" s="83"/>
      <c r="Z1597" s="83"/>
      <c r="AA1597" s="83"/>
    </row>
    <row r="1598" spans="2:27">
      <c r="B1598" s="9" t="s">
        <v>2615</v>
      </c>
      <c r="C1598" s="11"/>
      <c r="D1598" s="11"/>
      <c r="E1598" s="11"/>
      <c r="F1598" s="11" t="s">
        <v>2616</v>
      </c>
      <c r="G1598" s="93"/>
      <c r="H1598" s="93"/>
      <c r="I1598" s="93"/>
      <c r="J1598" s="93"/>
      <c r="K1598" s="96"/>
      <c r="L1598" s="97"/>
      <c r="M1598" s="97"/>
      <c r="N1598" s="97"/>
      <c r="R1598" s="106"/>
      <c r="S1598" s="83"/>
      <c r="T1598" s="106"/>
      <c r="U1598" s="109"/>
      <c r="V1598" s="109"/>
      <c r="W1598" s="109"/>
      <c r="X1598" s="109"/>
      <c r="Y1598" s="83"/>
      <c r="Z1598" s="83"/>
      <c r="AA1598" s="83"/>
    </row>
    <row r="1599" spans="2:27">
      <c r="B1599" s="9" t="s">
        <v>2617</v>
      </c>
      <c r="C1599" s="11"/>
      <c r="D1599" s="11"/>
      <c r="E1599" s="11"/>
      <c r="F1599" s="11" t="s">
        <v>2618</v>
      </c>
      <c r="G1599" s="93"/>
      <c r="H1599" s="93"/>
      <c r="I1599" s="93"/>
      <c r="J1599" s="93"/>
      <c r="K1599" s="96"/>
      <c r="L1599" s="97"/>
      <c r="M1599" s="97"/>
      <c r="N1599" s="97"/>
      <c r="R1599" s="106"/>
      <c r="S1599" s="83"/>
      <c r="T1599" s="106"/>
      <c r="U1599" s="109"/>
      <c r="V1599" s="109"/>
      <c r="W1599" s="109"/>
      <c r="X1599" s="109"/>
      <c r="Y1599" s="83"/>
      <c r="Z1599" s="83"/>
      <c r="AA1599" s="83"/>
    </row>
    <row r="1600" spans="2:27">
      <c r="B1600" s="9"/>
      <c r="C1600" s="11"/>
      <c r="D1600" s="11"/>
      <c r="E1600" s="11" t="s">
        <v>2619</v>
      </c>
      <c r="F1600" s="11"/>
      <c r="G1600" s="93"/>
      <c r="H1600" s="93"/>
      <c r="I1600" s="93"/>
      <c r="J1600" s="93"/>
      <c r="K1600" s="96"/>
      <c r="L1600" s="97"/>
      <c r="M1600" s="97"/>
      <c r="N1600" s="97"/>
      <c r="R1600" s="106"/>
      <c r="S1600" s="83"/>
      <c r="T1600" s="106"/>
      <c r="U1600" s="109"/>
      <c r="V1600" s="109"/>
      <c r="W1600" s="109"/>
      <c r="X1600" s="109"/>
      <c r="Y1600" s="83"/>
      <c r="Z1600" s="83"/>
      <c r="AA1600" s="83"/>
    </row>
    <row r="1601" spans="2:27">
      <c r="B1601" s="9" t="s">
        <v>2620</v>
      </c>
      <c r="C1601" s="11"/>
      <c r="D1601" s="11"/>
      <c r="E1601" s="11"/>
      <c r="F1601" s="11" t="s">
        <v>2621</v>
      </c>
      <c r="G1601" s="93"/>
      <c r="H1601" s="93"/>
      <c r="I1601" s="93"/>
      <c r="J1601" s="93"/>
      <c r="K1601" s="96"/>
      <c r="L1601" s="97"/>
      <c r="M1601" s="97"/>
      <c r="N1601" s="97"/>
      <c r="R1601" s="106"/>
      <c r="S1601" s="83"/>
      <c r="T1601" s="106"/>
      <c r="U1601" s="109"/>
      <c r="V1601" s="109"/>
      <c r="W1601" s="109"/>
      <c r="X1601" s="109"/>
      <c r="Y1601" s="83"/>
      <c r="Z1601" s="83"/>
      <c r="AA1601" s="83"/>
    </row>
    <row r="1602" spans="2:27">
      <c r="B1602" s="9" t="s">
        <v>2622</v>
      </c>
      <c r="C1602" s="11"/>
      <c r="D1602" s="11"/>
      <c r="E1602" s="11"/>
      <c r="F1602" s="11" t="s">
        <v>2623</v>
      </c>
      <c r="G1602" s="93"/>
      <c r="H1602" s="93"/>
      <c r="I1602" s="93"/>
      <c r="J1602" s="93"/>
      <c r="K1602" s="96"/>
      <c r="L1602" s="97"/>
      <c r="M1602" s="97"/>
      <c r="N1602" s="97"/>
      <c r="R1602" s="106"/>
      <c r="S1602" s="83"/>
      <c r="T1602" s="106"/>
      <c r="U1602" s="109"/>
      <c r="V1602" s="109"/>
      <c r="W1602" s="109"/>
      <c r="X1602" s="109"/>
      <c r="Y1602" s="83"/>
      <c r="Z1602" s="83"/>
      <c r="AA1602" s="83"/>
    </row>
    <row r="1603" spans="2:27">
      <c r="B1603" s="9" t="s">
        <v>2624</v>
      </c>
      <c r="C1603" s="11"/>
      <c r="D1603" s="11"/>
      <c r="E1603" s="11"/>
      <c r="F1603" s="11" t="s">
        <v>2625</v>
      </c>
      <c r="G1603" s="93"/>
      <c r="H1603" s="93"/>
      <c r="I1603" s="93"/>
      <c r="J1603" s="93"/>
      <c r="K1603" s="96"/>
      <c r="L1603" s="97"/>
      <c r="M1603" s="97"/>
      <c r="N1603" s="97"/>
      <c r="R1603" s="106"/>
      <c r="S1603" s="83"/>
      <c r="T1603" s="106"/>
      <c r="U1603" s="109"/>
      <c r="V1603" s="109"/>
      <c r="W1603" s="109"/>
      <c r="X1603" s="109"/>
      <c r="Y1603" s="83"/>
      <c r="Z1603" s="83"/>
      <c r="AA1603" s="83"/>
    </row>
    <row r="1604" spans="2:27">
      <c r="B1604" s="9"/>
      <c r="C1604" s="11"/>
      <c r="D1604" s="11" t="s">
        <v>2626</v>
      </c>
      <c r="E1604" s="11"/>
      <c r="F1604" s="11"/>
      <c r="G1604" s="93"/>
      <c r="H1604" s="93"/>
      <c r="I1604" s="93"/>
      <c r="J1604" s="93"/>
      <c r="K1604" s="96"/>
      <c r="L1604" s="97"/>
      <c r="M1604" s="97"/>
      <c r="N1604" s="97"/>
      <c r="R1604" s="106"/>
      <c r="S1604" s="83"/>
      <c r="T1604" s="106"/>
      <c r="U1604" s="109"/>
      <c r="V1604" s="109"/>
      <c r="W1604" s="109"/>
      <c r="X1604" s="109"/>
      <c r="Y1604" s="83"/>
      <c r="Z1604" s="83"/>
      <c r="AA1604" s="83"/>
    </row>
    <row r="1605" spans="2:27">
      <c r="B1605" s="9"/>
      <c r="C1605" s="11"/>
      <c r="D1605" s="11"/>
      <c r="E1605" s="11" t="s">
        <v>2627</v>
      </c>
      <c r="F1605" s="11"/>
      <c r="G1605" s="93"/>
      <c r="H1605" s="93"/>
      <c r="I1605" s="93"/>
      <c r="J1605" s="93"/>
      <c r="K1605" s="96"/>
      <c r="L1605" s="97"/>
      <c r="M1605" s="97"/>
      <c r="N1605" s="97"/>
      <c r="R1605" s="106"/>
      <c r="S1605" s="83"/>
      <c r="T1605" s="106"/>
      <c r="U1605" s="109"/>
      <c r="V1605" s="109"/>
      <c r="W1605" s="109"/>
      <c r="X1605" s="109"/>
      <c r="Y1605" s="83"/>
      <c r="Z1605" s="83"/>
      <c r="AA1605" s="83"/>
    </row>
    <row r="1606" spans="2:27">
      <c r="B1606" s="9" t="s">
        <v>2628</v>
      </c>
      <c r="C1606" s="11"/>
      <c r="D1606" s="11"/>
      <c r="E1606" s="11"/>
      <c r="F1606" s="11" t="s">
        <v>205</v>
      </c>
      <c r="G1606" s="93"/>
      <c r="H1606" s="93"/>
      <c r="I1606" s="93"/>
      <c r="J1606" s="93"/>
      <c r="K1606" s="96"/>
      <c r="L1606" s="97"/>
      <c r="M1606" s="97"/>
      <c r="N1606" s="97"/>
      <c r="R1606" s="106"/>
      <c r="S1606" s="83"/>
      <c r="T1606" s="106"/>
      <c r="U1606" s="109"/>
      <c r="V1606" s="109"/>
      <c r="W1606" s="109"/>
      <c r="X1606" s="109"/>
      <c r="Y1606" s="83"/>
      <c r="Z1606" s="83"/>
      <c r="AA1606" s="83"/>
    </row>
    <row r="1607" spans="2:27">
      <c r="B1607" s="9" t="s">
        <v>2629</v>
      </c>
      <c r="C1607" s="11"/>
      <c r="D1607" s="11"/>
      <c r="E1607" s="11"/>
      <c r="F1607" s="11" t="s">
        <v>207</v>
      </c>
      <c r="G1607" s="93"/>
      <c r="H1607" s="93"/>
      <c r="I1607" s="93"/>
      <c r="J1607" s="93"/>
      <c r="K1607" s="96"/>
      <c r="L1607" s="97"/>
      <c r="M1607" s="97"/>
      <c r="N1607" s="97"/>
      <c r="R1607" s="106"/>
      <c r="S1607" s="83"/>
      <c r="T1607" s="106"/>
      <c r="U1607" s="109"/>
      <c r="V1607" s="109"/>
      <c r="W1607" s="109"/>
      <c r="X1607" s="109"/>
      <c r="Y1607" s="83"/>
      <c r="Z1607" s="83"/>
      <c r="AA1607" s="83"/>
    </row>
    <row r="1608" spans="2:27">
      <c r="B1608" s="9"/>
      <c r="C1608" s="11"/>
      <c r="D1608" s="11"/>
      <c r="E1608" s="11" t="s">
        <v>2630</v>
      </c>
      <c r="F1608" s="11"/>
      <c r="G1608" s="93"/>
      <c r="H1608" s="93"/>
      <c r="I1608" s="93"/>
      <c r="J1608" s="93"/>
      <c r="K1608" s="96"/>
      <c r="L1608" s="97"/>
      <c r="M1608" s="97"/>
      <c r="N1608" s="97"/>
      <c r="R1608" s="106"/>
      <c r="S1608" s="83"/>
      <c r="T1608" s="106"/>
      <c r="U1608" s="109"/>
      <c r="V1608" s="109"/>
      <c r="W1608" s="109"/>
      <c r="X1608" s="109"/>
      <c r="Y1608" s="83"/>
      <c r="Z1608" s="83"/>
      <c r="AA1608" s="83"/>
    </row>
    <row r="1609" spans="2:27">
      <c r="B1609" s="9" t="s">
        <v>2631</v>
      </c>
      <c r="C1609" s="11"/>
      <c r="D1609" s="11"/>
      <c r="E1609" s="11"/>
      <c r="F1609" s="11" t="s">
        <v>2632</v>
      </c>
      <c r="G1609" s="93"/>
      <c r="H1609" s="93"/>
      <c r="I1609" s="93"/>
      <c r="J1609" s="93"/>
      <c r="K1609" s="96"/>
      <c r="L1609" s="97"/>
      <c r="M1609" s="97"/>
      <c r="N1609" s="97"/>
      <c r="R1609" s="106"/>
      <c r="S1609" s="83"/>
      <c r="T1609" s="106"/>
      <c r="U1609" s="109"/>
      <c r="V1609" s="109"/>
      <c r="W1609" s="109"/>
      <c r="X1609" s="109"/>
      <c r="Y1609" s="83"/>
      <c r="Z1609" s="83"/>
      <c r="AA1609" s="83"/>
    </row>
    <row r="1610" spans="2:27">
      <c r="B1610" s="9" t="s">
        <v>2633</v>
      </c>
      <c r="C1610" s="11"/>
      <c r="D1610" s="11"/>
      <c r="E1610" s="11"/>
      <c r="F1610" s="11" t="s">
        <v>2634</v>
      </c>
      <c r="G1610" s="93"/>
      <c r="H1610" s="93"/>
      <c r="I1610" s="93"/>
      <c r="J1610" s="93"/>
      <c r="K1610" s="96"/>
      <c r="L1610" s="97"/>
      <c r="M1610" s="97"/>
      <c r="N1610" s="97"/>
      <c r="R1610" s="106"/>
      <c r="S1610" s="83"/>
      <c r="T1610" s="106"/>
      <c r="U1610" s="109"/>
      <c r="V1610" s="109"/>
      <c r="W1610" s="109"/>
      <c r="X1610" s="109"/>
      <c r="Y1610" s="83"/>
      <c r="Z1610" s="83"/>
      <c r="AA1610" s="83"/>
    </row>
    <row r="1611" spans="2:27">
      <c r="B1611" s="9" t="s">
        <v>2635</v>
      </c>
      <c r="C1611" s="11"/>
      <c r="D1611" s="11"/>
      <c r="E1611" s="11"/>
      <c r="F1611" s="11" t="s">
        <v>2636</v>
      </c>
      <c r="G1611" s="93"/>
      <c r="H1611" s="93"/>
      <c r="I1611" s="93"/>
      <c r="J1611" s="93"/>
      <c r="K1611" s="96"/>
      <c r="L1611" s="97"/>
      <c r="M1611" s="97"/>
      <c r="N1611" s="97"/>
      <c r="R1611" s="106"/>
      <c r="S1611" s="83"/>
      <c r="T1611" s="106"/>
      <c r="U1611" s="109"/>
      <c r="V1611" s="109"/>
      <c r="W1611" s="109"/>
      <c r="X1611" s="109"/>
      <c r="Y1611" s="83"/>
      <c r="Z1611" s="83"/>
      <c r="AA1611" s="83"/>
    </row>
    <row r="1612" spans="2:27">
      <c r="B1612" s="9" t="s">
        <v>2637</v>
      </c>
      <c r="C1612" s="11"/>
      <c r="D1612" s="11"/>
      <c r="E1612" s="11"/>
      <c r="F1612" s="11" t="s">
        <v>2638</v>
      </c>
      <c r="G1612" s="93"/>
      <c r="H1612" s="93"/>
      <c r="I1612" s="93"/>
      <c r="J1612" s="93"/>
      <c r="K1612" s="96"/>
      <c r="L1612" s="97"/>
      <c r="M1612" s="97"/>
      <c r="N1612" s="97"/>
      <c r="R1612" s="106"/>
      <c r="S1612" s="83"/>
      <c r="T1612" s="106"/>
      <c r="U1612" s="109"/>
      <c r="V1612" s="109"/>
      <c r="W1612" s="109"/>
      <c r="X1612" s="109"/>
      <c r="Y1612" s="83"/>
      <c r="Z1612" s="83"/>
      <c r="AA1612" s="83"/>
    </row>
    <row r="1613" spans="2:27">
      <c r="B1613" s="9"/>
      <c r="C1613" s="11"/>
      <c r="D1613" s="11"/>
      <c r="E1613" s="11" t="s">
        <v>2639</v>
      </c>
      <c r="F1613" s="11"/>
      <c r="G1613" s="93"/>
      <c r="H1613" s="93"/>
      <c r="I1613" s="93"/>
      <c r="J1613" s="93"/>
      <c r="K1613" s="96"/>
      <c r="L1613" s="97"/>
      <c r="M1613" s="97"/>
      <c r="N1613" s="97"/>
      <c r="R1613" s="106"/>
      <c r="S1613" s="83"/>
      <c r="T1613" s="106"/>
      <c r="U1613" s="109"/>
      <c r="V1613" s="109"/>
      <c r="W1613" s="109"/>
      <c r="X1613" s="109"/>
      <c r="Y1613" s="83"/>
      <c r="Z1613" s="83"/>
      <c r="AA1613" s="83"/>
    </row>
    <row r="1614" spans="2:27">
      <c r="B1614" s="9" t="s">
        <v>2640</v>
      </c>
      <c r="C1614" s="11"/>
      <c r="D1614" s="11"/>
      <c r="E1614" s="11"/>
      <c r="F1614" s="11" t="s">
        <v>2641</v>
      </c>
      <c r="G1614" s="93"/>
      <c r="H1614" s="93"/>
      <c r="I1614" s="93"/>
      <c r="J1614" s="93"/>
      <c r="K1614" s="96"/>
      <c r="L1614" s="97"/>
      <c r="M1614" s="97"/>
      <c r="N1614" s="97"/>
      <c r="R1614" s="106"/>
      <c r="S1614" s="83"/>
      <c r="T1614" s="106"/>
      <c r="U1614" s="109"/>
      <c r="V1614" s="109"/>
      <c r="W1614" s="109"/>
      <c r="X1614" s="109"/>
      <c r="Y1614" s="83"/>
      <c r="Z1614" s="83"/>
      <c r="AA1614" s="83"/>
    </row>
    <row r="1615" spans="2:27">
      <c r="B1615" s="9" t="s">
        <v>2642</v>
      </c>
      <c r="C1615" s="11"/>
      <c r="D1615" s="11"/>
      <c r="E1615" s="11"/>
      <c r="F1615" s="11" t="s">
        <v>2643</v>
      </c>
      <c r="G1615" s="93"/>
      <c r="H1615" s="93"/>
      <c r="I1615" s="93"/>
      <c r="J1615" s="93"/>
      <c r="K1615" s="96"/>
      <c r="L1615" s="97"/>
      <c r="M1615" s="97"/>
      <c r="N1615" s="97"/>
      <c r="R1615" s="106"/>
      <c r="S1615" s="83"/>
      <c r="T1615" s="106"/>
      <c r="U1615" s="109"/>
      <c r="V1615" s="109"/>
      <c r="W1615" s="109"/>
      <c r="X1615" s="109"/>
      <c r="Y1615" s="83"/>
      <c r="Z1615" s="83"/>
      <c r="AA1615" s="83"/>
    </row>
    <row r="1616" spans="2:27">
      <c r="B1616" s="9" t="s">
        <v>2644</v>
      </c>
      <c r="C1616" s="11"/>
      <c r="D1616" s="11"/>
      <c r="E1616" s="11"/>
      <c r="F1616" s="11" t="s">
        <v>2645</v>
      </c>
      <c r="G1616" s="93"/>
      <c r="H1616" s="93"/>
      <c r="I1616" s="93"/>
      <c r="J1616" s="93"/>
      <c r="K1616" s="96"/>
      <c r="L1616" s="97"/>
      <c r="M1616" s="97"/>
      <c r="N1616" s="97"/>
      <c r="R1616" s="106"/>
      <c r="S1616" s="83"/>
      <c r="T1616" s="106"/>
      <c r="U1616" s="109"/>
      <c r="V1616" s="109"/>
      <c r="W1616" s="109"/>
      <c r="X1616" s="109"/>
      <c r="Y1616" s="83"/>
      <c r="Z1616" s="83"/>
      <c r="AA1616" s="83"/>
    </row>
    <row r="1617" spans="2:27">
      <c r="B1617" s="9"/>
      <c r="C1617" s="11"/>
      <c r="D1617" s="11"/>
      <c r="E1617" s="11" t="s">
        <v>2646</v>
      </c>
      <c r="F1617" s="11"/>
      <c r="G1617" s="93"/>
      <c r="H1617" s="93"/>
      <c r="I1617" s="93"/>
      <c r="J1617" s="93"/>
      <c r="K1617" s="96"/>
      <c r="L1617" s="97"/>
      <c r="M1617" s="97"/>
      <c r="N1617" s="97"/>
      <c r="R1617" s="106"/>
      <c r="S1617" s="83"/>
      <c r="T1617" s="106"/>
      <c r="U1617" s="109"/>
      <c r="V1617" s="109"/>
      <c r="W1617" s="109"/>
      <c r="X1617" s="109"/>
      <c r="Y1617" s="83"/>
      <c r="Z1617" s="83"/>
      <c r="AA1617" s="83"/>
    </row>
    <row r="1618" spans="2:27">
      <c r="B1618" s="9" t="s">
        <v>2647</v>
      </c>
      <c r="C1618" s="11"/>
      <c r="D1618" s="11"/>
      <c r="E1618" s="11"/>
      <c r="F1618" s="11" t="s">
        <v>2648</v>
      </c>
      <c r="G1618" s="93"/>
      <c r="H1618" s="93"/>
      <c r="I1618" s="93"/>
      <c r="J1618" s="93"/>
      <c r="K1618" s="96"/>
      <c r="L1618" s="97"/>
      <c r="M1618" s="97"/>
      <c r="N1618" s="97"/>
      <c r="R1618" s="106"/>
      <c r="S1618" s="83"/>
      <c r="T1618" s="106"/>
      <c r="U1618" s="109"/>
      <c r="V1618" s="109"/>
      <c r="W1618" s="109"/>
      <c r="X1618" s="109"/>
      <c r="Y1618" s="83"/>
      <c r="Z1618" s="83"/>
      <c r="AA1618" s="83"/>
    </row>
    <row r="1619" spans="2:27">
      <c r="B1619" s="9" t="s">
        <v>2649</v>
      </c>
      <c r="C1619" s="11"/>
      <c r="D1619" s="11"/>
      <c r="E1619" s="11"/>
      <c r="F1619" s="11" t="s">
        <v>2650</v>
      </c>
      <c r="G1619" s="93"/>
      <c r="H1619" s="93"/>
      <c r="I1619" s="93"/>
      <c r="J1619" s="93"/>
      <c r="K1619" s="96"/>
      <c r="L1619" s="97"/>
      <c r="M1619" s="97"/>
      <c r="N1619" s="97"/>
      <c r="R1619" s="106"/>
      <c r="S1619" s="83"/>
      <c r="T1619" s="106"/>
      <c r="U1619" s="109"/>
      <c r="V1619" s="109"/>
      <c r="W1619" s="109"/>
      <c r="X1619" s="109"/>
      <c r="Y1619" s="83"/>
      <c r="Z1619" s="83"/>
      <c r="AA1619" s="83"/>
    </row>
    <row r="1620" spans="2:27">
      <c r="B1620" s="9" t="s">
        <v>2651</v>
      </c>
      <c r="C1620" s="11"/>
      <c r="D1620" s="11"/>
      <c r="E1620" s="11"/>
      <c r="F1620" s="11" t="s">
        <v>2652</v>
      </c>
      <c r="G1620" s="93"/>
      <c r="H1620" s="93"/>
      <c r="I1620" s="93"/>
      <c r="J1620" s="93"/>
      <c r="K1620" s="96"/>
      <c r="L1620" s="97"/>
      <c r="M1620" s="97"/>
      <c r="N1620" s="97"/>
      <c r="R1620" s="106"/>
      <c r="S1620" s="83"/>
      <c r="T1620" s="106"/>
      <c r="U1620" s="109"/>
      <c r="V1620" s="109"/>
      <c r="W1620" s="109"/>
      <c r="X1620" s="109"/>
      <c r="Y1620" s="83"/>
      <c r="Z1620" s="83"/>
      <c r="AA1620" s="83"/>
    </row>
    <row r="1621" spans="2:27">
      <c r="B1621" s="9"/>
      <c r="C1621" s="11"/>
      <c r="D1621" s="11"/>
      <c r="E1621" s="11" t="s">
        <v>2653</v>
      </c>
      <c r="F1621" s="11"/>
      <c r="G1621" s="93"/>
      <c r="H1621" s="93"/>
      <c r="I1621" s="93"/>
      <c r="J1621" s="93"/>
      <c r="K1621" s="96"/>
      <c r="L1621" s="97"/>
      <c r="M1621" s="97"/>
      <c r="N1621" s="97"/>
      <c r="R1621" s="106"/>
      <c r="S1621" s="83"/>
      <c r="T1621" s="106"/>
      <c r="U1621" s="109"/>
      <c r="V1621" s="109"/>
      <c r="W1621" s="109"/>
      <c r="X1621" s="109"/>
      <c r="Y1621" s="83"/>
      <c r="Z1621" s="83"/>
      <c r="AA1621" s="83"/>
    </row>
    <row r="1622" spans="2:27">
      <c r="B1622" s="9" t="s">
        <v>2654</v>
      </c>
      <c r="C1622" s="11"/>
      <c r="D1622" s="11"/>
      <c r="E1622" s="11"/>
      <c r="F1622" s="11" t="s">
        <v>2655</v>
      </c>
      <c r="G1622" s="93"/>
      <c r="H1622" s="93"/>
      <c r="I1622" s="93"/>
      <c r="J1622" s="93"/>
      <c r="K1622" s="96"/>
      <c r="L1622" s="97"/>
      <c r="M1622" s="97"/>
      <c r="N1622" s="97"/>
      <c r="R1622" s="106"/>
      <c r="S1622" s="83"/>
      <c r="T1622" s="106"/>
      <c r="U1622" s="109"/>
      <c r="V1622" s="109"/>
      <c r="W1622" s="109"/>
      <c r="X1622" s="109"/>
      <c r="Y1622" s="83"/>
      <c r="Z1622" s="83"/>
      <c r="AA1622" s="83"/>
    </row>
    <row r="1623" spans="2:27">
      <c r="B1623" s="9" t="s">
        <v>2656</v>
      </c>
      <c r="C1623" s="11"/>
      <c r="D1623" s="11"/>
      <c r="E1623" s="11"/>
      <c r="F1623" s="11" t="s">
        <v>2657</v>
      </c>
      <c r="G1623" s="93"/>
      <c r="H1623" s="93"/>
      <c r="I1623" s="93"/>
      <c r="J1623" s="93"/>
      <c r="K1623" s="96"/>
      <c r="L1623" s="97"/>
      <c r="M1623" s="97"/>
      <c r="N1623" s="97"/>
      <c r="R1623" s="106"/>
      <c r="S1623" s="83"/>
      <c r="T1623" s="106"/>
      <c r="U1623" s="109"/>
      <c r="V1623" s="109"/>
      <c r="W1623" s="109"/>
      <c r="X1623" s="109"/>
      <c r="Y1623" s="83"/>
      <c r="Z1623" s="83"/>
      <c r="AA1623" s="83"/>
    </row>
    <row r="1624" spans="2:27">
      <c r="B1624" s="9" t="s">
        <v>2658</v>
      </c>
      <c r="C1624" s="11"/>
      <c r="D1624" s="11"/>
      <c r="E1624" s="11"/>
      <c r="F1624" s="11" t="s">
        <v>2659</v>
      </c>
      <c r="G1624" s="93"/>
      <c r="H1624" s="93"/>
      <c r="I1624" s="93"/>
      <c r="J1624" s="93"/>
      <c r="K1624" s="96"/>
      <c r="L1624" s="97"/>
      <c r="M1624" s="97"/>
      <c r="N1624" s="97"/>
      <c r="R1624" s="106"/>
      <c r="S1624" s="83"/>
      <c r="T1624" s="106"/>
      <c r="U1624" s="109"/>
      <c r="V1624" s="109"/>
      <c r="W1624" s="109"/>
      <c r="X1624" s="109"/>
      <c r="Y1624" s="83"/>
      <c r="Z1624" s="83"/>
      <c r="AA1624" s="83"/>
    </row>
    <row r="1625" spans="2:27">
      <c r="B1625" s="9"/>
      <c r="C1625" s="11"/>
      <c r="D1625" s="11"/>
      <c r="E1625" s="11" t="s">
        <v>2660</v>
      </c>
      <c r="F1625" s="11"/>
      <c r="G1625" s="93"/>
      <c r="H1625" s="93"/>
      <c r="I1625" s="93"/>
      <c r="J1625" s="93"/>
      <c r="K1625" s="96"/>
      <c r="L1625" s="97"/>
      <c r="M1625" s="97"/>
      <c r="N1625" s="97"/>
      <c r="R1625" s="106"/>
      <c r="S1625" s="83"/>
      <c r="T1625" s="106"/>
      <c r="U1625" s="109"/>
      <c r="V1625" s="109"/>
      <c r="W1625" s="109"/>
      <c r="X1625" s="109"/>
      <c r="Y1625" s="83"/>
      <c r="Z1625" s="83"/>
      <c r="AA1625" s="83"/>
    </row>
    <row r="1626" spans="2:27">
      <c r="B1626" s="9" t="s">
        <v>2661</v>
      </c>
      <c r="C1626" s="11"/>
      <c r="D1626" s="11"/>
      <c r="E1626" s="11"/>
      <c r="F1626" s="11" t="s">
        <v>2662</v>
      </c>
      <c r="G1626" s="93"/>
      <c r="H1626" s="93"/>
      <c r="I1626" s="93"/>
      <c r="J1626" s="93"/>
      <c r="K1626" s="96"/>
      <c r="L1626" s="97"/>
      <c r="M1626" s="97"/>
      <c r="N1626" s="97"/>
      <c r="R1626" s="106"/>
      <c r="S1626" s="83"/>
      <c r="T1626" s="106"/>
      <c r="U1626" s="109"/>
      <c r="V1626" s="109"/>
      <c r="W1626" s="109"/>
      <c r="X1626" s="109"/>
      <c r="Y1626" s="83"/>
      <c r="Z1626" s="83"/>
      <c r="AA1626" s="83"/>
    </row>
    <row r="1627" spans="2:27">
      <c r="B1627" s="9" t="s">
        <v>2663</v>
      </c>
      <c r="C1627" s="11"/>
      <c r="D1627" s="11"/>
      <c r="E1627" s="11"/>
      <c r="F1627" s="11" t="s">
        <v>2664</v>
      </c>
      <c r="G1627" s="93"/>
      <c r="H1627" s="93"/>
      <c r="I1627" s="93"/>
      <c r="J1627" s="93"/>
      <c r="K1627" s="96"/>
      <c r="L1627" s="97"/>
      <c r="M1627" s="97"/>
      <c r="N1627" s="97"/>
      <c r="R1627" s="106"/>
      <c r="S1627" s="83"/>
      <c r="T1627" s="106"/>
      <c r="U1627" s="109"/>
      <c r="V1627" s="109"/>
      <c r="W1627" s="109"/>
      <c r="X1627" s="109"/>
      <c r="Y1627" s="83"/>
      <c r="Z1627" s="83"/>
      <c r="AA1627" s="83"/>
    </row>
    <row r="1628" spans="2:27">
      <c r="B1628" s="9" t="s">
        <v>2665</v>
      </c>
      <c r="C1628" s="11"/>
      <c r="D1628" s="11"/>
      <c r="E1628" s="11"/>
      <c r="F1628" s="11" t="s">
        <v>2666</v>
      </c>
      <c r="G1628" s="93"/>
      <c r="H1628" s="93"/>
      <c r="I1628" s="93"/>
      <c r="J1628" s="93"/>
      <c r="K1628" s="96"/>
      <c r="L1628" s="97"/>
      <c r="M1628" s="97"/>
      <c r="N1628" s="97"/>
      <c r="R1628" s="106"/>
      <c r="S1628" s="83"/>
      <c r="T1628" s="106"/>
      <c r="U1628" s="109"/>
      <c r="V1628" s="109"/>
      <c r="W1628" s="109"/>
      <c r="X1628" s="109"/>
      <c r="Y1628" s="83"/>
      <c r="Z1628" s="83"/>
      <c r="AA1628" s="83"/>
    </row>
    <row r="1629" spans="2:27">
      <c r="B1629" s="9"/>
      <c r="C1629" s="11" t="s">
        <v>2667</v>
      </c>
      <c r="D1629" s="11"/>
      <c r="E1629" s="11"/>
      <c r="F1629" s="11"/>
      <c r="G1629" s="93"/>
      <c r="H1629" s="93"/>
      <c r="I1629" s="93"/>
      <c r="J1629" s="93"/>
      <c r="K1629" s="96"/>
      <c r="L1629" s="97"/>
      <c r="M1629" s="97"/>
      <c r="N1629" s="97"/>
      <c r="R1629" s="106"/>
      <c r="S1629" s="83"/>
      <c r="T1629" s="106"/>
      <c r="U1629" s="109"/>
      <c r="V1629" s="109"/>
      <c r="W1629" s="109"/>
      <c r="X1629" s="109"/>
      <c r="Y1629" s="83"/>
      <c r="Z1629" s="83"/>
      <c r="AA1629" s="83"/>
    </row>
    <row r="1630" spans="2:27">
      <c r="B1630" s="9"/>
      <c r="C1630" s="11"/>
      <c r="D1630" s="11" t="s">
        <v>2668</v>
      </c>
      <c r="E1630" s="11"/>
      <c r="F1630" s="11"/>
      <c r="G1630" s="93"/>
      <c r="H1630" s="93"/>
      <c r="I1630" s="93"/>
      <c r="J1630" s="93"/>
      <c r="K1630" s="96"/>
      <c r="L1630" s="97"/>
      <c r="M1630" s="97"/>
      <c r="N1630" s="97"/>
      <c r="R1630" s="106"/>
      <c r="S1630" s="83"/>
      <c r="T1630" s="106"/>
      <c r="U1630" s="109"/>
      <c r="V1630" s="109"/>
      <c r="W1630" s="109"/>
      <c r="X1630" s="109"/>
      <c r="Y1630" s="83"/>
      <c r="Z1630" s="83"/>
      <c r="AA1630" s="83"/>
    </row>
    <row r="1631" spans="2:27">
      <c r="B1631" s="9"/>
      <c r="C1631" s="11"/>
      <c r="D1631" s="11"/>
      <c r="E1631" s="11" t="s">
        <v>2669</v>
      </c>
      <c r="F1631" s="11"/>
      <c r="G1631" s="93"/>
      <c r="H1631" s="93"/>
      <c r="I1631" s="93"/>
      <c r="J1631" s="93"/>
      <c r="K1631" s="96"/>
      <c r="L1631" s="97"/>
      <c r="M1631" s="97"/>
      <c r="N1631" s="97"/>
      <c r="R1631" s="106"/>
      <c r="S1631" s="83"/>
      <c r="T1631" s="106"/>
      <c r="U1631" s="109"/>
      <c r="V1631" s="109"/>
      <c r="W1631" s="109"/>
      <c r="X1631" s="109"/>
      <c r="Y1631" s="83"/>
      <c r="Z1631" s="83"/>
      <c r="AA1631" s="83"/>
    </row>
    <row r="1632" spans="2:27">
      <c r="B1632" s="9" t="s">
        <v>2670</v>
      </c>
      <c r="C1632" s="11"/>
      <c r="D1632" s="11"/>
      <c r="E1632" s="11"/>
      <c r="F1632" s="11" t="s">
        <v>205</v>
      </c>
      <c r="G1632" s="93"/>
      <c r="H1632" s="93"/>
      <c r="I1632" s="93"/>
      <c r="J1632" s="93"/>
      <c r="K1632" s="96"/>
      <c r="L1632" s="97"/>
      <c r="M1632" s="97"/>
      <c r="N1632" s="97"/>
      <c r="R1632" s="106"/>
      <c r="S1632" s="83"/>
      <c r="T1632" s="106"/>
      <c r="U1632" s="109"/>
      <c r="V1632" s="109"/>
      <c r="W1632" s="109"/>
      <c r="X1632" s="109"/>
      <c r="Y1632" s="83"/>
      <c r="Z1632" s="83"/>
      <c r="AA1632" s="83"/>
    </row>
    <row r="1633" spans="2:27">
      <c r="B1633" s="9" t="s">
        <v>2671</v>
      </c>
      <c r="C1633" s="11"/>
      <c r="D1633" s="11"/>
      <c r="E1633" s="11"/>
      <c r="F1633" s="11" t="s">
        <v>207</v>
      </c>
      <c r="G1633" s="93"/>
      <c r="H1633" s="93"/>
      <c r="I1633" s="93"/>
      <c r="J1633" s="93"/>
      <c r="K1633" s="96"/>
      <c r="L1633" s="97"/>
      <c r="M1633" s="97"/>
      <c r="N1633" s="97"/>
      <c r="R1633" s="106"/>
      <c r="S1633" s="83"/>
      <c r="T1633" s="106"/>
      <c r="U1633" s="109"/>
      <c r="V1633" s="109"/>
      <c r="W1633" s="109"/>
      <c r="X1633" s="109"/>
      <c r="Y1633" s="83"/>
      <c r="Z1633" s="83"/>
      <c r="AA1633" s="83"/>
    </row>
    <row r="1634" spans="2:27">
      <c r="B1634" s="9"/>
      <c r="C1634" s="11"/>
      <c r="D1634" s="11"/>
      <c r="E1634" s="11" t="s">
        <v>2672</v>
      </c>
      <c r="F1634" s="11"/>
      <c r="G1634" s="93"/>
      <c r="H1634" s="93"/>
      <c r="I1634" s="93"/>
      <c r="J1634" s="93"/>
      <c r="K1634" s="96"/>
      <c r="L1634" s="97"/>
      <c r="M1634" s="97"/>
      <c r="N1634" s="97"/>
      <c r="R1634" s="106"/>
      <c r="S1634" s="83"/>
      <c r="T1634" s="106"/>
      <c r="U1634" s="109"/>
      <c r="V1634" s="109"/>
      <c r="W1634" s="109"/>
      <c r="X1634" s="109"/>
      <c r="Y1634" s="83"/>
      <c r="Z1634" s="83"/>
      <c r="AA1634" s="83"/>
    </row>
    <row r="1635" spans="2:27">
      <c r="B1635" s="9" t="s">
        <v>2673</v>
      </c>
      <c r="C1635" s="11"/>
      <c r="D1635" s="11"/>
      <c r="E1635" s="11"/>
      <c r="F1635" s="11" t="s">
        <v>2674</v>
      </c>
      <c r="G1635" s="93"/>
      <c r="H1635" s="93"/>
      <c r="I1635" s="93"/>
      <c r="J1635" s="93"/>
      <c r="K1635" s="96"/>
      <c r="L1635" s="97"/>
      <c r="M1635" s="97"/>
      <c r="N1635" s="97"/>
      <c r="R1635" s="106"/>
      <c r="S1635" s="83"/>
      <c r="T1635" s="106"/>
      <c r="U1635" s="109"/>
      <c r="V1635" s="109"/>
      <c r="W1635" s="109"/>
      <c r="X1635" s="109"/>
      <c r="Y1635" s="83"/>
      <c r="Z1635" s="83"/>
      <c r="AA1635" s="83"/>
    </row>
    <row r="1636" spans="2:27">
      <c r="B1636" s="9" t="s">
        <v>2675</v>
      </c>
      <c r="C1636" s="11"/>
      <c r="D1636" s="11"/>
      <c r="E1636" s="11"/>
      <c r="F1636" s="11" t="s">
        <v>2676</v>
      </c>
      <c r="G1636" s="93"/>
      <c r="H1636" s="93"/>
      <c r="I1636" s="93"/>
      <c r="J1636" s="93"/>
      <c r="K1636" s="96"/>
      <c r="L1636" s="97"/>
      <c r="M1636" s="97"/>
      <c r="N1636" s="97"/>
      <c r="R1636" s="106"/>
      <c r="S1636" s="83"/>
      <c r="T1636" s="106"/>
      <c r="U1636" s="109"/>
      <c r="V1636" s="109"/>
      <c r="W1636" s="109"/>
      <c r="X1636" s="109"/>
      <c r="Y1636" s="83"/>
      <c r="Z1636" s="83"/>
      <c r="AA1636" s="83"/>
    </row>
    <row r="1637" spans="2:27">
      <c r="B1637" s="9"/>
      <c r="C1637" s="11"/>
      <c r="D1637" s="11"/>
      <c r="E1637" s="11" t="s">
        <v>2677</v>
      </c>
      <c r="F1637" s="11"/>
      <c r="G1637" s="93"/>
      <c r="H1637" s="93"/>
      <c r="I1637" s="93"/>
      <c r="J1637" s="93"/>
      <c r="K1637" s="96"/>
      <c r="L1637" s="97"/>
      <c r="M1637" s="97"/>
      <c r="N1637" s="97"/>
      <c r="R1637" s="106"/>
      <c r="S1637" s="83"/>
      <c r="T1637" s="106"/>
      <c r="U1637" s="109"/>
      <c r="V1637" s="109"/>
      <c r="W1637" s="109"/>
      <c r="X1637" s="109"/>
      <c r="Y1637" s="83"/>
      <c r="Z1637" s="83"/>
      <c r="AA1637" s="83"/>
    </row>
    <row r="1638" spans="2:27">
      <c r="B1638" s="9" t="s">
        <v>2678</v>
      </c>
      <c r="C1638" s="11"/>
      <c r="D1638" s="11"/>
      <c r="E1638" s="11"/>
      <c r="F1638" s="11" t="s">
        <v>2677</v>
      </c>
      <c r="G1638" s="93"/>
      <c r="H1638" s="93"/>
      <c r="I1638" s="93"/>
      <c r="J1638" s="93"/>
      <c r="K1638" s="96"/>
      <c r="L1638" s="97"/>
      <c r="M1638" s="97"/>
      <c r="N1638" s="97"/>
      <c r="R1638" s="106"/>
      <c r="S1638" s="83"/>
      <c r="T1638" s="106"/>
      <c r="U1638" s="109"/>
      <c r="V1638" s="109"/>
      <c r="W1638" s="109"/>
      <c r="X1638" s="109"/>
      <c r="Y1638" s="83"/>
      <c r="Z1638" s="83"/>
      <c r="AA1638" s="83"/>
    </row>
    <row r="1639" spans="2:27">
      <c r="B1639" s="9"/>
      <c r="C1639" s="11"/>
      <c r="D1639" s="11" t="s">
        <v>2679</v>
      </c>
      <c r="E1639" s="11"/>
      <c r="F1639" s="11"/>
      <c r="G1639" s="93"/>
      <c r="H1639" s="93"/>
      <c r="I1639" s="93"/>
      <c r="J1639" s="93"/>
      <c r="K1639" s="96"/>
      <c r="L1639" s="97"/>
      <c r="M1639" s="97"/>
      <c r="N1639" s="97"/>
      <c r="R1639" s="106"/>
      <c r="S1639" s="83"/>
      <c r="T1639" s="106"/>
      <c r="U1639" s="109"/>
      <c r="V1639" s="109"/>
      <c r="W1639" s="109"/>
      <c r="X1639" s="109"/>
      <c r="Y1639" s="83"/>
      <c r="Z1639" s="83"/>
      <c r="AA1639" s="83"/>
    </row>
    <row r="1640" spans="2:27">
      <c r="B1640" s="9"/>
      <c r="C1640" s="11"/>
      <c r="D1640" s="11"/>
      <c r="E1640" s="11" t="s">
        <v>2680</v>
      </c>
      <c r="F1640" s="11"/>
      <c r="G1640" s="93"/>
      <c r="H1640" s="93"/>
      <c r="I1640" s="93"/>
      <c r="J1640" s="93"/>
      <c r="K1640" s="96"/>
      <c r="L1640" s="97"/>
      <c r="M1640" s="97"/>
      <c r="N1640" s="97"/>
      <c r="R1640" s="106"/>
      <c r="S1640" s="83"/>
      <c r="T1640" s="106"/>
      <c r="U1640" s="109"/>
      <c r="V1640" s="109"/>
      <c r="W1640" s="109"/>
      <c r="X1640" s="109"/>
      <c r="Y1640" s="83"/>
      <c r="Z1640" s="83"/>
      <c r="AA1640" s="83"/>
    </row>
    <row r="1641" spans="2:27">
      <c r="B1641" s="9" t="s">
        <v>2681</v>
      </c>
      <c r="C1641" s="11"/>
      <c r="D1641" s="11"/>
      <c r="E1641" s="11"/>
      <c r="F1641" s="11" t="s">
        <v>205</v>
      </c>
      <c r="G1641" s="93"/>
      <c r="H1641" s="93"/>
      <c r="I1641" s="93"/>
      <c r="J1641" s="93"/>
      <c r="K1641" s="96"/>
      <c r="L1641" s="97"/>
      <c r="M1641" s="97"/>
      <c r="N1641" s="97"/>
      <c r="R1641" s="106"/>
      <c r="S1641" s="83"/>
      <c r="T1641" s="106"/>
      <c r="U1641" s="109"/>
      <c r="V1641" s="109"/>
      <c r="W1641" s="109"/>
      <c r="X1641" s="109"/>
      <c r="Y1641" s="83"/>
      <c r="Z1641" s="83"/>
      <c r="AA1641" s="83"/>
    </row>
    <row r="1642" spans="2:27">
      <c r="B1642" s="9" t="s">
        <v>2682</v>
      </c>
      <c r="C1642" s="11"/>
      <c r="D1642" s="11"/>
      <c r="E1642" s="11"/>
      <c r="F1642" s="11" t="s">
        <v>207</v>
      </c>
      <c r="G1642" s="93"/>
      <c r="H1642" s="93"/>
      <c r="I1642" s="93"/>
      <c r="J1642" s="93"/>
      <c r="K1642" s="96"/>
      <c r="L1642" s="97"/>
      <c r="M1642" s="97"/>
      <c r="N1642" s="97"/>
      <c r="R1642" s="106"/>
      <c r="S1642" s="83"/>
      <c r="T1642" s="106"/>
      <c r="U1642" s="109"/>
      <c r="V1642" s="109"/>
      <c r="W1642" s="109"/>
      <c r="X1642" s="109"/>
      <c r="Y1642" s="83"/>
      <c r="Z1642" s="83"/>
      <c r="AA1642" s="83"/>
    </row>
    <row r="1643" spans="2:27">
      <c r="B1643" s="9"/>
      <c r="C1643" s="11"/>
      <c r="D1643" s="11"/>
      <c r="E1643" s="11" t="s">
        <v>2683</v>
      </c>
      <c r="F1643" s="11"/>
      <c r="G1643" s="93"/>
      <c r="H1643" s="93"/>
      <c r="I1643" s="93"/>
      <c r="J1643" s="93"/>
      <c r="K1643" s="96"/>
      <c r="L1643" s="97"/>
      <c r="M1643" s="97"/>
      <c r="N1643" s="97"/>
      <c r="R1643" s="106"/>
      <c r="S1643" s="83"/>
      <c r="T1643" s="106"/>
      <c r="U1643" s="109"/>
      <c r="V1643" s="109"/>
      <c r="W1643" s="109"/>
      <c r="X1643" s="109"/>
      <c r="Y1643" s="83"/>
      <c r="Z1643" s="83"/>
      <c r="AA1643" s="83"/>
    </row>
    <row r="1644" spans="2:27">
      <c r="B1644" s="9" t="s">
        <v>2684</v>
      </c>
      <c r="C1644" s="11"/>
      <c r="D1644" s="11"/>
      <c r="E1644" s="11"/>
      <c r="F1644" s="11" t="s">
        <v>2685</v>
      </c>
      <c r="G1644" s="93"/>
      <c r="H1644" s="93"/>
      <c r="I1644" s="93"/>
      <c r="J1644" s="93"/>
      <c r="K1644" s="96"/>
      <c r="L1644" s="97"/>
      <c r="M1644" s="97"/>
      <c r="N1644" s="97"/>
      <c r="R1644" s="106"/>
      <c r="S1644" s="83"/>
      <c r="T1644" s="106"/>
      <c r="U1644" s="109"/>
      <c r="V1644" s="109"/>
      <c r="W1644" s="109"/>
      <c r="X1644" s="109"/>
      <c r="Y1644" s="83"/>
      <c r="Z1644" s="83"/>
      <c r="AA1644" s="83"/>
    </row>
    <row r="1645" spans="2:27">
      <c r="B1645" s="9" t="s">
        <v>2686</v>
      </c>
      <c r="C1645" s="11"/>
      <c r="D1645" s="11"/>
      <c r="E1645" s="11"/>
      <c r="F1645" s="11" t="s">
        <v>2687</v>
      </c>
      <c r="G1645" s="93"/>
      <c r="H1645" s="93"/>
      <c r="I1645" s="93"/>
      <c r="J1645" s="93"/>
      <c r="K1645" s="96"/>
      <c r="L1645" s="97"/>
      <c r="M1645" s="97"/>
      <c r="N1645" s="97"/>
      <c r="R1645" s="106"/>
      <c r="S1645" s="83"/>
      <c r="T1645" s="106"/>
      <c r="U1645" s="109"/>
      <c r="V1645" s="109"/>
      <c r="W1645" s="109"/>
      <c r="X1645" s="109"/>
      <c r="Y1645" s="83"/>
      <c r="Z1645" s="83"/>
      <c r="AA1645" s="83"/>
    </row>
    <row r="1646" spans="2:27">
      <c r="B1646" s="9" t="s">
        <v>2688</v>
      </c>
      <c r="C1646" s="11"/>
      <c r="D1646" s="11"/>
      <c r="E1646" s="11"/>
      <c r="F1646" s="11" t="s">
        <v>2689</v>
      </c>
      <c r="G1646" s="93"/>
      <c r="H1646" s="93"/>
      <c r="I1646" s="93"/>
      <c r="J1646" s="93"/>
      <c r="K1646" s="96"/>
      <c r="L1646" s="97"/>
      <c r="M1646" s="97"/>
      <c r="N1646" s="97"/>
      <c r="R1646" s="106"/>
      <c r="S1646" s="83"/>
      <c r="T1646" s="106"/>
      <c r="U1646" s="109"/>
      <c r="V1646" s="109"/>
      <c r="W1646" s="109"/>
      <c r="X1646" s="109"/>
      <c r="Y1646" s="83"/>
      <c r="Z1646" s="83"/>
      <c r="AA1646" s="83"/>
    </row>
    <row r="1647" spans="2:27">
      <c r="B1647" s="9"/>
      <c r="C1647" s="11"/>
      <c r="D1647" s="11"/>
      <c r="E1647" s="11" t="s">
        <v>2690</v>
      </c>
      <c r="F1647" s="11"/>
      <c r="G1647" s="93"/>
      <c r="H1647" s="93"/>
      <c r="I1647" s="93"/>
      <c r="J1647" s="93"/>
      <c r="K1647" s="96"/>
      <c r="L1647" s="97"/>
      <c r="M1647" s="97"/>
      <c r="N1647" s="97"/>
      <c r="R1647" s="106"/>
      <c r="S1647" s="83"/>
      <c r="T1647" s="106"/>
      <c r="U1647" s="109"/>
      <c r="V1647" s="109"/>
      <c r="W1647" s="109"/>
      <c r="X1647" s="109"/>
      <c r="Y1647" s="83"/>
      <c r="Z1647" s="83"/>
      <c r="AA1647" s="83"/>
    </row>
    <row r="1648" spans="2:27">
      <c r="B1648" s="9" t="s">
        <v>2691</v>
      </c>
      <c r="C1648" s="11"/>
      <c r="D1648" s="11"/>
      <c r="E1648" s="11"/>
      <c r="F1648" s="11" t="s">
        <v>2692</v>
      </c>
      <c r="G1648" s="93"/>
      <c r="H1648" s="93"/>
      <c r="I1648" s="93"/>
      <c r="J1648" s="93"/>
      <c r="K1648" s="96"/>
      <c r="L1648" s="97"/>
      <c r="M1648" s="97"/>
      <c r="N1648" s="97"/>
      <c r="R1648" s="106"/>
      <c r="S1648" s="83"/>
      <c r="T1648" s="106"/>
      <c r="U1648" s="109"/>
      <c r="V1648" s="109"/>
      <c r="W1648" s="109"/>
      <c r="X1648" s="109"/>
      <c r="Y1648" s="83"/>
      <c r="Z1648" s="83"/>
      <c r="AA1648" s="83"/>
    </row>
    <row r="1649" spans="2:27">
      <c r="B1649" s="9" t="s">
        <v>2693</v>
      </c>
      <c r="C1649" s="11"/>
      <c r="D1649" s="11"/>
      <c r="E1649" s="11"/>
      <c r="F1649" s="11" t="s">
        <v>2694</v>
      </c>
      <c r="G1649" s="93"/>
      <c r="H1649" s="93"/>
      <c r="I1649" s="93"/>
      <c r="J1649" s="93"/>
      <c r="K1649" s="96"/>
      <c r="L1649" s="97"/>
      <c r="M1649" s="97"/>
      <c r="N1649" s="97"/>
      <c r="R1649" s="106"/>
      <c r="S1649" s="83"/>
      <c r="T1649" s="106"/>
      <c r="U1649" s="109"/>
      <c r="V1649" s="109"/>
      <c r="W1649" s="109"/>
      <c r="X1649" s="109"/>
      <c r="Y1649" s="83"/>
      <c r="Z1649" s="83"/>
      <c r="AA1649" s="83"/>
    </row>
    <row r="1650" spans="2:27">
      <c r="B1650" s="9"/>
      <c r="C1650" s="11"/>
      <c r="D1650" s="11"/>
      <c r="E1650" s="11" t="s">
        <v>2695</v>
      </c>
      <c r="F1650" s="11"/>
      <c r="G1650" s="93"/>
      <c r="H1650" s="93"/>
      <c r="I1650" s="93"/>
      <c r="J1650" s="93"/>
      <c r="K1650" s="96"/>
      <c r="L1650" s="97"/>
      <c r="M1650" s="97"/>
      <c r="N1650" s="97"/>
      <c r="R1650" s="106"/>
      <c r="S1650" s="83"/>
      <c r="T1650" s="106"/>
      <c r="U1650" s="109"/>
      <c r="V1650" s="109"/>
      <c r="W1650" s="109"/>
      <c r="X1650" s="109"/>
      <c r="Y1650" s="83"/>
      <c r="Z1650" s="83"/>
      <c r="AA1650" s="83"/>
    </row>
    <row r="1651" spans="2:27">
      <c r="B1651" s="9" t="s">
        <v>2696</v>
      </c>
      <c r="C1651" s="11"/>
      <c r="D1651" s="11"/>
      <c r="E1651" s="11"/>
      <c r="F1651" s="11" t="s">
        <v>2695</v>
      </c>
      <c r="G1651" s="93"/>
      <c r="H1651" s="93"/>
      <c r="I1651" s="93"/>
      <c r="J1651" s="93"/>
      <c r="K1651" s="96"/>
      <c r="L1651" s="97"/>
      <c r="M1651" s="97"/>
      <c r="N1651" s="97"/>
      <c r="R1651" s="106"/>
      <c r="S1651" s="83"/>
      <c r="T1651" s="106"/>
      <c r="U1651" s="109"/>
      <c r="V1651" s="109"/>
      <c r="W1651" s="109"/>
      <c r="X1651" s="109"/>
      <c r="Y1651" s="83"/>
      <c r="Z1651" s="83"/>
      <c r="AA1651" s="83"/>
    </row>
    <row r="1652" spans="2:27">
      <c r="B1652" s="9"/>
      <c r="C1652" s="11"/>
      <c r="D1652" s="11"/>
      <c r="E1652" s="11" t="s">
        <v>2697</v>
      </c>
      <c r="F1652" s="11"/>
      <c r="G1652" s="93"/>
      <c r="H1652" s="93"/>
      <c r="I1652" s="93"/>
      <c r="J1652" s="93"/>
      <c r="K1652" s="96"/>
      <c r="L1652" s="97"/>
      <c r="M1652" s="97"/>
      <c r="N1652" s="97"/>
      <c r="R1652" s="106"/>
      <c r="S1652" s="83"/>
      <c r="T1652" s="106"/>
      <c r="U1652" s="109"/>
      <c r="V1652" s="109"/>
      <c r="W1652" s="109"/>
      <c r="X1652" s="109"/>
      <c r="Y1652" s="83"/>
      <c r="Z1652" s="83"/>
      <c r="AA1652" s="83"/>
    </row>
    <row r="1653" spans="2:27">
      <c r="B1653" s="9" t="s">
        <v>2698</v>
      </c>
      <c r="C1653" s="11"/>
      <c r="D1653" s="11"/>
      <c r="E1653" s="11"/>
      <c r="F1653" s="11" t="s">
        <v>2697</v>
      </c>
      <c r="G1653" s="93"/>
      <c r="H1653" s="93"/>
      <c r="I1653" s="93"/>
      <c r="J1653" s="93"/>
      <c r="K1653" s="96"/>
      <c r="L1653" s="97"/>
      <c r="M1653" s="97"/>
      <c r="N1653" s="97"/>
      <c r="R1653" s="106"/>
      <c r="S1653" s="83"/>
      <c r="T1653" s="106"/>
      <c r="U1653" s="109"/>
      <c r="V1653" s="109"/>
      <c r="W1653" s="109"/>
      <c r="X1653" s="109"/>
      <c r="Y1653" s="83"/>
      <c r="Z1653" s="83"/>
      <c r="AA1653" s="83"/>
    </row>
    <row r="1654" spans="2:27">
      <c r="B1654" s="9"/>
      <c r="C1654" s="11"/>
      <c r="D1654" s="11" t="s">
        <v>2699</v>
      </c>
      <c r="E1654" s="11"/>
      <c r="F1654" s="11"/>
      <c r="G1654" s="93"/>
      <c r="H1654" s="93"/>
      <c r="I1654" s="93"/>
      <c r="J1654" s="93"/>
      <c r="K1654" s="96"/>
      <c r="L1654" s="97"/>
      <c r="M1654" s="97"/>
      <c r="N1654" s="97"/>
      <c r="R1654" s="106"/>
      <c r="S1654" s="83"/>
      <c r="T1654" s="106"/>
      <c r="U1654" s="109"/>
      <c r="V1654" s="109"/>
      <c r="W1654" s="109"/>
      <c r="X1654" s="109"/>
      <c r="Y1654" s="83"/>
      <c r="Z1654" s="83"/>
      <c r="AA1654" s="83"/>
    </row>
    <row r="1655" spans="2:27">
      <c r="B1655" s="9"/>
      <c r="C1655" s="11"/>
      <c r="D1655" s="11"/>
      <c r="E1655" s="11" t="s">
        <v>2700</v>
      </c>
      <c r="F1655" s="11"/>
      <c r="G1655" s="93"/>
      <c r="H1655" s="93"/>
      <c r="I1655" s="93"/>
      <c r="J1655" s="93"/>
      <c r="K1655" s="96"/>
      <c r="L1655" s="97"/>
      <c r="M1655" s="97"/>
      <c r="N1655" s="97"/>
      <c r="R1655" s="106"/>
      <c r="S1655" s="83"/>
      <c r="T1655" s="106"/>
      <c r="U1655" s="109"/>
      <c r="V1655" s="109"/>
      <c r="W1655" s="109"/>
      <c r="X1655" s="109"/>
      <c r="Y1655" s="83"/>
      <c r="Z1655" s="83"/>
      <c r="AA1655" s="83"/>
    </row>
    <row r="1656" spans="2:27">
      <c r="B1656" s="9" t="s">
        <v>2701</v>
      </c>
      <c r="C1656" s="11"/>
      <c r="D1656" s="11"/>
      <c r="E1656" s="11"/>
      <c r="F1656" s="11" t="s">
        <v>205</v>
      </c>
      <c r="G1656" s="93"/>
      <c r="H1656" s="93"/>
      <c r="I1656" s="93"/>
      <c r="J1656" s="93"/>
      <c r="K1656" s="96"/>
      <c r="L1656" s="97"/>
      <c r="M1656" s="97"/>
      <c r="N1656" s="97"/>
      <c r="R1656" s="106"/>
      <c r="S1656" s="83"/>
      <c r="T1656" s="106"/>
      <c r="U1656" s="109"/>
      <c r="V1656" s="109"/>
      <c r="W1656" s="109"/>
      <c r="X1656" s="109"/>
      <c r="Y1656" s="83"/>
      <c r="Z1656" s="83"/>
      <c r="AA1656" s="83"/>
    </row>
    <row r="1657" spans="2:27">
      <c r="B1657" s="9" t="s">
        <v>2702</v>
      </c>
      <c r="C1657" s="11"/>
      <c r="D1657" s="11"/>
      <c r="E1657" s="11"/>
      <c r="F1657" s="11" t="s">
        <v>207</v>
      </c>
      <c r="G1657" s="93"/>
      <c r="H1657" s="93"/>
      <c r="I1657" s="93"/>
      <c r="J1657" s="93"/>
      <c r="K1657" s="96"/>
      <c r="L1657" s="97"/>
      <c r="M1657" s="97"/>
      <c r="N1657" s="97"/>
      <c r="R1657" s="106"/>
      <c r="S1657" s="83"/>
      <c r="T1657" s="106"/>
      <c r="U1657" s="109"/>
      <c r="V1657" s="109"/>
      <c r="W1657" s="109"/>
      <c r="X1657" s="109"/>
      <c r="Y1657" s="83"/>
      <c r="Z1657" s="83"/>
      <c r="AA1657" s="83"/>
    </row>
    <row r="1658" spans="2:27">
      <c r="B1658" s="9"/>
      <c r="C1658" s="11"/>
      <c r="D1658" s="11"/>
      <c r="E1658" s="11" t="s">
        <v>2703</v>
      </c>
      <c r="F1658" s="11"/>
      <c r="G1658" s="93"/>
      <c r="H1658" s="93"/>
      <c r="I1658" s="93"/>
      <c r="J1658" s="93"/>
      <c r="K1658" s="96"/>
      <c r="L1658" s="97"/>
      <c r="M1658" s="97"/>
      <c r="N1658" s="97"/>
      <c r="R1658" s="106"/>
      <c r="S1658" s="83"/>
      <c r="T1658" s="106"/>
      <c r="U1658" s="109"/>
      <c r="V1658" s="109"/>
      <c r="W1658" s="109"/>
      <c r="X1658" s="109"/>
      <c r="Y1658" s="83"/>
      <c r="Z1658" s="83"/>
      <c r="AA1658" s="83"/>
    </row>
    <row r="1659" spans="2:27">
      <c r="B1659" s="9" t="s">
        <v>2704</v>
      </c>
      <c r="C1659" s="11"/>
      <c r="D1659" s="11"/>
      <c r="E1659" s="11"/>
      <c r="F1659" s="11" t="s">
        <v>2705</v>
      </c>
      <c r="G1659" s="93"/>
      <c r="H1659" s="93"/>
      <c r="I1659" s="93"/>
      <c r="J1659" s="93"/>
      <c r="K1659" s="96"/>
      <c r="L1659" s="97"/>
      <c r="M1659" s="97"/>
      <c r="N1659" s="97"/>
      <c r="R1659" s="106"/>
      <c r="S1659" s="83"/>
      <c r="T1659" s="106"/>
      <c r="U1659" s="109"/>
      <c r="V1659" s="109"/>
      <c r="W1659" s="109"/>
      <c r="X1659" s="109"/>
      <c r="Y1659" s="83"/>
      <c r="Z1659" s="83"/>
      <c r="AA1659" s="83"/>
    </row>
    <row r="1660" spans="2:27">
      <c r="B1660" s="9" t="s">
        <v>2706</v>
      </c>
      <c r="C1660" s="11"/>
      <c r="D1660" s="11"/>
      <c r="E1660" s="11"/>
      <c r="F1660" s="11" t="s">
        <v>2707</v>
      </c>
      <c r="G1660" s="93"/>
      <c r="H1660" s="93"/>
      <c r="I1660" s="93"/>
      <c r="J1660" s="93"/>
      <c r="K1660" s="96"/>
      <c r="L1660" s="97"/>
      <c r="M1660" s="97"/>
      <c r="N1660" s="97"/>
      <c r="R1660" s="106"/>
      <c r="S1660" s="83"/>
      <c r="T1660" s="106"/>
      <c r="U1660" s="109"/>
      <c r="V1660" s="109"/>
      <c r="W1660" s="109"/>
      <c r="X1660" s="109"/>
      <c r="Y1660" s="83"/>
      <c r="Z1660" s="83"/>
      <c r="AA1660" s="83"/>
    </row>
    <row r="1661" spans="2:27">
      <c r="B1661" s="9"/>
      <c r="C1661" s="11"/>
      <c r="D1661" s="11"/>
      <c r="E1661" s="11" t="s">
        <v>2708</v>
      </c>
      <c r="F1661" s="11"/>
      <c r="G1661" s="93"/>
      <c r="H1661" s="93"/>
      <c r="I1661" s="93"/>
      <c r="J1661" s="93"/>
      <c r="K1661" s="96"/>
      <c r="L1661" s="97"/>
      <c r="M1661" s="97"/>
      <c r="N1661" s="97"/>
      <c r="R1661" s="106"/>
      <c r="S1661" s="83"/>
      <c r="T1661" s="106"/>
      <c r="U1661" s="109"/>
      <c r="V1661" s="109"/>
      <c r="W1661" s="109"/>
      <c r="X1661" s="109"/>
      <c r="Y1661" s="83"/>
      <c r="Z1661" s="83"/>
      <c r="AA1661" s="83"/>
    </row>
    <row r="1662" spans="2:27">
      <c r="B1662" s="9" t="s">
        <v>2709</v>
      </c>
      <c r="C1662" s="11"/>
      <c r="D1662" s="11"/>
      <c r="E1662" s="11"/>
      <c r="F1662" s="11" t="s">
        <v>2710</v>
      </c>
      <c r="G1662" s="93"/>
      <c r="H1662" s="93"/>
      <c r="I1662" s="93"/>
      <c r="J1662" s="93"/>
      <c r="K1662" s="96"/>
      <c r="L1662" s="97"/>
      <c r="M1662" s="97"/>
      <c r="N1662" s="97"/>
      <c r="R1662" s="106"/>
      <c r="S1662" s="83"/>
      <c r="T1662" s="106"/>
      <c r="U1662" s="109"/>
      <c r="V1662" s="109"/>
      <c r="W1662" s="109"/>
      <c r="X1662" s="109"/>
      <c r="Y1662" s="83"/>
      <c r="Z1662" s="83"/>
      <c r="AA1662" s="83"/>
    </row>
    <row r="1663" spans="2:27">
      <c r="B1663" s="9" t="s">
        <v>2711</v>
      </c>
      <c r="C1663" s="11"/>
      <c r="D1663" s="11"/>
      <c r="E1663" s="11"/>
      <c r="F1663" s="11" t="s">
        <v>2712</v>
      </c>
      <c r="G1663" s="93"/>
      <c r="H1663" s="93"/>
      <c r="I1663" s="93"/>
      <c r="J1663" s="93"/>
      <c r="K1663" s="96"/>
      <c r="L1663" s="97"/>
      <c r="M1663" s="97"/>
      <c r="N1663" s="97"/>
      <c r="R1663" s="106"/>
      <c r="S1663" s="83"/>
      <c r="T1663" s="106"/>
      <c r="U1663" s="109"/>
      <c r="V1663" s="109"/>
      <c r="W1663" s="109"/>
      <c r="X1663" s="109"/>
      <c r="Y1663" s="83"/>
      <c r="Z1663" s="83"/>
      <c r="AA1663" s="83"/>
    </row>
    <row r="1664" spans="2:27">
      <c r="B1664" s="9"/>
      <c r="C1664" s="11"/>
      <c r="D1664" s="11"/>
      <c r="E1664" s="11" t="s">
        <v>2713</v>
      </c>
      <c r="F1664" s="11"/>
      <c r="G1664" s="93"/>
      <c r="H1664" s="93"/>
      <c r="I1664" s="93"/>
      <c r="J1664" s="93"/>
      <c r="K1664" s="96"/>
      <c r="L1664" s="97"/>
      <c r="M1664" s="97"/>
      <c r="N1664" s="97"/>
      <c r="R1664" s="106"/>
      <c r="S1664" s="83"/>
      <c r="T1664" s="106"/>
      <c r="U1664" s="109"/>
      <c r="V1664" s="109"/>
      <c r="W1664" s="109"/>
      <c r="X1664" s="109"/>
      <c r="Y1664" s="83"/>
      <c r="Z1664" s="83"/>
      <c r="AA1664" s="83"/>
    </row>
    <row r="1665" spans="2:27">
      <c r="B1665" s="9" t="s">
        <v>2714</v>
      </c>
      <c r="C1665" s="11"/>
      <c r="D1665" s="11"/>
      <c r="E1665" s="11"/>
      <c r="F1665" s="11" t="s">
        <v>2715</v>
      </c>
      <c r="G1665" s="93"/>
      <c r="H1665" s="93"/>
      <c r="I1665" s="93"/>
      <c r="J1665" s="93"/>
      <c r="K1665" s="96"/>
      <c r="L1665" s="97"/>
      <c r="M1665" s="97"/>
      <c r="N1665" s="97"/>
      <c r="R1665" s="106"/>
      <c r="S1665" s="83"/>
      <c r="T1665" s="106"/>
      <c r="U1665" s="109"/>
      <c r="V1665" s="109"/>
      <c r="W1665" s="109"/>
      <c r="X1665" s="109"/>
      <c r="Y1665" s="83"/>
      <c r="Z1665" s="83"/>
      <c r="AA1665" s="83"/>
    </row>
    <row r="1666" spans="2:27">
      <c r="B1666" s="9" t="s">
        <v>2716</v>
      </c>
      <c r="C1666" s="11"/>
      <c r="D1666" s="11"/>
      <c r="E1666" s="11"/>
      <c r="F1666" s="11" t="s">
        <v>2717</v>
      </c>
      <c r="G1666" s="93"/>
      <c r="H1666" s="93"/>
      <c r="I1666" s="93"/>
      <c r="J1666" s="93"/>
      <c r="K1666" s="96"/>
      <c r="L1666" s="97"/>
      <c r="M1666" s="97"/>
      <c r="N1666" s="97"/>
      <c r="R1666" s="106"/>
      <c r="S1666" s="83"/>
      <c r="T1666" s="106"/>
      <c r="U1666" s="109"/>
      <c r="V1666" s="109"/>
      <c r="W1666" s="109"/>
      <c r="X1666" s="109"/>
      <c r="Y1666" s="83"/>
      <c r="Z1666" s="83"/>
      <c r="AA1666" s="83"/>
    </row>
    <row r="1667" spans="2:27">
      <c r="B1667" s="9"/>
      <c r="C1667" s="11"/>
      <c r="D1667" s="11"/>
      <c r="E1667" s="11" t="s">
        <v>2718</v>
      </c>
      <c r="F1667" s="11"/>
      <c r="G1667" s="93"/>
      <c r="H1667" s="93"/>
      <c r="I1667" s="93"/>
      <c r="J1667" s="93"/>
      <c r="K1667" s="96"/>
      <c r="L1667" s="97"/>
      <c r="M1667" s="97"/>
      <c r="N1667" s="97"/>
      <c r="R1667" s="106"/>
      <c r="S1667" s="83"/>
      <c r="T1667" s="106"/>
      <c r="U1667" s="109"/>
      <c r="V1667" s="109"/>
      <c r="W1667" s="109"/>
      <c r="X1667" s="109"/>
      <c r="Y1667" s="83"/>
      <c r="Z1667" s="83"/>
      <c r="AA1667" s="83"/>
    </row>
    <row r="1668" spans="2:27">
      <c r="B1668" s="9" t="s">
        <v>2719</v>
      </c>
      <c r="C1668" s="11"/>
      <c r="D1668" s="11"/>
      <c r="E1668" s="11"/>
      <c r="F1668" s="11" t="s">
        <v>2718</v>
      </c>
      <c r="G1668" s="93"/>
      <c r="H1668" s="93"/>
      <c r="I1668" s="93"/>
      <c r="J1668" s="93"/>
      <c r="K1668" s="96"/>
      <c r="L1668" s="97"/>
      <c r="M1668" s="97"/>
      <c r="N1668" s="97"/>
      <c r="R1668" s="106"/>
      <c r="S1668" s="83"/>
      <c r="T1668" s="106"/>
      <c r="U1668" s="109"/>
      <c r="V1668" s="109"/>
      <c r="W1668" s="109"/>
      <c r="X1668" s="109"/>
      <c r="Y1668" s="83"/>
      <c r="Z1668" s="83"/>
      <c r="AA1668" s="83"/>
    </row>
    <row r="1669" spans="2:27">
      <c r="B1669" s="9"/>
      <c r="C1669" s="11"/>
      <c r="D1669" s="11"/>
      <c r="E1669" s="11" t="s">
        <v>2720</v>
      </c>
      <c r="F1669" s="11"/>
      <c r="G1669" s="93"/>
      <c r="H1669" s="93"/>
      <c r="I1669" s="93"/>
      <c r="J1669" s="93"/>
      <c r="K1669" s="96"/>
      <c r="L1669" s="97"/>
      <c r="M1669" s="97"/>
      <c r="N1669" s="97"/>
      <c r="R1669" s="106"/>
      <c r="S1669" s="83"/>
      <c r="T1669" s="106"/>
      <c r="U1669" s="109"/>
      <c r="V1669" s="109"/>
      <c r="W1669" s="109"/>
      <c r="X1669" s="109"/>
      <c r="Y1669" s="83"/>
      <c r="Z1669" s="83"/>
      <c r="AA1669" s="83"/>
    </row>
    <row r="1670" spans="2:27">
      <c r="B1670" s="9" t="s">
        <v>2721</v>
      </c>
      <c r="C1670" s="11"/>
      <c r="D1670" s="11"/>
      <c r="E1670" s="11"/>
      <c r="F1670" s="11" t="s">
        <v>2720</v>
      </c>
      <c r="G1670" s="93"/>
      <c r="H1670" s="93"/>
      <c r="I1670" s="93"/>
      <c r="J1670" s="93"/>
      <c r="K1670" s="96"/>
      <c r="L1670" s="97"/>
      <c r="M1670" s="97"/>
      <c r="N1670" s="97"/>
      <c r="R1670" s="106"/>
      <c r="S1670" s="83"/>
      <c r="T1670" s="106"/>
      <c r="U1670" s="109"/>
      <c r="V1670" s="109"/>
      <c r="W1670" s="109"/>
      <c r="X1670" s="109"/>
      <c r="Y1670" s="83"/>
      <c r="Z1670" s="83"/>
      <c r="AA1670" s="83"/>
    </row>
    <row r="1671" spans="2:27">
      <c r="B1671" s="9"/>
      <c r="C1671" s="11"/>
      <c r="D1671" s="11"/>
      <c r="E1671" s="11" t="s">
        <v>2722</v>
      </c>
      <c r="F1671" s="11"/>
      <c r="G1671" s="93"/>
      <c r="H1671" s="93"/>
      <c r="I1671" s="93"/>
      <c r="J1671" s="93"/>
      <c r="K1671" s="96"/>
      <c r="L1671" s="97"/>
      <c r="M1671" s="97"/>
      <c r="N1671" s="97"/>
      <c r="R1671" s="106"/>
      <c r="S1671" s="83"/>
      <c r="T1671" s="106"/>
      <c r="U1671" s="109"/>
      <c r="V1671" s="109"/>
      <c r="W1671" s="109"/>
      <c r="X1671" s="109"/>
      <c r="Y1671" s="83"/>
      <c r="Z1671" s="83"/>
      <c r="AA1671" s="83"/>
    </row>
    <row r="1672" spans="2:27">
      <c r="B1672" s="9" t="s">
        <v>2723</v>
      </c>
      <c r="C1672" s="11"/>
      <c r="D1672" s="11"/>
      <c r="E1672" s="11"/>
      <c r="F1672" s="11" t="s">
        <v>2724</v>
      </c>
      <c r="G1672" s="93"/>
      <c r="H1672" s="93"/>
      <c r="I1672" s="93"/>
      <c r="J1672" s="93"/>
      <c r="K1672" s="96"/>
      <c r="L1672" s="97"/>
      <c r="M1672" s="97"/>
      <c r="N1672" s="97"/>
      <c r="R1672" s="106"/>
      <c r="S1672" s="83"/>
      <c r="T1672" s="106"/>
      <c r="U1672" s="109"/>
      <c r="V1672" s="109"/>
      <c r="W1672" s="109"/>
      <c r="X1672" s="109"/>
      <c r="Y1672" s="83"/>
      <c r="Z1672" s="83"/>
      <c r="AA1672" s="83"/>
    </row>
    <row r="1673" spans="2:27">
      <c r="B1673" s="9" t="s">
        <v>2725</v>
      </c>
      <c r="C1673" s="11"/>
      <c r="D1673" s="11"/>
      <c r="E1673" s="11"/>
      <c r="F1673" s="11" t="s">
        <v>2726</v>
      </c>
      <c r="G1673" s="93"/>
      <c r="H1673" s="93"/>
      <c r="I1673" s="93"/>
      <c r="J1673" s="93"/>
      <c r="K1673" s="96"/>
      <c r="L1673" s="97"/>
      <c r="M1673" s="97"/>
      <c r="N1673" s="97"/>
      <c r="R1673" s="106"/>
      <c r="S1673" s="83"/>
      <c r="T1673" s="106"/>
      <c r="U1673" s="109"/>
      <c r="V1673" s="109"/>
      <c r="W1673" s="109"/>
      <c r="X1673" s="109"/>
      <c r="Y1673" s="83"/>
      <c r="Z1673" s="83"/>
      <c r="AA1673" s="83"/>
    </row>
    <row r="1674" spans="2:27">
      <c r="B1674" s="9" t="s">
        <v>2727</v>
      </c>
      <c r="C1674" s="11"/>
      <c r="D1674" s="11"/>
      <c r="E1674" s="11"/>
      <c r="F1674" s="11" t="s">
        <v>2728</v>
      </c>
      <c r="G1674" s="93"/>
      <c r="H1674" s="93"/>
      <c r="I1674" s="93"/>
      <c r="J1674" s="93"/>
      <c r="K1674" s="96"/>
      <c r="L1674" s="97"/>
      <c r="M1674" s="97"/>
      <c r="N1674" s="97"/>
      <c r="R1674" s="106"/>
      <c r="S1674" s="83"/>
      <c r="T1674" s="106"/>
      <c r="U1674" s="109"/>
      <c r="V1674" s="109"/>
      <c r="W1674" s="109"/>
      <c r="X1674" s="109"/>
      <c r="Y1674" s="83"/>
      <c r="Z1674" s="83"/>
      <c r="AA1674" s="83"/>
    </row>
    <row r="1675" spans="2:27">
      <c r="B1675" s="9" t="s">
        <v>2729</v>
      </c>
      <c r="C1675" s="11"/>
      <c r="D1675" s="11"/>
      <c r="E1675" s="11"/>
      <c r="F1675" s="11" t="s">
        <v>2730</v>
      </c>
      <c r="G1675" s="93"/>
      <c r="H1675" s="93"/>
      <c r="I1675" s="93"/>
      <c r="J1675" s="93"/>
      <c r="K1675" s="96"/>
      <c r="L1675" s="97"/>
      <c r="M1675" s="97"/>
      <c r="N1675" s="97"/>
      <c r="R1675" s="106"/>
      <c r="S1675" s="83"/>
      <c r="T1675" s="106"/>
      <c r="U1675" s="109"/>
      <c r="V1675" s="109"/>
      <c r="W1675" s="109"/>
      <c r="X1675" s="109"/>
      <c r="Y1675" s="83"/>
      <c r="Z1675" s="83"/>
      <c r="AA1675" s="83"/>
    </row>
    <row r="1676" spans="2:27">
      <c r="B1676" s="9"/>
      <c r="C1676" s="11" t="s">
        <v>2731</v>
      </c>
      <c r="D1676" s="11"/>
      <c r="E1676" s="11"/>
      <c r="F1676" s="11"/>
      <c r="G1676" s="93"/>
      <c r="H1676" s="93"/>
      <c r="I1676" s="93"/>
      <c r="J1676" s="93"/>
      <c r="K1676" s="96"/>
      <c r="L1676" s="97"/>
      <c r="M1676" s="97"/>
      <c r="N1676" s="97"/>
      <c r="R1676" s="106"/>
      <c r="S1676" s="83"/>
      <c r="T1676" s="106"/>
      <c r="U1676" s="109"/>
      <c r="V1676" s="109"/>
      <c r="W1676" s="109"/>
      <c r="X1676" s="109"/>
      <c r="Y1676" s="83"/>
      <c r="Z1676" s="83"/>
      <c r="AA1676" s="83"/>
    </row>
    <row r="1677" spans="2:27">
      <c r="B1677" s="9"/>
      <c r="C1677" s="11"/>
      <c r="D1677" s="11" t="s">
        <v>2732</v>
      </c>
      <c r="E1677" s="11"/>
      <c r="F1677" s="11"/>
      <c r="G1677" s="93"/>
      <c r="H1677" s="93"/>
      <c r="I1677" s="93"/>
      <c r="J1677" s="93"/>
      <c r="K1677" s="96"/>
      <c r="L1677" s="97"/>
      <c r="M1677" s="97"/>
      <c r="N1677" s="97"/>
      <c r="R1677" s="106"/>
      <c r="S1677" s="83"/>
      <c r="T1677" s="106"/>
      <c r="U1677" s="109"/>
      <c r="V1677" s="109"/>
      <c r="W1677" s="109"/>
      <c r="X1677" s="109"/>
      <c r="Y1677" s="83"/>
      <c r="Z1677" s="83"/>
      <c r="AA1677" s="83"/>
    </row>
    <row r="1678" spans="2:27">
      <c r="B1678" s="9"/>
      <c r="C1678" s="11"/>
      <c r="D1678" s="11"/>
      <c r="E1678" s="11" t="s">
        <v>2733</v>
      </c>
      <c r="F1678" s="11"/>
      <c r="G1678" s="93"/>
      <c r="H1678" s="93"/>
      <c r="I1678" s="93"/>
      <c r="J1678" s="93"/>
      <c r="K1678" s="96"/>
      <c r="L1678" s="97"/>
      <c r="M1678" s="97"/>
      <c r="N1678" s="97"/>
      <c r="R1678" s="106"/>
      <c r="S1678" s="83"/>
      <c r="T1678" s="106"/>
      <c r="U1678" s="109"/>
      <c r="V1678" s="109"/>
      <c r="W1678" s="109"/>
      <c r="X1678" s="109"/>
      <c r="Y1678" s="83"/>
      <c r="Z1678" s="83"/>
      <c r="AA1678" s="83"/>
    </row>
    <row r="1679" spans="2:27">
      <c r="B1679" s="9" t="s">
        <v>2734</v>
      </c>
      <c r="C1679" s="11"/>
      <c r="D1679" s="11"/>
      <c r="E1679" s="11"/>
      <c r="F1679" s="11" t="s">
        <v>2080</v>
      </c>
      <c r="G1679" s="93"/>
      <c r="H1679" s="93"/>
      <c r="I1679" s="93"/>
      <c r="J1679" s="93"/>
      <c r="K1679" s="96"/>
      <c r="L1679" s="97"/>
      <c r="M1679" s="97"/>
      <c r="N1679" s="97"/>
      <c r="R1679" s="106"/>
      <c r="S1679" s="83"/>
      <c r="T1679" s="106"/>
      <c r="U1679" s="109"/>
      <c r="V1679" s="109"/>
      <c r="W1679" s="109"/>
      <c r="X1679" s="109"/>
      <c r="Y1679" s="83"/>
      <c r="Z1679" s="83"/>
      <c r="AA1679" s="83"/>
    </row>
    <row r="1680" spans="2:27">
      <c r="B1680" s="9"/>
      <c r="C1680" s="11"/>
      <c r="D1680" s="11"/>
      <c r="E1680" s="11" t="s">
        <v>2735</v>
      </c>
      <c r="F1680" s="11"/>
      <c r="G1680" s="93"/>
      <c r="H1680" s="93"/>
      <c r="I1680" s="93"/>
      <c r="J1680" s="93"/>
      <c r="K1680" s="96"/>
      <c r="L1680" s="97"/>
      <c r="M1680" s="97"/>
      <c r="N1680" s="97"/>
      <c r="R1680" s="106"/>
      <c r="S1680" s="83"/>
      <c r="T1680" s="106"/>
      <c r="U1680" s="109"/>
      <c r="V1680" s="109"/>
      <c r="W1680" s="109"/>
      <c r="X1680" s="109"/>
      <c r="Y1680" s="83"/>
      <c r="Z1680" s="83"/>
      <c r="AA1680" s="83"/>
    </row>
    <row r="1681" spans="2:27">
      <c r="B1681" s="9" t="s">
        <v>2736</v>
      </c>
      <c r="C1681" s="11"/>
      <c r="D1681" s="11"/>
      <c r="E1681" s="11"/>
      <c r="F1681" s="11" t="s">
        <v>2737</v>
      </c>
      <c r="G1681" s="93"/>
      <c r="H1681" s="93"/>
      <c r="I1681" s="93"/>
      <c r="J1681" s="93"/>
      <c r="K1681" s="96"/>
      <c r="L1681" s="97"/>
      <c r="M1681" s="97"/>
      <c r="N1681" s="97"/>
      <c r="R1681" s="106"/>
      <c r="S1681" s="83"/>
      <c r="T1681" s="106"/>
      <c r="U1681" s="109"/>
      <c r="V1681" s="109"/>
      <c r="W1681" s="109"/>
      <c r="X1681" s="109"/>
      <c r="Y1681" s="83"/>
      <c r="Z1681" s="83"/>
      <c r="AA1681" s="83"/>
    </row>
    <row r="1682" spans="2:27">
      <c r="B1682" s="9" t="s">
        <v>2738</v>
      </c>
      <c r="C1682" s="11"/>
      <c r="D1682" s="11"/>
      <c r="E1682" s="11"/>
      <c r="F1682" s="11" t="s">
        <v>2739</v>
      </c>
      <c r="G1682" s="93"/>
      <c r="H1682" s="93"/>
      <c r="I1682" s="93"/>
      <c r="J1682" s="93"/>
      <c r="K1682" s="96"/>
      <c r="L1682" s="97"/>
      <c r="M1682" s="97"/>
      <c r="N1682" s="97"/>
      <c r="R1682" s="106"/>
      <c r="S1682" s="83"/>
      <c r="T1682" s="106"/>
      <c r="U1682" s="109"/>
      <c r="V1682" s="109"/>
      <c r="W1682" s="109"/>
      <c r="X1682" s="109"/>
      <c r="Y1682" s="83"/>
      <c r="Z1682" s="83"/>
      <c r="AA1682" s="83"/>
    </row>
    <row r="1683" spans="2:27">
      <c r="B1683" s="9" t="s">
        <v>2740</v>
      </c>
      <c r="C1683" s="11"/>
      <c r="D1683" s="11"/>
      <c r="E1683" s="11"/>
      <c r="F1683" s="11" t="s">
        <v>2741</v>
      </c>
      <c r="G1683" s="93"/>
      <c r="H1683" s="93"/>
      <c r="I1683" s="93"/>
      <c r="J1683" s="93"/>
      <c r="K1683" s="96"/>
      <c r="L1683" s="97"/>
      <c r="M1683" s="97"/>
      <c r="N1683" s="97"/>
      <c r="R1683" s="106"/>
      <c r="S1683" s="83"/>
      <c r="T1683" s="106"/>
      <c r="U1683" s="109"/>
      <c r="V1683" s="109"/>
      <c r="W1683" s="109"/>
      <c r="X1683" s="109"/>
      <c r="Y1683" s="83"/>
      <c r="Z1683" s="83"/>
      <c r="AA1683" s="83"/>
    </row>
    <row r="1684" spans="2:27">
      <c r="B1684" s="9" t="s">
        <v>2742</v>
      </c>
      <c r="C1684" s="11"/>
      <c r="D1684" s="11"/>
      <c r="E1684" s="11"/>
      <c r="F1684" s="11" t="s">
        <v>2743</v>
      </c>
      <c r="G1684" s="93"/>
      <c r="H1684" s="93"/>
      <c r="I1684" s="93"/>
      <c r="J1684" s="93"/>
      <c r="K1684" s="96"/>
      <c r="L1684" s="97"/>
      <c r="M1684" s="97"/>
      <c r="N1684" s="97"/>
      <c r="R1684" s="106"/>
      <c r="S1684" s="83"/>
      <c r="T1684" s="106"/>
      <c r="U1684" s="109"/>
      <c r="V1684" s="109"/>
      <c r="W1684" s="109"/>
      <c r="X1684" s="109"/>
      <c r="Y1684" s="83"/>
      <c r="Z1684" s="83"/>
      <c r="AA1684" s="83"/>
    </row>
    <row r="1685" spans="2:27">
      <c r="B1685" s="9"/>
      <c r="C1685" s="11"/>
      <c r="D1685" s="11"/>
      <c r="E1685" s="11" t="s">
        <v>2744</v>
      </c>
      <c r="F1685" s="11"/>
      <c r="G1685" s="93"/>
      <c r="H1685" s="93"/>
      <c r="I1685" s="93"/>
      <c r="J1685" s="93"/>
      <c r="K1685" s="96"/>
      <c r="L1685" s="97"/>
      <c r="M1685" s="97"/>
      <c r="N1685" s="97"/>
      <c r="R1685" s="106"/>
      <c r="S1685" s="83"/>
      <c r="T1685" s="106"/>
      <c r="U1685" s="109"/>
      <c r="V1685" s="109"/>
      <c r="W1685" s="109"/>
      <c r="X1685" s="109"/>
      <c r="Y1685" s="83"/>
      <c r="Z1685" s="83"/>
      <c r="AA1685" s="83"/>
    </row>
    <row r="1686" spans="2:27">
      <c r="B1686" s="9" t="s">
        <v>2745</v>
      </c>
      <c r="C1686" s="11"/>
      <c r="D1686" s="11"/>
      <c r="E1686" s="11"/>
      <c r="F1686" s="11" t="s">
        <v>2744</v>
      </c>
      <c r="G1686" s="93"/>
      <c r="H1686" s="93"/>
      <c r="I1686" s="93"/>
      <c r="J1686" s="93"/>
      <c r="K1686" s="96"/>
      <c r="L1686" s="97"/>
      <c r="M1686" s="97"/>
      <c r="N1686" s="97"/>
      <c r="R1686" s="106"/>
      <c r="S1686" s="83"/>
      <c r="T1686" s="106"/>
      <c r="U1686" s="109"/>
      <c r="V1686" s="109"/>
      <c r="W1686" s="109"/>
      <c r="X1686" s="109"/>
      <c r="Y1686" s="83"/>
      <c r="Z1686" s="83"/>
      <c r="AA1686" s="83"/>
    </row>
    <row r="1687" spans="2:27">
      <c r="B1687" s="9"/>
      <c r="C1687" s="11"/>
      <c r="D1687" s="11" t="s">
        <v>2746</v>
      </c>
      <c r="E1687" s="11"/>
      <c r="F1687" s="11"/>
      <c r="G1687" s="93"/>
      <c r="H1687" s="93"/>
      <c r="I1687" s="93"/>
      <c r="J1687" s="93"/>
      <c r="K1687" s="96"/>
      <c r="L1687" s="97"/>
      <c r="M1687" s="97"/>
      <c r="N1687" s="97"/>
      <c r="R1687" s="106"/>
      <c r="S1687" s="83"/>
      <c r="T1687" s="106"/>
      <c r="U1687" s="109"/>
      <c r="V1687" s="109"/>
      <c r="W1687" s="109"/>
      <c r="X1687" s="109"/>
      <c r="Y1687" s="83"/>
      <c r="Z1687" s="83"/>
      <c r="AA1687" s="83"/>
    </row>
    <row r="1688" spans="2:27">
      <c r="B1688" s="9"/>
      <c r="C1688" s="11"/>
      <c r="D1688" s="11"/>
      <c r="E1688" s="11" t="s">
        <v>2747</v>
      </c>
      <c r="F1688" s="11"/>
      <c r="G1688" s="93"/>
      <c r="H1688" s="93"/>
      <c r="I1688" s="93"/>
      <c r="J1688" s="93"/>
      <c r="K1688" s="96"/>
      <c r="L1688" s="97"/>
      <c r="M1688" s="97"/>
      <c r="N1688" s="97"/>
      <c r="R1688" s="106"/>
      <c r="S1688" s="83"/>
      <c r="T1688" s="106"/>
      <c r="U1688" s="109"/>
      <c r="V1688" s="109"/>
      <c r="W1688" s="109"/>
      <c r="X1688" s="109"/>
      <c r="Y1688" s="83"/>
      <c r="Z1688" s="83"/>
      <c r="AA1688" s="83"/>
    </row>
    <row r="1689" spans="2:27">
      <c r="B1689" s="9" t="s">
        <v>2748</v>
      </c>
      <c r="C1689" s="11"/>
      <c r="D1689" s="11"/>
      <c r="E1689" s="11"/>
      <c r="F1689" s="11" t="s">
        <v>2080</v>
      </c>
      <c r="G1689" s="93"/>
      <c r="H1689" s="93"/>
      <c r="I1689" s="93"/>
      <c r="J1689" s="93"/>
      <c r="K1689" s="96"/>
      <c r="L1689" s="97"/>
      <c r="M1689" s="97"/>
      <c r="N1689" s="97"/>
      <c r="R1689" s="106"/>
      <c r="S1689" s="83"/>
      <c r="T1689" s="106"/>
      <c r="U1689" s="109"/>
      <c r="V1689" s="109"/>
      <c r="W1689" s="109"/>
      <c r="X1689" s="109"/>
      <c r="Y1689" s="83"/>
      <c r="Z1689" s="83"/>
      <c r="AA1689" s="83"/>
    </row>
    <row r="1690" spans="2:27">
      <c r="B1690" s="9"/>
      <c r="C1690" s="11"/>
      <c r="D1690" s="11"/>
      <c r="E1690" s="11" t="s">
        <v>2749</v>
      </c>
      <c r="F1690" s="11"/>
      <c r="G1690" s="93"/>
      <c r="H1690" s="93"/>
      <c r="I1690" s="93"/>
      <c r="J1690" s="93"/>
      <c r="K1690" s="96"/>
      <c r="L1690" s="97"/>
      <c r="M1690" s="97"/>
      <c r="N1690" s="97"/>
      <c r="R1690" s="106"/>
      <c r="S1690" s="83"/>
      <c r="T1690" s="106"/>
      <c r="U1690" s="109"/>
      <c r="V1690" s="109"/>
      <c r="W1690" s="109"/>
      <c r="X1690" s="109"/>
      <c r="Y1690" s="83"/>
      <c r="Z1690" s="83"/>
      <c r="AA1690" s="83"/>
    </row>
    <row r="1691" spans="2:27">
      <c r="B1691" s="9" t="s">
        <v>2750</v>
      </c>
      <c r="C1691" s="11"/>
      <c r="D1691" s="11"/>
      <c r="E1691" s="11"/>
      <c r="F1691" s="11" t="s">
        <v>2751</v>
      </c>
      <c r="G1691" s="93"/>
      <c r="H1691" s="93"/>
      <c r="I1691" s="93"/>
      <c r="J1691" s="93"/>
      <c r="K1691" s="96"/>
      <c r="L1691" s="97"/>
      <c r="M1691" s="97"/>
      <c r="N1691" s="97"/>
      <c r="R1691" s="106"/>
      <c r="S1691" s="83"/>
      <c r="T1691" s="106"/>
      <c r="U1691" s="109"/>
      <c r="V1691" s="109"/>
      <c r="W1691" s="109"/>
      <c r="X1691" s="109"/>
      <c r="Y1691" s="83"/>
      <c r="Z1691" s="83"/>
      <c r="AA1691" s="83"/>
    </row>
    <row r="1692" spans="2:27">
      <c r="B1692" s="9" t="s">
        <v>2752</v>
      </c>
      <c r="C1692" s="11"/>
      <c r="D1692" s="11"/>
      <c r="E1692" s="11"/>
      <c r="F1692" s="11" t="s">
        <v>2753</v>
      </c>
      <c r="G1692" s="93"/>
      <c r="H1692" s="93"/>
      <c r="I1692" s="93"/>
      <c r="J1692" s="93"/>
      <c r="K1692" s="96"/>
      <c r="L1692" s="97"/>
      <c r="M1692" s="97"/>
      <c r="N1692" s="97"/>
      <c r="R1692" s="106"/>
      <c r="S1692" s="83"/>
      <c r="T1692" s="106"/>
      <c r="U1692" s="109"/>
      <c r="V1692" s="109"/>
      <c r="W1692" s="109"/>
      <c r="X1692" s="109"/>
      <c r="Y1692" s="83"/>
      <c r="Z1692" s="83"/>
      <c r="AA1692" s="83"/>
    </row>
    <row r="1693" spans="2:27">
      <c r="B1693" s="9"/>
      <c r="C1693" s="11"/>
      <c r="D1693" s="11"/>
      <c r="E1693" s="11" t="s">
        <v>2754</v>
      </c>
      <c r="F1693" s="11"/>
      <c r="G1693" s="93"/>
      <c r="H1693" s="93"/>
      <c r="I1693" s="93"/>
      <c r="J1693" s="93"/>
      <c r="K1693" s="96"/>
      <c r="L1693" s="97"/>
      <c r="M1693" s="97"/>
      <c r="N1693" s="97"/>
      <c r="R1693" s="106"/>
      <c r="S1693" s="83"/>
      <c r="T1693" s="106"/>
      <c r="U1693" s="109"/>
      <c r="V1693" s="109"/>
      <c r="W1693" s="109"/>
      <c r="X1693" s="109"/>
      <c r="Y1693" s="83"/>
      <c r="Z1693" s="83"/>
      <c r="AA1693" s="83"/>
    </row>
    <row r="1694" spans="2:27">
      <c r="B1694" s="9" t="s">
        <v>2755</v>
      </c>
      <c r="C1694" s="11"/>
      <c r="D1694" s="11"/>
      <c r="E1694" s="11"/>
      <c r="F1694" s="11" t="s">
        <v>2756</v>
      </c>
      <c r="G1694" s="93"/>
      <c r="H1694" s="93"/>
      <c r="I1694" s="93"/>
      <c r="J1694" s="93"/>
      <c r="K1694" s="96"/>
      <c r="L1694" s="97"/>
      <c r="M1694" s="97"/>
      <c r="N1694" s="97"/>
      <c r="R1694" s="106"/>
      <c r="S1694" s="83"/>
      <c r="T1694" s="106"/>
      <c r="U1694" s="109"/>
      <c r="V1694" s="109"/>
      <c r="W1694" s="109"/>
      <c r="X1694" s="109"/>
      <c r="Y1694" s="83"/>
      <c r="Z1694" s="83"/>
      <c r="AA1694" s="83"/>
    </row>
    <row r="1695" spans="2:27">
      <c r="B1695" s="9" t="s">
        <v>2757</v>
      </c>
      <c r="C1695" s="11"/>
      <c r="D1695" s="11"/>
      <c r="E1695" s="11"/>
      <c r="F1695" s="11" t="s">
        <v>2758</v>
      </c>
      <c r="G1695" s="93"/>
      <c r="H1695" s="93"/>
      <c r="I1695" s="93"/>
      <c r="J1695" s="93"/>
      <c r="K1695" s="96"/>
      <c r="L1695" s="97"/>
      <c r="M1695" s="97"/>
      <c r="N1695" s="97"/>
      <c r="R1695" s="106"/>
      <c r="S1695" s="83"/>
      <c r="T1695" s="106"/>
      <c r="U1695" s="109"/>
      <c r="V1695" s="109"/>
      <c r="W1695" s="109"/>
      <c r="X1695" s="109"/>
      <c r="Y1695" s="83"/>
      <c r="Z1695" s="83"/>
      <c r="AA1695" s="83"/>
    </row>
    <row r="1696" spans="2:27">
      <c r="B1696" s="9"/>
      <c r="C1696" s="11"/>
      <c r="D1696" s="11"/>
      <c r="E1696" s="11" t="s">
        <v>2759</v>
      </c>
      <c r="F1696" s="11"/>
      <c r="G1696" s="93"/>
      <c r="H1696" s="93"/>
      <c r="I1696" s="93"/>
      <c r="J1696" s="93"/>
      <c r="K1696" s="96"/>
      <c r="L1696" s="97"/>
      <c r="M1696" s="97"/>
      <c r="N1696" s="97"/>
      <c r="R1696" s="106"/>
      <c r="S1696" s="83"/>
      <c r="T1696" s="106"/>
      <c r="U1696" s="109"/>
      <c r="V1696" s="109"/>
      <c r="W1696" s="109"/>
      <c r="X1696" s="109"/>
      <c r="Y1696" s="83"/>
      <c r="Z1696" s="83"/>
      <c r="AA1696" s="83"/>
    </row>
    <row r="1697" spans="2:27">
      <c r="B1697" s="9" t="s">
        <v>2760</v>
      </c>
      <c r="C1697" s="11"/>
      <c r="D1697" s="11"/>
      <c r="E1697" s="11"/>
      <c r="F1697" s="11" t="s">
        <v>2759</v>
      </c>
      <c r="G1697" s="93"/>
      <c r="H1697" s="93"/>
      <c r="I1697" s="93"/>
      <c r="J1697" s="93"/>
      <c r="K1697" s="96"/>
      <c r="L1697" s="97"/>
      <c r="M1697" s="97"/>
      <c r="N1697" s="97"/>
      <c r="R1697" s="106"/>
      <c r="S1697" s="83"/>
      <c r="T1697" s="106"/>
      <c r="U1697" s="109"/>
      <c r="V1697" s="109"/>
      <c r="W1697" s="109"/>
      <c r="X1697" s="109"/>
      <c r="Y1697" s="83"/>
      <c r="Z1697" s="83"/>
      <c r="AA1697" s="83"/>
    </row>
    <row r="1698" spans="2:27">
      <c r="B1698" s="9"/>
      <c r="C1698" s="11"/>
      <c r="D1698" s="11"/>
      <c r="E1698" s="11" t="s">
        <v>2761</v>
      </c>
      <c r="F1698" s="11"/>
      <c r="G1698" s="93"/>
      <c r="H1698" s="93"/>
      <c r="I1698" s="93"/>
      <c r="J1698" s="93"/>
      <c r="K1698" s="96"/>
      <c r="L1698" s="97"/>
      <c r="M1698" s="97"/>
      <c r="N1698" s="97"/>
      <c r="R1698" s="106"/>
      <c r="S1698" s="83"/>
      <c r="T1698" s="106"/>
      <c r="U1698" s="109"/>
      <c r="V1698" s="109"/>
      <c r="W1698" s="109"/>
      <c r="X1698" s="109"/>
      <c r="Y1698" s="83"/>
      <c r="Z1698" s="83"/>
      <c r="AA1698" s="83"/>
    </row>
    <row r="1699" spans="2:27">
      <c r="B1699" s="9" t="s">
        <v>2762</v>
      </c>
      <c r="C1699" s="11"/>
      <c r="D1699" s="11"/>
      <c r="E1699" s="11"/>
      <c r="F1699" s="11" t="s">
        <v>2763</v>
      </c>
      <c r="G1699" s="93"/>
      <c r="H1699" s="93"/>
      <c r="I1699" s="93"/>
      <c r="J1699" s="93"/>
      <c r="K1699" s="96"/>
      <c r="L1699" s="97"/>
      <c r="M1699" s="97"/>
      <c r="N1699" s="97"/>
      <c r="R1699" s="106"/>
      <c r="S1699" s="83"/>
      <c r="T1699" s="106"/>
      <c r="U1699" s="109"/>
      <c r="V1699" s="109"/>
      <c r="W1699" s="109"/>
      <c r="X1699" s="109"/>
      <c r="Y1699" s="83"/>
      <c r="Z1699" s="83"/>
      <c r="AA1699" s="83"/>
    </row>
    <row r="1700" spans="2:27">
      <c r="B1700" s="9" t="s">
        <v>2764</v>
      </c>
      <c r="C1700" s="11"/>
      <c r="D1700" s="11"/>
      <c r="E1700" s="11"/>
      <c r="F1700" s="11" t="s">
        <v>2765</v>
      </c>
      <c r="G1700" s="93"/>
      <c r="H1700" s="93"/>
      <c r="I1700" s="93"/>
      <c r="J1700" s="93"/>
      <c r="K1700" s="96"/>
      <c r="L1700" s="97"/>
      <c r="M1700" s="97"/>
      <c r="N1700" s="97"/>
      <c r="R1700" s="106"/>
      <c r="S1700" s="83"/>
      <c r="T1700" s="106"/>
      <c r="U1700" s="109"/>
      <c r="V1700" s="109"/>
      <c r="W1700" s="109"/>
      <c r="X1700" s="109"/>
      <c r="Y1700" s="83"/>
      <c r="Z1700" s="83"/>
      <c r="AA1700" s="83"/>
    </row>
    <row r="1701" spans="2:27">
      <c r="B1701" s="9"/>
      <c r="C1701" s="11"/>
      <c r="D1701" s="11"/>
      <c r="E1701" s="11" t="s">
        <v>2766</v>
      </c>
      <c r="F1701" s="11"/>
      <c r="G1701" s="93"/>
      <c r="H1701" s="93"/>
      <c r="I1701" s="93"/>
      <c r="J1701" s="93"/>
      <c r="K1701" s="96"/>
      <c r="L1701" s="97"/>
      <c r="M1701" s="97"/>
      <c r="N1701" s="97"/>
      <c r="R1701" s="106"/>
      <c r="S1701" s="83"/>
      <c r="T1701" s="106"/>
      <c r="U1701" s="109"/>
      <c r="V1701" s="109"/>
      <c r="W1701" s="109"/>
      <c r="X1701" s="109"/>
      <c r="Y1701" s="83"/>
      <c r="Z1701" s="83"/>
      <c r="AA1701" s="83"/>
    </row>
    <row r="1702" spans="2:27">
      <c r="B1702" s="9" t="s">
        <v>2767</v>
      </c>
      <c r="C1702" s="11"/>
      <c r="D1702" s="11"/>
      <c r="E1702" s="11"/>
      <c r="F1702" s="11" t="s">
        <v>2766</v>
      </c>
      <c r="G1702" s="93"/>
      <c r="H1702" s="93"/>
      <c r="I1702" s="93"/>
      <c r="J1702" s="93"/>
      <c r="K1702" s="96"/>
      <c r="L1702" s="97"/>
      <c r="M1702" s="97"/>
      <c r="N1702" s="97"/>
      <c r="R1702" s="106"/>
      <c r="S1702" s="83"/>
      <c r="T1702" s="106"/>
      <c r="U1702" s="109"/>
      <c r="V1702" s="109"/>
      <c r="W1702" s="109"/>
      <c r="X1702" s="109"/>
      <c r="Y1702" s="83"/>
      <c r="Z1702" s="83"/>
      <c r="AA1702" s="83"/>
    </row>
    <row r="1703" spans="2:27">
      <c r="B1703" s="9"/>
      <c r="C1703" s="11"/>
      <c r="D1703" s="11"/>
      <c r="E1703" s="11" t="s">
        <v>2768</v>
      </c>
      <c r="F1703" s="11"/>
      <c r="G1703" s="93"/>
      <c r="H1703" s="93"/>
      <c r="I1703" s="93"/>
      <c r="J1703" s="93"/>
      <c r="K1703" s="96"/>
      <c r="L1703" s="97"/>
      <c r="M1703" s="97"/>
      <c r="N1703" s="97"/>
      <c r="R1703" s="106"/>
      <c r="S1703" s="83"/>
      <c r="T1703" s="106"/>
      <c r="U1703" s="109"/>
      <c r="V1703" s="109"/>
      <c r="W1703" s="109"/>
      <c r="X1703" s="109"/>
      <c r="Y1703" s="83"/>
      <c r="Z1703" s="83"/>
      <c r="AA1703" s="83"/>
    </row>
    <row r="1704" spans="2:27">
      <c r="B1704" s="9" t="s">
        <v>2769</v>
      </c>
      <c r="C1704" s="11"/>
      <c r="D1704" s="11"/>
      <c r="E1704" s="11"/>
      <c r="F1704" s="11" t="s">
        <v>2768</v>
      </c>
      <c r="G1704" s="93"/>
      <c r="H1704" s="93"/>
      <c r="I1704" s="93"/>
      <c r="J1704" s="93"/>
      <c r="K1704" s="96"/>
      <c r="L1704" s="97"/>
      <c r="M1704" s="97"/>
      <c r="N1704" s="97"/>
      <c r="R1704" s="106"/>
      <c r="S1704" s="83"/>
      <c r="T1704" s="106"/>
      <c r="U1704" s="109"/>
      <c r="V1704" s="109"/>
      <c r="W1704" s="109"/>
      <c r="X1704" s="109"/>
      <c r="Y1704" s="83"/>
      <c r="Z1704" s="83"/>
      <c r="AA1704" s="83"/>
    </row>
    <row r="1705" spans="2:27">
      <c r="B1705" s="9"/>
      <c r="C1705" s="11"/>
      <c r="D1705" s="11"/>
      <c r="E1705" s="11" t="s">
        <v>2770</v>
      </c>
      <c r="F1705" s="11"/>
      <c r="G1705" s="93"/>
      <c r="H1705" s="93"/>
      <c r="I1705" s="93"/>
      <c r="J1705" s="93"/>
      <c r="K1705" s="96"/>
      <c r="L1705" s="97"/>
      <c r="M1705" s="97"/>
      <c r="N1705" s="97"/>
      <c r="R1705" s="106"/>
      <c r="S1705" s="83"/>
      <c r="T1705" s="106"/>
      <c r="U1705" s="109"/>
      <c r="V1705" s="109"/>
      <c r="W1705" s="109"/>
      <c r="X1705" s="109"/>
      <c r="Y1705" s="83"/>
      <c r="Z1705" s="83"/>
      <c r="AA1705" s="83"/>
    </row>
    <row r="1706" spans="2:27">
      <c r="B1706" s="9" t="s">
        <v>2771</v>
      </c>
      <c r="C1706" s="11"/>
      <c r="D1706" s="11"/>
      <c r="E1706" s="11"/>
      <c r="F1706" s="11" t="s">
        <v>2772</v>
      </c>
      <c r="G1706" s="93"/>
      <c r="H1706" s="93"/>
      <c r="I1706" s="93"/>
      <c r="J1706" s="93"/>
      <c r="K1706" s="96"/>
      <c r="L1706" s="97"/>
      <c r="M1706" s="97"/>
      <c r="N1706" s="97"/>
      <c r="R1706" s="106"/>
      <c r="S1706" s="83"/>
      <c r="T1706" s="106"/>
      <c r="U1706" s="109"/>
      <c r="V1706" s="109"/>
      <c r="W1706" s="109"/>
      <c r="X1706" s="109"/>
      <c r="Y1706" s="83"/>
      <c r="Z1706" s="83"/>
      <c r="AA1706" s="83"/>
    </row>
    <row r="1707" spans="2:27">
      <c r="B1707" s="9" t="s">
        <v>2773</v>
      </c>
      <c r="C1707" s="11"/>
      <c r="D1707" s="11"/>
      <c r="E1707" s="11"/>
      <c r="F1707" s="11" t="s">
        <v>2774</v>
      </c>
      <c r="G1707" s="93"/>
      <c r="H1707" s="93"/>
      <c r="I1707" s="93"/>
      <c r="J1707" s="93"/>
      <c r="K1707" s="96"/>
      <c r="L1707" s="97"/>
      <c r="M1707" s="97"/>
      <c r="N1707" s="97"/>
      <c r="R1707" s="106"/>
      <c r="S1707" s="83"/>
      <c r="T1707" s="106"/>
      <c r="U1707" s="109"/>
      <c r="V1707" s="109"/>
      <c r="W1707" s="109"/>
      <c r="X1707" s="109"/>
      <c r="Y1707" s="83"/>
      <c r="Z1707" s="83"/>
      <c r="AA1707" s="83"/>
    </row>
    <row r="1708" spans="2:27">
      <c r="B1708" s="9"/>
      <c r="C1708" s="11"/>
      <c r="D1708" s="11"/>
      <c r="E1708" s="11" t="s">
        <v>2775</v>
      </c>
      <c r="F1708" s="11"/>
      <c r="G1708" s="93"/>
      <c r="H1708" s="93"/>
      <c r="I1708" s="93"/>
      <c r="J1708" s="93"/>
      <c r="K1708" s="96"/>
      <c r="L1708" s="97"/>
      <c r="M1708" s="97"/>
      <c r="N1708" s="97"/>
      <c r="R1708" s="106"/>
      <c r="S1708" s="83"/>
      <c r="T1708" s="106"/>
      <c r="U1708" s="109"/>
      <c r="V1708" s="109"/>
      <c r="W1708" s="109"/>
      <c r="X1708" s="109"/>
      <c r="Y1708" s="83"/>
      <c r="Z1708" s="83"/>
      <c r="AA1708" s="83"/>
    </row>
    <row r="1709" spans="2:27">
      <c r="B1709" s="9" t="s">
        <v>2776</v>
      </c>
      <c r="C1709" s="11"/>
      <c r="D1709" s="11"/>
      <c r="E1709" s="11"/>
      <c r="F1709" s="11" t="s">
        <v>2777</v>
      </c>
      <c r="G1709" s="93"/>
      <c r="H1709" s="93"/>
      <c r="I1709" s="93"/>
      <c r="J1709" s="93"/>
      <c r="K1709" s="96"/>
      <c r="L1709" s="97"/>
      <c r="M1709" s="97"/>
      <c r="N1709" s="97"/>
      <c r="R1709" s="106"/>
      <c r="S1709" s="83"/>
      <c r="T1709" s="106"/>
      <c r="U1709" s="109"/>
      <c r="V1709" s="109"/>
      <c r="W1709" s="109"/>
      <c r="X1709" s="109"/>
      <c r="Y1709" s="83"/>
      <c r="Z1709" s="83"/>
      <c r="AA1709" s="83"/>
    </row>
    <row r="1710" spans="2:27">
      <c r="B1710" s="9" t="s">
        <v>2778</v>
      </c>
      <c r="C1710" s="11"/>
      <c r="D1710" s="11"/>
      <c r="E1710" s="11"/>
      <c r="F1710" s="11" t="s">
        <v>2779</v>
      </c>
      <c r="G1710" s="93"/>
      <c r="H1710" s="93"/>
      <c r="I1710" s="93"/>
      <c r="J1710" s="93"/>
      <c r="K1710" s="96"/>
      <c r="L1710" s="97"/>
      <c r="M1710" s="97"/>
      <c r="N1710" s="97"/>
      <c r="R1710" s="106"/>
      <c r="S1710" s="83"/>
      <c r="T1710" s="106"/>
      <c r="U1710" s="109"/>
      <c r="V1710" s="109"/>
      <c r="W1710" s="109"/>
      <c r="X1710" s="109"/>
      <c r="Y1710" s="83"/>
      <c r="Z1710" s="83"/>
      <c r="AA1710" s="83"/>
    </row>
    <row r="1711" spans="2:27">
      <c r="B1711" s="9"/>
      <c r="C1711" s="11"/>
      <c r="D1711" s="11"/>
      <c r="E1711" s="11" t="s">
        <v>2780</v>
      </c>
      <c r="F1711" s="11"/>
      <c r="G1711" s="93"/>
      <c r="H1711" s="93"/>
      <c r="I1711" s="93"/>
      <c r="J1711" s="93"/>
      <c r="K1711" s="96"/>
      <c r="L1711" s="97"/>
      <c r="M1711" s="97"/>
      <c r="N1711" s="97"/>
      <c r="R1711" s="106"/>
      <c r="S1711" s="83"/>
      <c r="T1711" s="106"/>
      <c r="U1711" s="109"/>
      <c r="V1711" s="109"/>
      <c r="W1711" s="109"/>
      <c r="X1711" s="109"/>
      <c r="Y1711" s="83"/>
      <c r="Z1711" s="83"/>
      <c r="AA1711" s="83"/>
    </row>
    <row r="1712" spans="2:27">
      <c r="B1712" s="9" t="s">
        <v>2781</v>
      </c>
      <c r="C1712" s="11"/>
      <c r="D1712" s="11"/>
      <c r="E1712" s="11"/>
      <c r="F1712" s="11" t="s">
        <v>2782</v>
      </c>
      <c r="G1712" s="93"/>
      <c r="H1712" s="93"/>
      <c r="I1712" s="93"/>
      <c r="J1712" s="93"/>
      <c r="K1712" s="96"/>
      <c r="L1712" s="97"/>
      <c r="M1712" s="97"/>
      <c r="N1712" s="97"/>
      <c r="R1712" s="106"/>
      <c r="S1712" s="83"/>
      <c r="T1712" s="106"/>
      <c r="U1712" s="109"/>
      <c r="V1712" s="109"/>
      <c r="W1712" s="109"/>
      <c r="X1712" s="109"/>
      <c r="Y1712" s="83"/>
      <c r="Z1712" s="83"/>
      <c r="AA1712" s="83"/>
    </row>
    <row r="1713" spans="2:27">
      <c r="B1713" s="9" t="s">
        <v>2783</v>
      </c>
      <c r="C1713" s="11"/>
      <c r="D1713" s="11"/>
      <c r="E1713" s="11"/>
      <c r="F1713" s="11" t="s">
        <v>2784</v>
      </c>
      <c r="G1713" s="93"/>
      <c r="H1713" s="93"/>
      <c r="I1713" s="93"/>
      <c r="J1713" s="93"/>
      <c r="K1713" s="96"/>
      <c r="L1713" s="97"/>
      <c r="M1713" s="97"/>
      <c r="N1713" s="97"/>
      <c r="R1713" s="106"/>
      <c r="S1713" s="83"/>
      <c r="T1713" s="106"/>
      <c r="U1713" s="109"/>
      <c r="V1713" s="109"/>
      <c r="W1713" s="109"/>
      <c r="X1713" s="109"/>
      <c r="Y1713" s="83"/>
      <c r="Z1713" s="83"/>
      <c r="AA1713" s="83"/>
    </row>
    <row r="1714" spans="2:27">
      <c r="B1714" s="9" t="s">
        <v>2785</v>
      </c>
      <c r="C1714" s="11"/>
      <c r="D1714" s="11"/>
      <c r="E1714" s="11"/>
      <c r="F1714" s="11" t="s">
        <v>2786</v>
      </c>
      <c r="G1714" s="93"/>
      <c r="H1714" s="93"/>
      <c r="I1714" s="93"/>
      <c r="J1714" s="93"/>
      <c r="K1714" s="96"/>
      <c r="L1714" s="97"/>
      <c r="M1714" s="97"/>
      <c r="N1714" s="97"/>
      <c r="R1714" s="106"/>
      <c r="S1714" s="83"/>
      <c r="T1714" s="106"/>
      <c r="U1714" s="109"/>
      <c r="V1714" s="109"/>
      <c r="W1714" s="109"/>
      <c r="X1714" s="109"/>
      <c r="Y1714" s="83"/>
      <c r="Z1714" s="83"/>
      <c r="AA1714" s="83"/>
    </row>
    <row r="1715" spans="2:27">
      <c r="B1715" s="9" t="s">
        <v>2787</v>
      </c>
      <c r="C1715" s="11"/>
      <c r="D1715" s="11"/>
      <c r="E1715" s="11"/>
      <c r="F1715" s="11" t="s">
        <v>2788</v>
      </c>
      <c r="G1715" s="93"/>
      <c r="H1715" s="93"/>
      <c r="I1715" s="93"/>
      <c r="J1715" s="93"/>
      <c r="K1715" s="96"/>
      <c r="L1715" s="97"/>
      <c r="M1715" s="97"/>
      <c r="N1715" s="97"/>
      <c r="R1715" s="106"/>
      <c r="S1715" s="83"/>
      <c r="T1715" s="106"/>
      <c r="U1715" s="109"/>
      <c r="V1715" s="109"/>
      <c r="W1715" s="109"/>
      <c r="X1715" s="109"/>
      <c r="Y1715" s="83"/>
      <c r="Z1715" s="83"/>
      <c r="AA1715" s="83"/>
    </row>
    <row r="1716" spans="2:27">
      <c r="B1716" s="9" t="s">
        <v>2789</v>
      </c>
      <c r="C1716" s="11"/>
      <c r="D1716" s="11"/>
      <c r="E1716" s="11"/>
      <c r="F1716" s="11" t="s">
        <v>2790</v>
      </c>
      <c r="G1716" s="93"/>
      <c r="H1716" s="93"/>
      <c r="I1716" s="93"/>
      <c r="J1716" s="93"/>
      <c r="K1716" s="96"/>
      <c r="L1716" s="97"/>
      <c r="M1716" s="97"/>
      <c r="N1716" s="97"/>
      <c r="R1716" s="106"/>
      <c r="S1716" s="83"/>
      <c r="T1716" s="106"/>
      <c r="U1716" s="109"/>
      <c r="V1716" s="109"/>
      <c r="W1716" s="109"/>
      <c r="X1716" s="109"/>
      <c r="Y1716" s="83"/>
      <c r="Z1716" s="83"/>
      <c r="AA1716" s="83"/>
    </row>
    <row r="1717" spans="2:27">
      <c r="B1717" s="9"/>
      <c r="C1717" s="11"/>
      <c r="D1717" s="11" t="s">
        <v>2791</v>
      </c>
      <c r="E1717" s="11"/>
      <c r="F1717" s="11"/>
      <c r="G1717" s="93"/>
      <c r="H1717" s="93"/>
      <c r="I1717" s="93"/>
      <c r="J1717" s="93"/>
      <c r="K1717" s="96"/>
      <c r="L1717" s="97"/>
      <c r="M1717" s="97"/>
      <c r="N1717" s="97"/>
      <c r="R1717" s="106"/>
      <c r="S1717" s="83"/>
      <c r="T1717" s="106"/>
      <c r="U1717" s="109"/>
      <c r="V1717" s="109"/>
      <c r="W1717" s="109"/>
      <c r="X1717" s="109"/>
      <c r="Y1717" s="83"/>
      <c r="Z1717" s="83"/>
      <c r="AA1717" s="83"/>
    </row>
    <row r="1718" spans="2:27">
      <c r="B1718" s="9"/>
      <c r="C1718" s="11"/>
      <c r="D1718" s="11"/>
      <c r="E1718" s="11" t="s">
        <v>2792</v>
      </c>
      <c r="F1718" s="11"/>
      <c r="G1718" s="93"/>
      <c r="H1718" s="93"/>
      <c r="I1718" s="93"/>
      <c r="J1718" s="93"/>
      <c r="K1718" s="96"/>
      <c r="L1718" s="97"/>
      <c r="M1718" s="97"/>
      <c r="N1718" s="97"/>
      <c r="R1718" s="106"/>
      <c r="S1718" s="83"/>
      <c r="T1718" s="106"/>
      <c r="U1718" s="109"/>
      <c r="V1718" s="109"/>
      <c r="W1718" s="109"/>
      <c r="X1718" s="109"/>
      <c r="Y1718" s="83"/>
      <c r="Z1718" s="83"/>
      <c r="AA1718" s="83"/>
    </row>
    <row r="1719" spans="2:27">
      <c r="B1719" s="9" t="s">
        <v>2793</v>
      </c>
      <c r="C1719" s="11"/>
      <c r="D1719" s="11"/>
      <c r="E1719" s="11"/>
      <c r="F1719" s="11" t="s">
        <v>205</v>
      </c>
      <c r="G1719" s="93"/>
      <c r="H1719" s="93"/>
      <c r="I1719" s="93"/>
      <c r="J1719" s="93"/>
      <c r="K1719" s="96"/>
      <c r="L1719" s="97"/>
      <c r="M1719" s="97"/>
      <c r="N1719" s="97"/>
      <c r="R1719" s="106"/>
      <c r="S1719" s="83"/>
      <c r="T1719" s="106"/>
      <c r="U1719" s="109"/>
      <c r="V1719" s="109"/>
      <c r="W1719" s="109"/>
      <c r="X1719" s="109"/>
      <c r="Y1719" s="83"/>
      <c r="Z1719" s="83"/>
      <c r="AA1719" s="83"/>
    </row>
    <row r="1720" spans="2:27">
      <c r="B1720" s="9" t="s">
        <v>2794</v>
      </c>
      <c r="C1720" s="11"/>
      <c r="D1720" s="11"/>
      <c r="E1720" s="11"/>
      <c r="F1720" s="11" t="s">
        <v>207</v>
      </c>
      <c r="G1720" s="93"/>
      <c r="H1720" s="93"/>
      <c r="I1720" s="93"/>
      <c r="J1720" s="93"/>
      <c r="K1720" s="96"/>
      <c r="L1720" s="97"/>
      <c r="M1720" s="97"/>
      <c r="N1720" s="97"/>
      <c r="R1720" s="106"/>
      <c r="S1720" s="83"/>
      <c r="T1720" s="106"/>
      <c r="U1720" s="109"/>
      <c r="V1720" s="109"/>
      <c r="W1720" s="109"/>
      <c r="X1720" s="109"/>
      <c r="Y1720" s="83"/>
      <c r="Z1720" s="83"/>
      <c r="AA1720" s="83"/>
    </row>
    <row r="1721" spans="2:27">
      <c r="B1721" s="9"/>
      <c r="C1721" s="11"/>
      <c r="D1721" s="11"/>
      <c r="E1721" s="11" t="s">
        <v>2791</v>
      </c>
      <c r="F1721" s="11"/>
      <c r="G1721" s="93"/>
      <c r="H1721" s="93"/>
      <c r="I1721" s="93"/>
      <c r="J1721" s="93"/>
      <c r="K1721" s="96"/>
      <c r="L1721" s="97"/>
      <c r="M1721" s="97"/>
      <c r="N1721" s="97"/>
      <c r="R1721" s="106"/>
      <c r="S1721" s="83"/>
      <c r="T1721" s="106"/>
      <c r="U1721" s="109"/>
      <c r="V1721" s="109"/>
      <c r="W1721" s="109"/>
      <c r="X1721" s="109"/>
      <c r="Y1721" s="83"/>
      <c r="Z1721" s="83"/>
      <c r="AA1721" s="83"/>
    </row>
    <row r="1722" spans="2:27">
      <c r="B1722" s="9" t="s">
        <v>2795</v>
      </c>
      <c r="C1722" s="11"/>
      <c r="D1722" s="11"/>
      <c r="E1722" s="11"/>
      <c r="F1722" s="11" t="s">
        <v>2791</v>
      </c>
      <c r="G1722" s="93"/>
      <c r="H1722" s="93"/>
      <c r="I1722" s="93"/>
      <c r="J1722" s="93"/>
      <c r="K1722" s="96"/>
      <c r="L1722" s="97"/>
      <c r="M1722" s="97"/>
      <c r="N1722" s="97"/>
      <c r="R1722" s="106"/>
      <c r="S1722" s="83"/>
      <c r="T1722" s="106"/>
      <c r="U1722" s="109"/>
      <c r="V1722" s="109"/>
      <c r="W1722" s="109"/>
      <c r="X1722" s="109"/>
      <c r="Y1722" s="83"/>
      <c r="Z1722" s="83"/>
      <c r="AA1722" s="83"/>
    </row>
    <row r="1723" spans="2:27">
      <c r="B1723" s="9"/>
      <c r="C1723" s="11"/>
      <c r="D1723" s="11" t="s">
        <v>2796</v>
      </c>
      <c r="E1723" s="11"/>
      <c r="F1723" s="11"/>
      <c r="G1723" s="93"/>
      <c r="H1723" s="93"/>
      <c r="I1723" s="93"/>
      <c r="J1723" s="93"/>
      <c r="K1723" s="96"/>
      <c r="L1723" s="97"/>
      <c r="M1723" s="97"/>
      <c r="N1723" s="97"/>
      <c r="R1723" s="106"/>
      <c r="S1723" s="83"/>
      <c r="T1723" s="106"/>
      <c r="U1723" s="109"/>
      <c r="V1723" s="109"/>
      <c r="W1723" s="109"/>
      <c r="X1723" s="109"/>
      <c r="Y1723" s="83"/>
      <c r="Z1723" s="83"/>
      <c r="AA1723" s="83"/>
    </row>
    <row r="1724" spans="2:27">
      <c r="B1724" s="9"/>
      <c r="C1724" s="11"/>
      <c r="D1724" s="11"/>
      <c r="E1724" s="11" t="s">
        <v>2797</v>
      </c>
      <c r="F1724" s="11"/>
      <c r="G1724" s="93"/>
      <c r="H1724" s="93"/>
      <c r="I1724" s="93"/>
      <c r="J1724" s="93"/>
      <c r="K1724" s="96"/>
      <c r="L1724" s="97"/>
      <c r="M1724" s="97"/>
      <c r="N1724" s="97"/>
      <c r="R1724" s="106"/>
      <c r="S1724" s="83"/>
      <c r="T1724" s="106"/>
      <c r="U1724" s="109"/>
      <c r="V1724" s="109"/>
      <c r="W1724" s="109"/>
      <c r="X1724" s="109"/>
      <c r="Y1724" s="83"/>
      <c r="Z1724" s="83"/>
      <c r="AA1724" s="83"/>
    </row>
    <row r="1725" spans="2:27">
      <c r="B1725" s="9" t="s">
        <v>2798</v>
      </c>
      <c r="C1725" s="11"/>
      <c r="D1725" s="11"/>
      <c r="E1725" s="11"/>
      <c r="F1725" s="11" t="s">
        <v>2080</v>
      </c>
      <c r="G1725" s="93"/>
      <c r="H1725" s="93"/>
      <c r="I1725" s="93"/>
      <c r="J1725" s="93"/>
      <c r="K1725" s="96"/>
      <c r="L1725" s="97"/>
      <c r="M1725" s="97"/>
      <c r="N1725" s="97"/>
      <c r="R1725" s="106"/>
      <c r="S1725" s="83"/>
      <c r="T1725" s="106"/>
      <c r="U1725" s="109"/>
      <c r="V1725" s="109"/>
      <c r="W1725" s="109"/>
      <c r="X1725" s="109"/>
      <c r="Y1725" s="83"/>
      <c r="Z1725" s="83"/>
      <c r="AA1725" s="83"/>
    </row>
    <row r="1726" spans="2:27">
      <c r="B1726" s="9"/>
      <c r="C1726" s="11"/>
      <c r="D1726" s="11"/>
      <c r="E1726" s="11" t="s">
        <v>2799</v>
      </c>
      <c r="F1726" s="11"/>
      <c r="G1726" s="93"/>
      <c r="H1726" s="93"/>
      <c r="I1726" s="93"/>
      <c r="J1726" s="93"/>
      <c r="K1726" s="96"/>
      <c r="L1726" s="97"/>
      <c r="M1726" s="97"/>
      <c r="N1726" s="97"/>
      <c r="R1726" s="106"/>
      <c r="S1726" s="83"/>
      <c r="T1726" s="106"/>
      <c r="U1726" s="109"/>
      <c r="V1726" s="109"/>
      <c r="W1726" s="109"/>
      <c r="X1726" s="109"/>
      <c r="Y1726" s="83"/>
      <c r="Z1726" s="83"/>
      <c r="AA1726" s="83"/>
    </row>
    <row r="1727" spans="2:27">
      <c r="B1727" s="9" t="s">
        <v>2800</v>
      </c>
      <c r="C1727" s="11"/>
      <c r="D1727" s="11"/>
      <c r="E1727" s="11"/>
      <c r="F1727" s="11" t="s">
        <v>2799</v>
      </c>
      <c r="G1727" s="93"/>
      <c r="H1727" s="93"/>
      <c r="I1727" s="93"/>
      <c r="J1727" s="93"/>
      <c r="K1727" s="96"/>
      <c r="L1727" s="97"/>
      <c r="M1727" s="97"/>
      <c r="N1727" s="97"/>
      <c r="R1727" s="106"/>
      <c r="S1727" s="83"/>
      <c r="T1727" s="106"/>
      <c r="U1727" s="109"/>
      <c r="V1727" s="109"/>
      <c r="W1727" s="109"/>
      <c r="X1727" s="109"/>
      <c r="Y1727" s="83"/>
      <c r="Z1727" s="83"/>
      <c r="AA1727" s="83"/>
    </row>
    <row r="1728" spans="2:27">
      <c r="B1728" s="9"/>
      <c r="C1728" s="11"/>
      <c r="D1728" s="11"/>
      <c r="E1728" s="11" t="s">
        <v>2801</v>
      </c>
      <c r="F1728" s="11"/>
      <c r="G1728" s="93"/>
      <c r="H1728" s="93"/>
      <c r="I1728" s="93"/>
      <c r="J1728" s="93"/>
      <c r="K1728" s="96"/>
      <c r="L1728" s="97"/>
      <c r="M1728" s="97"/>
      <c r="N1728" s="97"/>
      <c r="R1728" s="106"/>
      <c r="S1728" s="83"/>
      <c r="T1728" s="106"/>
      <c r="U1728" s="109"/>
      <c r="V1728" s="109"/>
      <c r="W1728" s="109"/>
      <c r="X1728" s="109"/>
      <c r="Y1728" s="83"/>
      <c r="Z1728" s="83"/>
      <c r="AA1728" s="83"/>
    </row>
    <row r="1729" spans="2:27">
      <c r="B1729" s="9" t="s">
        <v>2802</v>
      </c>
      <c r="C1729" s="11"/>
      <c r="D1729" s="11"/>
      <c r="E1729" s="11"/>
      <c r="F1729" s="11" t="s">
        <v>2803</v>
      </c>
      <c r="G1729" s="93"/>
      <c r="H1729" s="93"/>
      <c r="I1729" s="93"/>
      <c r="J1729" s="93"/>
      <c r="K1729" s="96"/>
      <c r="L1729" s="97"/>
      <c r="M1729" s="97"/>
      <c r="N1729" s="97"/>
      <c r="R1729" s="106"/>
      <c r="S1729" s="83"/>
      <c r="T1729" s="106"/>
      <c r="U1729" s="109"/>
      <c r="V1729" s="109"/>
      <c r="W1729" s="109"/>
      <c r="X1729" s="109"/>
      <c r="Y1729" s="83"/>
      <c r="Z1729" s="83"/>
      <c r="AA1729" s="83"/>
    </row>
    <row r="1730" spans="2:27">
      <c r="B1730" s="9" t="s">
        <v>2804</v>
      </c>
      <c r="C1730" s="11"/>
      <c r="D1730" s="11"/>
      <c r="E1730" s="11"/>
      <c r="F1730" s="11" t="s">
        <v>2805</v>
      </c>
      <c r="G1730" s="93"/>
      <c r="H1730" s="93"/>
      <c r="I1730" s="93"/>
      <c r="J1730" s="93"/>
      <c r="K1730" s="96"/>
      <c r="L1730" s="97"/>
      <c r="M1730" s="97"/>
      <c r="N1730" s="97"/>
      <c r="R1730" s="106"/>
      <c r="S1730" s="83"/>
      <c r="T1730" s="106"/>
      <c r="U1730" s="109"/>
      <c r="V1730" s="109"/>
      <c r="W1730" s="109"/>
      <c r="X1730" s="109"/>
      <c r="Y1730" s="83"/>
      <c r="Z1730" s="83"/>
      <c r="AA1730" s="83"/>
    </row>
    <row r="1731" spans="2:27">
      <c r="B1731" s="9" t="s">
        <v>2806</v>
      </c>
      <c r="C1731" s="11"/>
      <c r="D1731" s="11"/>
      <c r="E1731" s="11"/>
      <c r="F1731" s="11" t="s">
        <v>2807</v>
      </c>
      <c r="G1731" s="93"/>
      <c r="H1731" s="93"/>
      <c r="I1731" s="93"/>
      <c r="J1731" s="93"/>
      <c r="K1731" s="96"/>
      <c r="L1731" s="97"/>
      <c r="M1731" s="97"/>
      <c r="N1731" s="97"/>
      <c r="R1731" s="106"/>
      <c r="S1731" s="83"/>
      <c r="T1731" s="106"/>
      <c r="U1731" s="109"/>
      <c r="V1731" s="109"/>
      <c r="W1731" s="109"/>
      <c r="X1731" s="109"/>
      <c r="Y1731" s="83"/>
      <c r="Z1731" s="83"/>
      <c r="AA1731" s="83"/>
    </row>
    <row r="1732" spans="2:27">
      <c r="B1732" s="9"/>
      <c r="C1732" s="11"/>
      <c r="D1732" s="11"/>
      <c r="E1732" s="11" t="s">
        <v>2808</v>
      </c>
      <c r="F1732" s="11"/>
      <c r="G1732" s="93"/>
      <c r="H1732" s="93"/>
      <c r="I1732" s="93"/>
      <c r="J1732" s="93"/>
      <c r="K1732" s="96"/>
      <c r="L1732" s="97"/>
      <c r="M1732" s="97"/>
      <c r="N1732" s="97"/>
      <c r="R1732" s="106"/>
      <c r="S1732" s="83"/>
      <c r="T1732" s="106"/>
      <c r="U1732" s="109"/>
      <c r="V1732" s="109"/>
      <c r="W1732" s="109"/>
      <c r="X1732" s="109"/>
      <c r="Y1732" s="83"/>
      <c r="Z1732" s="83"/>
      <c r="AA1732" s="83"/>
    </row>
    <row r="1733" spans="2:27">
      <c r="B1733" s="9" t="s">
        <v>2809</v>
      </c>
      <c r="C1733" s="11"/>
      <c r="D1733" s="11"/>
      <c r="E1733" s="11"/>
      <c r="F1733" s="11" t="s">
        <v>2808</v>
      </c>
      <c r="G1733" s="93"/>
      <c r="H1733" s="93"/>
      <c r="I1733" s="93"/>
      <c r="J1733" s="93"/>
      <c r="K1733" s="96"/>
      <c r="L1733" s="97"/>
      <c r="M1733" s="97"/>
      <c r="N1733" s="97"/>
      <c r="R1733" s="106"/>
      <c r="S1733" s="83"/>
      <c r="T1733" s="106"/>
      <c r="U1733" s="109"/>
      <c r="V1733" s="109"/>
      <c r="W1733" s="109"/>
      <c r="X1733" s="109"/>
      <c r="Y1733" s="83"/>
      <c r="Z1733" s="83"/>
      <c r="AA1733" s="83"/>
    </row>
    <row r="1734" spans="2:27">
      <c r="B1734" s="9"/>
      <c r="C1734" s="11"/>
      <c r="D1734" s="11"/>
      <c r="E1734" s="11" t="s">
        <v>2810</v>
      </c>
      <c r="F1734" s="11"/>
      <c r="G1734" s="93"/>
      <c r="H1734" s="93"/>
      <c r="I1734" s="93"/>
      <c r="J1734" s="93"/>
      <c r="K1734" s="96"/>
      <c r="L1734" s="97"/>
      <c r="M1734" s="97"/>
      <c r="N1734" s="97"/>
      <c r="R1734" s="106"/>
      <c r="S1734" s="83"/>
      <c r="T1734" s="106"/>
      <c r="U1734" s="109"/>
      <c r="V1734" s="109"/>
      <c r="W1734" s="109"/>
      <c r="X1734" s="109"/>
      <c r="Y1734" s="83"/>
      <c r="Z1734" s="83"/>
      <c r="AA1734" s="83"/>
    </row>
    <row r="1735" spans="2:27">
      <c r="B1735" s="9" t="s">
        <v>2811</v>
      </c>
      <c r="C1735" s="11"/>
      <c r="D1735" s="11"/>
      <c r="E1735" s="11"/>
      <c r="F1735" s="11" t="s">
        <v>2812</v>
      </c>
      <c r="G1735" s="93"/>
      <c r="H1735" s="93"/>
      <c r="I1735" s="93"/>
      <c r="J1735" s="93"/>
      <c r="K1735" s="96"/>
      <c r="L1735" s="97"/>
      <c r="M1735" s="97"/>
      <c r="N1735" s="97"/>
      <c r="R1735" s="106"/>
      <c r="S1735" s="83"/>
      <c r="T1735" s="106"/>
      <c r="U1735" s="109"/>
      <c r="V1735" s="109"/>
      <c r="W1735" s="109"/>
      <c r="X1735" s="109"/>
      <c r="Y1735" s="83"/>
      <c r="Z1735" s="83"/>
      <c r="AA1735" s="83"/>
    </row>
    <row r="1736" spans="2:27">
      <c r="B1736" s="9" t="s">
        <v>2813</v>
      </c>
      <c r="C1736" s="11"/>
      <c r="D1736" s="11"/>
      <c r="E1736" s="11"/>
      <c r="F1736" s="11" t="s">
        <v>2814</v>
      </c>
      <c r="G1736" s="93"/>
      <c r="H1736" s="93"/>
      <c r="I1736" s="93"/>
      <c r="J1736" s="93"/>
      <c r="K1736" s="96"/>
      <c r="L1736" s="97"/>
      <c r="M1736" s="97"/>
      <c r="N1736" s="97"/>
      <c r="R1736" s="106"/>
      <c r="S1736" s="83"/>
      <c r="T1736" s="106"/>
      <c r="U1736" s="109"/>
      <c r="V1736" s="109"/>
      <c r="W1736" s="109"/>
      <c r="X1736" s="109"/>
      <c r="Y1736" s="83"/>
      <c r="Z1736" s="83"/>
      <c r="AA1736" s="83"/>
    </row>
    <row r="1737" spans="2:27">
      <c r="B1737" s="9"/>
      <c r="C1737" s="11"/>
      <c r="D1737" s="11"/>
      <c r="E1737" s="11" t="s">
        <v>2815</v>
      </c>
      <c r="F1737" s="11"/>
      <c r="G1737" s="93"/>
      <c r="H1737" s="93"/>
      <c r="I1737" s="93"/>
      <c r="J1737" s="93"/>
      <c r="K1737" s="96"/>
      <c r="L1737" s="97"/>
      <c r="M1737" s="97"/>
      <c r="N1737" s="97"/>
      <c r="R1737" s="106"/>
      <c r="S1737" s="83"/>
      <c r="T1737" s="106"/>
      <c r="U1737" s="109"/>
      <c r="V1737" s="109"/>
      <c r="W1737" s="109"/>
      <c r="X1737" s="109"/>
      <c r="Y1737" s="83"/>
      <c r="Z1737" s="83"/>
      <c r="AA1737" s="83"/>
    </row>
    <row r="1738" spans="2:27">
      <c r="B1738" s="9" t="s">
        <v>2816</v>
      </c>
      <c r="C1738" s="11"/>
      <c r="D1738" s="11"/>
      <c r="E1738" s="11"/>
      <c r="F1738" s="11" t="s">
        <v>2817</v>
      </c>
      <c r="G1738" s="93"/>
      <c r="H1738" s="93"/>
      <c r="I1738" s="93"/>
      <c r="J1738" s="93"/>
      <c r="K1738" s="96"/>
      <c r="L1738" s="97"/>
      <c r="M1738" s="97"/>
      <c r="N1738" s="97"/>
      <c r="R1738" s="106"/>
      <c r="S1738" s="83"/>
      <c r="T1738" s="106"/>
      <c r="U1738" s="109"/>
      <c r="V1738" s="109"/>
      <c r="W1738" s="109"/>
      <c r="X1738" s="109"/>
      <c r="Y1738" s="83"/>
      <c r="Z1738" s="83"/>
      <c r="AA1738" s="83"/>
    </row>
    <row r="1739" spans="2:27">
      <c r="B1739" s="9" t="s">
        <v>2818</v>
      </c>
      <c r="C1739" s="11"/>
      <c r="D1739" s="11"/>
      <c r="E1739" s="11"/>
      <c r="F1739" s="11" t="s">
        <v>2819</v>
      </c>
      <c r="G1739" s="93"/>
      <c r="H1739" s="93"/>
      <c r="I1739" s="93"/>
      <c r="J1739" s="93"/>
      <c r="K1739" s="96"/>
      <c r="L1739" s="97"/>
      <c r="M1739" s="97"/>
      <c r="N1739" s="97"/>
      <c r="R1739" s="106"/>
      <c r="S1739" s="83"/>
      <c r="T1739" s="106"/>
      <c r="U1739" s="109"/>
      <c r="V1739" s="109"/>
      <c r="W1739" s="109"/>
      <c r="X1739" s="109"/>
      <c r="Y1739" s="83"/>
      <c r="Z1739" s="83"/>
      <c r="AA1739" s="83"/>
    </row>
    <row r="1740" spans="2:27">
      <c r="B1740" s="9" t="s">
        <v>2820</v>
      </c>
      <c r="C1740" s="11"/>
      <c r="D1740" s="11"/>
      <c r="E1740" s="11"/>
      <c r="F1740" s="11" t="s">
        <v>2821</v>
      </c>
      <c r="G1740" s="93"/>
      <c r="H1740" s="93"/>
      <c r="I1740" s="93"/>
      <c r="J1740" s="93"/>
      <c r="K1740" s="96"/>
      <c r="L1740" s="97"/>
      <c r="M1740" s="97"/>
      <c r="N1740" s="97"/>
      <c r="R1740" s="106"/>
      <c r="S1740" s="83"/>
      <c r="T1740" s="106"/>
      <c r="U1740" s="109"/>
      <c r="V1740" s="109"/>
      <c r="W1740" s="109"/>
      <c r="X1740" s="109"/>
      <c r="Y1740" s="83"/>
      <c r="Z1740" s="83"/>
      <c r="AA1740" s="83"/>
    </row>
    <row r="1741" spans="2:27">
      <c r="B1741" s="9"/>
      <c r="C1741" s="11"/>
      <c r="D1741" s="11"/>
      <c r="E1741" s="11" t="s">
        <v>2822</v>
      </c>
      <c r="F1741" s="11"/>
      <c r="G1741" s="93"/>
      <c r="H1741" s="93"/>
      <c r="I1741" s="93"/>
      <c r="J1741" s="93"/>
      <c r="K1741" s="96"/>
      <c r="L1741" s="97"/>
      <c r="M1741" s="97"/>
      <c r="N1741" s="97"/>
      <c r="R1741" s="106"/>
      <c r="S1741" s="83"/>
      <c r="T1741" s="106"/>
      <c r="U1741" s="109"/>
      <c r="V1741" s="109"/>
      <c r="W1741" s="109"/>
      <c r="X1741" s="109"/>
      <c r="Y1741" s="83"/>
      <c r="Z1741" s="83"/>
      <c r="AA1741" s="83"/>
    </row>
    <row r="1742" spans="2:27">
      <c r="B1742" s="9" t="s">
        <v>2823</v>
      </c>
      <c r="C1742" s="11"/>
      <c r="D1742" s="11"/>
      <c r="E1742" s="11"/>
      <c r="F1742" s="11" t="s">
        <v>2824</v>
      </c>
      <c r="G1742" s="93"/>
      <c r="H1742" s="93"/>
      <c r="I1742" s="93"/>
      <c r="J1742" s="93"/>
      <c r="K1742" s="96"/>
      <c r="L1742" s="97"/>
      <c r="M1742" s="97"/>
      <c r="N1742" s="97"/>
      <c r="R1742" s="106"/>
      <c r="S1742" s="83"/>
      <c r="T1742" s="106"/>
      <c r="U1742" s="109"/>
      <c r="V1742" s="109"/>
      <c r="W1742" s="109"/>
      <c r="X1742" s="109"/>
      <c r="Y1742" s="83"/>
      <c r="Z1742" s="83"/>
      <c r="AA1742" s="83"/>
    </row>
    <row r="1743" spans="2:27">
      <c r="B1743" s="9" t="s">
        <v>2825</v>
      </c>
      <c r="C1743" s="11"/>
      <c r="D1743" s="11"/>
      <c r="E1743" s="11"/>
      <c r="F1743" s="11" t="s">
        <v>2826</v>
      </c>
      <c r="G1743" s="93"/>
      <c r="H1743" s="93"/>
      <c r="I1743" s="93"/>
      <c r="J1743" s="93"/>
      <c r="K1743" s="96"/>
      <c r="L1743" s="97"/>
      <c r="M1743" s="97"/>
      <c r="N1743" s="97"/>
      <c r="R1743" s="106"/>
      <c r="S1743" s="83"/>
      <c r="T1743" s="106"/>
      <c r="U1743" s="109"/>
      <c r="V1743" s="109"/>
      <c r="W1743" s="109"/>
      <c r="X1743" s="109"/>
      <c r="Y1743" s="83"/>
      <c r="Z1743" s="83"/>
      <c r="AA1743" s="83"/>
    </row>
    <row r="1744" spans="2:27">
      <c r="B1744" s="9"/>
      <c r="C1744" s="11"/>
      <c r="D1744" s="11"/>
      <c r="E1744" s="11" t="s">
        <v>2827</v>
      </c>
      <c r="F1744" s="11"/>
      <c r="G1744" s="93"/>
      <c r="H1744" s="93"/>
      <c r="I1744" s="93"/>
      <c r="J1744" s="93"/>
      <c r="K1744" s="96"/>
      <c r="L1744" s="97"/>
      <c r="M1744" s="97"/>
      <c r="N1744" s="97"/>
      <c r="R1744" s="106"/>
      <c r="S1744" s="83"/>
      <c r="T1744" s="106"/>
      <c r="U1744" s="109"/>
      <c r="V1744" s="109"/>
      <c r="W1744" s="109"/>
      <c r="X1744" s="109"/>
      <c r="Y1744" s="83"/>
      <c r="Z1744" s="83"/>
      <c r="AA1744" s="83"/>
    </row>
    <row r="1745" spans="2:27">
      <c r="B1745" s="9" t="s">
        <v>2828</v>
      </c>
      <c r="C1745" s="11"/>
      <c r="D1745" s="11"/>
      <c r="E1745" s="11"/>
      <c r="F1745" s="11" t="s">
        <v>2827</v>
      </c>
      <c r="G1745" s="93"/>
      <c r="H1745" s="93"/>
      <c r="I1745" s="93"/>
      <c r="J1745" s="93"/>
      <c r="K1745" s="96"/>
      <c r="L1745" s="97"/>
      <c r="M1745" s="97"/>
      <c r="N1745" s="97"/>
      <c r="R1745" s="106"/>
      <c r="S1745" s="83"/>
      <c r="T1745" s="106"/>
      <c r="U1745" s="109"/>
      <c r="V1745" s="109"/>
      <c r="W1745" s="109"/>
      <c r="X1745" s="109"/>
      <c r="Y1745" s="83"/>
      <c r="Z1745" s="83"/>
      <c r="AA1745" s="83"/>
    </row>
    <row r="1746" spans="2:27">
      <c r="B1746" s="9"/>
      <c r="C1746" s="11" t="s">
        <v>2829</v>
      </c>
      <c r="D1746" s="11"/>
      <c r="E1746" s="11"/>
      <c r="F1746" s="11"/>
      <c r="G1746" s="93"/>
      <c r="H1746" s="93"/>
      <c r="I1746" s="93"/>
      <c r="J1746" s="93"/>
      <c r="K1746" s="96"/>
      <c r="L1746" s="97"/>
      <c r="M1746" s="97"/>
      <c r="N1746" s="97"/>
      <c r="R1746" s="106"/>
      <c r="S1746" s="83"/>
      <c r="T1746" s="106"/>
      <c r="U1746" s="109"/>
      <c r="V1746" s="109"/>
      <c r="W1746" s="109"/>
      <c r="X1746" s="109"/>
      <c r="Y1746" s="83"/>
      <c r="Z1746" s="83"/>
      <c r="AA1746" s="83"/>
    </row>
    <row r="1747" spans="2:27">
      <c r="B1747" s="9"/>
      <c r="C1747" s="11"/>
      <c r="D1747" s="11" t="s">
        <v>2830</v>
      </c>
      <c r="E1747" s="11"/>
      <c r="F1747" s="11"/>
      <c r="G1747" s="93"/>
      <c r="H1747" s="93"/>
      <c r="I1747" s="93"/>
      <c r="J1747" s="93"/>
      <c r="K1747" s="96"/>
      <c r="L1747" s="97"/>
      <c r="M1747" s="97"/>
      <c r="N1747" s="97"/>
      <c r="R1747" s="106"/>
      <c r="S1747" s="83"/>
      <c r="T1747" s="106"/>
      <c r="U1747" s="109"/>
      <c r="V1747" s="109"/>
      <c r="W1747" s="109"/>
      <c r="X1747" s="109"/>
      <c r="Y1747" s="83"/>
      <c r="Z1747" s="83"/>
      <c r="AA1747" s="83"/>
    </row>
    <row r="1748" spans="2:27">
      <c r="B1748" s="9"/>
      <c r="C1748" s="11"/>
      <c r="D1748" s="11"/>
      <c r="E1748" s="11" t="s">
        <v>2831</v>
      </c>
      <c r="F1748" s="11"/>
      <c r="G1748" s="93"/>
      <c r="H1748" s="93"/>
      <c r="I1748" s="93"/>
      <c r="J1748" s="93"/>
      <c r="K1748" s="96"/>
      <c r="L1748" s="97"/>
      <c r="M1748" s="97"/>
      <c r="N1748" s="97"/>
      <c r="R1748" s="106"/>
      <c r="S1748" s="83"/>
      <c r="T1748" s="106"/>
      <c r="U1748" s="109"/>
      <c r="V1748" s="109"/>
      <c r="W1748" s="109"/>
      <c r="X1748" s="109"/>
      <c r="Y1748" s="83"/>
      <c r="Z1748" s="83"/>
      <c r="AA1748" s="83"/>
    </row>
    <row r="1749" spans="2:27">
      <c r="B1749" s="9" t="s">
        <v>2832</v>
      </c>
      <c r="C1749" s="11"/>
      <c r="D1749" s="11"/>
      <c r="E1749" s="11"/>
      <c r="F1749" s="11" t="s">
        <v>205</v>
      </c>
      <c r="G1749" s="93"/>
      <c r="H1749" s="93"/>
      <c r="I1749" s="93"/>
      <c r="J1749" s="93"/>
      <c r="K1749" s="96"/>
      <c r="L1749" s="97"/>
      <c r="M1749" s="97"/>
      <c r="N1749" s="97"/>
      <c r="R1749" s="106"/>
      <c r="S1749" s="83"/>
      <c r="T1749" s="106"/>
      <c r="U1749" s="109"/>
      <c r="V1749" s="109"/>
      <c r="W1749" s="109"/>
      <c r="X1749" s="109"/>
      <c r="Y1749" s="83"/>
      <c r="Z1749" s="83"/>
      <c r="AA1749" s="83"/>
    </row>
    <row r="1750" spans="2:27">
      <c r="B1750" s="9" t="s">
        <v>2833</v>
      </c>
      <c r="C1750" s="11"/>
      <c r="D1750" s="11"/>
      <c r="E1750" s="11"/>
      <c r="F1750" s="11" t="s">
        <v>207</v>
      </c>
      <c r="G1750" s="93"/>
      <c r="H1750" s="93"/>
      <c r="I1750" s="93"/>
      <c r="J1750" s="93"/>
      <c r="K1750" s="96"/>
      <c r="L1750" s="97"/>
      <c r="M1750" s="97"/>
      <c r="N1750" s="97"/>
      <c r="R1750" s="106"/>
      <c r="S1750" s="83"/>
      <c r="T1750" s="106"/>
      <c r="U1750" s="109"/>
      <c r="V1750" s="109"/>
      <c r="W1750" s="109"/>
      <c r="X1750" s="109"/>
      <c r="Y1750" s="83"/>
      <c r="Z1750" s="83"/>
      <c r="AA1750" s="83"/>
    </row>
    <row r="1751" spans="2:27">
      <c r="B1751" s="9"/>
      <c r="C1751" s="11"/>
      <c r="D1751" s="11"/>
      <c r="E1751" s="11" t="s">
        <v>2834</v>
      </c>
      <c r="F1751" s="11"/>
      <c r="G1751" s="93"/>
      <c r="H1751" s="93"/>
      <c r="I1751" s="93"/>
      <c r="J1751" s="93"/>
      <c r="K1751" s="96"/>
      <c r="L1751" s="97"/>
      <c r="M1751" s="97"/>
      <c r="N1751" s="97"/>
      <c r="R1751" s="106"/>
      <c r="S1751" s="83"/>
      <c r="T1751" s="106"/>
      <c r="U1751" s="109"/>
      <c r="V1751" s="109"/>
      <c r="W1751" s="109"/>
      <c r="X1751" s="109"/>
      <c r="Y1751" s="83"/>
      <c r="Z1751" s="83"/>
      <c r="AA1751" s="83"/>
    </row>
    <row r="1752" spans="2:27">
      <c r="B1752" s="9" t="s">
        <v>2835</v>
      </c>
      <c r="C1752" s="11"/>
      <c r="D1752" s="11"/>
      <c r="E1752" s="11"/>
      <c r="F1752" s="11" t="s">
        <v>2834</v>
      </c>
      <c r="G1752" s="93"/>
      <c r="H1752" s="93"/>
      <c r="I1752" s="93"/>
      <c r="J1752" s="93"/>
      <c r="K1752" s="96"/>
      <c r="L1752" s="97"/>
      <c r="M1752" s="97"/>
      <c r="N1752" s="97"/>
      <c r="R1752" s="106"/>
      <c r="S1752" s="83"/>
      <c r="T1752" s="106"/>
      <c r="U1752" s="109"/>
      <c r="V1752" s="109"/>
      <c r="W1752" s="109"/>
      <c r="X1752" s="109"/>
      <c r="Y1752" s="83"/>
      <c r="Z1752" s="83"/>
      <c r="AA1752" s="83"/>
    </row>
    <row r="1753" spans="2:27">
      <c r="B1753" s="9"/>
      <c r="C1753" s="11"/>
      <c r="D1753" s="11"/>
      <c r="E1753" s="11" t="s">
        <v>2836</v>
      </c>
      <c r="F1753" s="11"/>
      <c r="G1753" s="93"/>
      <c r="H1753" s="93"/>
      <c r="I1753" s="93"/>
      <c r="J1753" s="93"/>
      <c r="K1753" s="96"/>
      <c r="L1753" s="97"/>
      <c r="M1753" s="97"/>
      <c r="N1753" s="97"/>
      <c r="R1753" s="106"/>
      <c r="S1753" s="83"/>
      <c r="T1753" s="106"/>
      <c r="U1753" s="109"/>
      <c r="V1753" s="109"/>
      <c r="W1753" s="109"/>
      <c r="X1753" s="109"/>
      <c r="Y1753" s="83"/>
      <c r="Z1753" s="83"/>
      <c r="AA1753" s="83"/>
    </row>
    <row r="1754" spans="2:27">
      <c r="B1754" s="9" t="s">
        <v>2837</v>
      </c>
      <c r="C1754" s="11"/>
      <c r="D1754" s="11"/>
      <c r="E1754" s="11"/>
      <c r="F1754" s="11" t="s">
        <v>2836</v>
      </c>
      <c r="G1754" s="93"/>
      <c r="H1754" s="93"/>
      <c r="I1754" s="93"/>
      <c r="J1754" s="93"/>
      <c r="K1754" s="96"/>
      <c r="L1754" s="97"/>
      <c r="M1754" s="97"/>
      <c r="N1754" s="97"/>
      <c r="R1754" s="106"/>
      <c r="S1754" s="83"/>
      <c r="T1754" s="106"/>
      <c r="U1754" s="109"/>
      <c r="V1754" s="109"/>
      <c r="W1754" s="109"/>
      <c r="X1754" s="109"/>
      <c r="Y1754" s="83"/>
      <c r="Z1754" s="83"/>
      <c r="AA1754" s="83"/>
    </row>
    <row r="1755" spans="2:27">
      <c r="B1755" s="9"/>
      <c r="C1755" s="11"/>
      <c r="D1755" s="11"/>
      <c r="E1755" s="11" t="s">
        <v>2838</v>
      </c>
      <c r="F1755" s="11"/>
      <c r="G1755" s="93"/>
      <c r="H1755" s="93"/>
      <c r="I1755" s="93"/>
      <c r="J1755" s="93"/>
      <c r="K1755" s="96"/>
      <c r="L1755" s="97"/>
      <c r="M1755" s="97"/>
      <c r="N1755" s="97"/>
      <c r="R1755" s="106"/>
      <c r="S1755" s="83"/>
      <c r="T1755" s="106"/>
      <c r="U1755" s="109"/>
      <c r="V1755" s="109"/>
      <c r="W1755" s="109"/>
      <c r="X1755" s="109"/>
      <c r="Y1755" s="83"/>
      <c r="Z1755" s="83"/>
      <c r="AA1755" s="83"/>
    </row>
    <row r="1756" spans="2:27">
      <c r="B1756" s="9" t="s">
        <v>2839</v>
      </c>
      <c r="C1756" s="11"/>
      <c r="D1756" s="11"/>
      <c r="E1756" s="11"/>
      <c r="F1756" s="11" t="s">
        <v>2838</v>
      </c>
      <c r="G1756" s="93"/>
      <c r="H1756" s="93"/>
      <c r="I1756" s="93"/>
      <c r="J1756" s="93"/>
      <c r="K1756" s="96"/>
      <c r="L1756" s="97"/>
      <c r="M1756" s="97"/>
      <c r="N1756" s="97"/>
      <c r="R1756" s="106"/>
      <c r="S1756" s="83"/>
      <c r="T1756" s="106"/>
      <c r="U1756" s="109"/>
      <c r="V1756" s="109"/>
      <c r="W1756" s="109"/>
      <c r="X1756" s="109"/>
      <c r="Y1756" s="83"/>
      <c r="Z1756" s="83"/>
      <c r="AA1756" s="83"/>
    </row>
    <row r="1757" spans="2:27">
      <c r="B1757" s="9"/>
      <c r="C1757" s="11"/>
      <c r="D1757" s="11"/>
      <c r="E1757" s="11" t="s">
        <v>2840</v>
      </c>
      <c r="F1757" s="11"/>
      <c r="G1757" s="93"/>
      <c r="H1757" s="93"/>
      <c r="I1757" s="93"/>
      <c r="J1757" s="93"/>
      <c r="K1757" s="96"/>
      <c r="L1757" s="97"/>
      <c r="M1757" s="97"/>
      <c r="N1757" s="97"/>
      <c r="R1757" s="106"/>
      <c r="S1757" s="83"/>
      <c r="T1757" s="106"/>
      <c r="U1757" s="109"/>
      <c r="V1757" s="109"/>
      <c r="W1757" s="109"/>
      <c r="X1757" s="109"/>
      <c r="Y1757" s="83"/>
      <c r="Z1757" s="83"/>
      <c r="AA1757" s="83"/>
    </row>
    <row r="1758" spans="2:27">
      <c r="B1758" s="9" t="s">
        <v>2841</v>
      </c>
      <c r="C1758" s="11"/>
      <c r="D1758" s="11"/>
      <c r="E1758" s="11"/>
      <c r="F1758" s="11" t="s">
        <v>2842</v>
      </c>
      <c r="G1758" s="93"/>
      <c r="H1758" s="93"/>
      <c r="I1758" s="93"/>
      <c r="J1758" s="93"/>
      <c r="K1758" s="96"/>
      <c r="L1758" s="97"/>
      <c r="M1758" s="97"/>
      <c r="N1758" s="97"/>
      <c r="R1758" s="106"/>
      <c r="S1758" s="83"/>
      <c r="T1758" s="106"/>
      <c r="U1758" s="109"/>
      <c r="V1758" s="109"/>
      <c r="W1758" s="109"/>
      <c r="X1758" s="109"/>
      <c r="Y1758" s="83"/>
      <c r="Z1758" s="83"/>
      <c r="AA1758" s="83"/>
    </row>
    <row r="1759" spans="2:27">
      <c r="B1759" s="9" t="s">
        <v>2843</v>
      </c>
      <c r="C1759" s="11"/>
      <c r="D1759" s="11"/>
      <c r="E1759" s="11"/>
      <c r="F1759" s="11" t="s">
        <v>2844</v>
      </c>
      <c r="G1759" s="93"/>
      <c r="H1759" s="93"/>
      <c r="I1759" s="93"/>
      <c r="J1759" s="93"/>
      <c r="K1759" s="96"/>
      <c r="L1759" s="97"/>
      <c r="M1759" s="97"/>
      <c r="N1759" s="97"/>
      <c r="R1759" s="106"/>
      <c r="S1759" s="83"/>
      <c r="T1759" s="106"/>
      <c r="U1759" s="109"/>
      <c r="V1759" s="109"/>
      <c r="W1759" s="109"/>
      <c r="X1759" s="109"/>
      <c r="Y1759" s="83"/>
      <c r="Z1759" s="83"/>
      <c r="AA1759" s="83"/>
    </row>
    <row r="1760" spans="2:27">
      <c r="B1760" s="9" t="s">
        <v>2845</v>
      </c>
      <c r="C1760" s="11"/>
      <c r="D1760" s="11"/>
      <c r="E1760" s="11"/>
      <c r="F1760" s="11" t="s">
        <v>2846</v>
      </c>
      <c r="G1760" s="93"/>
      <c r="H1760" s="93"/>
      <c r="I1760" s="93"/>
      <c r="J1760" s="93"/>
      <c r="K1760" s="96"/>
      <c r="L1760" s="97"/>
      <c r="M1760" s="97"/>
      <c r="N1760" s="97"/>
      <c r="R1760" s="106"/>
      <c r="S1760" s="83"/>
      <c r="T1760" s="106"/>
      <c r="U1760" s="109"/>
      <c r="V1760" s="109"/>
      <c r="W1760" s="109"/>
      <c r="X1760" s="109"/>
      <c r="Y1760" s="83"/>
      <c r="Z1760" s="83"/>
      <c r="AA1760" s="83"/>
    </row>
    <row r="1761" spans="2:27">
      <c r="B1761" s="9"/>
      <c r="C1761" s="11"/>
      <c r="D1761" s="11" t="s">
        <v>2847</v>
      </c>
      <c r="E1761" s="11"/>
      <c r="F1761" s="11"/>
      <c r="G1761" s="93"/>
      <c r="H1761" s="93"/>
      <c r="I1761" s="93"/>
      <c r="J1761" s="93"/>
      <c r="K1761" s="96"/>
      <c r="L1761" s="97"/>
      <c r="M1761" s="97"/>
      <c r="N1761" s="97"/>
      <c r="R1761" s="106"/>
      <c r="S1761" s="83"/>
      <c r="T1761" s="106"/>
      <c r="U1761" s="109"/>
      <c r="V1761" s="109"/>
      <c r="W1761" s="109"/>
      <c r="X1761" s="109"/>
      <c r="Y1761" s="83"/>
      <c r="Z1761" s="83"/>
      <c r="AA1761" s="83"/>
    </row>
    <row r="1762" spans="2:27">
      <c r="B1762" s="9"/>
      <c r="C1762" s="11"/>
      <c r="D1762" s="11"/>
      <c r="E1762" s="11" t="s">
        <v>2848</v>
      </c>
      <c r="F1762" s="11"/>
      <c r="G1762" s="93"/>
      <c r="H1762" s="93"/>
      <c r="I1762" s="93"/>
      <c r="J1762" s="93"/>
      <c r="K1762" s="96"/>
      <c r="L1762" s="97"/>
      <c r="M1762" s="97"/>
      <c r="N1762" s="97"/>
      <c r="R1762" s="106"/>
      <c r="S1762" s="83"/>
      <c r="T1762" s="106"/>
      <c r="U1762" s="109"/>
      <c r="V1762" s="109"/>
      <c r="W1762" s="109"/>
      <c r="X1762" s="109"/>
      <c r="Y1762" s="83"/>
      <c r="Z1762" s="83"/>
      <c r="AA1762" s="83"/>
    </row>
    <row r="1763" spans="2:27">
      <c r="B1763" s="9" t="s">
        <v>2849</v>
      </c>
      <c r="C1763" s="11"/>
      <c r="D1763" s="11"/>
      <c r="E1763" s="11"/>
      <c r="F1763" s="11" t="s">
        <v>205</v>
      </c>
      <c r="G1763" s="93"/>
      <c r="H1763" s="93"/>
      <c r="I1763" s="93"/>
      <c r="J1763" s="93"/>
      <c r="K1763" s="96"/>
      <c r="L1763" s="97"/>
      <c r="M1763" s="97"/>
      <c r="N1763" s="97"/>
      <c r="R1763" s="106"/>
      <c r="S1763" s="83"/>
      <c r="T1763" s="106"/>
      <c r="U1763" s="109"/>
      <c r="V1763" s="109"/>
      <c r="W1763" s="109"/>
      <c r="X1763" s="109"/>
      <c r="Y1763" s="83"/>
      <c r="Z1763" s="83"/>
      <c r="AA1763" s="83"/>
    </row>
    <row r="1764" spans="2:27">
      <c r="B1764" s="9" t="s">
        <v>2850</v>
      </c>
      <c r="C1764" s="11"/>
      <c r="D1764" s="11"/>
      <c r="E1764" s="11"/>
      <c r="F1764" s="11" t="s">
        <v>207</v>
      </c>
      <c r="G1764" s="93"/>
      <c r="H1764" s="93"/>
      <c r="I1764" s="93"/>
      <c r="J1764" s="93"/>
      <c r="K1764" s="96"/>
      <c r="L1764" s="97"/>
      <c r="M1764" s="97"/>
      <c r="N1764" s="97"/>
      <c r="R1764" s="106"/>
      <c r="S1764" s="83"/>
      <c r="T1764" s="106"/>
      <c r="U1764" s="109"/>
      <c r="V1764" s="109"/>
      <c r="W1764" s="109"/>
      <c r="X1764" s="109"/>
      <c r="Y1764" s="83"/>
      <c r="Z1764" s="83"/>
      <c r="AA1764" s="83"/>
    </row>
    <row r="1765" spans="2:27">
      <c r="B1765" s="9"/>
      <c r="C1765" s="11"/>
      <c r="D1765" s="11"/>
      <c r="E1765" s="11" t="s">
        <v>2851</v>
      </c>
      <c r="F1765" s="11"/>
      <c r="G1765" s="93"/>
      <c r="H1765" s="93"/>
      <c r="I1765" s="93"/>
      <c r="J1765" s="93"/>
      <c r="K1765" s="96"/>
      <c r="L1765" s="97"/>
      <c r="M1765" s="97"/>
      <c r="N1765" s="97"/>
      <c r="R1765" s="106"/>
      <c r="S1765" s="83"/>
      <c r="T1765" s="106"/>
      <c r="U1765" s="109"/>
      <c r="V1765" s="109"/>
      <c r="W1765" s="109"/>
      <c r="X1765" s="109"/>
      <c r="Y1765" s="83"/>
      <c r="Z1765" s="83"/>
      <c r="AA1765" s="83"/>
    </row>
    <row r="1766" spans="2:27">
      <c r="B1766" s="9" t="s">
        <v>2852</v>
      </c>
      <c r="C1766" s="11"/>
      <c r="D1766" s="11"/>
      <c r="E1766" s="11"/>
      <c r="F1766" s="11" t="s">
        <v>2851</v>
      </c>
      <c r="G1766" s="93"/>
      <c r="H1766" s="93"/>
      <c r="I1766" s="93"/>
      <c r="J1766" s="93"/>
      <c r="K1766" s="96"/>
      <c r="L1766" s="97"/>
      <c r="M1766" s="97"/>
      <c r="N1766" s="97"/>
      <c r="R1766" s="106"/>
      <c r="S1766" s="83"/>
      <c r="T1766" s="106"/>
      <c r="U1766" s="109"/>
      <c r="V1766" s="109"/>
      <c r="W1766" s="109"/>
      <c r="X1766" s="109"/>
      <c r="Y1766" s="83"/>
      <c r="Z1766" s="83"/>
      <c r="AA1766" s="83"/>
    </row>
    <row r="1767" spans="2:27">
      <c r="B1767" s="9"/>
      <c r="C1767" s="11"/>
      <c r="D1767" s="11"/>
      <c r="E1767" s="11" t="s">
        <v>2853</v>
      </c>
      <c r="F1767" s="11"/>
      <c r="G1767" s="93"/>
      <c r="H1767" s="93"/>
      <c r="I1767" s="93"/>
      <c r="J1767" s="93"/>
      <c r="K1767" s="96"/>
      <c r="L1767" s="97"/>
      <c r="M1767" s="97"/>
      <c r="N1767" s="97"/>
      <c r="R1767" s="106"/>
      <c r="S1767" s="83"/>
      <c r="T1767" s="106"/>
      <c r="U1767" s="109"/>
      <c r="V1767" s="109"/>
      <c r="W1767" s="109"/>
      <c r="X1767" s="109"/>
      <c r="Y1767" s="83"/>
      <c r="Z1767" s="83"/>
      <c r="AA1767" s="83"/>
    </row>
    <row r="1768" spans="2:27">
      <c r="B1768" s="9" t="s">
        <v>2854</v>
      </c>
      <c r="C1768" s="11"/>
      <c r="D1768" s="11"/>
      <c r="E1768" s="11"/>
      <c r="F1768" s="11" t="s">
        <v>2855</v>
      </c>
      <c r="G1768" s="93"/>
      <c r="H1768" s="93"/>
      <c r="I1768" s="93"/>
      <c r="J1768" s="93"/>
      <c r="K1768" s="96"/>
      <c r="L1768" s="97"/>
      <c r="M1768" s="97"/>
      <c r="N1768" s="97"/>
      <c r="R1768" s="106"/>
      <c r="S1768" s="83"/>
      <c r="T1768" s="106"/>
      <c r="U1768" s="109"/>
      <c r="V1768" s="109"/>
      <c r="W1768" s="109"/>
      <c r="X1768" s="109"/>
      <c r="Y1768" s="83"/>
      <c r="Z1768" s="83"/>
      <c r="AA1768" s="83"/>
    </row>
    <row r="1769" spans="2:27">
      <c r="B1769" s="9" t="s">
        <v>2856</v>
      </c>
      <c r="C1769" s="11"/>
      <c r="D1769" s="11"/>
      <c r="E1769" s="11"/>
      <c r="F1769" s="11" t="s">
        <v>2857</v>
      </c>
      <c r="G1769" s="93"/>
      <c r="H1769" s="93"/>
      <c r="I1769" s="93"/>
      <c r="J1769" s="93"/>
      <c r="K1769" s="96"/>
      <c r="L1769" s="97"/>
      <c r="M1769" s="97"/>
      <c r="N1769" s="97"/>
      <c r="R1769" s="106"/>
      <c r="S1769" s="83"/>
      <c r="T1769" s="106"/>
      <c r="U1769" s="109"/>
      <c r="V1769" s="109"/>
      <c r="W1769" s="109"/>
      <c r="X1769" s="109"/>
      <c r="Y1769" s="83"/>
      <c r="Z1769" s="83"/>
      <c r="AA1769" s="83"/>
    </row>
    <row r="1770" spans="2:27">
      <c r="B1770" s="9" t="s">
        <v>2858</v>
      </c>
      <c r="C1770" s="11"/>
      <c r="D1770" s="11"/>
      <c r="E1770" s="11"/>
      <c r="F1770" s="11" t="s">
        <v>2859</v>
      </c>
      <c r="G1770" s="93"/>
      <c r="H1770" s="93"/>
      <c r="I1770" s="93"/>
      <c r="J1770" s="93"/>
      <c r="K1770" s="96"/>
      <c r="L1770" s="97"/>
      <c r="M1770" s="97"/>
      <c r="N1770" s="97"/>
      <c r="R1770" s="106"/>
      <c r="S1770" s="83"/>
      <c r="T1770" s="106"/>
      <c r="U1770" s="109"/>
      <c r="V1770" s="109"/>
      <c r="W1770" s="109"/>
      <c r="X1770" s="109"/>
      <c r="Y1770" s="83"/>
      <c r="Z1770" s="83"/>
      <c r="AA1770" s="83"/>
    </row>
    <row r="1771" spans="2:27">
      <c r="B1771" s="9" t="s">
        <v>2860</v>
      </c>
      <c r="C1771" s="11"/>
      <c r="D1771" s="11"/>
      <c r="E1771" s="11"/>
      <c r="F1771" s="11" t="s">
        <v>2861</v>
      </c>
      <c r="G1771" s="93"/>
      <c r="H1771" s="93"/>
      <c r="I1771" s="93"/>
      <c r="J1771" s="93"/>
      <c r="K1771" s="96"/>
      <c r="L1771" s="97"/>
      <c r="M1771" s="97"/>
      <c r="N1771" s="97"/>
      <c r="R1771" s="106"/>
      <c r="S1771" s="83"/>
      <c r="T1771" s="106"/>
      <c r="U1771" s="109"/>
      <c r="V1771" s="109"/>
      <c r="W1771" s="109"/>
      <c r="X1771" s="109"/>
      <c r="Y1771" s="83"/>
      <c r="Z1771" s="83"/>
      <c r="AA1771" s="83"/>
    </row>
    <row r="1772" spans="2:27">
      <c r="B1772" s="9" t="s">
        <v>2862</v>
      </c>
      <c r="C1772" s="11"/>
      <c r="D1772" s="11"/>
      <c r="E1772" s="11"/>
      <c r="F1772" s="11" t="s">
        <v>2863</v>
      </c>
      <c r="G1772" s="93"/>
      <c r="H1772" s="93"/>
      <c r="I1772" s="93"/>
      <c r="J1772" s="93"/>
      <c r="K1772" s="96"/>
      <c r="L1772" s="97"/>
      <c r="M1772" s="97"/>
      <c r="N1772" s="97"/>
      <c r="R1772" s="106"/>
      <c r="S1772" s="83"/>
      <c r="T1772" s="106"/>
      <c r="U1772" s="109"/>
      <c r="V1772" s="109"/>
      <c r="W1772" s="109"/>
      <c r="X1772" s="109"/>
      <c r="Y1772" s="83"/>
      <c r="Z1772" s="83"/>
      <c r="AA1772" s="83"/>
    </row>
    <row r="1773" spans="2:27">
      <c r="B1773" s="9">
        <v>7629</v>
      </c>
      <c r="C1773" s="11"/>
      <c r="D1773" s="11"/>
      <c r="E1773" s="11"/>
      <c r="F1773" s="11" t="s">
        <v>2864</v>
      </c>
      <c r="G1773" s="93"/>
      <c r="H1773" s="93"/>
      <c r="I1773" s="93"/>
      <c r="J1773" s="93"/>
      <c r="K1773" s="96"/>
      <c r="L1773" s="97"/>
      <c r="M1773" s="97"/>
      <c r="N1773" s="97"/>
      <c r="R1773" s="106"/>
      <c r="S1773" s="83"/>
      <c r="T1773" s="106"/>
      <c r="U1773" s="109"/>
      <c r="V1773" s="109"/>
      <c r="W1773" s="109"/>
      <c r="X1773" s="109"/>
      <c r="Y1773" s="83"/>
      <c r="Z1773" s="83"/>
      <c r="AA1773" s="83"/>
    </row>
    <row r="1774" spans="2:27">
      <c r="B1774" s="9"/>
      <c r="C1774" s="11"/>
      <c r="D1774" s="11"/>
      <c r="E1774" s="11" t="s">
        <v>2865</v>
      </c>
      <c r="F1774" s="11"/>
      <c r="G1774" s="93"/>
      <c r="H1774" s="93"/>
      <c r="I1774" s="93"/>
      <c r="J1774" s="93"/>
      <c r="K1774" s="96"/>
      <c r="L1774" s="97"/>
      <c r="M1774" s="97"/>
      <c r="N1774" s="97"/>
      <c r="R1774" s="106"/>
      <c r="S1774" s="83"/>
      <c r="T1774" s="106"/>
      <c r="U1774" s="109"/>
      <c r="V1774" s="109"/>
      <c r="W1774" s="109"/>
      <c r="X1774" s="109"/>
      <c r="Y1774" s="83"/>
      <c r="Z1774" s="83"/>
      <c r="AA1774" s="83"/>
    </row>
    <row r="1775" spans="2:27">
      <c r="B1775" s="9" t="s">
        <v>2866</v>
      </c>
      <c r="C1775" s="11"/>
      <c r="D1775" s="11"/>
      <c r="E1775" s="11"/>
      <c r="F1775" s="11" t="s">
        <v>2865</v>
      </c>
      <c r="G1775" s="93"/>
      <c r="H1775" s="93"/>
      <c r="I1775" s="93"/>
      <c r="J1775" s="93"/>
      <c r="K1775" s="96"/>
      <c r="L1775" s="97"/>
      <c r="M1775" s="97"/>
      <c r="N1775" s="97"/>
      <c r="R1775" s="106"/>
      <c r="S1775" s="83"/>
      <c r="T1775" s="106"/>
      <c r="U1775" s="109"/>
      <c r="V1775" s="109"/>
      <c r="W1775" s="109"/>
      <c r="X1775" s="109"/>
      <c r="Y1775" s="83"/>
      <c r="Z1775" s="83"/>
      <c r="AA1775" s="83"/>
    </row>
    <row r="1776" spans="2:27">
      <c r="B1776" s="9"/>
      <c r="C1776" s="11"/>
      <c r="D1776" s="11"/>
      <c r="E1776" s="11" t="s">
        <v>2867</v>
      </c>
      <c r="F1776" s="11"/>
      <c r="G1776" s="93"/>
      <c r="H1776" s="93"/>
      <c r="I1776" s="93"/>
      <c r="J1776" s="93"/>
      <c r="K1776" s="96"/>
      <c r="L1776" s="97"/>
      <c r="M1776" s="97"/>
      <c r="N1776" s="97"/>
      <c r="R1776" s="106"/>
      <c r="S1776" s="83"/>
      <c r="T1776" s="106"/>
      <c r="U1776" s="109"/>
      <c r="V1776" s="109"/>
      <c r="W1776" s="109"/>
      <c r="X1776" s="109"/>
      <c r="Y1776" s="83"/>
      <c r="Z1776" s="83"/>
      <c r="AA1776" s="83"/>
    </row>
    <row r="1777" spans="2:27">
      <c r="B1777" s="9" t="s">
        <v>2868</v>
      </c>
      <c r="C1777" s="11"/>
      <c r="D1777" s="11"/>
      <c r="E1777" s="11"/>
      <c r="F1777" s="11" t="s">
        <v>2867</v>
      </c>
      <c r="G1777" s="93"/>
      <c r="H1777" s="93"/>
      <c r="I1777" s="93"/>
      <c r="J1777" s="93"/>
      <c r="K1777" s="96"/>
      <c r="L1777" s="97"/>
      <c r="M1777" s="97"/>
      <c r="N1777" s="97"/>
      <c r="R1777" s="106"/>
      <c r="S1777" s="83"/>
      <c r="T1777" s="106"/>
      <c r="U1777" s="109"/>
      <c r="V1777" s="109"/>
      <c r="W1777" s="109"/>
      <c r="X1777" s="109"/>
      <c r="Y1777" s="83"/>
      <c r="Z1777" s="83"/>
      <c r="AA1777" s="83"/>
    </row>
    <row r="1778" spans="2:27">
      <c r="B1778" s="9"/>
      <c r="C1778" s="11"/>
      <c r="D1778" s="11"/>
      <c r="E1778" s="11" t="s">
        <v>2869</v>
      </c>
      <c r="F1778" s="11"/>
      <c r="G1778" s="93"/>
      <c r="H1778" s="93"/>
      <c r="I1778" s="93"/>
      <c r="J1778" s="93"/>
      <c r="K1778" s="96"/>
      <c r="L1778" s="97"/>
      <c r="M1778" s="97"/>
      <c r="N1778" s="97"/>
      <c r="R1778" s="106"/>
      <c r="S1778" s="83"/>
      <c r="T1778" s="106"/>
      <c r="U1778" s="109"/>
      <c r="V1778" s="109"/>
      <c r="W1778" s="109"/>
      <c r="X1778" s="109"/>
      <c r="Y1778" s="83"/>
      <c r="Z1778" s="83"/>
      <c r="AA1778" s="83"/>
    </row>
    <row r="1779" spans="2:27">
      <c r="B1779" s="9" t="s">
        <v>2870</v>
      </c>
      <c r="C1779" s="11"/>
      <c r="D1779" s="11"/>
      <c r="E1779" s="11"/>
      <c r="F1779" s="11" t="s">
        <v>2869</v>
      </c>
      <c r="G1779" s="93"/>
      <c r="H1779" s="93"/>
      <c r="I1779" s="93"/>
      <c r="J1779" s="93"/>
      <c r="K1779" s="96"/>
      <c r="L1779" s="97"/>
      <c r="M1779" s="97"/>
      <c r="N1779" s="97"/>
      <c r="R1779" s="106"/>
      <c r="S1779" s="83"/>
      <c r="T1779" s="106"/>
      <c r="U1779" s="109"/>
      <c r="V1779" s="109"/>
      <c r="W1779" s="109"/>
      <c r="X1779" s="109"/>
      <c r="Y1779" s="83"/>
      <c r="Z1779" s="83"/>
      <c r="AA1779" s="83"/>
    </row>
    <row r="1780" spans="2:27">
      <c r="B1780" s="9"/>
      <c r="C1780" s="11"/>
      <c r="D1780" s="11"/>
      <c r="E1780" s="11" t="s">
        <v>2871</v>
      </c>
      <c r="F1780" s="11"/>
      <c r="G1780" s="93"/>
      <c r="H1780" s="93"/>
      <c r="I1780" s="93"/>
      <c r="J1780" s="93"/>
      <c r="K1780" s="96"/>
      <c r="L1780" s="97"/>
      <c r="M1780" s="97"/>
      <c r="N1780" s="97"/>
      <c r="R1780" s="106"/>
      <c r="S1780" s="83"/>
      <c r="T1780" s="106"/>
      <c r="U1780" s="109"/>
      <c r="V1780" s="109"/>
      <c r="W1780" s="109"/>
      <c r="X1780" s="109"/>
      <c r="Y1780" s="83"/>
      <c r="Z1780" s="83"/>
      <c r="AA1780" s="83"/>
    </row>
    <row r="1781" spans="2:27">
      <c r="B1781" s="9" t="s">
        <v>2872</v>
      </c>
      <c r="C1781" s="11"/>
      <c r="D1781" s="11"/>
      <c r="E1781" s="11"/>
      <c r="F1781" s="11" t="s">
        <v>2871</v>
      </c>
      <c r="G1781" s="93"/>
      <c r="H1781" s="93"/>
      <c r="I1781" s="93"/>
      <c r="J1781" s="93"/>
      <c r="K1781" s="96"/>
      <c r="L1781" s="97"/>
      <c r="M1781" s="97"/>
      <c r="N1781" s="97"/>
      <c r="R1781" s="106"/>
      <c r="S1781" s="83"/>
      <c r="T1781" s="106"/>
      <c r="U1781" s="109"/>
      <c r="V1781" s="109"/>
      <c r="W1781" s="109"/>
      <c r="X1781" s="109"/>
      <c r="Y1781" s="83"/>
      <c r="Z1781" s="83"/>
      <c r="AA1781" s="83"/>
    </row>
    <row r="1782" spans="2:27">
      <c r="B1782" s="9"/>
      <c r="C1782" s="11"/>
      <c r="D1782" s="11"/>
      <c r="E1782" s="11" t="s">
        <v>2873</v>
      </c>
      <c r="F1782" s="11"/>
      <c r="G1782" s="93"/>
      <c r="H1782" s="93"/>
      <c r="I1782" s="93"/>
      <c r="J1782" s="93"/>
      <c r="K1782" s="96"/>
      <c r="L1782" s="97"/>
      <c r="M1782" s="97"/>
      <c r="N1782" s="97"/>
      <c r="R1782" s="106"/>
      <c r="S1782" s="83"/>
      <c r="T1782" s="106"/>
      <c r="U1782" s="109"/>
      <c r="V1782" s="109"/>
      <c r="W1782" s="109"/>
      <c r="X1782" s="109"/>
      <c r="Y1782" s="83"/>
      <c r="Z1782" s="83"/>
      <c r="AA1782" s="83"/>
    </row>
    <row r="1783" spans="2:27">
      <c r="B1783" s="9" t="s">
        <v>2874</v>
      </c>
      <c r="C1783" s="11"/>
      <c r="D1783" s="11"/>
      <c r="E1783" s="11"/>
      <c r="F1783" s="11" t="s">
        <v>2873</v>
      </c>
      <c r="G1783" s="93"/>
      <c r="H1783" s="93"/>
      <c r="I1783" s="93"/>
      <c r="J1783" s="93"/>
      <c r="K1783" s="96"/>
      <c r="L1783" s="97"/>
      <c r="M1783" s="97"/>
      <c r="N1783" s="97"/>
      <c r="R1783" s="106"/>
      <c r="S1783" s="83"/>
      <c r="T1783" s="106"/>
      <c r="U1783" s="109"/>
      <c r="V1783" s="109"/>
      <c r="W1783" s="109"/>
      <c r="X1783" s="109"/>
      <c r="Y1783" s="83"/>
      <c r="Z1783" s="83"/>
      <c r="AA1783" s="83"/>
    </row>
    <row r="1784" spans="2:27">
      <c r="B1784" s="9"/>
      <c r="C1784" s="11"/>
      <c r="D1784" s="11"/>
      <c r="E1784" s="11" t="s">
        <v>2875</v>
      </c>
      <c r="F1784" s="11"/>
      <c r="G1784" s="93"/>
      <c r="H1784" s="93"/>
      <c r="I1784" s="93"/>
      <c r="J1784" s="93"/>
      <c r="K1784" s="96"/>
      <c r="L1784" s="97"/>
      <c r="M1784" s="97"/>
      <c r="N1784" s="97"/>
      <c r="R1784" s="106"/>
      <c r="S1784" s="83"/>
      <c r="T1784" s="106"/>
      <c r="U1784" s="109"/>
      <c r="V1784" s="109"/>
      <c r="W1784" s="109"/>
      <c r="X1784" s="109"/>
      <c r="Y1784" s="83"/>
      <c r="Z1784" s="83"/>
      <c r="AA1784" s="83"/>
    </row>
    <row r="1785" spans="2:27">
      <c r="B1785" s="9" t="s">
        <v>2876</v>
      </c>
      <c r="C1785" s="11"/>
      <c r="D1785" s="11"/>
      <c r="E1785" s="11"/>
      <c r="F1785" s="11" t="s">
        <v>2877</v>
      </c>
      <c r="G1785" s="93"/>
      <c r="H1785" s="93"/>
      <c r="I1785" s="93"/>
      <c r="J1785" s="93"/>
      <c r="K1785" s="96"/>
      <c r="L1785" s="97"/>
      <c r="M1785" s="97"/>
      <c r="N1785" s="97"/>
      <c r="R1785" s="106"/>
      <c r="S1785" s="83"/>
      <c r="T1785" s="106"/>
      <c r="U1785" s="109"/>
      <c r="V1785" s="109"/>
      <c r="W1785" s="109"/>
      <c r="X1785" s="109"/>
      <c r="Y1785" s="83"/>
      <c r="Z1785" s="83"/>
      <c r="AA1785" s="83"/>
    </row>
    <row r="1786" spans="2:27">
      <c r="B1786" s="9" t="s">
        <v>2878</v>
      </c>
      <c r="C1786" s="11"/>
      <c r="D1786" s="11"/>
      <c r="E1786" s="11"/>
      <c r="F1786" s="11" t="s">
        <v>2879</v>
      </c>
      <c r="G1786" s="93"/>
      <c r="H1786" s="93"/>
      <c r="I1786" s="93"/>
      <c r="J1786" s="93"/>
      <c r="K1786" s="96"/>
      <c r="L1786" s="97"/>
      <c r="M1786" s="97"/>
      <c r="N1786" s="97"/>
      <c r="R1786" s="106"/>
      <c r="S1786" s="83"/>
      <c r="T1786" s="106"/>
      <c r="U1786" s="109"/>
      <c r="V1786" s="109"/>
      <c r="W1786" s="109"/>
      <c r="X1786" s="109"/>
      <c r="Y1786" s="83"/>
      <c r="Z1786" s="83"/>
      <c r="AA1786" s="83"/>
    </row>
    <row r="1787" spans="2:27">
      <c r="B1787" s="9" t="s">
        <v>2880</v>
      </c>
      <c r="C1787" s="11"/>
      <c r="D1787" s="11"/>
      <c r="E1787" s="11"/>
      <c r="F1787" s="11" t="s">
        <v>2881</v>
      </c>
      <c r="G1787" s="93"/>
      <c r="H1787" s="93"/>
      <c r="I1787" s="93"/>
      <c r="J1787" s="93"/>
      <c r="K1787" s="96"/>
      <c r="L1787" s="97"/>
      <c r="M1787" s="97"/>
      <c r="N1787" s="97"/>
      <c r="R1787" s="106"/>
      <c r="S1787" s="83"/>
      <c r="T1787" s="106"/>
      <c r="U1787" s="109"/>
      <c r="V1787" s="109"/>
      <c r="W1787" s="109"/>
      <c r="X1787" s="109"/>
      <c r="Y1787" s="83"/>
      <c r="Z1787" s="83"/>
      <c r="AA1787" s="83"/>
    </row>
    <row r="1788" spans="2:27">
      <c r="B1788" s="9"/>
      <c r="C1788" s="11"/>
      <c r="D1788" s="11" t="s">
        <v>2882</v>
      </c>
      <c r="E1788" s="11"/>
      <c r="F1788" s="11"/>
      <c r="G1788" s="93"/>
      <c r="H1788" s="93"/>
      <c r="I1788" s="93"/>
      <c r="J1788" s="93"/>
      <c r="K1788" s="96"/>
      <c r="L1788" s="97"/>
      <c r="M1788" s="97"/>
      <c r="N1788" s="97"/>
      <c r="R1788" s="106"/>
      <c r="S1788" s="83"/>
      <c r="T1788" s="106"/>
      <c r="U1788" s="109"/>
      <c r="V1788" s="109"/>
      <c r="W1788" s="109"/>
      <c r="X1788" s="109"/>
      <c r="Y1788" s="83"/>
      <c r="Z1788" s="83"/>
      <c r="AA1788" s="83"/>
    </row>
    <row r="1789" spans="2:27">
      <c r="B1789" s="9"/>
      <c r="C1789" s="11"/>
      <c r="D1789" s="11"/>
      <c r="E1789" s="11" t="s">
        <v>2883</v>
      </c>
      <c r="F1789" s="11"/>
      <c r="G1789" s="93"/>
      <c r="H1789" s="93"/>
      <c r="I1789" s="93"/>
      <c r="J1789" s="93"/>
      <c r="K1789" s="96"/>
      <c r="L1789" s="97"/>
      <c r="M1789" s="97"/>
      <c r="N1789" s="97"/>
      <c r="R1789" s="106"/>
      <c r="S1789" s="83"/>
      <c r="T1789" s="106"/>
      <c r="U1789" s="109"/>
      <c r="V1789" s="109"/>
      <c r="W1789" s="109"/>
      <c r="X1789" s="109"/>
      <c r="Y1789" s="83"/>
      <c r="Z1789" s="83"/>
      <c r="AA1789" s="83"/>
    </row>
    <row r="1790" spans="2:27">
      <c r="B1790" s="9" t="s">
        <v>2884</v>
      </c>
      <c r="C1790" s="11"/>
      <c r="D1790" s="11"/>
      <c r="E1790" s="11"/>
      <c r="F1790" s="11" t="s">
        <v>205</v>
      </c>
      <c r="G1790" s="93"/>
      <c r="H1790" s="93"/>
      <c r="I1790" s="93"/>
      <c r="J1790" s="93"/>
      <c r="K1790" s="96"/>
      <c r="L1790" s="97"/>
      <c r="M1790" s="97"/>
      <c r="N1790" s="97"/>
      <c r="R1790" s="106"/>
      <c r="S1790" s="83"/>
      <c r="T1790" s="106"/>
      <c r="U1790" s="109"/>
      <c r="V1790" s="109"/>
      <c r="W1790" s="109"/>
      <c r="X1790" s="109"/>
      <c r="Y1790" s="83"/>
      <c r="Z1790" s="83"/>
      <c r="AA1790" s="83"/>
    </row>
    <row r="1791" spans="2:27">
      <c r="B1791" s="9" t="s">
        <v>2885</v>
      </c>
      <c r="C1791" s="11"/>
      <c r="D1791" s="11"/>
      <c r="E1791" s="11"/>
      <c r="F1791" s="11" t="s">
        <v>207</v>
      </c>
      <c r="G1791" s="93"/>
      <c r="H1791" s="93"/>
      <c r="I1791" s="93"/>
      <c r="J1791" s="93"/>
      <c r="K1791" s="96"/>
      <c r="L1791" s="97"/>
      <c r="M1791" s="97"/>
      <c r="N1791" s="97"/>
      <c r="R1791" s="106"/>
      <c r="S1791" s="83"/>
      <c r="T1791" s="106"/>
      <c r="U1791" s="109"/>
      <c r="V1791" s="109"/>
      <c r="W1791" s="109"/>
      <c r="X1791" s="109"/>
      <c r="Y1791" s="83"/>
      <c r="Z1791" s="83"/>
      <c r="AA1791" s="83"/>
    </row>
    <row r="1792" spans="2:27">
      <c r="B1792" s="9"/>
      <c r="C1792" s="11"/>
      <c r="D1792" s="11"/>
      <c r="E1792" s="11" t="s">
        <v>2886</v>
      </c>
      <c r="F1792" s="11"/>
      <c r="G1792" s="93"/>
      <c r="H1792" s="93"/>
      <c r="I1792" s="93"/>
      <c r="J1792" s="93"/>
      <c r="K1792" s="96"/>
      <c r="L1792" s="97"/>
      <c r="M1792" s="97"/>
      <c r="N1792" s="97"/>
      <c r="R1792" s="106"/>
      <c r="S1792" s="83"/>
      <c r="T1792" s="106"/>
      <c r="U1792" s="109"/>
      <c r="V1792" s="109"/>
      <c r="W1792" s="109"/>
      <c r="X1792" s="109"/>
      <c r="Y1792" s="83"/>
      <c r="Z1792" s="83"/>
      <c r="AA1792" s="83"/>
    </row>
    <row r="1793" spans="2:27">
      <c r="B1793" s="9" t="s">
        <v>2887</v>
      </c>
      <c r="C1793" s="11"/>
      <c r="D1793" s="11"/>
      <c r="E1793" s="11"/>
      <c r="F1793" s="11" t="s">
        <v>2886</v>
      </c>
      <c r="G1793" s="93"/>
      <c r="H1793" s="93"/>
      <c r="I1793" s="93"/>
      <c r="J1793" s="93"/>
      <c r="K1793" s="96"/>
      <c r="L1793" s="97"/>
      <c r="M1793" s="97"/>
      <c r="N1793" s="97"/>
      <c r="R1793" s="106"/>
      <c r="S1793" s="83"/>
      <c r="T1793" s="106"/>
      <c r="U1793" s="109"/>
      <c r="V1793" s="109"/>
      <c r="W1793" s="109"/>
      <c r="X1793" s="109"/>
      <c r="Y1793" s="83"/>
      <c r="Z1793" s="83"/>
      <c r="AA1793" s="83"/>
    </row>
    <row r="1794" spans="2:27">
      <c r="B1794" s="9"/>
      <c r="C1794" s="11"/>
      <c r="D1794" s="11"/>
      <c r="E1794" s="11" t="s">
        <v>2888</v>
      </c>
      <c r="F1794" s="11"/>
      <c r="G1794" s="93"/>
      <c r="H1794" s="93"/>
      <c r="I1794" s="93"/>
      <c r="J1794" s="93"/>
      <c r="K1794" s="96"/>
      <c r="L1794" s="97"/>
      <c r="M1794" s="97"/>
      <c r="N1794" s="97"/>
      <c r="R1794" s="106"/>
      <c r="S1794" s="83"/>
      <c r="T1794" s="106"/>
      <c r="U1794" s="109"/>
      <c r="V1794" s="109"/>
      <c r="W1794" s="109"/>
      <c r="X1794" s="109"/>
      <c r="Y1794" s="83"/>
      <c r="Z1794" s="83"/>
      <c r="AA1794" s="83"/>
    </row>
    <row r="1795" spans="2:27">
      <c r="B1795" s="9" t="s">
        <v>2889</v>
      </c>
      <c r="C1795" s="11"/>
      <c r="D1795" s="11"/>
      <c r="E1795" s="11"/>
      <c r="F1795" s="11" t="s">
        <v>2888</v>
      </c>
      <c r="G1795" s="93"/>
      <c r="H1795" s="93"/>
      <c r="I1795" s="93"/>
      <c r="J1795" s="93"/>
      <c r="K1795" s="96"/>
      <c r="L1795" s="97"/>
      <c r="M1795" s="97"/>
      <c r="N1795" s="97"/>
      <c r="R1795" s="106"/>
      <c r="S1795" s="83"/>
      <c r="T1795" s="106"/>
      <c r="U1795" s="109"/>
      <c r="V1795" s="109"/>
      <c r="W1795" s="109"/>
      <c r="X1795" s="109"/>
      <c r="Y1795" s="83"/>
      <c r="Z1795" s="83"/>
      <c r="AA1795" s="83"/>
    </row>
    <row r="1796" spans="2:27">
      <c r="B1796" s="9"/>
      <c r="C1796" s="11"/>
      <c r="D1796" s="11"/>
      <c r="E1796" s="98" t="s">
        <v>3496</v>
      </c>
      <c r="F1796" s="98"/>
      <c r="G1796" s="93"/>
      <c r="H1796" s="93"/>
      <c r="I1796" s="93"/>
      <c r="J1796" s="93"/>
      <c r="K1796" s="96"/>
      <c r="L1796" s="97"/>
      <c r="M1796" s="97"/>
      <c r="N1796" s="97"/>
      <c r="R1796" s="106"/>
      <c r="S1796" s="83"/>
      <c r="T1796" s="106"/>
      <c r="U1796" s="109"/>
      <c r="V1796" s="109"/>
      <c r="W1796" s="109"/>
      <c r="X1796" s="109"/>
      <c r="Y1796" s="83"/>
      <c r="Z1796" s="83"/>
      <c r="AA1796" s="83"/>
    </row>
    <row r="1797" spans="2:27">
      <c r="B1797" s="99" t="s">
        <v>3497</v>
      </c>
      <c r="C1797" s="11"/>
      <c r="D1797" s="11"/>
      <c r="E1797" s="11"/>
      <c r="F1797" s="98" t="s">
        <v>3496</v>
      </c>
      <c r="G1797" s="93"/>
      <c r="H1797" s="93"/>
      <c r="I1797" s="93"/>
      <c r="J1797" s="93"/>
      <c r="K1797" s="96"/>
      <c r="L1797" s="97"/>
      <c r="M1797" s="97"/>
      <c r="N1797" s="97"/>
      <c r="R1797" s="106"/>
      <c r="S1797" s="83"/>
      <c r="T1797" s="106"/>
      <c r="U1797" s="109"/>
      <c r="V1797" s="109"/>
      <c r="W1797" s="109"/>
      <c r="X1797" s="109"/>
      <c r="Y1797" s="83"/>
      <c r="Z1797" s="83"/>
      <c r="AA1797" s="83"/>
    </row>
    <row r="1798" spans="2:27">
      <c r="B1798" s="9"/>
      <c r="C1798" s="11" t="s">
        <v>2890</v>
      </c>
      <c r="D1798" s="11"/>
      <c r="E1798" s="11"/>
      <c r="F1798" s="11"/>
      <c r="G1798" s="93"/>
      <c r="H1798" s="93"/>
      <c r="I1798" s="93"/>
      <c r="J1798" s="93"/>
      <c r="K1798" s="96"/>
      <c r="L1798" s="97"/>
      <c r="M1798" s="97"/>
      <c r="N1798" s="97"/>
      <c r="R1798" s="106"/>
      <c r="S1798" s="83"/>
      <c r="T1798" s="106"/>
      <c r="U1798" s="109"/>
      <c r="V1798" s="109"/>
      <c r="W1798" s="109"/>
      <c r="X1798" s="109"/>
      <c r="Y1798" s="83"/>
      <c r="Z1798" s="83"/>
      <c r="AA1798" s="83"/>
    </row>
    <row r="1799" spans="2:27">
      <c r="B1799" s="9"/>
      <c r="C1799" s="11"/>
      <c r="D1799" s="11" t="s">
        <v>2891</v>
      </c>
      <c r="E1799" s="11"/>
      <c r="F1799" s="11"/>
      <c r="G1799" s="93"/>
      <c r="H1799" s="93"/>
      <c r="I1799" s="93"/>
      <c r="J1799" s="93"/>
      <c r="K1799" s="96"/>
      <c r="L1799" s="97"/>
      <c r="M1799" s="97"/>
      <c r="N1799" s="97"/>
      <c r="R1799" s="106"/>
      <c r="S1799" s="83"/>
      <c r="T1799" s="106"/>
      <c r="U1799" s="109"/>
      <c r="V1799" s="109"/>
      <c r="W1799" s="109"/>
      <c r="X1799" s="109"/>
      <c r="Y1799" s="83"/>
      <c r="Z1799" s="83"/>
      <c r="AA1799" s="83"/>
    </row>
    <row r="1800" spans="2:27">
      <c r="B1800" s="9"/>
      <c r="C1800" s="11"/>
      <c r="D1800" s="11"/>
      <c r="E1800" s="11" t="s">
        <v>2892</v>
      </c>
      <c r="F1800" s="11"/>
      <c r="G1800" s="93"/>
      <c r="H1800" s="93"/>
      <c r="I1800" s="93"/>
      <c r="J1800" s="93"/>
      <c r="K1800" s="96"/>
      <c r="L1800" s="97"/>
      <c r="M1800" s="97"/>
      <c r="N1800" s="97"/>
      <c r="R1800" s="106"/>
      <c r="S1800" s="83"/>
      <c r="T1800" s="106"/>
      <c r="U1800" s="109"/>
      <c r="V1800" s="109"/>
      <c r="W1800" s="109"/>
      <c r="X1800" s="109"/>
      <c r="Y1800" s="83"/>
      <c r="Z1800" s="83"/>
      <c r="AA1800" s="83"/>
    </row>
    <row r="1801" spans="2:27">
      <c r="B1801" s="9" t="s">
        <v>2893</v>
      </c>
      <c r="C1801" s="11"/>
      <c r="D1801" s="11"/>
      <c r="E1801" s="11"/>
      <c r="F1801" s="11" t="s">
        <v>205</v>
      </c>
      <c r="G1801" s="93"/>
      <c r="H1801" s="93"/>
      <c r="I1801" s="93"/>
      <c r="J1801" s="93"/>
      <c r="K1801" s="96"/>
      <c r="L1801" s="97"/>
      <c r="M1801" s="97"/>
      <c r="N1801" s="97"/>
      <c r="R1801" s="106"/>
      <c r="S1801" s="83"/>
      <c r="T1801" s="106"/>
      <c r="U1801" s="109"/>
      <c r="V1801" s="109"/>
      <c r="W1801" s="109"/>
      <c r="X1801" s="109"/>
      <c r="Y1801" s="83"/>
      <c r="Z1801" s="83"/>
      <c r="AA1801" s="83"/>
    </row>
    <row r="1802" spans="2:27">
      <c r="B1802" s="9" t="s">
        <v>2894</v>
      </c>
      <c r="C1802" s="11"/>
      <c r="D1802" s="11"/>
      <c r="E1802" s="11"/>
      <c r="F1802" s="11" t="s">
        <v>207</v>
      </c>
      <c r="G1802" s="93"/>
      <c r="H1802" s="93"/>
      <c r="I1802" s="93"/>
      <c r="J1802" s="93"/>
      <c r="K1802" s="96"/>
      <c r="L1802" s="97"/>
      <c r="M1802" s="97"/>
      <c r="N1802" s="97"/>
      <c r="R1802" s="106"/>
      <c r="S1802" s="83"/>
      <c r="T1802" s="106"/>
      <c r="U1802" s="109"/>
      <c r="V1802" s="109"/>
      <c r="W1802" s="109"/>
      <c r="X1802" s="109"/>
      <c r="Y1802" s="83"/>
      <c r="Z1802" s="83"/>
      <c r="AA1802" s="83"/>
    </row>
    <row r="1803" spans="2:27">
      <c r="B1803" s="9"/>
      <c r="C1803" s="11"/>
      <c r="D1803" s="11"/>
      <c r="E1803" s="11" t="s">
        <v>2895</v>
      </c>
      <c r="F1803" s="11"/>
      <c r="G1803" s="93"/>
      <c r="H1803" s="93"/>
      <c r="I1803" s="93"/>
      <c r="J1803" s="93"/>
      <c r="K1803" s="96"/>
      <c r="L1803" s="97"/>
      <c r="M1803" s="97"/>
      <c r="N1803" s="97"/>
      <c r="R1803" s="106"/>
      <c r="S1803" s="83"/>
      <c r="T1803" s="106"/>
      <c r="U1803" s="109"/>
      <c r="V1803" s="109"/>
      <c r="W1803" s="109"/>
      <c r="X1803" s="109"/>
      <c r="Y1803" s="83"/>
      <c r="Z1803" s="83"/>
      <c r="AA1803" s="83"/>
    </row>
    <row r="1804" spans="2:27">
      <c r="B1804" s="9" t="s">
        <v>2896</v>
      </c>
      <c r="C1804" s="11"/>
      <c r="D1804" s="11"/>
      <c r="E1804" s="11"/>
      <c r="F1804" s="11" t="s">
        <v>2897</v>
      </c>
      <c r="G1804" s="93"/>
      <c r="H1804" s="93"/>
      <c r="I1804" s="93"/>
      <c r="J1804" s="93"/>
      <c r="K1804" s="96"/>
      <c r="L1804" s="97"/>
      <c r="M1804" s="97"/>
      <c r="N1804" s="97"/>
      <c r="R1804" s="106"/>
      <c r="S1804" s="83"/>
      <c r="T1804" s="106"/>
      <c r="U1804" s="109"/>
      <c r="V1804" s="109"/>
      <c r="W1804" s="109"/>
      <c r="X1804" s="109"/>
      <c r="Y1804" s="83"/>
      <c r="Z1804" s="83"/>
      <c r="AA1804" s="83"/>
    </row>
    <row r="1805" spans="2:27">
      <c r="B1805" s="9" t="s">
        <v>2898</v>
      </c>
      <c r="C1805" s="11"/>
      <c r="D1805" s="11"/>
      <c r="E1805" s="11"/>
      <c r="F1805" s="11" t="s">
        <v>2899</v>
      </c>
      <c r="G1805" s="93"/>
      <c r="H1805" s="93"/>
      <c r="I1805" s="93"/>
      <c r="J1805" s="93"/>
      <c r="K1805" s="96"/>
      <c r="L1805" s="97"/>
      <c r="M1805" s="97"/>
      <c r="N1805" s="97"/>
      <c r="R1805" s="106"/>
      <c r="S1805" s="83"/>
      <c r="T1805" s="106"/>
      <c r="U1805" s="109"/>
      <c r="V1805" s="109"/>
      <c r="W1805" s="109"/>
      <c r="X1805" s="109"/>
      <c r="Y1805" s="83"/>
      <c r="Z1805" s="83"/>
      <c r="AA1805" s="83"/>
    </row>
    <row r="1806" spans="2:27">
      <c r="B1806" s="9" t="s">
        <v>2900</v>
      </c>
      <c r="C1806" s="11"/>
      <c r="D1806" s="11"/>
      <c r="E1806" s="11"/>
      <c r="F1806" s="11" t="s">
        <v>2901</v>
      </c>
      <c r="G1806" s="93"/>
      <c r="H1806" s="93"/>
      <c r="I1806" s="93"/>
      <c r="J1806" s="93"/>
      <c r="K1806" s="96"/>
      <c r="L1806" s="97"/>
      <c r="M1806" s="97"/>
      <c r="N1806" s="97"/>
      <c r="R1806" s="106"/>
      <c r="S1806" s="83"/>
      <c r="T1806" s="106"/>
      <c r="U1806" s="109"/>
      <c r="V1806" s="109"/>
      <c r="W1806" s="109"/>
      <c r="X1806" s="109"/>
      <c r="Y1806" s="83"/>
      <c r="Z1806" s="83"/>
      <c r="AA1806" s="83"/>
    </row>
    <row r="1807" spans="2:27">
      <c r="B1807" s="9"/>
      <c r="C1807" s="11"/>
      <c r="D1807" s="11"/>
      <c r="E1807" s="11" t="s">
        <v>2902</v>
      </c>
      <c r="F1807" s="11"/>
      <c r="G1807" s="93"/>
      <c r="H1807" s="93"/>
      <c r="I1807" s="93"/>
      <c r="J1807" s="93"/>
      <c r="K1807" s="96"/>
      <c r="L1807" s="97"/>
      <c r="M1807" s="97"/>
      <c r="N1807" s="97"/>
      <c r="R1807" s="106"/>
      <c r="S1807" s="83"/>
      <c r="T1807" s="106"/>
      <c r="U1807" s="109"/>
      <c r="V1807" s="109"/>
      <c r="W1807" s="109"/>
      <c r="X1807" s="109"/>
      <c r="Y1807" s="83"/>
      <c r="Z1807" s="83"/>
      <c r="AA1807" s="83"/>
    </row>
    <row r="1808" spans="2:27">
      <c r="B1808" s="9" t="s">
        <v>2903</v>
      </c>
      <c r="C1808" s="11"/>
      <c r="D1808" s="11"/>
      <c r="E1808" s="11"/>
      <c r="F1808" s="11" t="s">
        <v>2902</v>
      </c>
      <c r="G1808" s="93"/>
      <c r="H1808" s="93"/>
      <c r="I1808" s="93"/>
      <c r="J1808" s="93"/>
      <c r="K1808" s="96"/>
      <c r="L1808" s="97"/>
      <c r="M1808" s="97"/>
      <c r="N1808" s="97"/>
      <c r="R1808" s="106"/>
      <c r="S1808" s="83"/>
      <c r="T1808" s="106"/>
      <c r="U1808" s="109"/>
      <c r="V1808" s="109"/>
      <c r="W1808" s="109"/>
      <c r="X1808" s="109"/>
      <c r="Y1808" s="83"/>
      <c r="Z1808" s="83"/>
      <c r="AA1808" s="83"/>
    </row>
    <row r="1809" spans="2:27">
      <c r="B1809" s="9"/>
      <c r="C1809" s="11"/>
      <c r="D1809" s="11"/>
      <c r="E1809" s="11" t="s">
        <v>2904</v>
      </c>
      <c r="F1809" s="11"/>
      <c r="G1809" s="93"/>
      <c r="H1809" s="93"/>
      <c r="I1809" s="93"/>
      <c r="J1809" s="93"/>
      <c r="K1809" s="96"/>
      <c r="L1809" s="97"/>
      <c r="M1809" s="97"/>
      <c r="N1809" s="97"/>
      <c r="R1809" s="106"/>
      <c r="S1809" s="83"/>
      <c r="T1809" s="106"/>
      <c r="U1809" s="109"/>
      <c r="V1809" s="109"/>
      <c r="W1809" s="109"/>
      <c r="X1809" s="109"/>
      <c r="Y1809" s="83"/>
      <c r="Z1809" s="83"/>
      <c r="AA1809" s="83"/>
    </row>
    <row r="1810" spans="2:27">
      <c r="B1810" s="9" t="s">
        <v>2905</v>
      </c>
      <c r="C1810" s="11"/>
      <c r="D1810" s="11"/>
      <c r="E1810" s="11"/>
      <c r="F1810" s="11" t="s">
        <v>2904</v>
      </c>
      <c r="G1810" s="93"/>
      <c r="H1810" s="93"/>
      <c r="I1810" s="93"/>
      <c r="J1810" s="93"/>
      <c r="K1810" s="96"/>
      <c r="L1810" s="97"/>
      <c r="M1810" s="97"/>
      <c r="N1810" s="97"/>
      <c r="R1810" s="106"/>
      <c r="S1810" s="83"/>
      <c r="T1810" s="106"/>
      <c r="U1810" s="109"/>
      <c r="V1810" s="109"/>
      <c r="W1810" s="109"/>
      <c r="X1810" s="109"/>
      <c r="Y1810" s="83"/>
      <c r="Z1810" s="83"/>
      <c r="AA1810" s="83"/>
    </row>
    <row r="1811" spans="2:27">
      <c r="B1811" s="9"/>
      <c r="C1811" s="11"/>
      <c r="D1811" s="11"/>
      <c r="E1811" s="11" t="s">
        <v>2906</v>
      </c>
      <c r="F1811" s="11"/>
      <c r="G1811" s="93"/>
      <c r="H1811" s="93"/>
      <c r="I1811" s="93"/>
      <c r="J1811" s="93"/>
      <c r="K1811" s="96"/>
      <c r="L1811" s="97"/>
      <c r="M1811" s="97"/>
      <c r="N1811" s="97"/>
      <c r="R1811" s="106"/>
      <c r="S1811" s="83"/>
      <c r="T1811" s="106"/>
      <c r="U1811" s="109"/>
      <c r="V1811" s="109"/>
      <c r="W1811" s="109"/>
      <c r="X1811" s="109"/>
      <c r="Y1811" s="83"/>
      <c r="Z1811" s="83"/>
      <c r="AA1811" s="83"/>
    </row>
    <row r="1812" spans="2:27">
      <c r="B1812" s="9" t="s">
        <v>2907</v>
      </c>
      <c r="C1812" s="11"/>
      <c r="D1812" s="11"/>
      <c r="E1812" s="11"/>
      <c r="F1812" s="11" t="s">
        <v>2906</v>
      </c>
      <c r="G1812" s="93"/>
      <c r="H1812" s="93"/>
      <c r="I1812" s="93"/>
      <c r="J1812" s="93"/>
      <c r="K1812" s="96"/>
      <c r="L1812" s="97"/>
      <c r="M1812" s="97"/>
      <c r="N1812" s="97"/>
      <c r="R1812" s="106"/>
      <c r="S1812" s="83"/>
      <c r="T1812" s="106"/>
      <c r="U1812" s="109"/>
      <c r="V1812" s="109"/>
      <c r="W1812" s="109"/>
      <c r="X1812" s="109"/>
      <c r="Y1812" s="83"/>
      <c r="Z1812" s="83"/>
      <c r="AA1812" s="83"/>
    </row>
    <row r="1813" spans="2:27">
      <c r="B1813" s="9"/>
      <c r="C1813" s="11"/>
      <c r="D1813" s="11"/>
      <c r="E1813" s="11" t="s">
        <v>2908</v>
      </c>
      <c r="F1813" s="11"/>
      <c r="G1813" s="93"/>
      <c r="H1813" s="93"/>
      <c r="I1813" s="93"/>
      <c r="J1813" s="93"/>
      <c r="K1813" s="96"/>
      <c r="L1813" s="97"/>
      <c r="M1813" s="97"/>
      <c r="N1813" s="97"/>
      <c r="R1813" s="106"/>
      <c r="S1813" s="83"/>
      <c r="T1813" s="106"/>
      <c r="U1813" s="109"/>
      <c r="V1813" s="109"/>
      <c r="W1813" s="109"/>
      <c r="X1813" s="109"/>
      <c r="Y1813" s="83"/>
      <c r="Z1813" s="83"/>
      <c r="AA1813" s="83"/>
    </row>
    <row r="1814" spans="2:27">
      <c r="B1814" s="9" t="s">
        <v>2909</v>
      </c>
      <c r="C1814" s="11"/>
      <c r="D1814" s="11"/>
      <c r="E1814" s="11"/>
      <c r="F1814" s="11" t="s">
        <v>2908</v>
      </c>
      <c r="G1814" s="93"/>
      <c r="H1814" s="93"/>
      <c r="I1814" s="93"/>
      <c r="J1814" s="93"/>
      <c r="K1814" s="96"/>
      <c r="L1814" s="97"/>
      <c r="M1814" s="97"/>
      <c r="N1814" s="97"/>
      <c r="R1814" s="106"/>
      <c r="S1814" s="83"/>
      <c r="T1814" s="106"/>
      <c r="U1814" s="109"/>
      <c r="V1814" s="109"/>
      <c r="W1814" s="109"/>
      <c r="X1814" s="109"/>
      <c r="Y1814" s="83"/>
      <c r="Z1814" s="83"/>
      <c r="AA1814" s="83"/>
    </row>
    <row r="1815" spans="2:27">
      <c r="B1815" s="9"/>
      <c r="C1815" s="11"/>
      <c r="D1815" s="11"/>
      <c r="E1815" s="11" t="s">
        <v>2910</v>
      </c>
      <c r="F1815" s="11"/>
      <c r="G1815" s="93"/>
      <c r="H1815" s="93"/>
      <c r="I1815" s="93"/>
      <c r="J1815" s="93"/>
      <c r="K1815" s="96"/>
      <c r="L1815" s="97"/>
      <c r="M1815" s="97"/>
      <c r="N1815" s="97"/>
      <c r="R1815" s="106"/>
      <c r="S1815" s="83"/>
      <c r="T1815" s="106"/>
      <c r="U1815" s="109"/>
      <c r="V1815" s="109"/>
      <c r="W1815" s="109"/>
      <c r="X1815" s="109"/>
      <c r="Y1815" s="83"/>
      <c r="Z1815" s="83"/>
      <c r="AA1815" s="83"/>
    </row>
    <row r="1816" spans="2:27">
      <c r="B1816" s="9" t="s">
        <v>2911</v>
      </c>
      <c r="C1816" s="11"/>
      <c r="D1816" s="11"/>
      <c r="E1816" s="11"/>
      <c r="F1816" s="11" t="s">
        <v>2912</v>
      </c>
      <c r="G1816" s="93"/>
      <c r="H1816" s="93"/>
      <c r="I1816" s="93"/>
      <c r="J1816" s="93"/>
      <c r="K1816" s="96"/>
      <c r="L1816" s="97"/>
      <c r="M1816" s="97"/>
      <c r="N1816" s="97"/>
      <c r="R1816" s="106"/>
      <c r="S1816" s="83"/>
      <c r="T1816" s="106"/>
      <c r="U1816" s="109"/>
      <c r="V1816" s="109"/>
      <c r="W1816" s="109"/>
      <c r="X1816" s="109"/>
      <c r="Y1816" s="83"/>
      <c r="Z1816" s="83"/>
      <c r="AA1816" s="83"/>
    </row>
    <row r="1817" spans="2:27">
      <c r="B1817" s="9" t="s">
        <v>2913</v>
      </c>
      <c r="C1817" s="11"/>
      <c r="D1817" s="11"/>
      <c r="E1817" s="11"/>
      <c r="F1817" s="11" t="s">
        <v>2914</v>
      </c>
      <c r="G1817" s="93"/>
      <c r="H1817" s="93"/>
      <c r="I1817" s="93"/>
      <c r="J1817" s="93"/>
      <c r="K1817" s="96"/>
      <c r="L1817" s="97"/>
      <c r="M1817" s="97"/>
      <c r="N1817" s="97"/>
      <c r="R1817" s="106"/>
      <c r="S1817" s="83"/>
      <c r="T1817" s="106"/>
      <c r="U1817" s="109"/>
      <c r="V1817" s="109"/>
      <c r="W1817" s="109"/>
      <c r="X1817" s="109"/>
      <c r="Y1817" s="83"/>
      <c r="Z1817" s="83"/>
      <c r="AA1817" s="83"/>
    </row>
    <row r="1818" spans="2:27">
      <c r="B1818" s="9" t="s">
        <v>2915</v>
      </c>
      <c r="C1818" s="11"/>
      <c r="D1818" s="11"/>
      <c r="E1818" s="11"/>
      <c r="F1818" s="98" t="s">
        <v>3498</v>
      </c>
      <c r="G1818" s="93"/>
      <c r="H1818" s="93"/>
      <c r="I1818" s="93"/>
      <c r="J1818" s="93"/>
      <c r="K1818" s="96"/>
      <c r="L1818" s="97"/>
      <c r="M1818" s="97"/>
      <c r="N1818" s="97"/>
      <c r="R1818" s="106"/>
      <c r="S1818" s="83"/>
      <c r="T1818" s="106"/>
      <c r="U1818" s="109"/>
      <c r="V1818" s="109"/>
      <c r="W1818" s="109"/>
      <c r="X1818" s="109"/>
      <c r="Y1818" s="83"/>
      <c r="Z1818" s="83"/>
      <c r="AA1818" s="83"/>
    </row>
    <row r="1819" spans="2:27">
      <c r="B1819" s="9" t="s">
        <v>2916</v>
      </c>
      <c r="C1819" s="11"/>
      <c r="D1819" s="11"/>
      <c r="E1819" s="11"/>
      <c r="F1819" s="11" t="s">
        <v>2917</v>
      </c>
      <c r="G1819" s="93"/>
      <c r="H1819" s="93"/>
      <c r="I1819" s="93"/>
      <c r="J1819" s="93"/>
      <c r="K1819" s="96"/>
      <c r="L1819" s="97"/>
      <c r="M1819" s="97"/>
      <c r="N1819" s="97"/>
      <c r="R1819" s="106"/>
      <c r="S1819" s="83"/>
      <c r="T1819" s="106"/>
      <c r="U1819" s="109"/>
      <c r="V1819" s="109"/>
      <c r="W1819" s="109"/>
      <c r="X1819" s="109"/>
      <c r="Y1819" s="83"/>
      <c r="Z1819" s="83"/>
      <c r="AA1819" s="83"/>
    </row>
    <row r="1820" spans="2:27">
      <c r="B1820" s="9" t="s">
        <v>2918</v>
      </c>
      <c r="C1820" s="11"/>
      <c r="D1820" s="11"/>
      <c r="E1820" s="11"/>
      <c r="F1820" s="11" t="s">
        <v>2919</v>
      </c>
      <c r="G1820" s="93"/>
      <c r="H1820" s="93"/>
      <c r="I1820" s="93"/>
      <c r="J1820" s="93"/>
      <c r="K1820" s="96"/>
      <c r="L1820" s="97"/>
      <c r="M1820" s="97"/>
      <c r="N1820" s="97"/>
      <c r="R1820" s="106"/>
      <c r="S1820" s="83"/>
      <c r="T1820" s="106"/>
      <c r="U1820" s="109"/>
      <c r="V1820" s="109"/>
      <c r="W1820" s="109"/>
      <c r="X1820" s="109"/>
      <c r="Y1820" s="83"/>
      <c r="Z1820" s="83"/>
      <c r="AA1820" s="83"/>
    </row>
    <row r="1821" spans="2:27">
      <c r="B1821" s="9"/>
      <c r="C1821" s="11"/>
      <c r="D1821" s="11" t="s">
        <v>2920</v>
      </c>
      <c r="E1821" s="11"/>
      <c r="F1821" s="11"/>
      <c r="G1821" s="93"/>
      <c r="H1821" s="93"/>
      <c r="I1821" s="93"/>
      <c r="J1821" s="93"/>
      <c r="K1821" s="96"/>
      <c r="L1821" s="97"/>
      <c r="M1821" s="97"/>
      <c r="N1821" s="97"/>
      <c r="R1821" s="106"/>
      <c r="S1821" s="83"/>
      <c r="T1821" s="106"/>
      <c r="U1821" s="109"/>
      <c r="V1821" s="109"/>
      <c r="W1821" s="109"/>
      <c r="X1821" s="109"/>
      <c r="Y1821" s="83"/>
      <c r="Z1821" s="83"/>
      <c r="AA1821" s="83"/>
    </row>
    <row r="1822" spans="2:27">
      <c r="B1822" s="9"/>
      <c r="C1822" s="11"/>
      <c r="D1822" s="11"/>
      <c r="E1822" s="11" t="s">
        <v>2921</v>
      </c>
      <c r="F1822" s="11"/>
      <c r="G1822" s="93"/>
      <c r="H1822" s="93"/>
      <c r="I1822" s="93"/>
      <c r="J1822" s="93"/>
      <c r="K1822" s="96"/>
      <c r="L1822" s="97"/>
      <c r="M1822" s="97"/>
      <c r="N1822" s="97"/>
      <c r="R1822" s="106"/>
      <c r="S1822" s="83"/>
      <c r="T1822" s="106"/>
      <c r="U1822" s="109"/>
      <c r="V1822" s="109"/>
      <c r="W1822" s="109"/>
      <c r="X1822" s="109"/>
      <c r="Y1822" s="83"/>
      <c r="Z1822" s="83"/>
      <c r="AA1822" s="83"/>
    </row>
    <row r="1823" spans="2:27">
      <c r="B1823" s="9" t="s">
        <v>2922</v>
      </c>
      <c r="C1823" s="11"/>
      <c r="D1823" s="11"/>
      <c r="E1823" s="11"/>
      <c r="F1823" s="11" t="s">
        <v>205</v>
      </c>
      <c r="G1823" s="93"/>
      <c r="H1823" s="93"/>
      <c r="I1823" s="93"/>
      <c r="J1823" s="93"/>
      <c r="K1823" s="96"/>
      <c r="L1823" s="97"/>
      <c r="M1823" s="97"/>
      <c r="N1823" s="97"/>
      <c r="R1823" s="106"/>
      <c r="S1823" s="83"/>
      <c r="T1823" s="106"/>
      <c r="U1823" s="109"/>
      <c r="V1823" s="109"/>
      <c r="W1823" s="109"/>
      <c r="X1823" s="109"/>
      <c r="Y1823" s="83"/>
      <c r="Z1823" s="83"/>
      <c r="AA1823" s="83"/>
    </row>
    <row r="1824" spans="2:27">
      <c r="B1824" s="9" t="s">
        <v>2923</v>
      </c>
      <c r="C1824" s="11"/>
      <c r="D1824" s="11"/>
      <c r="E1824" s="11"/>
      <c r="F1824" s="11" t="s">
        <v>207</v>
      </c>
      <c r="G1824" s="93"/>
      <c r="H1824" s="93"/>
      <c r="I1824" s="93"/>
      <c r="J1824" s="93"/>
      <c r="K1824" s="96"/>
      <c r="L1824" s="97"/>
      <c r="M1824" s="97"/>
      <c r="N1824" s="97"/>
      <c r="R1824" s="106"/>
      <c r="S1824" s="83"/>
      <c r="T1824" s="106"/>
      <c r="U1824" s="109"/>
      <c r="V1824" s="109"/>
      <c r="W1824" s="109"/>
      <c r="X1824" s="109"/>
      <c r="Y1824" s="83"/>
      <c r="Z1824" s="83"/>
      <c r="AA1824" s="83"/>
    </row>
    <row r="1825" spans="2:27">
      <c r="B1825" s="9"/>
      <c r="C1825" s="11"/>
      <c r="D1825" s="11"/>
      <c r="E1825" s="11" t="s">
        <v>2924</v>
      </c>
      <c r="F1825" s="11"/>
      <c r="G1825" s="93"/>
      <c r="H1825" s="93"/>
      <c r="I1825" s="93"/>
      <c r="J1825" s="93"/>
      <c r="K1825" s="96"/>
      <c r="L1825" s="97"/>
      <c r="M1825" s="97"/>
      <c r="N1825" s="97"/>
      <c r="R1825" s="106"/>
      <c r="S1825" s="83"/>
      <c r="T1825" s="106"/>
      <c r="U1825" s="109"/>
      <c r="V1825" s="109"/>
      <c r="W1825" s="109"/>
      <c r="X1825" s="109"/>
      <c r="Y1825" s="83"/>
      <c r="Z1825" s="83"/>
      <c r="AA1825" s="83"/>
    </row>
    <row r="1826" spans="2:27">
      <c r="B1826" s="9" t="s">
        <v>2925</v>
      </c>
      <c r="C1826" s="11"/>
      <c r="D1826" s="11"/>
      <c r="E1826" s="11"/>
      <c r="F1826" s="11" t="s">
        <v>2926</v>
      </c>
      <c r="G1826" s="93"/>
      <c r="H1826" s="93"/>
      <c r="I1826" s="93"/>
      <c r="J1826" s="93"/>
      <c r="K1826" s="96"/>
      <c r="L1826" s="97"/>
      <c r="M1826" s="97"/>
      <c r="N1826" s="97"/>
      <c r="R1826" s="106"/>
      <c r="S1826" s="83"/>
      <c r="T1826" s="106"/>
      <c r="U1826" s="109"/>
      <c r="V1826" s="109"/>
      <c r="W1826" s="109"/>
      <c r="X1826" s="109"/>
      <c r="Y1826" s="83"/>
      <c r="Z1826" s="83"/>
      <c r="AA1826" s="83"/>
    </row>
    <row r="1827" spans="2:27">
      <c r="B1827" s="9" t="s">
        <v>2927</v>
      </c>
      <c r="C1827" s="11"/>
      <c r="D1827" s="11"/>
      <c r="E1827" s="11"/>
      <c r="F1827" s="11" t="s">
        <v>2928</v>
      </c>
      <c r="G1827" s="93"/>
      <c r="H1827" s="93"/>
      <c r="I1827" s="93"/>
      <c r="J1827" s="93"/>
      <c r="K1827" s="96"/>
      <c r="L1827" s="97"/>
      <c r="M1827" s="97"/>
      <c r="N1827" s="97"/>
      <c r="R1827" s="106"/>
      <c r="S1827" s="83"/>
      <c r="T1827" s="106"/>
      <c r="U1827" s="109"/>
      <c r="V1827" s="109"/>
      <c r="W1827" s="109"/>
      <c r="X1827" s="109"/>
      <c r="Y1827" s="83"/>
      <c r="Z1827" s="83"/>
      <c r="AA1827" s="83"/>
    </row>
    <row r="1828" spans="2:27">
      <c r="B1828" s="9"/>
      <c r="C1828" s="11"/>
      <c r="D1828" s="11"/>
      <c r="E1828" s="11" t="s">
        <v>2929</v>
      </c>
      <c r="F1828" s="11"/>
      <c r="G1828" s="93"/>
      <c r="H1828" s="93"/>
      <c r="I1828" s="93"/>
      <c r="J1828" s="93"/>
      <c r="K1828" s="96"/>
      <c r="L1828" s="97"/>
      <c r="M1828" s="97"/>
      <c r="N1828" s="97"/>
      <c r="R1828" s="106"/>
      <c r="S1828" s="83"/>
      <c r="T1828" s="106"/>
      <c r="U1828" s="109"/>
      <c r="V1828" s="109"/>
      <c r="W1828" s="109"/>
      <c r="X1828" s="109"/>
      <c r="Y1828" s="83"/>
      <c r="Z1828" s="83"/>
      <c r="AA1828" s="83"/>
    </row>
    <row r="1829" spans="2:27">
      <c r="B1829" s="9" t="s">
        <v>2930</v>
      </c>
      <c r="C1829" s="11"/>
      <c r="D1829" s="11"/>
      <c r="E1829" s="11"/>
      <c r="F1829" s="11" t="s">
        <v>2931</v>
      </c>
      <c r="G1829" s="93"/>
      <c r="H1829" s="93"/>
      <c r="I1829" s="93"/>
      <c r="J1829" s="93"/>
      <c r="K1829" s="96"/>
      <c r="L1829" s="97"/>
      <c r="M1829" s="97"/>
      <c r="N1829" s="97"/>
      <c r="R1829" s="106"/>
      <c r="S1829" s="83"/>
      <c r="T1829" s="106"/>
      <c r="U1829" s="109"/>
      <c r="V1829" s="109"/>
      <c r="W1829" s="109"/>
      <c r="X1829" s="109"/>
      <c r="Y1829" s="83"/>
      <c r="Z1829" s="83"/>
      <c r="AA1829" s="83"/>
    </row>
    <row r="1830" spans="2:27">
      <c r="B1830" s="9" t="s">
        <v>2932</v>
      </c>
      <c r="C1830" s="11"/>
      <c r="D1830" s="11"/>
      <c r="E1830" s="11"/>
      <c r="F1830" s="11" t="s">
        <v>2933</v>
      </c>
      <c r="G1830" s="93"/>
      <c r="H1830" s="93"/>
      <c r="I1830" s="93"/>
      <c r="J1830" s="93"/>
      <c r="K1830" s="96"/>
      <c r="L1830" s="97"/>
      <c r="M1830" s="97"/>
      <c r="N1830" s="97"/>
      <c r="R1830" s="106"/>
      <c r="S1830" s="83"/>
      <c r="T1830" s="106"/>
      <c r="U1830" s="109"/>
      <c r="V1830" s="109"/>
      <c r="W1830" s="109"/>
      <c r="X1830" s="109"/>
      <c r="Y1830" s="83"/>
      <c r="Z1830" s="83"/>
      <c r="AA1830" s="83"/>
    </row>
    <row r="1831" spans="2:27">
      <c r="B1831" s="9"/>
      <c r="C1831" s="11"/>
      <c r="D1831" s="11"/>
      <c r="E1831" s="11" t="s">
        <v>2934</v>
      </c>
      <c r="F1831" s="11"/>
      <c r="G1831" s="93"/>
      <c r="H1831" s="93"/>
      <c r="I1831" s="93"/>
      <c r="J1831" s="93"/>
      <c r="K1831" s="96"/>
      <c r="L1831" s="97"/>
      <c r="M1831" s="97"/>
      <c r="N1831" s="97"/>
      <c r="R1831" s="106"/>
      <c r="S1831" s="83"/>
      <c r="T1831" s="106"/>
      <c r="U1831" s="109"/>
      <c r="V1831" s="109"/>
      <c r="W1831" s="109"/>
      <c r="X1831" s="109"/>
      <c r="Y1831" s="83"/>
      <c r="Z1831" s="83"/>
      <c r="AA1831" s="83"/>
    </row>
    <row r="1832" spans="2:27">
      <c r="B1832" s="9" t="s">
        <v>2935</v>
      </c>
      <c r="C1832" s="11"/>
      <c r="D1832" s="11"/>
      <c r="E1832" s="11"/>
      <c r="F1832" s="11" t="s">
        <v>2934</v>
      </c>
      <c r="G1832" s="93"/>
      <c r="H1832" s="93"/>
      <c r="I1832" s="93"/>
      <c r="J1832" s="93"/>
      <c r="K1832" s="96"/>
      <c r="L1832" s="97"/>
      <c r="M1832" s="97"/>
      <c r="N1832" s="97"/>
      <c r="R1832" s="106"/>
      <c r="S1832" s="83"/>
      <c r="T1832" s="106"/>
      <c r="U1832" s="109"/>
      <c r="V1832" s="109"/>
      <c r="W1832" s="109"/>
      <c r="X1832" s="109"/>
      <c r="Y1832" s="83"/>
      <c r="Z1832" s="83"/>
      <c r="AA1832" s="83"/>
    </row>
    <row r="1833" spans="2:27">
      <c r="B1833" s="9"/>
      <c r="C1833" s="11"/>
      <c r="D1833" s="11"/>
      <c r="E1833" s="11" t="s">
        <v>2936</v>
      </c>
      <c r="F1833" s="11"/>
      <c r="G1833" s="93"/>
      <c r="H1833" s="93"/>
      <c r="I1833" s="93"/>
      <c r="J1833" s="93"/>
      <c r="K1833" s="96"/>
      <c r="L1833" s="97"/>
      <c r="M1833" s="97"/>
      <c r="N1833" s="97"/>
      <c r="R1833" s="106"/>
      <c r="S1833" s="83"/>
      <c r="T1833" s="106"/>
      <c r="U1833" s="109"/>
      <c r="V1833" s="109"/>
      <c r="W1833" s="109"/>
      <c r="X1833" s="109"/>
      <c r="Y1833" s="83"/>
      <c r="Z1833" s="83"/>
      <c r="AA1833" s="83"/>
    </row>
    <row r="1834" spans="2:27">
      <c r="B1834" s="9" t="s">
        <v>2937</v>
      </c>
      <c r="C1834" s="11"/>
      <c r="D1834" s="11"/>
      <c r="E1834" s="11"/>
      <c r="F1834" s="11" t="s">
        <v>2936</v>
      </c>
      <c r="G1834" s="93"/>
      <c r="H1834" s="93"/>
      <c r="I1834" s="93"/>
      <c r="J1834" s="93"/>
      <c r="K1834" s="96"/>
      <c r="L1834" s="97"/>
      <c r="M1834" s="97"/>
      <c r="N1834" s="97"/>
      <c r="R1834" s="106"/>
      <c r="S1834" s="83"/>
      <c r="T1834" s="106"/>
      <c r="U1834" s="109"/>
      <c r="V1834" s="109"/>
      <c r="W1834" s="109"/>
      <c r="X1834" s="109"/>
      <c r="Y1834" s="83"/>
      <c r="Z1834" s="83"/>
      <c r="AA1834" s="83"/>
    </row>
    <row r="1835" spans="2:27">
      <c r="B1835" s="9"/>
      <c r="C1835" s="11"/>
      <c r="D1835" s="11"/>
      <c r="E1835" s="11" t="s">
        <v>2938</v>
      </c>
      <c r="F1835" s="11"/>
      <c r="G1835" s="93"/>
      <c r="H1835" s="93"/>
      <c r="I1835" s="93"/>
      <c r="J1835" s="93"/>
      <c r="K1835" s="96"/>
      <c r="L1835" s="97"/>
      <c r="M1835" s="97"/>
      <c r="N1835" s="97"/>
      <c r="R1835" s="106"/>
      <c r="S1835" s="83"/>
      <c r="T1835" s="106"/>
      <c r="U1835" s="109"/>
      <c r="V1835" s="109"/>
      <c r="W1835" s="109"/>
      <c r="X1835" s="109"/>
      <c r="Y1835" s="83"/>
      <c r="Z1835" s="83"/>
      <c r="AA1835" s="83"/>
    </row>
    <row r="1836" spans="2:27">
      <c r="B1836" s="9" t="s">
        <v>2939</v>
      </c>
      <c r="C1836" s="11"/>
      <c r="D1836" s="11"/>
      <c r="E1836" s="11"/>
      <c r="F1836" s="11" t="s">
        <v>2940</v>
      </c>
      <c r="G1836" s="93"/>
      <c r="H1836" s="93"/>
      <c r="I1836" s="93"/>
      <c r="J1836" s="93"/>
      <c r="K1836" s="96"/>
      <c r="L1836" s="97"/>
      <c r="M1836" s="97"/>
      <c r="N1836" s="97"/>
      <c r="R1836" s="106"/>
      <c r="S1836" s="83"/>
      <c r="T1836" s="106"/>
      <c r="U1836" s="109"/>
      <c r="V1836" s="109"/>
      <c r="W1836" s="109"/>
      <c r="X1836" s="109"/>
      <c r="Y1836" s="83"/>
      <c r="Z1836" s="83"/>
      <c r="AA1836" s="83"/>
    </row>
    <row r="1837" spans="2:27">
      <c r="B1837" s="9" t="s">
        <v>2941</v>
      </c>
      <c r="C1837" s="11"/>
      <c r="D1837" s="11"/>
      <c r="E1837" s="11"/>
      <c r="F1837" s="11" t="s">
        <v>2942</v>
      </c>
      <c r="G1837" s="93"/>
      <c r="H1837" s="93"/>
      <c r="I1837" s="93"/>
      <c r="J1837" s="93"/>
      <c r="K1837" s="96"/>
      <c r="L1837" s="97"/>
      <c r="M1837" s="97"/>
      <c r="N1837" s="97"/>
      <c r="R1837" s="106"/>
      <c r="S1837" s="83"/>
      <c r="T1837" s="106"/>
      <c r="U1837" s="109"/>
      <c r="V1837" s="109"/>
      <c r="W1837" s="109"/>
      <c r="X1837" s="109"/>
      <c r="Y1837" s="83"/>
      <c r="Z1837" s="83"/>
      <c r="AA1837" s="83"/>
    </row>
    <row r="1838" spans="2:27">
      <c r="B1838" s="9"/>
      <c r="C1838" s="11"/>
      <c r="D1838" s="11"/>
      <c r="E1838" s="11" t="s">
        <v>2943</v>
      </c>
      <c r="F1838" s="11"/>
      <c r="G1838" s="93"/>
      <c r="H1838" s="93"/>
      <c r="I1838" s="93"/>
      <c r="J1838" s="93"/>
      <c r="K1838" s="96"/>
      <c r="L1838" s="97"/>
      <c r="M1838" s="97"/>
      <c r="N1838" s="97"/>
      <c r="R1838" s="106"/>
      <c r="S1838" s="83"/>
      <c r="T1838" s="106"/>
      <c r="U1838" s="109"/>
      <c r="V1838" s="109"/>
      <c r="W1838" s="109"/>
      <c r="X1838" s="109"/>
      <c r="Y1838" s="83"/>
      <c r="Z1838" s="83"/>
      <c r="AA1838" s="83"/>
    </row>
    <row r="1839" spans="2:27">
      <c r="B1839" s="9" t="s">
        <v>2944</v>
      </c>
      <c r="C1839" s="11"/>
      <c r="D1839" s="11"/>
      <c r="E1839" s="11"/>
      <c r="F1839" s="11" t="s">
        <v>2945</v>
      </c>
      <c r="G1839" s="93"/>
      <c r="H1839" s="93"/>
      <c r="I1839" s="93"/>
      <c r="J1839" s="93"/>
      <c r="K1839" s="96"/>
      <c r="L1839" s="97"/>
      <c r="M1839" s="97"/>
      <c r="N1839" s="97"/>
      <c r="R1839" s="106"/>
      <c r="S1839" s="83"/>
      <c r="T1839" s="106"/>
      <c r="U1839" s="109"/>
      <c r="V1839" s="109"/>
      <c r="W1839" s="109"/>
      <c r="X1839" s="109"/>
      <c r="Y1839" s="83"/>
      <c r="Z1839" s="83"/>
      <c r="AA1839" s="83"/>
    </row>
    <row r="1840" spans="2:27">
      <c r="B1840" s="9" t="s">
        <v>2946</v>
      </c>
      <c r="C1840" s="11"/>
      <c r="D1840" s="11"/>
      <c r="E1840" s="11"/>
      <c r="F1840" s="11" t="s">
        <v>2947</v>
      </c>
      <c r="G1840" s="93"/>
      <c r="H1840" s="93"/>
      <c r="I1840" s="93"/>
      <c r="J1840" s="93"/>
      <c r="K1840" s="96"/>
      <c r="L1840" s="97"/>
      <c r="M1840" s="97"/>
      <c r="N1840" s="97"/>
      <c r="R1840" s="106"/>
      <c r="S1840" s="83"/>
      <c r="T1840" s="106"/>
      <c r="U1840" s="109"/>
      <c r="V1840" s="109"/>
      <c r="W1840" s="109"/>
      <c r="X1840" s="109"/>
      <c r="Y1840" s="83"/>
      <c r="Z1840" s="83"/>
      <c r="AA1840" s="83"/>
    </row>
    <row r="1841" spans="2:27">
      <c r="B1841" s="9" t="s">
        <v>2948</v>
      </c>
      <c r="C1841" s="11"/>
      <c r="D1841" s="11"/>
      <c r="E1841" s="11"/>
      <c r="F1841" s="11" t="s">
        <v>2949</v>
      </c>
      <c r="G1841" s="93"/>
      <c r="H1841" s="93"/>
      <c r="I1841" s="93"/>
      <c r="J1841" s="93"/>
      <c r="K1841" s="96"/>
      <c r="L1841" s="97"/>
      <c r="M1841" s="97"/>
      <c r="N1841" s="97"/>
      <c r="R1841" s="106"/>
      <c r="S1841" s="83"/>
      <c r="T1841" s="106"/>
      <c r="U1841" s="109"/>
      <c r="V1841" s="109"/>
      <c r="W1841" s="109"/>
      <c r="X1841" s="109"/>
      <c r="Y1841" s="83"/>
      <c r="Z1841" s="83"/>
      <c r="AA1841" s="83"/>
    </row>
    <row r="1842" spans="2:27">
      <c r="B1842" s="9"/>
      <c r="C1842" s="11"/>
      <c r="D1842" s="11"/>
      <c r="E1842" s="11" t="s">
        <v>2950</v>
      </c>
      <c r="F1842" s="11"/>
      <c r="G1842" s="93"/>
      <c r="H1842" s="93"/>
      <c r="I1842" s="93"/>
      <c r="J1842" s="93"/>
      <c r="K1842" s="96"/>
      <c r="L1842" s="97"/>
      <c r="M1842" s="97"/>
      <c r="N1842" s="97"/>
      <c r="R1842" s="106"/>
      <c r="S1842" s="83"/>
      <c r="T1842" s="106"/>
      <c r="U1842" s="109"/>
      <c r="V1842" s="109"/>
      <c r="W1842" s="109"/>
      <c r="X1842" s="109"/>
      <c r="Y1842" s="83"/>
      <c r="Z1842" s="83"/>
      <c r="AA1842" s="83"/>
    </row>
    <row r="1843" spans="2:27">
      <c r="B1843" s="9" t="s">
        <v>2951</v>
      </c>
      <c r="C1843" s="11"/>
      <c r="D1843" s="11"/>
      <c r="E1843" s="11"/>
      <c r="F1843" s="11" t="s">
        <v>2952</v>
      </c>
      <c r="G1843" s="93"/>
      <c r="H1843" s="93"/>
      <c r="I1843" s="93"/>
      <c r="J1843" s="93"/>
      <c r="K1843" s="96"/>
      <c r="L1843" s="97"/>
      <c r="M1843" s="97"/>
      <c r="N1843" s="97"/>
      <c r="R1843" s="106"/>
      <c r="S1843" s="83"/>
      <c r="T1843" s="106"/>
      <c r="U1843" s="109"/>
      <c r="V1843" s="109"/>
      <c r="W1843" s="109"/>
      <c r="X1843" s="109"/>
      <c r="Y1843" s="83"/>
      <c r="Z1843" s="83"/>
      <c r="AA1843" s="83"/>
    </row>
    <row r="1844" spans="2:27">
      <c r="B1844" s="9" t="s">
        <v>2953</v>
      </c>
      <c r="C1844" s="11"/>
      <c r="D1844" s="11"/>
      <c r="E1844" s="11"/>
      <c r="F1844" s="11" t="s">
        <v>2954</v>
      </c>
      <c r="G1844" s="93"/>
      <c r="H1844" s="93"/>
      <c r="I1844" s="93"/>
      <c r="J1844" s="93"/>
      <c r="K1844" s="96"/>
      <c r="L1844" s="97"/>
      <c r="M1844" s="97"/>
      <c r="N1844" s="97"/>
      <c r="R1844" s="106"/>
      <c r="S1844" s="83"/>
      <c r="T1844" s="106"/>
      <c r="U1844" s="109"/>
      <c r="V1844" s="109"/>
      <c r="W1844" s="109"/>
      <c r="X1844" s="109"/>
      <c r="Y1844" s="83"/>
      <c r="Z1844" s="83"/>
      <c r="AA1844" s="83"/>
    </row>
    <row r="1845" spans="2:27">
      <c r="B1845" s="9" t="s">
        <v>2955</v>
      </c>
      <c r="C1845" s="11"/>
      <c r="D1845" s="11"/>
      <c r="E1845" s="11"/>
      <c r="F1845" s="11" t="s">
        <v>2956</v>
      </c>
      <c r="G1845" s="93"/>
      <c r="H1845" s="93"/>
      <c r="I1845" s="93"/>
      <c r="J1845" s="93"/>
      <c r="K1845" s="96"/>
      <c r="L1845" s="97"/>
      <c r="M1845" s="97"/>
      <c r="N1845" s="97"/>
      <c r="R1845" s="106"/>
      <c r="S1845" s="83"/>
      <c r="T1845" s="106"/>
      <c r="U1845" s="109"/>
      <c r="V1845" s="109"/>
      <c r="W1845" s="109"/>
      <c r="X1845" s="109"/>
      <c r="Y1845" s="83"/>
      <c r="Z1845" s="83"/>
      <c r="AA1845" s="83"/>
    </row>
    <row r="1846" spans="2:27">
      <c r="B1846" s="9" t="s">
        <v>2957</v>
      </c>
      <c r="C1846" s="11"/>
      <c r="D1846" s="11"/>
      <c r="E1846" s="11"/>
      <c r="F1846" s="11" t="s">
        <v>2958</v>
      </c>
      <c r="G1846" s="93"/>
      <c r="H1846" s="93"/>
      <c r="I1846" s="93"/>
      <c r="J1846" s="93"/>
      <c r="K1846" s="96"/>
      <c r="L1846" s="97"/>
      <c r="M1846" s="97"/>
      <c r="N1846" s="97"/>
      <c r="R1846" s="106"/>
      <c r="S1846" s="83"/>
      <c r="T1846" s="106"/>
      <c r="U1846" s="109"/>
      <c r="V1846" s="109"/>
      <c r="W1846" s="109"/>
      <c r="X1846" s="109"/>
      <c r="Y1846" s="83"/>
      <c r="Z1846" s="83"/>
      <c r="AA1846" s="83"/>
    </row>
    <row r="1847" spans="2:27">
      <c r="B1847" s="9"/>
      <c r="C1847" s="11"/>
      <c r="D1847" s="11" t="s">
        <v>2959</v>
      </c>
      <c r="E1847" s="11"/>
      <c r="F1847" s="11"/>
      <c r="G1847" s="93"/>
      <c r="H1847" s="93"/>
      <c r="I1847" s="93"/>
      <c r="J1847" s="93"/>
      <c r="K1847" s="96"/>
      <c r="L1847" s="97"/>
      <c r="M1847" s="97"/>
      <c r="N1847" s="97"/>
      <c r="R1847" s="106"/>
      <c r="S1847" s="83"/>
      <c r="T1847" s="106"/>
      <c r="U1847" s="109"/>
      <c r="V1847" s="109"/>
      <c r="W1847" s="109"/>
      <c r="X1847" s="109"/>
      <c r="Y1847" s="83"/>
      <c r="Z1847" s="83"/>
      <c r="AA1847" s="83"/>
    </row>
    <row r="1848" spans="2:27">
      <c r="B1848" s="9"/>
      <c r="C1848" s="11"/>
      <c r="D1848" s="11"/>
      <c r="E1848" s="11" t="s">
        <v>2960</v>
      </c>
      <c r="F1848" s="11"/>
      <c r="G1848" s="93"/>
      <c r="H1848" s="93"/>
      <c r="I1848" s="93"/>
      <c r="J1848" s="93"/>
      <c r="K1848" s="96"/>
      <c r="L1848" s="97"/>
      <c r="M1848" s="97"/>
      <c r="N1848" s="97"/>
      <c r="R1848" s="106"/>
      <c r="S1848" s="83"/>
      <c r="T1848" s="106"/>
      <c r="U1848" s="109"/>
      <c r="V1848" s="109"/>
      <c r="W1848" s="109"/>
      <c r="X1848" s="109"/>
      <c r="Y1848" s="83"/>
      <c r="Z1848" s="83"/>
      <c r="AA1848" s="83"/>
    </row>
    <row r="1849" spans="2:27">
      <c r="B1849" s="9" t="s">
        <v>2961</v>
      </c>
      <c r="C1849" s="11"/>
      <c r="D1849" s="11"/>
      <c r="E1849" s="11"/>
      <c r="F1849" s="11" t="s">
        <v>205</v>
      </c>
      <c r="G1849" s="93"/>
      <c r="H1849" s="93"/>
      <c r="I1849" s="93"/>
      <c r="J1849" s="93"/>
      <c r="K1849" s="96"/>
      <c r="L1849" s="97"/>
      <c r="M1849" s="97"/>
      <c r="N1849" s="97"/>
      <c r="R1849" s="106"/>
      <c r="S1849" s="83"/>
      <c r="T1849" s="106"/>
      <c r="U1849" s="109"/>
      <c r="V1849" s="109"/>
      <c r="W1849" s="109"/>
      <c r="X1849" s="109"/>
      <c r="Y1849" s="83"/>
      <c r="Z1849" s="83"/>
      <c r="AA1849" s="83"/>
    </row>
    <row r="1850" spans="2:27">
      <c r="B1850" s="9" t="s">
        <v>2962</v>
      </c>
      <c r="C1850" s="11"/>
      <c r="D1850" s="11"/>
      <c r="E1850" s="11"/>
      <c r="F1850" s="11" t="s">
        <v>207</v>
      </c>
      <c r="G1850" s="93"/>
      <c r="H1850" s="93"/>
      <c r="I1850" s="93"/>
      <c r="J1850" s="93"/>
      <c r="K1850" s="96"/>
      <c r="L1850" s="97"/>
      <c r="M1850" s="97"/>
      <c r="N1850" s="97"/>
      <c r="R1850" s="106"/>
      <c r="S1850" s="83"/>
      <c r="T1850" s="106"/>
      <c r="U1850" s="109"/>
      <c r="V1850" s="109"/>
      <c r="W1850" s="109"/>
      <c r="X1850" s="109"/>
      <c r="Y1850" s="83"/>
      <c r="Z1850" s="83"/>
      <c r="AA1850" s="83"/>
    </row>
    <row r="1851" spans="2:27">
      <c r="B1851" s="9"/>
      <c r="C1851" s="11"/>
      <c r="D1851" s="11"/>
      <c r="E1851" s="11" t="s">
        <v>2963</v>
      </c>
      <c r="F1851" s="11"/>
      <c r="G1851" s="93"/>
      <c r="H1851" s="93"/>
      <c r="I1851" s="93"/>
      <c r="J1851" s="93"/>
      <c r="K1851" s="96"/>
      <c r="L1851" s="97"/>
      <c r="M1851" s="97"/>
      <c r="N1851" s="97"/>
      <c r="R1851" s="106"/>
      <c r="S1851" s="83"/>
      <c r="T1851" s="106"/>
      <c r="U1851" s="109"/>
      <c r="V1851" s="109"/>
      <c r="W1851" s="109"/>
      <c r="X1851" s="109"/>
      <c r="Y1851" s="83"/>
      <c r="Z1851" s="83"/>
      <c r="AA1851" s="83"/>
    </row>
    <row r="1852" spans="2:27">
      <c r="B1852" s="9" t="s">
        <v>2964</v>
      </c>
      <c r="C1852" s="11"/>
      <c r="D1852" s="11"/>
      <c r="E1852" s="11"/>
      <c r="F1852" s="11" t="s">
        <v>2963</v>
      </c>
      <c r="G1852" s="93"/>
      <c r="H1852" s="93"/>
      <c r="I1852" s="93"/>
      <c r="J1852" s="93"/>
      <c r="K1852" s="96"/>
      <c r="L1852" s="97"/>
      <c r="M1852" s="97"/>
      <c r="N1852" s="97"/>
      <c r="R1852" s="106"/>
      <c r="S1852" s="83"/>
      <c r="T1852" s="106"/>
      <c r="U1852" s="109"/>
      <c r="V1852" s="109"/>
      <c r="W1852" s="109"/>
      <c r="X1852" s="109"/>
      <c r="Y1852" s="83"/>
      <c r="Z1852" s="83"/>
      <c r="AA1852" s="83"/>
    </row>
    <row r="1853" spans="2:27">
      <c r="B1853" s="9"/>
      <c r="C1853" s="11"/>
      <c r="D1853" s="11"/>
      <c r="E1853" s="11" t="s">
        <v>2965</v>
      </c>
      <c r="F1853" s="11"/>
      <c r="G1853" s="93"/>
      <c r="H1853" s="93"/>
      <c r="I1853" s="93"/>
      <c r="J1853" s="93"/>
      <c r="K1853" s="96"/>
      <c r="L1853" s="97"/>
      <c r="M1853" s="97"/>
      <c r="N1853" s="97"/>
      <c r="R1853" s="106"/>
      <c r="S1853" s="83"/>
      <c r="T1853" s="106"/>
      <c r="U1853" s="109"/>
      <c r="V1853" s="109"/>
      <c r="W1853" s="109"/>
      <c r="X1853" s="109"/>
      <c r="Y1853" s="83"/>
      <c r="Z1853" s="83"/>
      <c r="AA1853" s="83"/>
    </row>
    <row r="1854" spans="2:27">
      <c r="B1854" s="9" t="s">
        <v>2966</v>
      </c>
      <c r="C1854" s="11"/>
      <c r="D1854" s="11"/>
      <c r="E1854" s="11"/>
      <c r="F1854" s="11" t="s">
        <v>2967</v>
      </c>
      <c r="G1854" s="93"/>
      <c r="H1854" s="93"/>
      <c r="I1854" s="93"/>
      <c r="J1854" s="93"/>
      <c r="K1854" s="96"/>
      <c r="L1854" s="97"/>
      <c r="M1854" s="97"/>
      <c r="N1854" s="97"/>
      <c r="R1854" s="106"/>
      <c r="S1854" s="83"/>
      <c r="T1854" s="106"/>
      <c r="U1854" s="109"/>
      <c r="V1854" s="109"/>
      <c r="W1854" s="109"/>
      <c r="X1854" s="109"/>
      <c r="Y1854" s="83"/>
      <c r="Z1854" s="83"/>
      <c r="AA1854" s="83"/>
    </row>
    <row r="1855" spans="2:27">
      <c r="B1855" s="9" t="s">
        <v>2968</v>
      </c>
      <c r="C1855" s="11"/>
      <c r="D1855" s="11"/>
      <c r="E1855" s="11"/>
      <c r="F1855" s="11" t="s">
        <v>2969</v>
      </c>
      <c r="G1855" s="93"/>
      <c r="H1855" s="93"/>
      <c r="I1855" s="93"/>
      <c r="J1855" s="93"/>
      <c r="K1855" s="96"/>
      <c r="L1855" s="97"/>
      <c r="M1855" s="97"/>
      <c r="N1855" s="97"/>
      <c r="R1855" s="106"/>
      <c r="S1855" s="83"/>
      <c r="T1855" s="106"/>
      <c r="U1855" s="109"/>
      <c r="V1855" s="109"/>
      <c r="W1855" s="109"/>
      <c r="X1855" s="109"/>
      <c r="Y1855" s="83"/>
      <c r="Z1855" s="83"/>
      <c r="AA1855" s="83"/>
    </row>
    <row r="1856" spans="2:27">
      <c r="B1856" s="9" t="s">
        <v>2970</v>
      </c>
      <c r="C1856" s="11"/>
      <c r="D1856" s="11"/>
      <c r="E1856" s="11"/>
      <c r="F1856" s="11" t="s">
        <v>2971</v>
      </c>
      <c r="G1856" s="93"/>
      <c r="H1856" s="93"/>
      <c r="I1856" s="93"/>
      <c r="J1856" s="93"/>
      <c r="K1856" s="96"/>
      <c r="L1856" s="97"/>
      <c r="M1856" s="97"/>
      <c r="N1856" s="97"/>
      <c r="R1856" s="106"/>
      <c r="S1856" s="83"/>
      <c r="T1856" s="106"/>
      <c r="U1856" s="109"/>
      <c r="V1856" s="109"/>
      <c r="W1856" s="109"/>
      <c r="X1856" s="109"/>
      <c r="Y1856" s="83"/>
      <c r="Z1856" s="83"/>
      <c r="AA1856" s="83"/>
    </row>
    <row r="1857" spans="2:27">
      <c r="B1857" s="9" t="s">
        <v>2972</v>
      </c>
      <c r="C1857" s="11"/>
      <c r="D1857" s="11"/>
      <c r="E1857" s="11"/>
      <c r="F1857" s="11" t="s">
        <v>2973</v>
      </c>
      <c r="G1857" s="93"/>
      <c r="H1857" s="93"/>
      <c r="I1857" s="93"/>
      <c r="J1857" s="93"/>
      <c r="K1857" s="96"/>
      <c r="L1857" s="97"/>
      <c r="M1857" s="97"/>
      <c r="N1857" s="97"/>
      <c r="R1857" s="106"/>
      <c r="S1857" s="83"/>
      <c r="T1857" s="106"/>
      <c r="U1857" s="109"/>
      <c r="V1857" s="109"/>
      <c r="W1857" s="109"/>
      <c r="X1857" s="109"/>
      <c r="Y1857" s="83"/>
      <c r="Z1857" s="83"/>
      <c r="AA1857" s="83"/>
    </row>
    <row r="1858" spans="2:27">
      <c r="B1858" s="9" t="s">
        <v>2974</v>
      </c>
      <c r="C1858" s="11"/>
      <c r="D1858" s="11"/>
      <c r="E1858" s="11"/>
      <c r="F1858" s="11" t="s">
        <v>2975</v>
      </c>
      <c r="G1858" s="93"/>
      <c r="H1858" s="93"/>
      <c r="I1858" s="93"/>
      <c r="J1858" s="93"/>
      <c r="K1858" s="96"/>
      <c r="L1858" s="97"/>
      <c r="M1858" s="97"/>
      <c r="N1858" s="97"/>
      <c r="R1858" s="106"/>
      <c r="S1858" s="83"/>
      <c r="T1858" s="106"/>
      <c r="U1858" s="109"/>
      <c r="V1858" s="109"/>
      <c r="W1858" s="109"/>
      <c r="X1858" s="109"/>
      <c r="Y1858" s="83"/>
      <c r="Z1858" s="83"/>
      <c r="AA1858" s="83"/>
    </row>
    <row r="1859" spans="2:27">
      <c r="B1859" s="9"/>
      <c r="C1859" s="11"/>
      <c r="D1859" s="11"/>
      <c r="E1859" s="11" t="s">
        <v>2976</v>
      </c>
      <c r="F1859" s="11"/>
      <c r="G1859" s="93"/>
      <c r="H1859" s="93"/>
      <c r="I1859" s="93"/>
      <c r="J1859" s="93"/>
      <c r="K1859" s="96"/>
      <c r="L1859" s="97"/>
      <c r="M1859" s="97"/>
      <c r="N1859" s="97"/>
      <c r="R1859" s="106"/>
      <c r="S1859" s="83"/>
      <c r="T1859" s="106"/>
      <c r="U1859" s="109"/>
      <c r="V1859" s="109"/>
      <c r="W1859" s="109"/>
      <c r="X1859" s="109"/>
      <c r="Y1859" s="83"/>
      <c r="Z1859" s="83"/>
      <c r="AA1859" s="83"/>
    </row>
    <row r="1860" spans="2:27">
      <c r="B1860" s="9" t="s">
        <v>2977</v>
      </c>
      <c r="C1860" s="11"/>
      <c r="D1860" s="11"/>
      <c r="E1860" s="11"/>
      <c r="F1860" s="11" t="s">
        <v>2978</v>
      </c>
      <c r="G1860" s="93"/>
      <c r="H1860" s="93"/>
      <c r="I1860" s="93"/>
      <c r="J1860" s="93"/>
      <c r="K1860" s="96"/>
      <c r="L1860" s="97"/>
      <c r="M1860" s="97"/>
      <c r="N1860" s="97"/>
      <c r="R1860" s="106"/>
      <c r="S1860" s="83"/>
      <c r="T1860" s="106"/>
      <c r="U1860" s="109"/>
      <c r="V1860" s="109"/>
      <c r="W1860" s="109"/>
      <c r="X1860" s="109"/>
      <c r="Y1860" s="83"/>
      <c r="Z1860" s="83"/>
      <c r="AA1860" s="83"/>
    </row>
    <row r="1861" spans="2:27">
      <c r="B1861" s="9" t="s">
        <v>2979</v>
      </c>
      <c r="C1861" s="11"/>
      <c r="D1861" s="11"/>
      <c r="E1861" s="11"/>
      <c r="F1861" s="11" t="s">
        <v>2980</v>
      </c>
      <c r="G1861" s="93"/>
      <c r="H1861" s="93"/>
      <c r="I1861" s="93"/>
      <c r="J1861" s="93"/>
      <c r="K1861" s="96"/>
      <c r="L1861" s="97"/>
      <c r="M1861" s="97"/>
      <c r="N1861" s="97"/>
      <c r="R1861" s="106"/>
      <c r="S1861" s="83"/>
      <c r="T1861" s="106"/>
      <c r="U1861" s="109"/>
      <c r="V1861" s="109"/>
      <c r="W1861" s="109"/>
      <c r="X1861" s="109"/>
      <c r="Y1861" s="83"/>
      <c r="Z1861" s="83"/>
      <c r="AA1861" s="83"/>
    </row>
    <row r="1862" spans="2:27">
      <c r="B1862" s="9" t="s">
        <v>2981</v>
      </c>
      <c r="C1862" s="11"/>
      <c r="D1862" s="11"/>
      <c r="E1862" s="11"/>
      <c r="F1862" s="98" t="s">
        <v>3499</v>
      </c>
      <c r="G1862" s="93"/>
      <c r="H1862" s="93"/>
      <c r="I1862" s="93"/>
      <c r="J1862" s="93"/>
      <c r="K1862" s="96"/>
      <c r="L1862" s="97"/>
      <c r="M1862" s="97"/>
      <c r="N1862" s="97"/>
      <c r="R1862" s="106"/>
      <c r="S1862" s="83"/>
      <c r="T1862" s="106"/>
      <c r="U1862" s="109"/>
      <c r="V1862" s="109"/>
      <c r="W1862" s="109"/>
      <c r="X1862" s="109"/>
      <c r="Y1862" s="83"/>
      <c r="Z1862" s="83"/>
      <c r="AA1862" s="83"/>
    </row>
    <row r="1863" spans="2:27">
      <c r="B1863" s="9" t="s">
        <v>2982</v>
      </c>
      <c r="C1863" s="11"/>
      <c r="D1863" s="11"/>
      <c r="E1863" s="11"/>
      <c r="F1863" s="11" t="s">
        <v>2983</v>
      </c>
      <c r="G1863" s="93"/>
      <c r="H1863" s="93"/>
      <c r="I1863" s="93"/>
      <c r="J1863" s="93"/>
      <c r="K1863" s="96"/>
      <c r="L1863" s="97"/>
      <c r="M1863" s="97"/>
      <c r="N1863" s="97"/>
      <c r="R1863" s="106"/>
      <c r="S1863" s="83"/>
      <c r="T1863" s="106"/>
      <c r="U1863" s="109"/>
      <c r="V1863" s="109"/>
      <c r="W1863" s="109"/>
      <c r="X1863" s="109"/>
      <c r="Y1863" s="83"/>
      <c r="Z1863" s="83"/>
      <c r="AA1863" s="83"/>
    </row>
    <row r="1864" spans="2:27">
      <c r="B1864" s="9" t="s">
        <v>2984</v>
      </c>
      <c r="C1864" s="11"/>
      <c r="D1864" s="11"/>
      <c r="E1864" s="11"/>
      <c r="F1864" s="11" t="s">
        <v>2985</v>
      </c>
      <c r="G1864" s="93"/>
      <c r="H1864" s="93"/>
      <c r="I1864" s="93"/>
      <c r="J1864" s="93"/>
      <c r="K1864" s="96"/>
      <c r="L1864" s="97"/>
      <c r="M1864" s="97"/>
      <c r="N1864" s="97"/>
      <c r="R1864" s="106"/>
      <c r="S1864" s="83"/>
      <c r="T1864" s="106"/>
      <c r="U1864" s="109"/>
      <c r="V1864" s="109"/>
      <c r="W1864" s="109"/>
      <c r="X1864" s="109"/>
      <c r="Y1864" s="83"/>
      <c r="Z1864" s="83"/>
      <c r="AA1864" s="83"/>
    </row>
    <row r="1865" spans="2:27">
      <c r="B1865" s="9" t="s">
        <v>2986</v>
      </c>
      <c r="C1865" s="11"/>
      <c r="D1865" s="11"/>
      <c r="E1865" s="11"/>
      <c r="F1865" s="98" t="s">
        <v>3500</v>
      </c>
      <c r="G1865" s="93"/>
      <c r="H1865" s="93"/>
      <c r="I1865" s="93"/>
      <c r="J1865" s="93"/>
      <c r="K1865" s="96"/>
      <c r="L1865" s="97"/>
      <c r="M1865" s="97"/>
      <c r="N1865" s="97"/>
      <c r="R1865" s="106"/>
      <c r="S1865" s="83"/>
      <c r="T1865" s="106"/>
      <c r="U1865" s="109"/>
      <c r="V1865" s="109"/>
      <c r="W1865" s="109"/>
      <c r="X1865" s="109"/>
      <c r="Y1865" s="83"/>
      <c r="Z1865" s="83"/>
      <c r="AA1865" s="83"/>
    </row>
    <row r="1866" spans="2:27">
      <c r="B1866" s="9"/>
      <c r="C1866" s="11"/>
      <c r="D1866" s="11"/>
      <c r="E1866" s="11" t="s">
        <v>2987</v>
      </c>
      <c r="F1866" s="11"/>
      <c r="G1866" s="93"/>
      <c r="H1866" s="93"/>
      <c r="I1866" s="93"/>
      <c r="J1866" s="93"/>
      <c r="K1866" s="96"/>
      <c r="L1866" s="97"/>
      <c r="M1866" s="97"/>
      <c r="N1866" s="97"/>
      <c r="R1866" s="106"/>
      <c r="S1866" s="83"/>
      <c r="T1866" s="106"/>
      <c r="U1866" s="109"/>
      <c r="V1866" s="109"/>
      <c r="W1866" s="109"/>
      <c r="X1866" s="109"/>
      <c r="Y1866" s="83"/>
      <c r="Z1866" s="83"/>
      <c r="AA1866" s="83"/>
    </row>
    <row r="1867" spans="2:27">
      <c r="B1867" s="9" t="s">
        <v>2988</v>
      </c>
      <c r="C1867" s="11"/>
      <c r="D1867" s="11"/>
      <c r="E1867" s="11"/>
      <c r="F1867" s="11" t="s">
        <v>2989</v>
      </c>
      <c r="G1867" s="93"/>
      <c r="H1867" s="93"/>
      <c r="I1867" s="93"/>
      <c r="J1867" s="93"/>
      <c r="K1867" s="96"/>
      <c r="L1867" s="97"/>
      <c r="M1867" s="97"/>
      <c r="N1867" s="97"/>
      <c r="R1867" s="106"/>
      <c r="S1867" s="83"/>
      <c r="T1867" s="106"/>
      <c r="U1867" s="109"/>
      <c r="V1867" s="109"/>
      <c r="W1867" s="109"/>
      <c r="X1867" s="109"/>
      <c r="Y1867" s="83"/>
      <c r="Z1867" s="83"/>
      <c r="AA1867" s="83"/>
    </row>
    <row r="1868" spans="2:27">
      <c r="B1868" s="9" t="s">
        <v>2990</v>
      </c>
      <c r="C1868" s="11"/>
      <c r="D1868" s="11"/>
      <c r="E1868" s="11"/>
      <c r="F1868" s="11" t="s">
        <v>2991</v>
      </c>
      <c r="G1868" s="93"/>
      <c r="H1868" s="93"/>
      <c r="I1868" s="93"/>
      <c r="J1868" s="93"/>
      <c r="K1868" s="96"/>
      <c r="L1868" s="97"/>
      <c r="M1868" s="97"/>
      <c r="N1868" s="97"/>
      <c r="R1868" s="106"/>
      <c r="S1868" s="83"/>
      <c r="T1868" s="106"/>
      <c r="U1868" s="109"/>
      <c r="V1868" s="109"/>
      <c r="W1868" s="109"/>
      <c r="X1868" s="109"/>
      <c r="Y1868" s="83"/>
      <c r="Z1868" s="83"/>
      <c r="AA1868" s="83"/>
    </row>
    <row r="1869" spans="2:27">
      <c r="B1869" s="9" t="s">
        <v>2992</v>
      </c>
      <c r="C1869" s="11"/>
      <c r="D1869" s="11"/>
      <c r="E1869" s="11"/>
      <c r="F1869" s="11" t="s">
        <v>2993</v>
      </c>
      <c r="G1869" s="93"/>
      <c r="H1869" s="93"/>
      <c r="I1869" s="93"/>
      <c r="J1869" s="93"/>
      <c r="K1869" s="96"/>
      <c r="L1869" s="97"/>
      <c r="M1869" s="97"/>
      <c r="N1869" s="97"/>
      <c r="R1869" s="106"/>
      <c r="S1869" s="83"/>
      <c r="T1869" s="106"/>
      <c r="U1869" s="109"/>
      <c r="V1869" s="109"/>
      <c r="W1869" s="109"/>
      <c r="X1869" s="109"/>
      <c r="Y1869" s="83"/>
      <c r="Z1869" s="83"/>
      <c r="AA1869" s="83"/>
    </row>
    <row r="1870" spans="2:27">
      <c r="B1870" s="9" t="s">
        <v>2994</v>
      </c>
      <c r="C1870" s="11"/>
      <c r="D1870" s="11"/>
      <c r="E1870" s="11"/>
      <c r="F1870" s="11" t="s">
        <v>2995</v>
      </c>
      <c r="G1870" s="93"/>
      <c r="H1870" s="93"/>
      <c r="I1870" s="93"/>
      <c r="J1870" s="93"/>
      <c r="K1870" s="96"/>
      <c r="L1870" s="97"/>
      <c r="M1870" s="97"/>
      <c r="N1870" s="97"/>
      <c r="R1870" s="106"/>
      <c r="S1870" s="83"/>
      <c r="T1870" s="106"/>
      <c r="U1870" s="109"/>
      <c r="V1870" s="109"/>
      <c r="W1870" s="109"/>
      <c r="X1870" s="109"/>
      <c r="Y1870" s="83"/>
      <c r="Z1870" s="83"/>
      <c r="AA1870" s="83"/>
    </row>
    <row r="1871" spans="2:27">
      <c r="B1871" s="9" t="s">
        <v>2996</v>
      </c>
      <c r="C1871" s="11"/>
      <c r="D1871" s="11"/>
      <c r="E1871" s="11"/>
      <c r="F1871" s="11" t="s">
        <v>2997</v>
      </c>
      <c r="G1871" s="93"/>
      <c r="H1871" s="93"/>
      <c r="I1871" s="93"/>
      <c r="J1871" s="93"/>
      <c r="K1871" s="96"/>
      <c r="L1871" s="97"/>
      <c r="M1871" s="97"/>
      <c r="N1871" s="97"/>
      <c r="R1871" s="106"/>
      <c r="S1871" s="83"/>
      <c r="T1871" s="106"/>
      <c r="U1871" s="109"/>
      <c r="V1871" s="109"/>
      <c r="W1871" s="109"/>
      <c r="X1871" s="109"/>
      <c r="Y1871" s="83"/>
      <c r="Z1871" s="83"/>
      <c r="AA1871" s="83"/>
    </row>
    <row r="1872" spans="2:27">
      <c r="B1872" s="9" t="s">
        <v>2998</v>
      </c>
      <c r="C1872" s="11"/>
      <c r="D1872" s="11"/>
      <c r="E1872" s="11"/>
      <c r="F1872" s="11" t="s">
        <v>2999</v>
      </c>
      <c r="G1872" s="93"/>
      <c r="H1872" s="93"/>
      <c r="I1872" s="93"/>
      <c r="J1872" s="93"/>
      <c r="K1872" s="96"/>
      <c r="L1872" s="97"/>
      <c r="M1872" s="97"/>
      <c r="N1872" s="97"/>
      <c r="R1872" s="106"/>
      <c r="S1872" s="83"/>
      <c r="T1872" s="106"/>
      <c r="U1872" s="109"/>
      <c r="V1872" s="109"/>
      <c r="W1872" s="109"/>
      <c r="X1872" s="109"/>
      <c r="Y1872" s="83"/>
      <c r="Z1872" s="83"/>
      <c r="AA1872" s="83"/>
    </row>
    <row r="1873" spans="2:27">
      <c r="B1873" s="9" t="s">
        <v>3000</v>
      </c>
      <c r="C1873" s="11"/>
      <c r="D1873" s="11"/>
      <c r="E1873" s="11"/>
      <c r="F1873" s="11" t="s">
        <v>3001</v>
      </c>
      <c r="G1873" s="93"/>
      <c r="H1873" s="93"/>
      <c r="I1873" s="93"/>
      <c r="J1873" s="93"/>
      <c r="K1873" s="96"/>
      <c r="L1873" s="97"/>
      <c r="M1873" s="97"/>
      <c r="N1873" s="97"/>
      <c r="R1873" s="106"/>
      <c r="S1873" s="83"/>
      <c r="T1873" s="106"/>
      <c r="U1873" s="109"/>
      <c r="V1873" s="109"/>
      <c r="W1873" s="109"/>
      <c r="X1873" s="109"/>
      <c r="Y1873" s="83"/>
      <c r="Z1873" s="83"/>
      <c r="AA1873" s="83"/>
    </row>
    <row r="1874" spans="2:27">
      <c r="B1874" s="9" t="s">
        <v>3002</v>
      </c>
      <c r="C1874" s="11"/>
      <c r="D1874" s="11"/>
      <c r="E1874" s="11"/>
      <c r="F1874" s="11" t="s">
        <v>3003</v>
      </c>
      <c r="G1874" s="93"/>
      <c r="H1874" s="93"/>
      <c r="I1874" s="93"/>
      <c r="J1874" s="93"/>
      <c r="K1874" s="96"/>
      <c r="L1874" s="97"/>
      <c r="M1874" s="97"/>
      <c r="N1874" s="97"/>
      <c r="R1874" s="106"/>
      <c r="S1874" s="83"/>
      <c r="T1874" s="106"/>
      <c r="U1874" s="109"/>
      <c r="V1874" s="109"/>
      <c r="W1874" s="109"/>
      <c r="X1874" s="109"/>
      <c r="Y1874" s="83"/>
      <c r="Z1874" s="83"/>
      <c r="AA1874" s="83"/>
    </row>
    <row r="1875" spans="2:27">
      <c r="B1875" s="9"/>
      <c r="C1875" s="11"/>
      <c r="D1875" s="11"/>
      <c r="E1875" s="11" t="s">
        <v>3004</v>
      </c>
      <c r="F1875" s="11"/>
      <c r="G1875" s="93"/>
      <c r="H1875" s="93"/>
      <c r="I1875" s="93"/>
      <c r="J1875" s="93"/>
      <c r="K1875" s="96"/>
      <c r="L1875" s="97"/>
      <c r="M1875" s="97"/>
      <c r="N1875" s="97"/>
      <c r="R1875" s="106"/>
      <c r="S1875" s="83"/>
      <c r="T1875" s="106"/>
      <c r="U1875" s="109"/>
      <c r="V1875" s="109"/>
      <c r="W1875" s="109"/>
      <c r="X1875" s="109"/>
      <c r="Y1875" s="83"/>
      <c r="Z1875" s="83"/>
      <c r="AA1875" s="83"/>
    </row>
    <row r="1876" spans="2:27">
      <c r="B1876" s="9" t="s">
        <v>3005</v>
      </c>
      <c r="C1876" s="11"/>
      <c r="D1876" s="11"/>
      <c r="E1876" s="11"/>
      <c r="F1876" s="11" t="s">
        <v>3006</v>
      </c>
      <c r="G1876" s="93"/>
      <c r="H1876" s="93"/>
      <c r="I1876" s="93"/>
      <c r="J1876" s="93"/>
      <c r="K1876" s="96"/>
      <c r="L1876" s="97"/>
      <c r="M1876" s="97"/>
      <c r="N1876" s="97"/>
      <c r="R1876" s="106"/>
      <c r="S1876" s="83"/>
      <c r="T1876" s="106"/>
      <c r="U1876" s="109"/>
      <c r="V1876" s="109"/>
      <c r="W1876" s="109"/>
      <c r="X1876" s="109"/>
      <c r="Y1876" s="83"/>
      <c r="Z1876" s="83"/>
      <c r="AA1876" s="83"/>
    </row>
    <row r="1877" spans="2:27">
      <c r="B1877" s="9" t="s">
        <v>3007</v>
      </c>
      <c r="C1877" s="11"/>
      <c r="D1877" s="11"/>
      <c r="E1877" s="11"/>
      <c r="F1877" s="11" t="s">
        <v>3008</v>
      </c>
      <c r="G1877" s="93"/>
      <c r="H1877" s="93"/>
      <c r="I1877" s="93"/>
      <c r="J1877" s="93"/>
      <c r="K1877" s="96"/>
      <c r="L1877" s="97"/>
      <c r="M1877" s="97"/>
      <c r="N1877" s="97"/>
      <c r="R1877" s="106"/>
      <c r="S1877" s="83"/>
      <c r="T1877" s="106"/>
      <c r="U1877" s="109"/>
      <c r="V1877" s="109"/>
      <c r="W1877" s="109"/>
      <c r="X1877" s="109"/>
      <c r="Y1877" s="83"/>
      <c r="Z1877" s="83"/>
      <c r="AA1877" s="83"/>
    </row>
    <row r="1878" spans="2:27">
      <c r="B1878" s="9" t="s">
        <v>3009</v>
      </c>
      <c r="C1878" s="11"/>
      <c r="D1878" s="11"/>
      <c r="E1878" s="11"/>
      <c r="F1878" s="11" t="s">
        <v>3010</v>
      </c>
      <c r="G1878" s="93"/>
      <c r="H1878" s="93"/>
      <c r="I1878" s="93"/>
      <c r="J1878" s="93"/>
      <c r="K1878" s="96"/>
      <c r="L1878" s="97"/>
      <c r="M1878" s="97"/>
      <c r="N1878" s="97"/>
      <c r="R1878" s="106"/>
      <c r="S1878" s="83"/>
      <c r="T1878" s="106"/>
      <c r="U1878" s="109"/>
      <c r="V1878" s="109"/>
      <c r="W1878" s="109"/>
      <c r="X1878" s="109"/>
      <c r="Y1878" s="83"/>
      <c r="Z1878" s="83"/>
      <c r="AA1878" s="83"/>
    </row>
    <row r="1879" spans="2:27">
      <c r="B1879" s="9"/>
      <c r="C1879" s="11"/>
      <c r="D1879" s="11"/>
      <c r="E1879" s="11" t="s">
        <v>3011</v>
      </c>
      <c r="F1879" s="11"/>
      <c r="G1879" s="93"/>
      <c r="H1879" s="93"/>
      <c r="I1879" s="93"/>
      <c r="J1879" s="93"/>
      <c r="K1879" s="96"/>
      <c r="L1879" s="97"/>
      <c r="M1879" s="97"/>
      <c r="N1879" s="97"/>
      <c r="R1879" s="106"/>
      <c r="S1879" s="83"/>
      <c r="T1879" s="106"/>
      <c r="U1879" s="109"/>
      <c r="V1879" s="109"/>
      <c r="W1879" s="109"/>
      <c r="X1879" s="109"/>
      <c r="Y1879" s="83"/>
      <c r="Z1879" s="83"/>
      <c r="AA1879" s="83"/>
    </row>
    <row r="1880" spans="2:27">
      <c r="B1880" s="9" t="s">
        <v>3012</v>
      </c>
      <c r="C1880" s="11"/>
      <c r="D1880" s="11"/>
      <c r="E1880" s="11"/>
      <c r="F1880" s="11" t="s">
        <v>3013</v>
      </c>
      <c r="G1880" s="93"/>
      <c r="H1880" s="93"/>
      <c r="I1880" s="93"/>
      <c r="J1880" s="93"/>
      <c r="K1880" s="96"/>
      <c r="L1880" s="97"/>
      <c r="M1880" s="97"/>
      <c r="N1880" s="97"/>
      <c r="R1880" s="106"/>
      <c r="S1880" s="83"/>
      <c r="T1880" s="106"/>
      <c r="U1880" s="109"/>
      <c r="V1880" s="109"/>
      <c r="W1880" s="109"/>
      <c r="X1880" s="109"/>
      <c r="Y1880" s="83"/>
      <c r="Z1880" s="83"/>
      <c r="AA1880" s="83"/>
    </row>
    <row r="1881" spans="2:27">
      <c r="B1881" s="9" t="s">
        <v>3014</v>
      </c>
      <c r="C1881" s="11"/>
      <c r="D1881" s="11"/>
      <c r="E1881" s="11"/>
      <c r="F1881" s="11" t="s">
        <v>3015</v>
      </c>
      <c r="G1881" s="93"/>
      <c r="H1881" s="93"/>
      <c r="I1881" s="93"/>
      <c r="J1881" s="93"/>
      <c r="K1881" s="96"/>
      <c r="L1881" s="97"/>
      <c r="M1881" s="97"/>
      <c r="N1881" s="97"/>
      <c r="R1881" s="106"/>
      <c r="S1881" s="83"/>
      <c r="T1881" s="106"/>
      <c r="U1881" s="109"/>
      <c r="V1881" s="109"/>
      <c r="W1881" s="109"/>
      <c r="X1881" s="109"/>
      <c r="Y1881" s="83"/>
      <c r="Z1881" s="83"/>
      <c r="AA1881" s="83"/>
    </row>
    <row r="1882" spans="2:27">
      <c r="B1882" s="9" t="s">
        <v>3016</v>
      </c>
      <c r="C1882" s="11"/>
      <c r="D1882" s="11"/>
      <c r="E1882" s="11"/>
      <c r="F1882" s="11" t="s">
        <v>3017</v>
      </c>
      <c r="G1882" s="93"/>
      <c r="H1882" s="93"/>
      <c r="I1882" s="93"/>
      <c r="J1882" s="93"/>
      <c r="K1882" s="96"/>
      <c r="L1882" s="97"/>
      <c r="M1882" s="97"/>
      <c r="N1882" s="97"/>
      <c r="R1882" s="106"/>
      <c r="S1882" s="83"/>
      <c r="T1882" s="106"/>
      <c r="U1882" s="109"/>
      <c r="V1882" s="109"/>
      <c r="W1882" s="109"/>
      <c r="X1882" s="109"/>
      <c r="Y1882" s="83"/>
      <c r="Z1882" s="83"/>
      <c r="AA1882" s="83"/>
    </row>
    <row r="1883" spans="2:27">
      <c r="B1883" s="9" t="s">
        <v>3018</v>
      </c>
      <c r="C1883" s="11"/>
      <c r="D1883" s="11"/>
      <c r="E1883" s="11"/>
      <c r="F1883" s="11" t="s">
        <v>3019</v>
      </c>
      <c r="G1883" s="93"/>
      <c r="H1883" s="93"/>
      <c r="I1883" s="93"/>
      <c r="J1883" s="93"/>
      <c r="K1883" s="96"/>
      <c r="L1883" s="97"/>
      <c r="M1883" s="97"/>
      <c r="N1883" s="97"/>
      <c r="R1883" s="106"/>
      <c r="S1883" s="83"/>
      <c r="T1883" s="106"/>
      <c r="U1883" s="109"/>
      <c r="V1883" s="109"/>
      <c r="W1883" s="109"/>
      <c r="X1883" s="109"/>
      <c r="Y1883" s="83"/>
      <c r="Z1883" s="83"/>
      <c r="AA1883" s="83"/>
    </row>
    <row r="1884" spans="2:27">
      <c r="B1884" s="9" t="s">
        <v>3020</v>
      </c>
      <c r="C1884" s="11"/>
      <c r="D1884" s="11"/>
      <c r="E1884" s="11"/>
      <c r="F1884" s="11" t="s">
        <v>3021</v>
      </c>
      <c r="G1884" s="93"/>
      <c r="H1884" s="93"/>
      <c r="I1884" s="93"/>
      <c r="J1884" s="93"/>
      <c r="K1884" s="96"/>
      <c r="L1884" s="97"/>
      <c r="M1884" s="97"/>
      <c r="N1884" s="97"/>
      <c r="R1884" s="106"/>
      <c r="S1884" s="83"/>
      <c r="T1884" s="106"/>
      <c r="U1884" s="109"/>
      <c r="V1884" s="109"/>
      <c r="W1884" s="109"/>
      <c r="X1884" s="109"/>
      <c r="Y1884" s="83"/>
      <c r="Z1884" s="83"/>
      <c r="AA1884" s="83"/>
    </row>
    <row r="1885" spans="2:27">
      <c r="B1885" s="9" t="s">
        <v>3022</v>
      </c>
      <c r="C1885" s="11"/>
      <c r="D1885" s="11"/>
      <c r="E1885" s="11"/>
      <c r="F1885" s="11" t="s">
        <v>3023</v>
      </c>
      <c r="G1885" s="93"/>
      <c r="H1885" s="93"/>
      <c r="I1885" s="93"/>
      <c r="J1885" s="93"/>
      <c r="K1885" s="96"/>
      <c r="L1885" s="97"/>
      <c r="M1885" s="97"/>
      <c r="N1885" s="97"/>
      <c r="R1885" s="106"/>
      <c r="S1885" s="83"/>
      <c r="T1885" s="106"/>
      <c r="U1885" s="109"/>
      <c r="V1885" s="109"/>
      <c r="W1885" s="109"/>
      <c r="X1885" s="109"/>
      <c r="Y1885" s="83"/>
      <c r="Z1885" s="83"/>
      <c r="AA1885" s="83"/>
    </row>
    <row r="1886" spans="2:27">
      <c r="B1886" s="9"/>
      <c r="C1886" s="11"/>
      <c r="D1886" s="11"/>
      <c r="E1886" s="11" t="s">
        <v>3024</v>
      </c>
      <c r="F1886" s="11"/>
      <c r="G1886" s="93"/>
      <c r="H1886" s="93"/>
      <c r="I1886" s="93"/>
      <c r="J1886" s="93"/>
      <c r="K1886" s="96"/>
      <c r="L1886" s="97"/>
      <c r="M1886" s="97"/>
      <c r="N1886" s="97"/>
      <c r="R1886" s="106"/>
      <c r="S1886" s="83"/>
      <c r="T1886" s="106"/>
      <c r="U1886" s="109"/>
      <c r="V1886" s="109"/>
      <c r="W1886" s="109"/>
      <c r="X1886" s="109"/>
      <c r="Y1886" s="83"/>
      <c r="Z1886" s="83"/>
      <c r="AA1886" s="83"/>
    </row>
    <row r="1887" spans="2:27">
      <c r="B1887" s="9" t="s">
        <v>3025</v>
      </c>
      <c r="C1887" s="11"/>
      <c r="D1887" s="11"/>
      <c r="E1887" s="11"/>
      <c r="F1887" s="11" t="s">
        <v>3026</v>
      </c>
      <c r="G1887" s="93"/>
      <c r="H1887" s="93"/>
      <c r="I1887" s="93"/>
      <c r="J1887" s="93"/>
      <c r="K1887" s="96"/>
      <c r="L1887" s="97"/>
      <c r="M1887" s="97"/>
      <c r="N1887" s="97"/>
      <c r="R1887" s="106"/>
      <c r="S1887" s="83"/>
      <c r="T1887" s="106"/>
      <c r="U1887" s="109"/>
      <c r="V1887" s="109"/>
      <c r="W1887" s="109"/>
      <c r="X1887" s="109"/>
      <c r="Y1887" s="83"/>
      <c r="Z1887" s="83"/>
      <c r="AA1887" s="83"/>
    </row>
    <row r="1888" spans="2:27">
      <c r="B1888" s="9" t="s">
        <v>3027</v>
      </c>
      <c r="C1888" s="11"/>
      <c r="D1888" s="11"/>
      <c r="E1888" s="11"/>
      <c r="F1888" s="11" t="s">
        <v>3028</v>
      </c>
      <c r="G1888" s="93"/>
      <c r="H1888" s="93"/>
      <c r="I1888" s="93"/>
      <c r="J1888" s="93"/>
      <c r="K1888" s="96"/>
      <c r="L1888" s="97"/>
      <c r="M1888" s="97"/>
      <c r="N1888" s="97"/>
      <c r="R1888" s="106"/>
      <c r="S1888" s="83"/>
      <c r="T1888" s="106"/>
      <c r="U1888" s="109"/>
      <c r="V1888" s="109"/>
      <c r="W1888" s="109"/>
      <c r="X1888" s="109"/>
      <c r="Y1888" s="83"/>
      <c r="Z1888" s="83"/>
      <c r="AA1888" s="83"/>
    </row>
    <row r="1889" spans="2:27">
      <c r="B1889" s="9" t="s">
        <v>3029</v>
      </c>
      <c r="C1889" s="11"/>
      <c r="D1889" s="11"/>
      <c r="E1889" s="11"/>
      <c r="F1889" s="11" t="s">
        <v>3030</v>
      </c>
      <c r="G1889" s="93"/>
      <c r="H1889" s="93"/>
      <c r="I1889" s="93"/>
      <c r="J1889" s="93"/>
      <c r="K1889" s="96"/>
      <c r="L1889" s="97"/>
      <c r="M1889" s="97"/>
      <c r="N1889" s="97"/>
      <c r="R1889" s="106"/>
      <c r="S1889" s="83"/>
      <c r="T1889" s="106"/>
      <c r="U1889" s="109"/>
      <c r="V1889" s="109"/>
      <c r="W1889" s="109"/>
      <c r="X1889" s="109"/>
      <c r="Y1889" s="83"/>
      <c r="Z1889" s="83"/>
      <c r="AA1889" s="83"/>
    </row>
    <row r="1890" spans="2:27">
      <c r="B1890" s="9" t="s">
        <v>3031</v>
      </c>
      <c r="C1890" s="11"/>
      <c r="D1890" s="11"/>
      <c r="E1890" s="11"/>
      <c r="F1890" s="11" t="s">
        <v>3032</v>
      </c>
      <c r="G1890" s="93"/>
      <c r="H1890" s="93"/>
      <c r="I1890" s="93"/>
      <c r="J1890" s="93"/>
      <c r="K1890" s="96"/>
      <c r="L1890" s="97"/>
      <c r="M1890" s="97"/>
      <c r="N1890" s="97"/>
      <c r="R1890" s="106"/>
      <c r="S1890" s="83"/>
      <c r="T1890" s="106"/>
      <c r="U1890" s="109"/>
      <c r="V1890" s="109"/>
      <c r="W1890" s="109"/>
      <c r="X1890" s="109"/>
      <c r="Y1890" s="83"/>
      <c r="Z1890" s="83"/>
      <c r="AA1890" s="83"/>
    </row>
    <row r="1891" spans="2:27">
      <c r="B1891" s="9" t="s">
        <v>3033</v>
      </c>
      <c r="C1891" s="11"/>
      <c r="D1891" s="11"/>
      <c r="E1891" s="11"/>
      <c r="F1891" s="11" t="s">
        <v>3034</v>
      </c>
      <c r="G1891" s="93"/>
      <c r="H1891" s="93"/>
      <c r="I1891" s="93"/>
      <c r="J1891" s="93"/>
      <c r="K1891" s="96"/>
      <c r="L1891" s="97"/>
      <c r="M1891" s="97"/>
      <c r="N1891" s="97"/>
      <c r="R1891" s="106"/>
      <c r="S1891" s="83"/>
      <c r="T1891" s="106"/>
      <c r="U1891" s="109"/>
      <c r="V1891" s="109"/>
      <c r="W1891" s="109"/>
      <c r="X1891" s="109"/>
      <c r="Y1891" s="83"/>
      <c r="Z1891" s="83"/>
      <c r="AA1891" s="83"/>
    </row>
    <row r="1892" spans="2:27">
      <c r="B1892" s="9" t="s">
        <v>3035</v>
      </c>
      <c r="C1892" s="11"/>
      <c r="D1892" s="11"/>
      <c r="E1892" s="11"/>
      <c r="F1892" s="11" t="s">
        <v>3036</v>
      </c>
      <c r="G1892" s="93"/>
      <c r="H1892" s="93"/>
      <c r="I1892" s="93"/>
      <c r="J1892" s="93"/>
      <c r="K1892" s="96"/>
      <c r="L1892" s="97"/>
      <c r="M1892" s="97"/>
      <c r="N1892" s="97"/>
      <c r="R1892" s="106"/>
      <c r="S1892" s="83"/>
      <c r="T1892" s="106"/>
      <c r="U1892" s="109"/>
      <c r="V1892" s="109"/>
      <c r="W1892" s="109"/>
      <c r="X1892" s="109"/>
      <c r="Y1892" s="83"/>
      <c r="Z1892" s="83"/>
      <c r="AA1892" s="83"/>
    </row>
    <row r="1893" spans="2:27">
      <c r="B1893" s="9" t="s">
        <v>3037</v>
      </c>
      <c r="C1893" s="11"/>
      <c r="D1893" s="11"/>
      <c r="E1893" s="11"/>
      <c r="F1893" s="11" t="s">
        <v>3038</v>
      </c>
      <c r="G1893" s="93"/>
      <c r="H1893" s="93"/>
      <c r="I1893" s="93"/>
      <c r="J1893" s="93"/>
      <c r="K1893" s="96"/>
      <c r="L1893" s="97"/>
      <c r="M1893" s="97"/>
      <c r="N1893" s="97"/>
      <c r="R1893" s="106"/>
      <c r="S1893" s="83"/>
      <c r="T1893" s="106"/>
      <c r="U1893" s="109"/>
      <c r="V1893" s="109"/>
      <c r="W1893" s="109"/>
      <c r="X1893" s="109"/>
      <c r="Y1893" s="83"/>
      <c r="Z1893" s="83"/>
      <c r="AA1893" s="83"/>
    </row>
    <row r="1894" spans="2:27">
      <c r="B1894" s="9"/>
      <c r="C1894" s="11" t="s">
        <v>3039</v>
      </c>
      <c r="D1894" s="11"/>
      <c r="E1894" s="11"/>
      <c r="F1894" s="11"/>
      <c r="G1894" s="93"/>
      <c r="H1894" s="93"/>
      <c r="I1894" s="93"/>
      <c r="J1894" s="93"/>
      <c r="K1894" s="96"/>
      <c r="L1894" s="97"/>
      <c r="M1894" s="97"/>
      <c r="N1894" s="97"/>
      <c r="R1894" s="106"/>
      <c r="S1894" s="83"/>
      <c r="T1894" s="106"/>
      <c r="U1894" s="109"/>
      <c r="V1894" s="109"/>
      <c r="W1894" s="109"/>
      <c r="X1894" s="109"/>
      <c r="Y1894" s="83"/>
      <c r="Z1894" s="83"/>
      <c r="AA1894" s="83"/>
    </row>
    <row r="1895" spans="2:27">
      <c r="B1895" s="9"/>
      <c r="C1895" s="11"/>
      <c r="D1895" s="11" t="s">
        <v>3040</v>
      </c>
      <c r="E1895" s="11"/>
      <c r="F1895" s="11"/>
      <c r="G1895" s="93"/>
      <c r="H1895" s="93"/>
      <c r="I1895" s="93"/>
      <c r="J1895" s="93"/>
      <c r="K1895" s="96"/>
      <c r="L1895" s="97"/>
      <c r="M1895" s="97"/>
      <c r="N1895" s="97"/>
      <c r="R1895" s="106"/>
      <c r="S1895" s="83"/>
      <c r="T1895" s="106"/>
      <c r="U1895" s="109"/>
      <c r="V1895" s="109"/>
      <c r="W1895" s="109"/>
      <c r="X1895" s="109"/>
      <c r="Y1895" s="83"/>
      <c r="Z1895" s="83"/>
      <c r="AA1895" s="83"/>
    </row>
    <row r="1896" spans="2:27">
      <c r="B1896" s="9"/>
      <c r="C1896" s="11"/>
      <c r="D1896" s="11"/>
      <c r="E1896" s="11" t="s">
        <v>3041</v>
      </c>
      <c r="F1896" s="11"/>
      <c r="G1896" s="93"/>
      <c r="H1896" s="93"/>
      <c r="I1896" s="93"/>
      <c r="J1896" s="93"/>
      <c r="K1896" s="96"/>
      <c r="L1896" s="97"/>
      <c r="M1896" s="97"/>
      <c r="N1896" s="97"/>
      <c r="R1896" s="106"/>
      <c r="S1896" s="83"/>
      <c r="T1896" s="106"/>
      <c r="U1896" s="109"/>
      <c r="V1896" s="109"/>
      <c r="W1896" s="109"/>
      <c r="X1896" s="109"/>
      <c r="Y1896" s="83"/>
      <c r="Z1896" s="83"/>
      <c r="AA1896" s="83"/>
    </row>
    <row r="1897" spans="2:27">
      <c r="B1897" s="9" t="s">
        <v>3042</v>
      </c>
      <c r="C1897" s="11"/>
      <c r="D1897" s="11"/>
      <c r="E1897" s="11"/>
      <c r="F1897" s="11" t="s">
        <v>2080</v>
      </c>
      <c r="G1897" s="93"/>
      <c r="H1897" s="93"/>
      <c r="I1897" s="93"/>
      <c r="J1897" s="93"/>
      <c r="K1897" s="96"/>
      <c r="L1897" s="97"/>
      <c r="M1897" s="97"/>
      <c r="N1897" s="97"/>
      <c r="R1897" s="106"/>
      <c r="S1897" s="83"/>
      <c r="T1897" s="106"/>
      <c r="U1897" s="109"/>
      <c r="V1897" s="109"/>
      <c r="W1897" s="109"/>
      <c r="X1897" s="109"/>
      <c r="Y1897" s="83"/>
      <c r="Z1897" s="83"/>
      <c r="AA1897" s="83"/>
    </row>
    <row r="1898" spans="2:27">
      <c r="B1898" s="9"/>
      <c r="C1898" s="11"/>
      <c r="D1898" s="11"/>
      <c r="E1898" s="11" t="s">
        <v>3043</v>
      </c>
      <c r="F1898" s="11"/>
      <c r="G1898" s="93"/>
      <c r="H1898" s="93"/>
      <c r="I1898" s="93"/>
      <c r="J1898" s="93"/>
      <c r="K1898" s="96"/>
      <c r="L1898" s="97"/>
      <c r="M1898" s="97"/>
      <c r="N1898" s="97"/>
      <c r="R1898" s="106"/>
      <c r="S1898" s="83"/>
      <c r="T1898" s="106"/>
      <c r="U1898" s="109"/>
      <c r="V1898" s="109"/>
      <c r="W1898" s="109"/>
      <c r="X1898" s="109"/>
      <c r="Y1898" s="83"/>
      <c r="Z1898" s="83"/>
      <c r="AA1898" s="83"/>
    </row>
    <row r="1899" spans="2:27">
      <c r="B1899" s="9" t="s">
        <v>3044</v>
      </c>
      <c r="C1899" s="11"/>
      <c r="D1899" s="11"/>
      <c r="E1899" s="11"/>
      <c r="F1899" s="11" t="s">
        <v>3043</v>
      </c>
      <c r="G1899" s="93"/>
      <c r="H1899" s="93"/>
      <c r="I1899" s="93"/>
      <c r="J1899" s="93"/>
      <c r="K1899" s="96"/>
      <c r="L1899" s="97"/>
      <c r="M1899" s="97"/>
      <c r="N1899" s="97"/>
      <c r="R1899" s="106"/>
      <c r="S1899" s="83"/>
      <c r="T1899" s="106"/>
      <c r="U1899" s="109"/>
      <c r="V1899" s="109"/>
      <c r="W1899" s="109"/>
      <c r="X1899" s="109"/>
      <c r="Y1899" s="83"/>
      <c r="Z1899" s="83"/>
      <c r="AA1899" s="83"/>
    </row>
    <row r="1900" spans="2:27">
      <c r="B1900" s="9"/>
      <c r="C1900" s="11"/>
      <c r="D1900" s="11"/>
      <c r="E1900" s="11" t="s">
        <v>3045</v>
      </c>
      <c r="F1900" s="11"/>
      <c r="G1900" s="93"/>
      <c r="H1900" s="93"/>
      <c r="I1900" s="93"/>
      <c r="J1900" s="93"/>
      <c r="K1900" s="96"/>
      <c r="L1900" s="97"/>
      <c r="M1900" s="97"/>
      <c r="N1900" s="97"/>
      <c r="R1900" s="106"/>
      <c r="S1900" s="83"/>
      <c r="T1900" s="106"/>
      <c r="U1900" s="109"/>
      <c r="V1900" s="109"/>
      <c r="W1900" s="109"/>
      <c r="X1900" s="109"/>
      <c r="Y1900" s="83"/>
      <c r="Z1900" s="83"/>
      <c r="AA1900" s="83"/>
    </row>
    <row r="1901" spans="2:27">
      <c r="B1901" s="9" t="s">
        <v>3046</v>
      </c>
      <c r="C1901" s="11"/>
      <c r="D1901" s="11"/>
      <c r="E1901" s="11"/>
      <c r="F1901" s="11" t="s">
        <v>3045</v>
      </c>
      <c r="G1901" s="93"/>
      <c r="H1901" s="93"/>
      <c r="I1901" s="93"/>
      <c r="J1901" s="93"/>
      <c r="K1901" s="96"/>
      <c r="L1901" s="97"/>
      <c r="M1901" s="97"/>
      <c r="N1901" s="97"/>
      <c r="R1901" s="106"/>
      <c r="S1901" s="83"/>
      <c r="T1901" s="106"/>
      <c r="U1901" s="109"/>
      <c r="V1901" s="109"/>
      <c r="W1901" s="109"/>
      <c r="X1901" s="109"/>
      <c r="Y1901" s="83"/>
      <c r="Z1901" s="83"/>
      <c r="AA1901" s="83"/>
    </row>
    <row r="1902" spans="2:27">
      <c r="B1902" s="9"/>
      <c r="C1902" s="11"/>
      <c r="D1902" s="11"/>
      <c r="E1902" s="98" t="s">
        <v>3501</v>
      </c>
      <c r="F1902" s="11"/>
      <c r="G1902" s="93"/>
      <c r="H1902" s="93"/>
      <c r="I1902" s="93"/>
      <c r="J1902" s="93"/>
      <c r="K1902" s="96"/>
      <c r="L1902" s="97"/>
      <c r="M1902" s="97"/>
      <c r="N1902" s="97"/>
      <c r="R1902" s="106"/>
      <c r="S1902" s="83"/>
      <c r="T1902" s="106"/>
      <c r="U1902" s="109"/>
      <c r="V1902" s="109"/>
      <c r="W1902" s="109"/>
      <c r="X1902" s="109"/>
      <c r="Y1902" s="83"/>
      <c r="Z1902" s="83"/>
      <c r="AA1902" s="83"/>
    </row>
    <row r="1903" spans="2:27">
      <c r="B1903" s="9" t="s">
        <v>3048</v>
      </c>
      <c r="C1903" s="11"/>
      <c r="D1903" s="11"/>
      <c r="E1903" s="11"/>
      <c r="F1903" s="11" t="s">
        <v>3047</v>
      </c>
      <c r="G1903" s="93"/>
      <c r="H1903" s="93"/>
      <c r="I1903" s="93"/>
      <c r="J1903" s="93"/>
      <c r="K1903" s="96"/>
      <c r="L1903" s="97"/>
      <c r="M1903" s="97"/>
      <c r="N1903" s="97"/>
      <c r="R1903" s="106"/>
      <c r="S1903" s="83"/>
      <c r="T1903" s="106"/>
      <c r="U1903" s="109"/>
      <c r="V1903" s="109"/>
      <c r="W1903" s="109"/>
      <c r="X1903" s="109"/>
      <c r="Y1903" s="83"/>
      <c r="Z1903" s="83"/>
      <c r="AA1903" s="83"/>
    </row>
    <row r="1904" spans="2:27">
      <c r="B1904" s="99" t="s">
        <v>3502</v>
      </c>
      <c r="C1904" s="11"/>
      <c r="D1904" s="11"/>
      <c r="E1904" s="11"/>
      <c r="F1904" s="98" t="s">
        <v>3503</v>
      </c>
      <c r="G1904" s="93"/>
      <c r="H1904" s="93"/>
      <c r="I1904" s="93"/>
      <c r="J1904" s="93"/>
      <c r="K1904" s="96"/>
      <c r="L1904" s="97"/>
      <c r="M1904" s="97"/>
      <c r="N1904" s="97"/>
      <c r="R1904" s="106"/>
      <c r="S1904" s="83"/>
      <c r="T1904" s="106"/>
      <c r="U1904" s="109"/>
      <c r="V1904" s="109"/>
      <c r="W1904" s="109"/>
      <c r="X1904" s="109"/>
      <c r="Y1904" s="83"/>
      <c r="Z1904" s="83"/>
      <c r="AA1904" s="83"/>
    </row>
    <row r="1905" spans="2:27">
      <c r="B1905" s="9"/>
      <c r="C1905" s="11"/>
      <c r="D1905" s="11"/>
      <c r="E1905" s="11" t="s">
        <v>3049</v>
      </c>
      <c r="F1905" s="11"/>
      <c r="G1905" s="93"/>
      <c r="H1905" s="93"/>
      <c r="I1905" s="93"/>
      <c r="J1905" s="93"/>
      <c r="K1905" s="96"/>
      <c r="L1905" s="97"/>
      <c r="M1905" s="97"/>
      <c r="N1905" s="97"/>
      <c r="R1905" s="106"/>
      <c r="S1905" s="83"/>
      <c r="T1905" s="106"/>
      <c r="U1905" s="109"/>
      <c r="V1905" s="109"/>
      <c r="W1905" s="109"/>
      <c r="X1905" s="109"/>
      <c r="Y1905" s="83"/>
      <c r="Z1905" s="83"/>
      <c r="AA1905" s="83"/>
    </row>
    <row r="1906" spans="2:27">
      <c r="B1906" s="9" t="s">
        <v>3050</v>
      </c>
      <c r="C1906" s="11"/>
      <c r="D1906" s="11"/>
      <c r="E1906" s="11"/>
      <c r="F1906" s="11" t="s">
        <v>3051</v>
      </c>
      <c r="G1906" s="93"/>
      <c r="H1906" s="93"/>
      <c r="I1906" s="93"/>
      <c r="J1906" s="93"/>
      <c r="K1906" s="96"/>
      <c r="L1906" s="97"/>
      <c r="M1906" s="97"/>
      <c r="N1906" s="97"/>
      <c r="R1906" s="106"/>
      <c r="S1906" s="83"/>
      <c r="T1906" s="106"/>
      <c r="U1906" s="109"/>
      <c r="V1906" s="109"/>
      <c r="W1906" s="109"/>
      <c r="X1906" s="109"/>
      <c r="Y1906" s="83"/>
      <c r="Z1906" s="83"/>
      <c r="AA1906" s="83"/>
    </row>
    <row r="1907" spans="2:27">
      <c r="B1907" s="9" t="s">
        <v>3052</v>
      </c>
      <c r="C1907" s="11"/>
      <c r="D1907" s="11"/>
      <c r="E1907" s="11"/>
      <c r="F1907" s="11" t="s">
        <v>3053</v>
      </c>
      <c r="G1907" s="93"/>
      <c r="H1907" s="93"/>
      <c r="I1907" s="93"/>
      <c r="J1907" s="93"/>
      <c r="K1907" s="96"/>
      <c r="L1907" s="97"/>
      <c r="M1907" s="97"/>
      <c r="N1907" s="97"/>
      <c r="R1907" s="106"/>
      <c r="S1907" s="83"/>
      <c r="T1907" s="106"/>
      <c r="U1907" s="109"/>
      <c r="V1907" s="109"/>
      <c r="W1907" s="109"/>
      <c r="X1907" s="109"/>
      <c r="Y1907" s="83"/>
      <c r="Z1907" s="83"/>
      <c r="AA1907" s="83"/>
    </row>
    <row r="1908" spans="2:27">
      <c r="B1908" s="9"/>
      <c r="C1908" s="11"/>
      <c r="D1908" s="11"/>
      <c r="E1908" s="11" t="s">
        <v>3054</v>
      </c>
      <c r="F1908" s="11"/>
      <c r="G1908" s="93"/>
      <c r="H1908" s="93"/>
      <c r="I1908" s="93"/>
      <c r="J1908" s="93"/>
      <c r="K1908" s="96"/>
      <c r="L1908" s="97"/>
      <c r="M1908" s="97"/>
      <c r="N1908" s="97"/>
      <c r="R1908" s="106"/>
      <c r="S1908" s="83"/>
      <c r="T1908" s="106"/>
      <c r="U1908" s="109"/>
      <c r="V1908" s="109"/>
      <c r="W1908" s="109"/>
      <c r="X1908" s="109"/>
      <c r="Y1908" s="83"/>
      <c r="Z1908" s="83"/>
      <c r="AA1908" s="83"/>
    </row>
    <row r="1909" spans="2:27">
      <c r="B1909" s="9" t="s">
        <v>3055</v>
      </c>
      <c r="C1909" s="11"/>
      <c r="D1909" s="11"/>
      <c r="E1909" s="11"/>
      <c r="F1909" s="11" t="s">
        <v>3054</v>
      </c>
      <c r="G1909" s="93"/>
      <c r="H1909" s="93"/>
      <c r="I1909" s="93"/>
      <c r="J1909" s="93"/>
      <c r="K1909" s="96"/>
      <c r="L1909" s="97"/>
      <c r="M1909" s="97"/>
      <c r="N1909" s="97"/>
      <c r="R1909" s="106"/>
      <c r="S1909" s="83"/>
      <c r="T1909" s="106"/>
      <c r="U1909" s="109"/>
      <c r="V1909" s="109"/>
      <c r="W1909" s="109"/>
      <c r="X1909" s="109"/>
      <c r="Y1909" s="83"/>
      <c r="Z1909" s="83"/>
      <c r="AA1909" s="83"/>
    </row>
    <row r="1910" spans="2:27">
      <c r="B1910" s="9"/>
      <c r="C1910" s="11"/>
      <c r="D1910" s="11"/>
      <c r="E1910" s="11" t="s">
        <v>3056</v>
      </c>
      <c r="F1910" s="11"/>
      <c r="G1910" s="93"/>
      <c r="H1910" s="93"/>
      <c r="I1910" s="93"/>
      <c r="J1910" s="93"/>
      <c r="K1910" s="96"/>
      <c r="L1910" s="97"/>
      <c r="M1910" s="97"/>
      <c r="N1910" s="97"/>
      <c r="R1910" s="106"/>
      <c r="S1910" s="83"/>
      <c r="T1910" s="106"/>
      <c r="U1910" s="109"/>
      <c r="V1910" s="109"/>
      <c r="W1910" s="109"/>
      <c r="X1910" s="109"/>
      <c r="Y1910" s="83"/>
      <c r="Z1910" s="83"/>
      <c r="AA1910" s="83"/>
    </row>
    <row r="1911" spans="2:27">
      <c r="B1911" s="9" t="s">
        <v>3057</v>
      </c>
      <c r="C1911" s="11"/>
      <c r="D1911" s="11"/>
      <c r="E1911" s="11"/>
      <c r="F1911" s="11" t="s">
        <v>3058</v>
      </c>
      <c r="G1911" s="93"/>
      <c r="H1911" s="93"/>
      <c r="I1911" s="93"/>
      <c r="J1911" s="93"/>
      <c r="K1911" s="96"/>
      <c r="L1911" s="97"/>
      <c r="M1911" s="97"/>
      <c r="N1911" s="97"/>
      <c r="R1911" s="106"/>
      <c r="S1911" s="83"/>
      <c r="T1911" s="106"/>
      <c r="U1911" s="109"/>
      <c r="V1911" s="109"/>
      <c r="W1911" s="109"/>
      <c r="X1911" s="109"/>
      <c r="Y1911" s="83"/>
      <c r="Z1911" s="83"/>
      <c r="AA1911" s="83"/>
    </row>
    <row r="1912" spans="2:27">
      <c r="B1912" s="9" t="s">
        <v>3059</v>
      </c>
      <c r="C1912" s="11"/>
      <c r="D1912" s="11"/>
      <c r="E1912" s="11"/>
      <c r="F1912" s="11" t="s">
        <v>3060</v>
      </c>
      <c r="G1912" s="93"/>
      <c r="H1912" s="93"/>
      <c r="I1912" s="93"/>
      <c r="J1912" s="93"/>
      <c r="K1912" s="96"/>
      <c r="L1912" s="97"/>
      <c r="M1912" s="97"/>
      <c r="N1912" s="97"/>
      <c r="R1912" s="106"/>
      <c r="S1912" s="83"/>
      <c r="T1912" s="106"/>
      <c r="U1912" s="109"/>
      <c r="V1912" s="109"/>
      <c r="W1912" s="109"/>
      <c r="X1912" s="109"/>
      <c r="Y1912" s="83"/>
      <c r="Z1912" s="83"/>
      <c r="AA1912" s="83"/>
    </row>
    <row r="1913" spans="2:27">
      <c r="B1913" s="9" t="s">
        <v>3061</v>
      </c>
      <c r="C1913" s="11"/>
      <c r="D1913" s="11"/>
      <c r="E1913" s="11"/>
      <c r="F1913" s="11" t="s">
        <v>3062</v>
      </c>
      <c r="G1913" s="93"/>
      <c r="H1913" s="93"/>
      <c r="I1913" s="93"/>
      <c r="J1913" s="93"/>
      <c r="K1913" s="96"/>
      <c r="L1913" s="97"/>
      <c r="M1913" s="97"/>
      <c r="N1913" s="97"/>
      <c r="R1913" s="106"/>
      <c r="S1913" s="83"/>
      <c r="T1913" s="106"/>
      <c r="U1913" s="109"/>
      <c r="V1913" s="109"/>
      <c r="W1913" s="109"/>
      <c r="X1913" s="109"/>
      <c r="Y1913" s="83"/>
      <c r="Z1913" s="83"/>
      <c r="AA1913" s="83"/>
    </row>
    <row r="1914" spans="2:27">
      <c r="B1914" s="9"/>
      <c r="C1914" s="11"/>
      <c r="D1914" s="11"/>
      <c r="E1914" s="11" t="s">
        <v>3063</v>
      </c>
      <c r="F1914" s="11"/>
      <c r="G1914" s="93"/>
      <c r="H1914" s="93"/>
      <c r="I1914" s="93"/>
      <c r="J1914" s="93"/>
      <c r="K1914" s="96"/>
      <c r="L1914" s="97"/>
      <c r="M1914" s="97"/>
      <c r="N1914" s="97"/>
      <c r="R1914" s="106"/>
      <c r="S1914" s="83"/>
      <c r="T1914" s="106"/>
      <c r="U1914" s="109"/>
      <c r="V1914" s="109"/>
      <c r="W1914" s="109"/>
      <c r="X1914" s="109"/>
      <c r="Y1914" s="83"/>
      <c r="Z1914" s="83"/>
      <c r="AA1914" s="83"/>
    </row>
    <row r="1915" spans="2:27">
      <c r="B1915" s="9" t="s">
        <v>3064</v>
      </c>
      <c r="C1915" s="11"/>
      <c r="D1915" s="11"/>
      <c r="E1915" s="11"/>
      <c r="F1915" s="11" t="s">
        <v>3065</v>
      </c>
      <c r="G1915" s="93"/>
      <c r="H1915" s="93"/>
      <c r="I1915" s="93"/>
      <c r="J1915" s="93"/>
      <c r="K1915" s="96"/>
      <c r="L1915" s="97"/>
      <c r="M1915" s="97"/>
      <c r="N1915" s="97"/>
      <c r="R1915" s="106"/>
      <c r="S1915" s="83"/>
      <c r="T1915" s="106"/>
      <c r="U1915" s="109"/>
      <c r="V1915" s="109"/>
      <c r="W1915" s="109"/>
      <c r="X1915" s="109"/>
      <c r="Y1915" s="83"/>
      <c r="Z1915" s="83"/>
      <c r="AA1915" s="83"/>
    </row>
    <row r="1916" spans="2:27">
      <c r="B1916" s="9" t="s">
        <v>3066</v>
      </c>
      <c r="C1916" s="11"/>
      <c r="D1916" s="11"/>
      <c r="E1916" s="11"/>
      <c r="F1916" s="11" t="s">
        <v>3067</v>
      </c>
      <c r="G1916" s="93"/>
      <c r="H1916" s="93"/>
      <c r="I1916" s="93"/>
      <c r="J1916" s="93"/>
      <c r="K1916" s="96"/>
      <c r="L1916" s="97"/>
      <c r="M1916" s="97"/>
      <c r="N1916" s="97"/>
      <c r="R1916" s="106"/>
      <c r="S1916" s="83"/>
      <c r="T1916" s="106"/>
      <c r="U1916" s="109"/>
      <c r="V1916" s="109"/>
      <c r="W1916" s="109"/>
      <c r="X1916" s="109"/>
      <c r="Y1916" s="83"/>
      <c r="Z1916" s="83"/>
      <c r="AA1916" s="83"/>
    </row>
    <row r="1917" spans="2:27">
      <c r="B1917" s="9"/>
      <c r="C1917" s="11"/>
      <c r="D1917" s="11"/>
      <c r="E1917" s="11" t="s">
        <v>3068</v>
      </c>
      <c r="F1917" s="11"/>
      <c r="G1917" s="93"/>
      <c r="H1917" s="93"/>
      <c r="I1917" s="93"/>
      <c r="J1917" s="93"/>
      <c r="K1917" s="96"/>
      <c r="L1917" s="97"/>
      <c r="M1917" s="97"/>
      <c r="N1917" s="97"/>
      <c r="R1917" s="106"/>
      <c r="S1917" s="83"/>
      <c r="T1917" s="106"/>
      <c r="U1917" s="109"/>
      <c r="V1917" s="109"/>
      <c r="W1917" s="109"/>
      <c r="X1917" s="109"/>
      <c r="Y1917" s="83"/>
      <c r="Z1917" s="83"/>
      <c r="AA1917" s="83"/>
    </row>
    <row r="1918" spans="2:27">
      <c r="B1918" s="9" t="s">
        <v>3069</v>
      </c>
      <c r="C1918" s="11"/>
      <c r="D1918" s="11"/>
      <c r="E1918" s="11"/>
      <c r="F1918" s="98" t="s">
        <v>3504</v>
      </c>
      <c r="G1918" s="93"/>
      <c r="H1918" s="93"/>
      <c r="I1918" s="93"/>
      <c r="J1918" s="93"/>
      <c r="K1918" s="96"/>
      <c r="L1918" s="97"/>
      <c r="M1918" s="97"/>
      <c r="N1918" s="97"/>
      <c r="R1918" s="106"/>
      <c r="S1918" s="83"/>
      <c r="T1918" s="106"/>
      <c r="U1918" s="109"/>
      <c r="V1918" s="109"/>
      <c r="W1918" s="109"/>
      <c r="X1918" s="109"/>
      <c r="Y1918" s="83"/>
      <c r="Z1918" s="83"/>
      <c r="AA1918" s="83"/>
    </row>
    <row r="1919" spans="2:27">
      <c r="B1919" s="9"/>
      <c r="C1919" s="11"/>
      <c r="D1919" s="11"/>
      <c r="E1919" s="11" t="s">
        <v>3070</v>
      </c>
      <c r="F1919" s="11"/>
      <c r="G1919" s="93"/>
      <c r="H1919" s="93"/>
      <c r="I1919" s="93"/>
      <c r="J1919" s="93"/>
      <c r="K1919" s="96"/>
      <c r="L1919" s="97"/>
      <c r="M1919" s="97"/>
      <c r="N1919" s="97"/>
      <c r="R1919" s="106"/>
      <c r="S1919" s="83"/>
      <c r="T1919" s="106"/>
      <c r="U1919" s="109"/>
      <c r="V1919" s="109"/>
      <c r="W1919" s="109"/>
      <c r="X1919" s="109"/>
      <c r="Y1919" s="83"/>
      <c r="Z1919" s="83"/>
      <c r="AA1919" s="83"/>
    </row>
    <row r="1920" spans="2:27">
      <c r="B1920" s="9" t="s">
        <v>3071</v>
      </c>
      <c r="C1920" s="11"/>
      <c r="D1920" s="11"/>
      <c r="E1920" s="11"/>
      <c r="F1920" s="11" t="s">
        <v>3070</v>
      </c>
      <c r="G1920" s="93"/>
      <c r="H1920" s="93"/>
      <c r="I1920" s="93"/>
      <c r="J1920" s="93"/>
      <c r="K1920" s="96"/>
      <c r="L1920" s="97"/>
      <c r="M1920" s="97"/>
      <c r="N1920" s="97"/>
      <c r="R1920" s="106"/>
      <c r="S1920" s="83"/>
      <c r="T1920" s="106"/>
      <c r="U1920" s="109"/>
      <c r="V1920" s="109"/>
      <c r="W1920" s="109"/>
      <c r="X1920" s="109"/>
      <c r="Y1920" s="83"/>
      <c r="Z1920" s="83"/>
      <c r="AA1920" s="83"/>
    </row>
    <row r="1921" spans="2:27">
      <c r="B1921" s="9"/>
      <c r="C1921" s="11"/>
      <c r="D1921" s="11" t="s">
        <v>3072</v>
      </c>
      <c r="E1921" s="11"/>
      <c r="F1921" s="11"/>
      <c r="G1921" s="93"/>
      <c r="H1921" s="93"/>
      <c r="I1921" s="93"/>
      <c r="J1921" s="93"/>
      <c r="K1921" s="96"/>
      <c r="L1921" s="97"/>
      <c r="M1921" s="97"/>
      <c r="N1921" s="97"/>
      <c r="R1921" s="106"/>
      <c r="S1921" s="83"/>
      <c r="T1921" s="106"/>
      <c r="U1921" s="109"/>
      <c r="V1921" s="109"/>
      <c r="W1921" s="109"/>
      <c r="X1921" s="109"/>
      <c r="Y1921" s="83"/>
      <c r="Z1921" s="83"/>
      <c r="AA1921" s="83"/>
    </row>
    <row r="1922" spans="2:27">
      <c r="B1922" s="9"/>
      <c r="C1922" s="11"/>
      <c r="D1922" s="11"/>
      <c r="E1922" s="11" t="s">
        <v>3073</v>
      </c>
      <c r="F1922" s="11"/>
      <c r="G1922" s="93"/>
      <c r="H1922" s="93"/>
      <c r="I1922" s="93"/>
      <c r="J1922" s="93"/>
      <c r="K1922" s="96"/>
      <c r="L1922" s="97"/>
      <c r="M1922" s="97"/>
      <c r="N1922" s="97"/>
      <c r="R1922" s="106"/>
      <c r="S1922" s="83"/>
      <c r="T1922" s="106"/>
      <c r="U1922" s="109"/>
      <c r="V1922" s="109"/>
      <c r="W1922" s="109"/>
      <c r="X1922" s="109"/>
      <c r="Y1922" s="83"/>
      <c r="Z1922" s="83"/>
      <c r="AA1922" s="83"/>
    </row>
    <row r="1923" spans="2:27">
      <c r="B1923" s="9" t="s">
        <v>3074</v>
      </c>
      <c r="C1923" s="11"/>
      <c r="D1923" s="11"/>
      <c r="E1923" s="11"/>
      <c r="F1923" s="11" t="s">
        <v>205</v>
      </c>
      <c r="G1923" s="93"/>
      <c r="H1923" s="93"/>
      <c r="I1923" s="93"/>
      <c r="J1923" s="93"/>
      <c r="K1923" s="96"/>
      <c r="L1923" s="97"/>
      <c r="M1923" s="97"/>
      <c r="N1923" s="97"/>
      <c r="R1923" s="106"/>
      <c r="S1923" s="83"/>
      <c r="T1923" s="106"/>
      <c r="U1923" s="109"/>
      <c r="V1923" s="109"/>
      <c r="W1923" s="109"/>
      <c r="X1923" s="109"/>
      <c r="Y1923" s="83"/>
      <c r="Z1923" s="83"/>
      <c r="AA1923" s="83"/>
    </row>
    <row r="1924" spans="2:27">
      <c r="B1924" s="9" t="s">
        <v>3075</v>
      </c>
      <c r="C1924" s="11"/>
      <c r="D1924" s="11"/>
      <c r="E1924" s="11"/>
      <c r="F1924" s="11" t="s">
        <v>207</v>
      </c>
      <c r="G1924" s="93"/>
      <c r="H1924" s="93"/>
      <c r="I1924" s="93"/>
      <c r="J1924" s="93"/>
      <c r="K1924" s="96"/>
      <c r="L1924" s="97"/>
      <c r="M1924" s="97"/>
      <c r="N1924" s="97"/>
      <c r="R1924" s="106"/>
      <c r="S1924" s="83"/>
      <c r="T1924" s="106"/>
      <c r="U1924" s="109"/>
      <c r="V1924" s="109"/>
      <c r="W1924" s="109"/>
      <c r="X1924" s="109"/>
      <c r="Y1924" s="83"/>
      <c r="Z1924" s="83"/>
      <c r="AA1924" s="83"/>
    </row>
    <row r="1925" spans="2:27">
      <c r="B1925" s="9"/>
      <c r="C1925" s="11"/>
      <c r="D1925" s="11"/>
      <c r="E1925" s="11" t="s">
        <v>3076</v>
      </c>
      <c r="F1925" s="11"/>
      <c r="G1925" s="93"/>
      <c r="H1925" s="93"/>
      <c r="I1925" s="93"/>
      <c r="J1925" s="93"/>
      <c r="K1925" s="96"/>
      <c r="L1925" s="97"/>
      <c r="M1925" s="97"/>
      <c r="N1925" s="97"/>
      <c r="R1925" s="106"/>
      <c r="S1925" s="83"/>
      <c r="T1925" s="106"/>
      <c r="U1925" s="109"/>
      <c r="V1925" s="109"/>
      <c r="W1925" s="109"/>
      <c r="X1925" s="109"/>
      <c r="Y1925" s="83"/>
      <c r="Z1925" s="83"/>
      <c r="AA1925" s="83"/>
    </row>
    <row r="1926" spans="2:27">
      <c r="B1926" s="9" t="s">
        <v>3077</v>
      </c>
      <c r="C1926" s="11"/>
      <c r="D1926" s="11"/>
      <c r="E1926" s="11"/>
      <c r="F1926" s="11" t="s">
        <v>3078</v>
      </c>
      <c r="G1926" s="93"/>
      <c r="H1926" s="93"/>
      <c r="I1926" s="93"/>
      <c r="J1926" s="93"/>
      <c r="K1926" s="96"/>
      <c r="L1926" s="97"/>
      <c r="M1926" s="97"/>
      <c r="N1926" s="97"/>
      <c r="R1926" s="106"/>
      <c r="S1926" s="83"/>
      <c r="T1926" s="106"/>
      <c r="U1926" s="109"/>
      <c r="V1926" s="109"/>
      <c r="W1926" s="109"/>
      <c r="X1926" s="109"/>
      <c r="Y1926" s="83"/>
      <c r="Z1926" s="83"/>
      <c r="AA1926" s="83"/>
    </row>
    <row r="1927" spans="2:27">
      <c r="B1927" s="9" t="s">
        <v>3079</v>
      </c>
      <c r="C1927" s="11"/>
      <c r="D1927" s="11"/>
      <c r="E1927" s="11"/>
      <c r="F1927" s="11" t="s">
        <v>3080</v>
      </c>
      <c r="G1927" s="93"/>
      <c r="H1927" s="93"/>
      <c r="I1927" s="93"/>
      <c r="J1927" s="93"/>
      <c r="K1927" s="96"/>
      <c r="L1927" s="97"/>
      <c r="M1927" s="97"/>
      <c r="N1927" s="97"/>
      <c r="R1927" s="106"/>
      <c r="S1927" s="83"/>
      <c r="T1927" s="106"/>
      <c r="U1927" s="109"/>
      <c r="V1927" s="109"/>
      <c r="W1927" s="109"/>
      <c r="X1927" s="109"/>
      <c r="Y1927" s="83"/>
      <c r="Z1927" s="83"/>
      <c r="AA1927" s="83"/>
    </row>
    <row r="1928" spans="2:27">
      <c r="B1928" s="9" t="s">
        <v>3081</v>
      </c>
      <c r="C1928" s="11"/>
      <c r="D1928" s="11"/>
      <c r="E1928" s="11"/>
      <c r="F1928" s="11" t="s">
        <v>3082</v>
      </c>
      <c r="G1928" s="93"/>
      <c r="H1928" s="93"/>
      <c r="I1928" s="93"/>
      <c r="J1928" s="93"/>
      <c r="K1928" s="96"/>
      <c r="L1928" s="97"/>
      <c r="M1928" s="97"/>
      <c r="N1928" s="97"/>
      <c r="R1928" s="106"/>
      <c r="S1928" s="83"/>
      <c r="T1928" s="106"/>
      <c r="U1928" s="109"/>
      <c r="V1928" s="109"/>
      <c r="W1928" s="109"/>
      <c r="X1928" s="109"/>
      <c r="Y1928" s="83"/>
      <c r="Z1928" s="83"/>
      <c r="AA1928" s="83"/>
    </row>
    <row r="1929" spans="2:27">
      <c r="B1929" s="9" t="s">
        <v>3083</v>
      </c>
      <c r="C1929" s="11"/>
      <c r="D1929" s="11"/>
      <c r="E1929" s="11"/>
      <c r="F1929" s="11" t="s">
        <v>3084</v>
      </c>
      <c r="G1929" s="93"/>
      <c r="H1929" s="93"/>
      <c r="I1929" s="93"/>
      <c r="J1929" s="93"/>
      <c r="K1929" s="96"/>
      <c r="L1929" s="97"/>
      <c r="M1929" s="97"/>
      <c r="N1929" s="97"/>
      <c r="R1929" s="106"/>
      <c r="S1929" s="83"/>
      <c r="T1929" s="106"/>
      <c r="U1929" s="109"/>
      <c r="V1929" s="109"/>
      <c r="W1929" s="109"/>
      <c r="X1929" s="109"/>
      <c r="Y1929" s="83"/>
      <c r="Z1929" s="83"/>
      <c r="AA1929" s="83"/>
    </row>
    <row r="1930" spans="2:27">
      <c r="B1930" s="9" t="s">
        <v>3085</v>
      </c>
      <c r="C1930" s="11"/>
      <c r="D1930" s="11"/>
      <c r="E1930" s="11"/>
      <c r="F1930" s="11" t="s">
        <v>3086</v>
      </c>
      <c r="G1930" s="93"/>
      <c r="H1930" s="93"/>
      <c r="I1930" s="93"/>
      <c r="J1930" s="93"/>
      <c r="K1930" s="96"/>
      <c r="L1930" s="97"/>
      <c r="M1930" s="97"/>
      <c r="N1930" s="97"/>
      <c r="R1930" s="106"/>
      <c r="S1930" s="83"/>
      <c r="T1930" s="106"/>
      <c r="U1930" s="109"/>
      <c r="V1930" s="109"/>
      <c r="W1930" s="109"/>
      <c r="X1930" s="109"/>
      <c r="Y1930" s="83"/>
      <c r="Z1930" s="83"/>
      <c r="AA1930" s="83"/>
    </row>
    <row r="1931" spans="2:27">
      <c r="B1931" s="9" t="s">
        <v>3087</v>
      </c>
      <c r="C1931" s="11"/>
      <c r="D1931" s="11"/>
      <c r="E1931" s="11"/>
      <c r="F1931" s="11" t="s">
        <v>3088</v>
      </c>
      <c r="G1931" s="93"/>
      <c r="H1931" s="93"/>
      <c r="I1931" s="93"/>
      <c r="J1931" s="93"/>
      <c r="K1931" s="96"/>
      <c r="L1931" s="97"/>
      <c r="M1931" s="97"/>
      <c r="N1931" s="97"/>
      <c r="R1931" s="106"/>
      <c r="S1931" s="83"/>
      <c r="T1931" s="106"/>
      <c r="U1931" s="109"/>
      <c r="V1931" s="109"/>
      <c r="W1931" s="109"/>
      <c r="X1931" s="109"/>
      <c r="Y1931" s="83"/>
      <c r="Z1931" s="83"/>
      <c r="AA1931" s="83"/>
    </row>
    <row r="1932" spans="2:27">
      <c r="B1932" s="9" t="s">
        <v>3089</v>
      </c>
      <c r="C1932" s="11"/>
      <c r="D1932" s="11"/>
      <c r="E1932" s="11"/>
      <c r="F1932" s="11" t="s">
        <v>3090</v>
      </c>
      <c r="G1932" s="93"/>
      <c r="H1932" s="93"/>
      <c r="I1932" s="93"/>
      <c r="J1932" s="93"/>
      <c r="K1932" s="96"/>
      <c r="L1932" s="97"/>
      <c r="M1932" s="97"/>
      <c r="N1932" s="97"/>
      <c r="R1932" s="106"/>
      <c r="S1932" s="83"/>
      <c r="T1932" s="106"/>
      <c r="U1932" s="109"/>
      <c r="V1932" s="109"/>
      <c r="W1932" s="109"/>
      <c r="X1932" s="109"/>
      <c r="Y1932" s="83"/>
      <c r="Z1932" s="83"/>
      <c r="AA1932" s="83"/>
    </row>
    <row r="1933" spans="2:27">
      <c r="B1933" s="9"/>
      <c r="C1933" s="11"/>
      <c r="D1933" s="11"/>
      <c r="E1933" s="11" t="s">
        <v>3091</v>
      </c>
      <c r="F1933" s="11"/>
      <c r="G1933" s="93"/>
      <c r="H1933" s="93"/>
      <c r="I1933" s="93"/>
      <c r="J1933" s="93"/>
      <c r="K1933" s="96"/>
      <c r="L1933" s="97"/>
      <c r="M1933" s="97"/>
      <c r="N1933" s="97"/>
      <c r="R1933" s="106"/>
      <c r="S1933" s="83"/>
      <c r="T1933" s="106"/>
      <c r="U1933" s="109"/>
      <c r="V1933" s="109"/>
      <c r="W1933" s="109"/>
      <c r="X1933" s="109"/>
      <c r="Y1933" s="83"/>
      <c r="Z1933" s="83"/>
      <c r="AA1933" s="83"/>
    </row>
    <row r="1934" spans="2:27">
      <c r="B1934" s="9" t="s">
        <v>3092</v>
      </c>
      <c r="C1934" s="11"/>
      <c r="D1934" s="11"/>
      <c r="E1934" s="11"/>
      <c r="F1934" s="11" t="s">
        <v>3093</v>
      </c>
      <c r="G1934" s="93"/>
      <c r="H1934" s="93"/>
      <c r="I1934" s="93"/>
      <c r="J1934" s="93"/>
      <c r="K1934" s="96"/>
      <c r="L1934" s="97"/>
      <c r="M1934" s="97"/>
      <c r="N1934" s="97"/>
      <c r="R1934" s="106"/>
      <c r="S1934" s="83"/>
      <c r="T1934" s="106"/>
      <c r="U1934" s="109"/>
      <c r="V1934" s="109"/>
      <c r="W1934" s="109"/>
      <c r="X1934" s="109"/>
      <c r="Y1934" s="83"/>
      <c r="Z1934" s="83"/>
      <c r="AA1934" s="83"/>
    </row>
    <row r="1935" spans="2:27">
      <c r="B1935" s="9" t="s">
        <v>3094</v>
      </c>
      <c r="C1935" s="11"/>
      <c r="D1935" s="11"/>
      <c r="E1935" s="11"/>
      <c r="F1935" s="11" t="s">
        <v>3095</v>
      </c>
      <c r="G1935" s="93"/>
      <c r="H1935" s="93"/>
      <c r="I1935" s="93"/>
      <c r="J1935" s="93"/>
      <c r="K1935" s="96"/>
      <c r="L1935" s="97"/>
      <c r="M1935" s="97"/>
      <c r="N1935" s="97"/>
      <c r="R1935" s="106"/>
      <c r="S1935" s="83"/>
      <c r="T1935" s="106"/>
      <c r="U1935" s="109"/>
      <c r="V1935" s="109"/>
      <c r="W1935" s="109"/>
      <c r="X1935" s="109"/>
      <c r="Y1935" s="83"/>
      <c r="Z1935" s="83"/>
      <c r="AA1935" s="83"/>
    </row>
    <row r="1936" spans="2:27">
      <c r="B1936" s="9" t="s">
        <v>3096</v>
      </c>
      <c r="C1936" s="11"/>
      <c r="D1936" s="11"/>
      <c r="E1936" s="11"/>
      <c r="F1936" s="11" t="s">
        <v>3097</v>
      </c>
      <c r="G1936" s="93"/>
      <c r="H1936" s="93"/>
      <c r="I1936" s="93"/>
      <c r="J1936" s="93"/>
      <c r="K1936" s="96"/>
      <c r="L1936" s="97"/>
      <c r="M1936" s="97"/>
      <c r="N1936" s="97"/>
      <c r="R1936" s="106"/>
      <c r="S1936" s="83"/>
      <c r="T1936" s="106"/>
      <c r="U1936" s="109"/>
      <c r="V1936" s="109"/>
      <c r="W1936" s="109"/>
      <c r="X1936" s="109"/>
      <c r="Y1936" s="83"/>
      <c r="Z1936" s="83"/>
      <c r="AA1936" s="83"/>
    </row>
    <row r="1937" spans="2:27">
      <c r="B1937" s="9"/>
      <c r="C1937" s="11"/>
      <c r="D1937" s="11"/>
      <c r="E1937" s="11" t="s">
        <v>3098</v>
      </c>
      <c r="F1937" s="11"/>
      <c r="G1937" s="93"/>
      <c r="H1937" s="93"/>
      <c r="I1937" s="93"/>
      <c r="J1937" s="93"/>
      <c r="K1937" s="96"/>
      <c r="L1937" s="97"/>
      <c r="M1937" s="97"/>
      <c r="N1937" s="97"/>
      <c r="R1937" s="106"/>
      <c r="S1937" s="83"/>
      <c r="T1937" s="106"/>
      <c r="U1937" s="109"/>
      <c r="V1937" s="109"/>
      <c r="W1937" s="109"/>
      <c r="X1937" s="109"/>
      <c r="Y1937" s="83"/>
      <c r="Z1937" s="83"/>
      <c r="AA1937" s="83"/>
    </row>
    <row r="1938" spans="2:27">
      <c r="B1938" s="9" t="s">
        <v>3099</v>
      </c>
      <c r="C1938" s="11"/>
      <c r="D1938" s="11"/>
      <c r="E1938" s="11"/>
      <c r="F1938" s="11" t="s">
        <v>3098</v>
      </c>
      <c r="G1938" s="93"/>
      <c r="H1938" s="93"/>
      <c r="I1938" s="93"/>
      <c r="J1938" s="93"/>
      <c r="K1938" s="96"/>
      <c r="L1938" s="97"/>
      <c r="M1938" s="97"/>
      <c r="N1938" s="97"/>
      <c r="R1938" s="106"/>
      <c r="S1938" s="83"/>
      <c r="T1938" s="106"/>
      <c r="U1938" s="109"/>
      <c r="V1938" s="109"/>
      <c r="W1938" s="109"/>
      <c r="X1938" s="109"/>
      <c r="Y1938" s="83"/>
      <c r="Z1938" s="83"/>
      <c r="AA1938" s="83"/>
    </row>
    <row r="1939" spans="2:27">
      <c r="B1939" s="9"/>
      <c r="C1939" s="11"/>
      <c r="D1939" s="11"/>
      <c r="E1939" s="11" t="s">
        <v>3100</v>
      </c>
      <c r="F1939" s="11"/>
      <c r="G1939" s="93"/>
      <c r="H1939" s="93"/>
      <c r="I1939" s="93"/>
      <c r="J1939" s="93"/>
      <c r="K1939" s="96"/>
      <c r="L1939" s="97"/>
      <c r="M1939" s="97"/>
      <c r="N1939" s="97"/>
      <c r="R1939" s="106"/>
      <c r="S1939" s="83"/>
      <c r="T1939" s="106"/>
      <c r="U1939" s="109"/>
      <c r="V1939" s="109"/>
      <c r="W1939" s="109"/>
      <c r="X1939" s="109"/>
      <c r="Y1939" s="83"/>
      <c r="Z1939" s="83"/>
      <c r="AA1939" s="83"/>
    </row>
    <row r="1940" spans="2:27">
      <c r="B1940" s="9" t="s">
        <v>3101</v>
      </c>
      <c r="C1940" s="11"/>
      <c r="D1940" s="11"/>
      <c r="E1940" s="11"/>
      <c r="F1940" s="11" t="s">
        <v>3102</v>
      </c>
      <c r="G1940" s="93"/>
      <c r="H1940" s="93"/>
      <c r="I1940" s="93"/>
      <c r="J1940" s="93"/>
      <c r="K1940" s="96"/>
      <c r="L1940" s="97"/>
      <c r="M1940" s="97"/>
      <c r="N1940" s="97"/>
      <c r="R1940" s="106"/>
      <c r="S1940" s="83"/>
      <c r="T1940" s="106"/>
      <c r="U1940" s="109"/>
      <c r="V1940" s="109"/>
      <c r="W1940" s="109"/>
      <c r="X1940" s="109"/>
      <c r="Y1940" s="83"/>
      <c r="Z1940" s="83"/>
      <c r="AA1940" s="83"/>
    </row>
    <row r="1941" spans="2:27">
      <c r="B1941" s="9" t="s">
        <v>3103</v>
      </c>
      <c r="C1941" s="11"/>
      <c r="D1941" s="11"/>
      <c r="E1941" s="11"/>
      <c r="F1941" s="11" t="s">
        <v>3104</v>
      </c>
      <c r="G1941" s="93"/>
      <c r="H1941" s="93"/>
      <c r="I1941" s="93"/>
      <c r="J1941" s="93"/>
      <c r="K1941" s="96"/>
      <c r="L1941" s="97"/>
      <c r="M1941" s="97"/>
      <c r="N1941" s="97"/>
      <c r="R1941" s="106"/>
      <c r="S1941" s="83"/>
      <c r="T1941" s="106"/>
      <c r="U1941" s="109"/>
      <c r="V1941" s="109"/>
      <c r="W1941" s="109"/>
      <c r="X1941" s="109"/>
      <c r="Y1941" s="83"/>
      <c r="Z1941" s="83"/>
      <c r="AA1941" s="83"/>
    </row>
    <row r="1942" spans="2:27">
      <c r="B1942" s="9" t="s">
        <v>3105</v>
      </c>
      <c r="C1942" s="11"/>
      <c r="D1942" s="11"/>
      <c r="E1942" s="11"/>
      <c r="F1942" s="11" t="s">
        <v>3106</v>
      </c>
      <c r="G1942" s="93"/>
      <c r="H1942" s="93"/>
      <c r="I1942" s="93"/>
      <c r="J1942" s="93"/>
      <c r="K1942" s="96"/>
      <c r="L1942" s="97"/>
      <c r="M1942" s="97"/>
      <c r="N1942" s="97"/>
      <c r="R1942" s="106"/>
      <c r="S1942" s="83"/>
      <c r="T1942" s="106"/>
      <c r="U1942" s="109"/>
      <c r="V1942" s="109"/>
      <c r="W1942" s="109"/>
      <c r="X1942" s="109"/>
      <c r="Y1942" s="83"/>
      <c r="Z1942" s="83"/>
      <c r="AA1942" s="83"/>
    </row>
    <row r="1943" spans="2:27">
      <c r="B1943" s="9" t="s">
        <v>3107</v>
      </c>
      <c r="C1943" s="11"/>
      <c r="D1943" s="11"/>
      <c r="E1943" s="11"/>
      <c r="F1943" s="11" t="s">
        <v>3108</v>
      </c>
      <c r="G1943" s="93"/>
      <c r="H1943" s="93"/>
      <c r="I1943" s="93"/>
      <c r="J1943" s="93"/>
      <c r="K1943" s="96"/>
      <c r="L1943" s="97"/>
      <c r="M1943" s="97"/>
      <c r="N1943" s="97"/>
      <c r="R1943" s="106"/>
      <c r="S1943" s="83"/>
      <c r="T1943" s="106"/>
      <c r="U1943" s="109"/>
      <c r="V1943" s="109"/>
      <c r="W1943" s="109"/>
      <c r="X1943" s="109"/>
      <c r="Y1943" s="83"/>
      <c r="Z1943" s="83"/>
      <c r="AA1943" s="83"/>
    </row>
    <row r="1944" spans="2:27">
      <c r="B1944" s="9" t="s">
        <v>3109</v>
      </c>
      <c r="C1944" s="11"/>
      <c r="D1944" s="11"/>
      <c r="E1944" s="11"/>
      <c r="F1944" s="11" t="s">
        <v>3110</v>
      </c>
      <c r="G1944" s="93"/>
      <c r="H1944" s="93"/>
      <c r="I1944" s="93"/>
      <c r="J1944" s="93"/>
      <c r="K1944" s="96"/>
      <c r="L1944" s="97"/>
      <c r="M1944" s="97"/>
      <c r="N1944" s="97"/>
      <c r="R1944" s="106"/>
      <c r="S1944" s="83"/>
      <c r="T1944" s="106"/>
      <c r="U1944" s="109"/>
      <c r="V1944" s="109"/>
      <c r="W1944" s="109"/>
      <c r="X1944" s="109"/>
      <c r="Y1944" s="83"/>
      <c r="Z1944" s="83"/>
      <c r="AA1944" s="83"/>
    </row>
    <row r="1945" spans="2:27">
      <c r="B1945" s="9" t="s">
        <v>3111</v>
      </c>
      <c r="C1945" s="11"/>
      <c r="D1945" s="11"/>
      <c r="E1945" s="11"/>
      <c r="F1945" s="11" t="s">
        <v>3112</v>
      </c>
      <c r="G1945" s="93"/>
      <c r="H1945" s="93"/>
      <c r="I1945" s="93"/>
      <c r="J1945" s="93"/>
      <c r="K1945" s="96"/>
      <c r="L1945" s="97"/>
      <c r="M1945" s="97"/>
      <c r="N1945" s="97"/>
      <c r="R1945" s="106"/>
      <c r="S1945" s="83"/>
      <c r="T1945" s="106"/>
      <c r="U1945" s="109"/>
      <c r="V1945" s="109"/>
      <c r="W1945" s="109"/>
      <c r="X1945" s="109"/>
      <c r="Y1945" s="83"/>
      <c r="Z1945" s="83"/>
      <c r="AA1945" s="83"/>
    </row>
    <row r="1946" spans="2:27">
      <c r="B1946" s="9" t="s">
        <v>3113</v>
      </c>
      <c r="C1946" s="11"/>
      <c r="D1946" s="11"/>
      <c r="E1946" s="11"/>
      <c r="F1946" s="11" t="s">
        <v>3114</v>
      </c>
      <c r="G1946" s="93"/>
      <c r="H1946" s="93"/>
      <c r="I1946" s="93"/>
      <c r="J1946" s="93"/>
      <c r="K1946" s="96"/>
      <c r="L1946" s="97"/>
      <c r="M1946" s="97"/>
      <c r="N1946" s="97"/>
      <c r="R1946" s="106"/>
      <c r="S1946" s="83"/>
      <c r="T1946" s="106"/>
      <c r="U1946" s="109"/>
      <c r="V1946" s="109"/>
      <c r="W1946" s="109"/>
      <c r="X1946" s="109"/>
      <c r="Y1946" s="83"/>
      <c r="Z1946" s="83"/>
      <c r="AA1946" s="83"/>
    </row>
    <row r="1947" spans="2:27">
      <c r="B1947" s="9"/>
      <c r="C1947" s="11"/>
      <c r="D1947" s="11"/>
      <c r="E1947" s="11" t="s">
        <v>3115</v>
      </c>
      <c r="F1947" s="11"/>
      <c r="G1947" s="93"/>
      <c r="H1947" s="93"/>
      <c r="I1947" s="93"/>
      <c r="J1947" s="93"/>
      <c r="K1947" s="96"/>
      <c r="L1947" s="97"/>
      <c r="M1947" s="97"/>
      <c r="N1947" s="97"/>
      <c r="R1947" s="106"/>
      <c r="S1947" s="83"/>
      <c r="T1947" s="106"/>
      <c r="U1947" s="109"/>
      <c r="V1947" s="109"/>
      <c r="W1947" s="109"/>
      <c r="X1947" s="109"/>
      <c r="Y1947" s="83"/>
      <c r="Z1947" s="83"/>
      <c r="AA1947" s="83"/>
    </row>
    <row r="1948" spans="2:27">
      <c r="B1948" s="9" t="s">
        <v>3116</v>
      </c>
      <c r="C1948" s="11"/>
      <c r="D1948" s="11"/>
      <c r="E1948" s="11"/>
      <c r="F1948" s="11" t="s">
        <v>3115</v>
      </c>
      <c r="G1948" s="93"/>
      <c r="H1948" s="93"/>
      <c r="I1948" s="93"/>
      <c r="J1948" s="93"/>
      <c r="K1948" s="96"/>
      <c r="L1948" s="97"/>
      <c r="M1948" s="97"/>
      <c r="N1948" s="97"/>
      <c r="R1948" s="106"/>
      <c r="S1948" s="83"/>
      <c r="T1948" s="106"/>
      <c r="U1948" s="109"/>
      <c r="V1948" s="109"/>
      <c r="W1948" s="109"/>
      <c r="X1948" s="109"/>
      <c r="Y1948" s="83"/>
      <c r="Z1948" s="83"/>
      <c r="AA1948" s="83"/>
    </row>
    <row r="1949" spans="2:27">
      <c r="B1949" s="9"/>
      <c r="C1949" s="11" t="s">
        <v>3117</v>
      </c>
      <c r="D1949" s="11"/>
      <c r="E1949" s="11"/>
      <c r="F1949" s="11"/>
      <c r="G1949" s="93"/>
      <c r="H1949" s="93"/>
      <c r="I1949" s="93"/>
      <c r="J1949" s="93"/>
      <c r="K1949" s="96"/>
      <c r="L1949" s="97"/>
      <c r="M1949" s="97"/>
      <c r="N1949" s="97"/>
      <c r="R1949" s="106"/>
      <c r="S1949" s="83"/>
      <c r="T1949" s="106"/>
      <c r="U1949" s="109"/>
      <c r="V1949" s="109"/>
      <c r="W1949" s="109"/>
      <c r="X1949" s="109"/>
      <c r="Y1949" s="83"/>
      <c r="Z1949" s="83"/>
      <c r="AA1949" s="83"/>
    </row>
    <row r="1950" spans="2:27">
      <c r="B1950" s="9"/>
      <c r="C1950" s="11"/>
      <c r="D1950" s="11" t="s">
        <v>3118</v>
      </c>
      <c r="E1950" s="11"/>
      <c r="F1950" s="11"/>
      <c r="G1950" s="93"/>
      <c r="H1950" s="93"/>
      <c r="I1950" s="93"/>
      <c r="J1950" s="93"/>
      <c r="K1950" s="96"/>
      <c r="L1950" s="97"/>
      <c r="M1950" s="97"/>
      <c r="N1950" s="97"/>
      <c r="R1950" s="106"/>
      <c r="S1950" s="83"/>
      <c r="T1950" s="106"/>
      <c r="U1950" s="109"/>
      <c r="V1950" s="109"/>
      <c r="W1950" s="109"/>
      <c r="X1950" s="109"/>
      <c r="Y1950" s="83"/>
      <c r="Z1950" s="83"/>
      <c r="AA1950" s="83"/>
    </row>
    <row r="1951" spans="2:27">
      <c r="B1951" s="9"/>
      <c r="C1951" s="11"/>
      <c r="D1951" s="11"/>
      <c r="E1951" s="11" t="s">
        <v>3119</v>
      </c>
      <c r="F1951" s="11"/>
      <c r="G1951" s="93"/>
      <c r="H1951" s="93"/>
      <c r="I1951" s="93"/>
      <c r="J1951" s="93"/>
      <c r="K1951" s="96"/>
      <c r="L1951" s="97"/>
      <c r="M1951" s="97"/>
      <c r="N1951" s="97"/>
      <c r="R1951" s="106"/>
      <c r="S1951" s="83"/>
      <c r="T1951" s="106"/>
      <c r="U1951" s="109"/>
      <c r="V1951" s="109"/>
      <c r="W1951" s="109"/>
      <c r="X1951" s="109"/>
      <c r="Y1951" s="83"/>
      <c r="Z1951" s="83"/>
      <c r="AA1951" s="83"/>
    </row>
    <row r="1952" spans="2:27">
      <c r="B1952" s="9" t="s">
        <v>3120</v>
      </c>
      <c r="C1952" s="11"/>
      <c r="D1952" s="11"/>
      <c r="E1952" s="11"/>
      <c r="F1952" s="11" t="s">
        <v>205</v>
      </c>
      <c r="G1952" s="93"/>
      <c r="H1952" s="93"/>
      <c r="I1952" s="93"/>
      <c r="J1952" s="93"/>
      <c r="K1952" s="96"/>
      <c r="L1952" s="97"/>
      <c r="M1952" s="97"/>
      <c r="N1952" s="97"/>
      <c r="R1952" s="106"/>
      <c r="S1952" s="83"/>
      <c r="T1952" s="106"/>
      <c r="U1952" s="109"/>
      <c r="V1952" s="109"/>
      <c r="W1952" s="109"/>
      <c r="X1952" s="109"/>
      <c r="Y1952" s="83"/>
      <c r="Z1952" s="83"/>
      <c r="AA1952" s="83"/>
    </row>
    <row r="1953" spans="2:27">
      <c r="B1953" s="9" t="s">
        <v>3121</v>
      </c>
      <c r="C1953" s="11"/>
      <c r="D1953" s="11"/>
      <c r="E1953" s="11"/>
      <c r="F1953" s="11" t="s">
        <v>207</v>
      </c>
      <c r="G1953" s="93"/>
      <c r="H1953" s="93"/>
      <c r="I1953" s="93"/>
      <c r="J1953" s="93"/>
      <c r="K1953" s="96"/>
      <c r="L1953" s="97"/>
      <c r="M1953" s="97"/>
      <c r="N1953" s="97"/>
      <c r="R1953" s="106"/>
      <c r="S1953" s="83"/>
      <c r="T1953" s="106"/>
      <c r="U1953" s="109"/>
      <c r="V1953" s="109"/>
      <c r="W1953" s="109"/>
      <c r="X1953" s="109"/>
      <c r="Y1953" s="83"/>
      <c r="Z1953" s="83"/>
      <c r="AA1953" s="83"/>
    </row>
    <row r="1954" spans="2:27">
      <c r="B1954" s="9"/>
      <c r="C1954" s="11"/>
      <c r="D1954" s="11"/>
      <c r="E1954" s="11" t="s">
        <v>3122</v>
      </c>
      <c r="F1954" s="11"/>
      <c r="G1954" s="93"/>
      <c r="H1954" s="93"/>
      <c r="I1954" s="93"/>
      <c r="J1954" s="93"/>
      <c r="K1954" s="96"/>
      <c r="L1954" s="97"/>
      <c r="M1954" s="97"/>
      <c r="N1954" s="97"/>
      <c r="R1954" s="106"/>
      <c r="S1954" s="83"/>
      <c r="T1954" s="106"/>
      <c r="U1954" s="109"/>
      <c r="V1954" s="109"/>
      <c r="W1954" s="109"/>
      <c r="X1954" s="109"/>
      <c r="Y1954" s="83"/>
      <c r="Z1954" s="83"/>
      <c r="AA1954" s="83"/>
    </row>
    <row r="1955" spans="2:27">
      <c r="B1955" s="9" t="s">
        <v>3123</v>
      </c>
      <c r="C1955" s="11"/>
      <c r="D1955" s="11"/>
      <c r="E1955" s="11"/>
      <c r="F1955" s="11" t="s">
        <v>3124</v>
      </c>
      <c r="G1955" s="93"/>
      <c r="H1955" s="93"/>
      <c r="I1955" s="93"/>
      <c r="J1955" s="93"/>
      <c r="K1955" s="96"/>
      <c r="L1955" s="97"/>
      <c r="M1955" s="97"/>
      <c r="N1955" s="97"/>
      <c r="R1955" s="106"/>
      <c r="S1955" s="83"/>
      <c r="T1955" s="106"/>
      <c r="U1955" s="109"/>
      <c r="V1955" s="109"/>
      <c r="W1955" s="109"/>
      <c r="X1955" s="109"/>
      <c r="Y1955" s="83"/>
      <c r="Z1955" s="83"/>
      <c r="AA1955" s="83"/>
    </row>
    <row r="1956" spans="2:27">
      <c r="B1956" s="9" t="s">
        <v>3125</v>
      </c>
      <c r="C1956" s="11"/>
      <c r="D1956" s="11"/>
      <c r="E1956" s="11"/>
      <c r="F1956" s="11" t="s">
        <v>3126</v>
      </c>
      <c r="G1956" s="93"/>
      <c r="H1956" s="93"/>
      <c r="I1956" s="93"/>
      <c r="J1956" s="93"/>
      <c r="K1956" s="96"/>
      <c r="L1956" s="97"/>
      <c r="M1956" s="97"/>
      <c r="N1956" s="97"/>
      <c r="R1956" s="106"/>
      <c r="S1956" s="83"/>
      <c r="T1956" s="106"/>
      <c r="U1956" s="109"/>
      <c r="V1956" s="109"/>
      <c r="W1956" s="109"/>
      <c r="X1956" s="109"/>
      <c r="Y1956" s="83"/>
      <c r="Z1956" s="83"/>
      <c r="AA1956" s="83"/>
    </row>
    <row r="1957" spans="2:27">
      <c r="B1957" s="9"/>
      <c r="C1957" s="11"/>
      <c r="D1957" s="11"/>
      <c r="E1957" s="11" t="s">
        <v>3127</v>
      </c>
      <c r="F1957" s="11"/>
      <c r="G1957" s="93"/>
      <c r="H1957" s="93"/>
      <c r="I1957" s="93"/>
      <c r="J1957" s="93"/>
      <c r="K1957" s="96"/>
      <c r="L1957" s="97"/>
      <c r="M1957" s="97"/>
      <c r="N1957" s="97"/>
      <c r="R1957" s="106"/>
      <c r="S1957" s="83"/>
      <c r="T1957" s="106"/>
      <c r="U1957" s="109"/>
      <c r="V1957" s="109"/>
      <c r="W1957" s="109"/>
      <c r="X1957" s="109"/>
      <c r="Y1957" s="83"/>
      <c r="Z1957" s="83"/>
      <c r="AA1957" s="83"/>
    </row>
    <row r="1958" spans="2:27">
      <c r="B1958" s="9" t="s">
        <v>3128</v>
      </c>
      <c r="C1958" s="11"/>
      <c r="D1958" s="11"/>
      <c r="E1958" s="11"/>
      <c r="F1958" s="11" t="s">
        <v>3129</v>
      </c>
      <c r="G1958" s="93"/>
      <c r="H1958" s="93"/>
      <c r="I1958" s="93"/>
      <c r="J1958" s="93"/>
      <c r="K1958" s="96"/>
      <c r="L1958" s="97"/>
      <c r="M1958" s="97"/>
      <c r="N1958" s="97"/>
      <c r="R1958" s="106"/>
      <c r="S1958" s="83"/>
      <c r="T1958" s="106"/>
      <c r="U1958" s="109"/>
      <c r="V1958" s="109"/>
      <c r="W1958" s="109"/>
      <c r="X1958" s="109"/>
      <c r="Y1958" s="83"/>
      <c r="Z1958" s="83"/>
      <c r="AA1958" s="83"/>
    </row>
    <row r="1959" spans="2:27">
      <c r="B1959" s="9" t="s">
        <v>3130</v>
      </c>
      <c r="C1959" s="11"/>
      <c r="D1959" s="11"/>
      <c r="E1959" s="11"/>
      <c r="F1959" s="11" t="s">
        <v>3131</v>
      </c>
      <c r="G1959" s="93"/>
      <c r="H1959" s="93"/>
      <c r="I1959" s="93"/>
      <c r="J1959" s="93"/>
      <c r="K1959" s="96"/>
      <c r="L1959" s="97"/>
      <c r="M1959" s="97"/>
      <c r="N1959" s="97"/>
      <c r="R1959" s="106"/>
      <c r="S1959" s="83"/>
      <c r="T1959" s="106"/>
      <c r="U1959" s="109"/>
      <c r="V1959" s="109"/>
      <c r="W1959" s="109"/>
      <c r="X1959" s="109"/>
      <c r="Y1959" s="83"/>
      <c r="Z1959" s="83"/>
      <c r="AA1959" s="83"/>
    </row>
    <row r="1960" spans="2:27">
      <c r="B1960" s="9"/>
      <c r="C1960" s="11"/>
      <c r="D1960" s="11"/>
      <c r="E1960" s="11" t="s">
        <v>3132</v>
      </c>
      <c r="F1960" s="11"/>
      <c r="G1960" s="93"/>
      <c r="H1960" s="93"/>
      <c r="I1960" s="93"/>
      <c r="J1960" s="93"/>
      <c r="K1960" s="96"/>
      <c r="L1960" s="97"/>
      <c r="M1960" s="97"/>
      <c r="N1960" s="97"/>
      <c r="R1960" s="106"/>
      <c r="S1960" s="83"/>
      <c r="T1960" s="106"/>
      <c r="U1960" s="109"/>
      <c r="V1960" s="109"/>
      <c r="W1960" s="109"/>
      <c r="X1960" s="109"/>
      <c r="Y1960" s="83"/>
      <c r="Z1960" s="83"/>
      <c r="AA1960" s="83"/>
    </row>
    <row r="1961" spans="2:27">
      <c r="B1961" s="9" t="s">
        <v>3133</v>
      </c>
      <c r="C1961" s="11"/>
      <c r="D1961" s="11"/>
      <c r="E1961" s="11"/>
      <c r="F1961" s="11" t="s">
        <v>3132</v>
      </c>
      <c r="G1961" s="93"/>
      <c r="H1961" s="93"/>
      <c r="I1961" s="93"/>
      <c r="J1961" s="93"/>
      <c r="K1961" s="96"/>
      <c r="L1961" s="97"/>
      <c r="M1961" s="97"/>
      <c r="N1961" s="97"/>
      <c r="R1961" s="106"/>
      <c r="S1961" s="83"/>
      <c r="T1961" s="106"/>
      <c r="U1961" s="109"/>
      <c r="V1961" s="109"/>
      <c r="W1961" s="109"/>
      <c r="X1961" s="109"/>
      <c r="Y1961" s="83"/>
      <c r="Z1961" s="83"/>
      <c r="AA1961" s="83"/>
    </row>
    <row r="1962" spans="2:27">
      <c r="B1962" s="9"/>
      <c r="C1962" s="11"/>
      <c r="D1962" s="11"/>
      <c r="E1962" s="11" t="s">
        <v>3134</v>
      </c>
      <c r="F1962" s="11"/>
      <c r="G1962" s="93"/>
      <c r="H1962" s="93"/>
      <c r="I1962" s="93"/>
      <c r="J1962" s="93"/>
      <c r="K1962" s="96"/>
      <c r="L1962" s="97"/>
      <c r="M1962" s="97"/>
      <c r="N1962" s="97"/>
      <c r="R1962" s="106"/>
      <c r="S1962" s="83"/>
      <c r="T1962" s="106"/>
      <c r="U1962" s="109"/>
      <c r="V1962" s="109"/>
      <c r="W1962" s="109"/>
      <c r="X1962" s="109"/>
      <c r="Y1962" s="83"/>
      <c r="Z1962" s="83"/>
      <c r="AA1962" s="83"/>
    </row>
    <row r="1963" spans="2:27">
      <c r="B1963" s="9" t="s">
        <v>3135</v>
      </c>
      <c r="C1963" s="11"/>
      <c r="D1963" s="11"/>
      <c r="E1963" s="11"/>
      <c r="F1963" s="11" t="s">
        <v>3136</v>
      </c>
      <c r="G1963" s="93"/>
      <c r="H1963" s="93"/>
      <c r="I1963" s="93"/>
      <c r="J1963" s="93"/>
      <c r="K1963" s="96"/>
      <c r="L1963" s="97"/>
      <c r="M1963" s="97"/>
      <c r="N1963" s="97"/>
      <c r="R1963" s="106"/>
      <c r="S1963" s="83"/>
      <c r="T1963" s="106"/>
      <c r="U1963" s="109"/>
      <c r="V1963" s="109"/>
      <c r="W1963" s="109"/>
      <c r="X1963" s="109"/>
      <c r="Y1963" s="83"/>
      <c r="Z1963" s="83"/>
      <c r="AA1963" s="83"/>
    </row>
    <row r="1964" spans="2:27">
      <c r="B1964" s="9" t="s">
        <v>3137</v>
      </c>
      <c r="C1964" s="11"/>
      <c r="D1964" s="11"/>
      <c r="E1964" s="11"/>
      <c r="F1964" s="11" t="s">
        <v>3138</v>
      </c>
      <c r="G1964" s="93"/>
      <c r="H1964" s="93"/>
      <c r="I1964" s="93"/>
      <c r="J1964" s="93"/>
      <c r="K1964" s="96"/>
      <c r="L1964" s="97"/>
      <c r="M1964" s="97"/>
      <c r="N1964" s="97"/>
      <c r="R1964" s="106"/>
      <c r="S1964" s="83"/>
      <c r="T1964" s="106"/>
      <c r="U1964" s="109"/>
      <c r="V1964" s="109"/>
      <c r="W1964" s="109"/>
      <c r="X1964" s="109"/>
      <c r="Y1964" s="83"/>
      <c r="Z1964" s="83"/>
      <c r="AA1964" s="83"/>
    </row>
    <row r="1965" spans="2:27">
      <c r="B1965" s="9"/>
      <c r="C1965" s="11"/>
      <c r="D1965" s="11"/>
      <c r="E1965" s="98" t="s">
        <v>3505</v>
      </c>
      <c r="F1965" s="11"/>
      <c r="G1965" s="93"/>
      <c r="H1965" s="93"/>
      <c r="I1965" s="93"/>
      <c r="J1965" s="93"/>
      <c r="K1965" s="96"/>
      <c r="L1965" s="97"/>
      <c r="M1965" s="97"/>
      <c r="N1965" s="97"/>
      <c r="R1965" s="106"/>
      <c r="S1965" s="83"/>
      <c r="T1965" s="106"/>
      <c r="U1965" s="109"/>
      <c r="V1965" s="109"/>
      <c r="W1965" s="109"/>
      <c r="X1965" s="109"/>
      <c r="Y1965" s="83"/>
      <c r="Z1965" s="83"/>
      <c r="AA1965" s="83"/>
    </row>
    <row r="1966" spans="2:27">
      <c r="B1966" s="9" t="s">
        <v>3140</v>
      </c>
      <c r="C1966" s="11"/>
      <c r="D1966" s="11"/>
      <c r="E1966" s="11"/>
      <c r="F1966" s="11" t="s">
        <v>3141</v>
      </c>
      <c r="G1966" s="93"/>
      <c r="H1966" s="93"/>
      <c r="I1966" s="93"/>
      <c r="J1966" s="93"/>
      <c r="K1966" s="96"/>
      <c r="L1966" s="97"/>
      <c r="M1966" s="97"/>
      <c r="N1966" s="97"/>
      <c r="R1966" s="106"/>
      <c r="S1966" s="83"/>
      <c r="T1966" s="106"/>
      <c r="U1966" s="109"/>
      <c r="V1966" s="109"/>
      <c r="W1966" s="109"/>
      <c r="X1966" s="109"/>
      <c r="Y1966" s="83"/>
      <c r="Z1966" s="83"/>
      <c r="AA1966" s="83"/>
    </row>
    <row r="1967" spans="2:27">
      <c r="B1967" s="99" t="s">
        <v>3506</v>
      </c>
      <c r="C1967" s="11"/>
      <c r="D1967" s="11"/>
      <c r="E1967" s="11"/>
      <c r="F1967" s="98" t="s">
        <v>3139</v>
      </c>
      <c r="G1967" s="93"/>
      <c r="H1967" s="93"/>
      <c r="I1967" s="93"/>
      <c r="J1967" s="93"/>
      <c r="K1967" s="96"/>
      <c r="L1967" s="97"/>
      <c r="M1967" s="97"/>
      <c r="N1967" s="97"/>
      <c r="R1967" s="106"/>
      <c r="S1967" s="83"/>
      <c r="T1967" s="106"/>
      <c r="U1967" s="109"/>
      <c r="V1967" s="109"/>
      <c r="W1967" s="109"/>
      <c r="X1967" s="109"/>
      <c r="Y1967" s="83"/>
      <c r="Z1967" s="83"/>
      <c r="AA1967" s="83"/>
    </row>
    <row r="1968" spans="2:27">
      <c r="B1968" s="9"/>
      <c r="C1968" s="11"/>
      <c r="D1968" s="11"/>
      <c r="E1968" s="11" t="s">
        <v>3142</v>
      </c>
      <c r="F1968" s="11"/>
      <c r="G1968" s="93"/>
      <c r="H1968" s="93"/>
      <c r="I1968" s="93"/>
      <c r="J1968" s="93"/>
      <c r="K1968" s="96"/>
      <c r="L1968" s="97"/>
      <c r="M1968" s="97"/>
      <c r="N1968" s="97"/>
      <c r="R1968" s="106"/>
      <c r="S1968" s="83"/>
      <c r="T1968" s="106"/>
      <c r="U1968" s="109"/>
      <c r="V1968" s="109"/>
      <c r="W1968" s="109"/>
      <c r="X1968" s="109"/>
      <c r="Y1968" s="83"/>
      <c r="Z1968" s="83"/>
      <c r="AA1968" s="83"/>
    </row>
    <row r="1969" spans="2:27">
      <c r="B1969" s="9" t="s">
        <v>3143</v>
      </c>
      <c r="C1969" s="11"/>
      <c r="D1969" s="11"/>
      <c r="E1969" s="11"/>
      <c r="F1969" s="11" t="s">
        <v>3144</v>
      </c>
      <c r="G1969" s="93"/>
      <c r="H1969" s="93"/>
      <c r="I1969" s="93"/>
      <c r="J1969" s="93"/>
      <c r="K1969" s="96"/>
      <c r="L1969" s="97"/>
      <c r="M1969" s="97"/>
      <c r="N1969" s="97"/>
      <c r="R1969" s="106"/>
      <c r="S1969" s="83"/>
      <c r="T1969" s="106"/>
      <c r="U1969" s="109"/>
      <c r="V1969" s="109"/>
      <c r="W1969" s="109"/>
      <c r="X1969" s="109"/>
      <c r="Y1969" s="83"/>
      <c r="Z1969" s="83"/>
      <c r="AA1969" s="83"/>
    </row>
    <row r="1970" spans="2:27">
      <c r="B1970" s="9" t="s">
        <v>3145</v>
      </c>
      <c r="C1970" s="11"/>
      <c r="D1970" s="11"/>
      <c r="E1970" s="11"/>
      <c r="F1970" s="11" t="s">
        <v>3146</v>
      </c>
      <c r="G1970" s="93"/>
      <c r="H1970" s="93"/>
      <c r="I1970" s="93"/>
      <c r="J1970" s="93"/>
      <c r="K1970" s="96"/>
      <c r="L1970" s="97"/>
      <c r="M1970" s="97"/>
      <c r="N1970" s="97"/>
      <c r="R1970" s="106"/>
      <c r="S1970" s="83"/>
      <c r="T1970" s="106"/>
      <c r="U1970" s="109"/>
      <c r="V1970" s="109"/>
      <c r="W1970" s="109"/>
      <c r="X1970" s="109"/>
      <c r="Y1970" s="83"/>
      <c r="Z1970" s="83"/>
      <c r="AA1970" s="83"/>
    </row>
    <row r="1971" spans="2:27">
      <c r="B1971" s="9"/>
      <c r="C1971" s="11"/>
      <c r="D1971" s="11" t="s">
        <v>3147</v>
      </c>
      <c r="E1971" s="11"/>
      <c r="F1971" s="11"/>
      <c r="G1971" s="93"/>
      <c r="H1971" s="93"/>
      <c r="I1971" s="93"/>
      <c r="J1971" s="93"/>
      <c r="K1971" s="96"/>
      <c r="L1971" s="97"/>
      <c r="M1971" s="97"/>
      <c r="N1971" s="97"/>
      <c r="R1971" s="106"/>
      <c r="S1971" s="83"/>
      <c r="T1971" s="106"/>
      <c r="U1971" s="109"/>
      <c r="V1971" s="109"/>
      <c r="W1971" s="109"/>
      <c r="X1971" s="109"/>
      <c r="Y1971" s="83"/>
      <c r="Z1971" s="83"/>
      <c r="AA1971" s="83"/>
    </row>
    <row r="1972" spans="2:27">
      <c r="B1972" s="9"/>
      <c r="C1972" s="11"/>
      <c r="D1972" s="11"/>
      <c r="E1972" s="11" t="s">
        <v>3148</v>
      </c>
      <c r="F1972" s="11"/>
      <c r="G1972" s="93"/>
      <c r="H1972" s="93"/>
      <c r="I1972" s="93"/>
      <c r="J1972" s="93"/>
      <c r="K1972" s="96"/>
      <c r="L1972" s="97"/>
      <c r="M1972" s="97"/>
      <c r="N1972" s="97"/>
      <c r="R1972" s="106"/>
      <c r="S1972" s="83"/>
      <c r="T1972" s="106"/>
      <c r="U1972" s="109"/>
      <c r="V1972" s="109"/>
      <c r="W1972" s="109"/>
      <c r="X1972" s="109"/>
      <c r="Y1972" s="83"/>
      <c r="Z1972" s="83"/>
      <c r="AA1972" s="83"/>
    </row>
    <row r="1973" spans="2:27">
      <c r="B1973" s="9" t="s">
        <v>3149</v>
      </c>
      <c r="C1973" s="11"/>
      <c r="D1973" s="11"/>
      <c r="E1973" s="11"/>
      <c r="F1973" s="11" t="s">
        <v>205</v>
      </c>
      <c r="G1973" s="93"/>
      <c r="H1973" s="93"/>
      <c r="I1973" s="93"/>
      <c r="J1973" s="93"/>
      <c r="K1973" s="96"/>
      <c r="L1973" s="97"/>
      <c r="M1973" s="97"/>
      <c r="N1973" s="97"/>
      <c r="R1973" s="106"/>
      <c r="S1973" s="83"/>
      <c r="T1973" s="106"/>
      <c r="U1973" s="109"/>
      <c r="V1973" s="109"/>
      <c r="W1973" s="109"/>
      <c r="X1973" s="109"/>
      <c r="Y1973" s="83"/>
      <c r="Z1973" s="83"/>
      <c r="AA1973" s="83"/>
    </row>
    <row r="1974" spans="2:27">
      <c r="B1974" s="9" t="s">
        <v>3150</v>
      </c>
      <c r="C1974" s="11"/>
      <c r="D1974" s="11"/>
      <c r="E1974" s="11"/>
      <c r="F1974" s="11" t="s">
        <v>207</v>
      </c>
      <c r="G1974" s="93"/>
      <c r="H1974" s="93"/>
      <c r="I1974" s="93"/>
      <c r="J1974" s="93"/>
      <c r="K1974" s="96"/>
      <c r="L1974" s="97"/>
      <c r="M1974" s="97"/>
      <c r="N1974" s="97"/>
      <c r="R1974" s="106"/>
      <c r="S1974" s="83"/>
      <c r="T1974" s="106"/>
      <c r="U1974" s="109"/>
      <c r="V1974" s="109"/>
      <c r="W1974" s="109"/>
      <c r="X1974" s="109"/>
      <c r="Y1974" s="83"/>
      <c r="Z1974" s="83"/>
      <c r="AA1974" s="83"/>
    </row>
    <row r="1975" spans="2:27">
      <c r="B1975" s="9"/>
      <c r="C1975" s="11"/>
      <c r="D1975" s="11"/>
      <c r="E1975" s="11" t="s">
        <v>3151</v>
      </c>
      <c r="F1975" s="11"/>
      <c r="G1975" s="93"/>
      <c r="H1975" s="93"/>
      <c r="I1975" s="93"/>
      <c r="J1975" s="93"/>
      <c r="K1975" s="96"/>
      <c r="L1975" s="97"/>
      <c r="M1975" s="97"/>
      <c r="N1975" s="97"/>
      <c r="R1975" s="106"/>
      <c r="S1975" s="83"/>
      <c r="T1975" s="106"/>
      <c r="U1975" s="109"/>
      <c r="V1975" s="109"/>
      <c r="W1975" s="109"/>
      <c r="X1975" s="109"/>
      <c r="Y1975" s="83"/>
      <c r="Z1975" s="83"/>
      <c r="AA1975" s="83"/>
    </row>
    <row r="1976" spans="2:27">
      <c r="B1976" s="9" t="s">
        <v>3152</v>
      </c>
      <c r="C1976" s="11"/>
      <c r="D1976" s="11"/>
      <c r="E1976" s="11"/>
      <c r="F1976" s="11" t="s">
        <v>3151</v>
      </c>
      <c r="G1976" s="93"/>
      <c r="H1976" s="93"/>
      <c r="I1976" s="93"/>
      <c r="J1976" s="93"/>
      <c r="K1976" s="96"/>
      <c r="L1976" s="97"/>
      <c r="M1976" s="97"/>
      <c r="N1976" s="97"/>
      <c r="R1976" s="106"/>
      <c r="S1976" s="83"/>
      <c r="T1976" s="106"/>
      <c r="U1976" s="109"/>
      <c r="V1976" s="109"/>
      <c r="W1976" s="109"/>
      <c r="X1976" s="109"/>
      <c r="Y1976" s="83"/>
      <c r="Z1976" s="83"/>
      <c r="AA1976" s="83"/>
    </row>
    <row r="1977" spans="2:27">
      <c r="B1977" s="9"/>
      <c r="C1977" s="11"/>
      <c r="D1977" s="11"/>
      <c r="E1977" s="11" t="s">
        <v>3153</v>
      </c>
      <c r="F1977" s="11"/>
      <c r="G1977" s="93"/>
      <c r="H1977" s="93"/>
      <c r="I1977" s="93"/>
      <c r="J1977" s="93"/>
      <c r="K1977" s="96"/>
      <c r="L1977" s="97"/>
      <c r="M1977" s="97"/>
      <c r="N1977" s="97"/>
      <c r="R1977" s="106"/>
      <c r="S1977" s="83"/>
      <c r="T1977" s="106"/>
      <c r="U1977" s="109"/>
      <c r="V1977" s="109"/>
      <c r="W1977" s="109"/>
      <c r="X1977" s="109"/>
      <c r="Y1977" s="83"/>
      <c r="Z1977" s="83"/>
      <c r="AA1977" s="83"/>
    </row>
    <row r="1978" spans="2:27">
      <c r="B1978" s="9" t="s">
        <v>3154</v>
      </c>
      <c r="C1978" s="11"/>
      <c r="D1978" s="11"/>
      <c r="E1978" s="11"/>
      <c r="F1978" s="11" t="s">
        <v>3155</v>
      </c>
      <c r="G1978" s="93"/>
      <c r="H1978" s="93"/>
      <c r="I1978" s="93"/>
      <c r="J1978" s="93"/>
      <c r="K1978" s="96"/>
      <c r="L1978" s="97"/>
      <c r="M1978" s="97"/>
      <c r="N1978" s="97"/>
      <c r="R1978" s="106"/>
      <c r="S1978" s="83"/>
      <c r="T1978" s="106"/>
      <c r="U1978" s="109"/>
      <c r="V1978" s="109"/>
      <c r="W1978" s="109"/>
      <c r="X1978" s="109"/>
      <c r="Y1978" s="83"/>
      <c r="Z1978" s="83"/>
      <c r="AA1978" s="83"/>
    </row>
    <row r="1979" spans="2:27">
      <c r="B1979" s="9" t="s">
        <v>3156</v>
      </c>
      <c r="C1979" s="11"/>
      <c r="D1979" s="11"/>
      <c r="E1979" s="11"/>
      <c r="F1979" s="11" t="s">
        <v>3157</v>
      </c>
      <c r="G1979" s="93"/>
      <c r="H1979" s="93"/>
      <c r="I1979" s="93"/>
      <c r="J1979" s="93"/>
      <c r="K1979" s="96"/>
      <c r="L1979" s="97"/>
      <c r="M1979" s="97"/>
      <c r="N1979" s="97"/>
      <c r="R1979" s="106"/>
      <c r="S1979" s="83"/>
      <c r="T1979" s="106"/>
      <c r="U1979" s="109"/>
      <c r="V1979" s="109"/>
      <c r="W1979" s="109"/>
      <c r="X1979" s="109"/>
      <c r="Y1979" s="83"/>
      <c r="Z1979" s="83"/>
      <c r="AA1979" s="83"/>
    </row>
    <row r="1980" spans="2:27">
      <c r="B1980" s="9" t="s">
        <v>3158</v>
      </c>
      <c r="C1980" s="11"/>
      <c r="D1980" s="11"/>
      <c r="E1980" s="11"/>
      <c r="F1980" s="11" t="s">
        <v>3159</v>
      </c>
      <c r="G1980" s="93"/>
      <c r="H1980" s="93"/>
      <c r="I1980" s="93"/>
      <c r="J1980" s="93"/>
      <c r="K1980" s="96"/>
      <c r="L1980" s="97"/>
      <c r="M1980" s="97"/>
      <c r="N1980" s="97"/>
      <c r="R1980" s="106"/>
      <c r="S1980" s="83"/>
      <c r="T1980" s="106"/>
      <c r="U1980" s="109"/>
      <c r="V1980" s="109"/>
      <c r="W1980" s="109"/>
      <c r="X1980" s="109"/>
      <c r="Y1980" s="83"/>
      <c r="Z1980" s="83"/>
      <c r="AA1980" s="83"/>
    </row>
    <row r="1981" spans="2:27">
      <c r="B1981" s="9" t="s">
        <v>3160</v>
      </c>
      <c r="C1981" s="11"/>
      <c r="D1981" s="11"/>
      <c r="E1981" s="11"/>
      <c r="F1981" s="11" t="s">
        <v>3161</v>
      </c>
      <c r="G1981" s="93"/>
      <c r="H1981" s="93"/>
      <c r="I1981" s="93"/>
      <c r="J1981" s="93"/>
      <c r="K1981" s="96"/>
      <c r="L1981" s="97"/>
      <c r="M1981" s="97"/>
      <c r="N1981" s="97"/>
      <c r="R1981" s="106"/>
      <c r="S1981" s="83"/>
      <c r="T1981" s="106"/>
      <c r="U1981" s="109"/>
      <c r="V1981" s="109"/>
      <c r="W1981" s="109"/>
      <c r="X1981" s="109"/>
      <c r="Y1981" s="83"/>
      <c r="Z1981" s="83"/>
      <c r="AA1981" s="83"/>
    </row>
    <row r="1982" spans="2:27">
      <c r="B1982" s="9"/>
      <c r="C1982" s="11"/>
      <c r="D1982" s="11"/>
      <c r="E1982" s="11" t="s">
        <v>3162</v>
      </c>
      <c r="F1982" s="11"/>
      <c r="G1982" s="93"/>
      <c r="H1982" s="93"/>
      <c r="I1982" s="93"/>
      <c r="J1982" s="93"/>
      <c r="K1982" s="96"/>
      <c r="L1982" s="97"/>
      <c r="M1982" s="97"/>
      <c r="N1982" s="97"/>
      <c r="R1982" s="106"/>
      <c r="S1982" s="83"/>
      <c r="T1982" s="106"/>
      <c r="U1982" s="109"/>
      <c r="V1982" s="109"/>
      <c r="W1982" s="109"/>
      <c r="X1982" s="109"/>
      <c r="Y1982" s="83"/>
      <c r="Z1982" s="83"/>
      <c r="AA1982" s="83"/>
    </row>
    <row r="1983" spans="2:27">
      <c r="B1983" s="9" t="s">
        <v>3163</v>
      </c>
      <c r="C1983" s="11"/>
      <c r="D1983" s="11"/>
      <c r="E1983" s="11"/>
      <c r="F1983" s="11" t="s">
        <v>3164</v>
      </c>
      <c r="G1983" s="93"/>
      <c r="H1983" s="93"/>
      <c r="I1983" s="93"/>
      <c r="J1983" s="93"/>
      <c r="K1983" s="96"/>
      <c r="L1983" s="97"/>
      <c r="M1983" s="97"/>
      <c r="N1983" s="97"/>
      <c r="R1983" s="106"/>
      <c r="S1983" s="83"/>
      <c r="T1983" s="106"/>
      <c r="U1983" s="109"/>
      <c r="V1983" s="109"/>
      <c r="W1983" s="109"/>
      <c r="X1983" s="109"/>
      <c r="Y1983" s="83"/>
      <c r="Z1983" s="83"/>
      <c r="AA1983" s="83"/>
    </row>
    <row r="1984" spans="2:27">
      <c r="B1984" s="9" t="s">
        <v>3165</v>
      </c>
      <c r="C1984" s="11"/>
      <c r="D1984" s="11"/>
      <c r="E1984" s="11"/>
      <c r="F1984" s="11" t="s">
        <v>3166</v>
      </c>
      <c r="G1984" s="93"/>
      <c r="H1984" s="93"/>
      <c r="I1984" s="93"/>
      <c r="J1984" s="93"/>
      <c r="K1984" s="96"/>
      <c r="L1984" s="97"/>
      <c r="M1984" s="97"/>
      <c r="N1984" s="97"/>
      <c r="R1984" s="106"/>
      <c r="S1984" s="83"/>
      <c r="T1984" s="106"/>
      <c r="U1984" s="109"/>
      <c r="V1984" s="109"/>
      <c r="W1984" s="109"/>
      <c r="X1984" s="109"/>
      <c r="Y1984" s="83"/>
      <c r="Z1984" s="83"/>
      <c r="AA1984" s="83"/>
    </row>
    <row r="1985" spans="2:27">
      <c r="B1985" s="9" t="s">
        <v>3167</v>
      </c>
      <c r="C1985" s="11"/>
      <c r="D1985" s="11"/>
      <c r="E1985" s="11"/>
      <c r="F1985" s="11" t="s">
        <v>3168</v>
      </c>
      <c r="G1985" s="93"/>
      <c r="H1985" s="93"/>
      <c r="I1985" s="93"/>
      <c r="J1985" s="93"/>
      <c r="K1985" s="96"/>
      <c r="L1985" s="97"/>
      <c r="M1985" s="97"/>
      <c r="N1985" s="97"/>
      <c r="R1985" s="106"/>
      <c r="S1985" s="83"/>
      <c r="T1985" s="106"/>
      <c r="U1985" s="109"/>
      <c r="V1985" s="109"/>
      <c r="W1985" s="109"/>
      <c r="X1985" s="109"/>
      <c r="Y1985" s="83"/>
      <c r="Z1985" s="83"/>
      <c r="AA1985" s="83"/>
    </row>
    <row r="1986" spans="2:27">
      <c r="B1986" s="9"/>
      <c r="C1986" s="11"/>
      <c r="D1986" s="11" t="s">
        <v>3169</v>
      </c>
      <c r="E1986" s="11"/>
      <c r="F1986" s="11"/>
      <c r="G1986" s="93"/>
      <c r="H1986" s="93"/>
      <c r="I1986" s="93"/>
      <c r="J1986" s="93"/>
      <c r="K1986" s="96"/>
      <c r="L1986" s="97"/>
      <c r="M1986" s="97"/>
      <c r="N1986" s="97"/>
      <c r="R1986" s="106"/>
      <c r="S1986" s="83"/>
      <c r="T1986" s="106"/>
      <c r="U1986" s="109"/>
      <c r="V1986" s="109"/>
      <c r="W1986" s="109"/>
      <c r="X1986" s="109"/>
      <c r="Y1986" s="83"/>
      <c r="Z1986" s="83"/>
      <c r="AA1986" s="83"/>
    </row>
    <row r="1987" spans="2:27">
      <c r="B1987" s="9"/>
      <c r="C1987" s="11"/>
      <c r="D1987" s="11"/>
      <c r="E1987" s="11" t="s">
        <v>3170</v>
      </c>
      <c r="F1987" s="11"/>
      <c r="G1987" s="93"/>
      <c r="H1987" s="93"/>
      <c r="I1987" s="93"/>
      <c r="J1987" s="93"/>
      <c r="K1987" s="96"/>
      <c r="L1987" s="97"/>
      <c r="M1987" s="97"/>
      <c r="N1987" s="97"/>
      <c r="R1987" s="106"/>
      <c r="S1987" s="83"/>
      <c r="T1987" s="106"/>
      <c r="U1987" s="109"/>
      <c r="V1987" s="109"/>
      <c r="W1987" s="109"/>
      <c r="X1987" s="109"/>
      <c r="Y1987" s="83"/>
      <c r="Z1987" s="83"/>
      <c r="AA1987" s="83"/>
    </row>
    <row r="1988" spans="2:27">
      <c r="B1988" s="9" t="s">
        <v>3171</v>
      </c>
      <c r="C1988" s="11"/>
      <c r="D1988" s="11"/>
      <c r="E1988" s="11"/>
      <c r="F1988" s="11" t="s">
        <v>205</v>
      </c>
      <c r="G1988" s="93"/>
      <c r="H1988" s="93"/>
      <c r="I1988" s="93"/>
      <c r="J1988" s="93"/>
      <c r="K1988" s="96"/>
      <c r="L1988" s="97"/>
      <c r="M1988" s="97"/>
      <c r="N1988" s="97"/>
      <c r="R1988" s="106"/>
      <c r="S1988" s="83"/>
      <c r="T1988" s="106"/>
      <c r="U1988" s="109"/>
      <c r="V1988" s="109"/>
      <c r="W1988" s="109"/>
      <c r="X1988" s="109"/>
      <c r="Y1988" s="83"/>
      <c r="Z1988" s="83"/>
      <c r="AA1988" s="83"/>
    </row>
    <row r="1989" spans="2:27">
      <c r="B1989" s="9" t="s">
        <v>3172</v>
      </c>
      <c r="C1989" s="11"/>
      <c r="D1989" s="11"/>
      <c r="E1989" s="11"/>
      <c r="F1989" s="11" t="s">
        <v>207</v>
      </c>
      <c r="G1989" s="93"/>
      <c r="H1989" s="93"/>
      <c r="I1989" s="93"/>
      <c r="J1989" s="93"/>
      <c r="K1989" s="96"/>
      <c r="L1989" s="97"/>
      <c r="M1989" s="97"/>
      <c r="N1989" s="97"/>
      <c r="R1989" s="106"/>
      <c r="S1989" s="83"/>
      <c r="T1989" s="106"/>
      <c r="U1989" s="109"/>
      <c r="V1989" s="109"/>
      <c r="W1989" s="109"/>
      <c r="X1989" s="109"/>
      <c r="Y1989" s="83"/>
      <c r="Z1989" s="83"/>
      <c r="AA1989" s="83"/>
    </row>
    <row r="1990" spans="2:27">
      <c r="B1990" s="9"/>
      <c r="C1990" s="11"/>
      <c r="D1990" s="11"/>
      <c r="E1990" s="11" t="s">
        <v>3173</v>
      </c>
      <c r="F1990" s="11"/>
      <c r="G1990" s="93"/>
      <c r="H1990" s="93"/>
      <c r="I1990" s="93"/>
      <c r="J1990" s="93"/>
      <c r="K1990" s="96"/>
      <c r="L1990" s="97"/>
      <c r="M1990" s="97"/>
      <c r="N1990" s="97"/>
      <c r="R1990" s="106"/>
      <c r="S1990" s="83"/>
      <c r="T1990" s="106"/>
      <c r="U1990" s="109"/>
      <c r="V1990" s="109"/>
      <c r="W1990" s="109"/>
      <c r="X1990" s="109"/>
      <c r="Y1990" s="83"/>
      <c r="Z1990" s="83"/>
      <c r="AA1990" s="83"/>
    </row>
    <row r="1991" spans="2:27">
      <c r="B1991" s="9" t="s">
        <v>3174</v>
      </c>
      <c r="C1991" s="11"/>
      <c r="D1991" s="11"/>
      <c r="E1991" s="11"/>
      <c r="F1991" s="11" t="s">
        <v>3173</v>
      </c>
      <c r="G1991" s="93"/>
      <c r="H1991" s="93"/>
      <c r="I1991" s="93"/>
      <c r="J1991" s="93"/>
      <c r="K1991" s="96"/>
      <c r="L1991" s="97"/>
      <c r="M1991" s="97"/>
      <c r="N1991" s="97"/>
      <c r="R1991" s="106"/>
      <c r="S1991" s="83"/>
      <c r="T1991" s="106"/>
      <c r="U1991" s="109"/>
      <c r="V1991" s="109"/>
      <c r="W1991" s="109"/>
      <c r="X1991" s="109"/>
      <c r="Y1991" s="83"/>
      <c r="Z1991" s="83"/>
      <c r="AA1991" s="83"/>
    </row>
    <row r="1992" spans="2:27">
      <c r="B1992" s="9"/>
      <c r="C1992" s="11"/>
      <c r="D1992" s="11"/>
      <c r="E1992" s="11" t="s">
        <v>3175</v>
      </c>
      <c r="F1992" s="11"/>
      <c r="G1992" s="93"/>
      <c r="H1992" s="93"/>
      <c r="I1992" s="93"/>
      <c r="J1992" s="93"/>
      <c r="K1992" s="96"/>
      <c r="L1992" s="97"/>
      <c r="M1992" s="97"/>
      <c r="N1992" s="97"/>
      <c r="R1992" s="106"/>
      <c r="S1992" s="83"/>
      <c r="T1992" s="106"/>
      <c r="U1992" s="109"/>
      <c r="V1992" s="109"/>
      <c r="W1992" s="109"/>
      <c r="X1992" s="109"/>
      <c r="Y1992" s="83"/>
      <c r="Z1992" s="83"/>
      <c r="AA1992" s="83"/>
    </row>
    <row r="1993" spans="2:27">
      <c r="B1993" s="9" t="s">
        <v>3176</v>
      </c>
      <c r="C1993" s="11"/>
      <c r="D1993" s="11"/>
      <c r="E1993" s="11"/>
      <c r="F1993" s="11" t="s">
        <v>3175</v>
      </c>
      <c r="G1993" s="93"/>
      <c r="H1993" s="93"/>
      <c r="I1993" s="93"/>
      <c r="J1993" s="93"/>
      <c r="K1993" s="96"/>
      <c r="L1993" s="97"/>
      <c r="M1993" s="97"/>
      <c r="N1993" s="97"/>
      <c r="R1993" s="106"/>
      <c r="S1993" s="83"/>
      <c r="T1993" s="106"/>
      <c r="U1993" s="109"/>
      <c r="V1993" s="109"/>
      <c r="W1993" s="109"/>
      <c r="X1993" s="109"/>
      <c r="Y1993" s="83"/>
      <c r="Z1993" s="83"/>
      <c r="AA1993" s="83"/>
    </row>
    <row r="1994" spans="2:27">
      <c r="B1994" s="9"/>
      <c r="C1994" s="11"/>
      <c r="D1994" s="11"/>
      <c r="E1994" s="11" t="s">
        <v>3177</v>
      </c>
      <c r="F1994" s="11"/>
      <c r="G1994" s="93"/>
      <c r="H1994" s="93"/>
      <c r="I1994" s="93"/>
      <c r="J1994" s="93"/>
      <c r="K1994" s="96"/>
      <c r="L1994" s="97"/>
      <c r="M1994" s="97"/>
      <c r="N1994" s="97"/>
      <c r="R1994" s="106"/>
      <c r="S1994" s="83"/>
      <c r="T1994" s="106"/>
      <c r="U1994" s="109"/>
      <c r="V1994" s="109"/>
      <c r="W1994" s="109"/>
      <c r="X1994" s="109"/>
      <c r="Y1994" s="83"/>
      <c r="Z1994" s="83"/>
      <c r="AA1994" s="83"/>
    </row>
    <row r="1995" spans="2:27">
      <c r="B1995" s="9" t="s">
        <v>3178</v>
      </c>
      <c r="C1995" s="11"/>
      <c r="D1995" s="11"/>
      <c r="E1995" s="11"/>
      <c r="F1995" s="11" t="s">
        <v>3179</v>
      </c>
      <c r="G1995" s="93"/>
      <c r="H1995" s="93"/>
      <c r="I1995" s="93"/>
      <c r="J1995" s="93"/>
      <c r="K1995" s="96"/>
      <c r="L1995" s="97"/>
      <c r="M1995" s="97"/>
      <c r="N1995" s="97"/>
      <c r="R1995" s="106"/>
      <c r="S1995" s="83"/>
      <c r="T1995" s="106"/>
      <c r="U1995" s="109"/>
      <c r="V1995" s="109"/>
      <c r="W1995" s="109"/>
      <c r="X1995" s="109"/>
      <c r="Y1995" s="83"/>
      <c r="Z1995" s="83"/>
      <c r="AA1995" s="83"/>
    </row>
    <row r="1996" spans="2:27">
      <c r="B1996" s="9" t="s">
        <v>3180</v>
      </c>
      <c r="C1996" s="11"/>
      <c r="D1996" s="11"/>
      <c r="E1996" s="11"/>
      <c r="F1996" s="11" t="s">
        <v>3181</v>
      </c>
      <c r="G1996" s="93"/>
      <c r="H1996" s="93"/>
      <c r="I1996" s="93"/>
      <c r="J1996" s="93"/>
      <c r="K1996" s="96"/>
      <c r="L1996" s="97"/>
      <c r="M1996" s="97"/>
      <c r="N1996" s="97"/>
      <c r="R1996" s="106"/>
      <c r="S1996" s="83"/>
      <c r="T1996" s="106"/>
      <c r="U1996" s="109"/>
      <c r="V1996" s="109"/>
      <c r="W1996" s="109"/>
      <c r="X1996" s="109"/>
      <c r="Y1996" s="83"/>
      <c r="Z1996" s="83"/>
      <c r="AA1996" s="83"/>
    </row>
    <row r="1997" spans="2:27">
      <c r="B1997" s="9"/>
      <c r="C1997" s="11"/>
      <c r="D1997" s="11"/>
      <c r="E1997" s="11" t="s">
        <v>3182</v>
      </c>
      <c r="F1997" s="11"/>
      <c r="G1997" s="93"/>
      <c r="H1997" s="93"/>
      <c r="I1997" s="93"/>
      <c r="J1997" s="93"/>
      <c r="K1997" s="96"/>
      <c r="L1997" s="97"/>
      <c r="M1997" s="97"/>
      <c r="N1997" s="97"/>
      <c r="R1997" s="106"/>
      <c r="S1997" s="83"/>
      <c r="T1997" s="106"/>
      <c r="U1997" s="109"/>
      <c r="V1997" s="109"/>
      <c r="W1997" s="109"/>
      <c r="X1997" s="109"/>
      <c r="Y1997" s="83"/>
      <c r="Z1997" s="83"/>
      <c r="AA1997" s="83"/>
    </row>
    <row r="1998" spans="2:27">
      <c r="B1998" s="9" t="s">
        <v>3183</v>
      </c>
      <c r="C1998" s="11"/>
      <c r="D1998" s="11"/>
      <c r="E1998" s="11"/>
      <c r="F1998" s="11" t="s">
        <v>3184</v>
      </c>
      <c r="G1998" s="93"/>
      <c r="H1998" s="93"/>
      <c r="I1998" s="93"/>
      <c r="J1998" s="93"/>
      <c r="K1998" s="96"/>
      <c r="L1998" s="97"/>
      <c r="M1998" s="97"/>
      <c r="N1998" s="97"/>
      <c r="R1998" s="106"/>
      <c r="S1998" s="83"/>
      <c r="T1998" s="106"/>
      <c r="U1998" s="109"/>
      <c r="V1998" s="109"/>
      <c r="W1998" s="109"/>
      <c r="X1998" s="109"/>
      <c r="Y1998" s="83"/>
      <c r="Z1998" s="83"/>
      <c r="AA1998" s="83"/>
    </row>
    <row r="1999" spans="2:27">
      <c r="B1999" s="9" t="s">
        <v>3185</v>
      </c>
      <c r="C1999" s="11"/>
      <c r="D1999" s="11"/>
      <c r="E1999" s="11"/>
      <c r="F1999" s="11" t="s">
        <v>3186</v>
      </c>
      <c r="G1999" s="93"/>
      <c r="H1999" s="93"/>
      <c r="I1999" s="93"/>
      <c r="J1999" s="93"/>
      <c r="K1999" s="96"/>
      <c r="L1999" s="97"/>
      <c r="M1999" s="97"/>
      <c r="N1999" s="97"/>
      <c r="R1999" s="106"/>
      <c r="S1999" s="83"/>
      <c r="T1999" s="106"/>
      <c r="U1999" s="109"/>
      <c r="V1999" s="109"/>
      <c r="W1999" s="109"/>
      <c r="X1999" s="109"/>
      <c r="Y1999" s="83"/>
      <c r="Z1999" s="83"/>
      <c r="AA1999" s="83"/>
    </row>
    <row r="2000" spans="2:27">
      <c r="B2000" s="9" t="s">
        <v>3187</v>
      </c>
      <c r="C2000" s="11"/>
      <c r="D2000" s="11"/>
      <c r="E2000" s="11"/>
      <c r="F2000" s="98" t="s">
        <v>3507</v>
      </c>
      <c r="G2000" s="93"/>
      <c r="H2000" s="93"/>
      <c r="I2000" s="93"/>
      <c r="J2000" s="93"/>
      <c r="K2000" s="96"/>
      <c r="L2000" s="97"/>
      <c r="M2000" s="97"/>
      <c r="N2000" s="97"/>
      <c r="R2000" s="106"/>
      <c r="S2000" s="83"/>
      <c r="T2000" s="106"/>
      <c r="U2000" s="109"/>
      <c r="V2000" s="109"/>
      <c r="W2000" s="109"/>
      <c r="X2000" s="109"/>
      <c r="Y2000" s="83"/>
      <c r="Z2000" s="83"/>
      <c r="AA2000" s="83"/>
    </row>
    <row r="2001" spans="2:27">
      <c r="B2001" s="9" t="s">
        <v>3189</v>
      </c>
      <c r="C2001" s="11"/>
      <c r="D2001" s="11"/>
      <c r="E2001" s="11"/>
      <c r="F2001" s="98" t="s">
        <v>3188</v>
      </c>
      <c r="G2001" s="93"/>
      <c r="H2001" s="93"/>
      <c r="I2001" s="93"/>
      <c r="J2001" s="93"/>
      <c r="K2001" s="96"/>
      <c r="L2001" s="97"/>
      <c r="M2001" s="97"/>
      <c r="N2001" s="97"/>
      <c r="R2001" s="106"/>
      <c r="S2001" s="83"/>
      <c r="T2001" s="106"/>
      <c r="U2001" s="109"/>
      <c r="V2001" s="109"/>
      <c r="W2001" s="109"/>
      <c r="X2001" s="109"/>
      <c r="Y2001" s="83"/>
      <c r="Z2001" s="83"/>
      <c r="AA2001" s="83"/>
    </row>
    <row r="2002" spans="2:27">
      <c r="B2002" s="9" t="s">
        <v>3191</v>
      </c>
      <c r="C2002" s="11"/>
      <c r="D2002" s="11"/>
      <c r="E2002" s="11"/>
      <c r="F2002" s="98" t="s">
        <v>3190</v>
      </c>
      <c r="G2002" s="93"/>
      <c r="H2002" s="93"/>
      <c r="I2002" s="93"/>
      <c r="J2002" s="93"/>
      <c r="K2002" s="96"/>
      <c r="L2002" s="97"/>
      <c r="M2002" s="97"/>
      <c r="N2002" s="97"/>
      <c r="R2002" s="106"/>
      <c r="S2002" s="83"/>
      <c r="T2002" s="106"/>
      <c r="U2002" s="109"/>
      <c r="V2002" s="109"/>
      <c r="W2002" s="109"/>
      <c r="X2002" s="109"/>
      <c r="Y2002" s="83"/>
      <c r="Z2002" s="83"/>
      <c r="AA2002" s="83"/>
    </row>
    <row r="2003" spans="2:27">
      <c r="B2003" s="9" t="s">
        <v>3193</v>
      </c>
      <c r="C2003" s="11"/>
      <c r="D2003" s="11"/>
      <c r="E2003" s="11"/>
      <c r="F2003" s="98" t="s">
        <v>3192</v>
      </c>
      <c r="G2003" s="93"/>
      <c r="H2003" s="93"/>
      <c r="I2003" s="93"/>
      <c r="J2003" s="93"/>
      <c r="K2003" s="96"/>
      <c r="L2003" s="97"/>
      <c r="M2003" s="97"/>
      <c r="N2003" s="97"/>
      <c r="R2003" s="106"/>
      <c r="S2003" s="83"/>
      <c r="T2003" s="106"/>
      <c r="U2003" s="109"/>
      <c r="V2003" s="109"/>
      <c r="W2003" s="109"/>
      <c r="X2003" s="109"/>
      <c r="Y2003" s="83"/>
      <c r="Z2003" s="83"/>
      <c r="AA2003" s="83"/>
    </row>
    <row r="2004" spans="2:27">
      <c r="B2004" s="9" t="s">
        <v>3508</v>
      </c>
      <c r="C2004" s="11"/>
      <c r="D2004" s="11"/>
      <c r="E2004" s="11"/>
      <c r="F2004" s="98" t="s">
        <v>3194</v>
      </c>
      <c r="G2004" s="93"/>
      <c r="H2004" s="93"/>
      <c r="I2004" s="93"/>
      <c r="J2004" s="93"/>
      <c r="K2004" s="96"/>
      <c r="L2004" s="97"/>
      <c r="M2004" s="97"/>
      <c r="N2004" s="97"/>
      <c r="R2004" s="106"/>
      <c r="S2004" s="83"/>
      <c r="T2004" s="106"/>
      <c r="U2004" s="109"/>
      <c r="V2004" s="109"/>
      <c r="W2004" s="109"/>
      <c r="X2004" s="109"/>
      <c r="Y2004" s="83"/>
      <c r="Z2004" s="83"/>
      <c r="AA2004" s="83"/>
    </row>
    <row r="2005" spans="2:27">
      <c r="B2005" s="9" t="s">
        <v>3195</v>
      </c>
      <c r="C2005" s="11"/>
      <c r="D2005" s="11"/>
      <c r="E2005" s="11"/>
      <c r="F2005" s="11" t="s">
        <v>3196</v>
      </c>
      <c r="G2005" s="93"/>
      <c r="H2005" s="93"/>
      <c r="I2005" s="93"/>
      <c r="J2005" s="93"/>
      <c r="K2005" s="96"/>
      <c r="L2005" s="97"/>
      <c r="M2005" s="97"/>
      <c r="N2005" s="97"/>
      <c r="R2005" s="106"/>
      <c r="S2005" s="83"/>
      <c r="T2005" s="106"/>
      <c r="U2005" s="109"/>
      <c r="V2005" s="109"/>
      <c r="W2005" s="109"/>
      <c r="X2005" s="109"/>
      <c r="Y2005" s="83"/>
      <c r="Z2005" s="83"/>
      <c r="AA2005" s="83"/>
    </row>
    <row r="2006" spans="2:27">
      <c r="B2006" s="9"/>
      <c r="C2006" s="11"/>
      <c r="D2006" s="11"/>
      <c r="E2006" s="11" t="s">
        <v>3197</v>
      </c>
      <c r="F2006" s="11"/>
      <c r="G2006" s="93"/>
      <c r="H2006" s="93"/>
      <c r="I2006" s="93"/>
      <c r="J2006" s="93"/>
      <c r="K2006" s="96"/>
      <c r="L2006" s="97"/>
      <c r="M2006" s="97"/>
      <c r="N2006" s="97"/>
      <c r="R2006" s="106"/>
      <c r="S2006" s="83"/>
      <c r="T2006" s="106"/>
      <c r="U2006" s="109"/>
      <c r="V2006" s="109"/>
      <c r="W2006" s="109"/>
      <c r="X2006" s="109"/>
      <c r="Y2006" s="83"/>
      <c r="Z2006" s="83"/>
      <c r="AA2006" s="83"/>
    </row>
    <row r="2007" spans="2:27">
      <c r="B2007" s="9" t="s">
        <v>3198</v>
      </c>
      <c r="C2007" s="11"/>
      <c r="D2007" s="11"/>
      <c r="E2007" s="11"/>
      <c r="F2007" s="11" t="s">
        <v>3199</v>
      </c>
      <c r="G2007" s="93"/>
      <c r="H2007" s="93"/>
      <c r="I2007" s="93"/>
      <c r="J2007" s="93"/>
      <c r="K2007" s="96"/>
      <c r="L2007" s="97"/>
      <c r="M2007" s="97"/>
      <c r="N2007" s="97"/>
      <c r="R2007" s="106"/>
      <c r="S2007" s="83"/>
      <c r="T2007" s="106"/>
      <c r="U2007" s="109"/>
      <c r="V2007" s="109"/>
      <c r="W2007" s="109"/>
      <c r="X2007" s="109"/>
      <c r="Y2007" s="83"/>
      <c r="Z2007" s="83"/>
      <c r="AA2007" s="83"/>
    </row>
    <row r="2008" spans="2:27">
      <c r="B2008" s="9" t="s">
        <v>3200</v>
      </c>
      <c r="C2008" s="11"/>
      <c r="D2008" s="11"/>
      <c r="E2008" s="11"/>
      <c r="F2008" s="11" t="s">
        <v>3201</v>
      </c>
      <c r="G2008" s="93"/>
      <c r="H2008" s="93"/>
      <c r="I2008" s="93"/>
      <c r="J2008" s="93"/>
      <c r="K2008" s="96"/>
      <c r="L2008" s="97"/>
      <c r="M2008" s="97"/>
      <c r="N2008" s="97"/>
      <c r="R2008" s="106"/>
      <c r="S2008" s="83"/>
      <c r="T2008" s="106"/>
      <c r="U2008" s="109"/>
      <c r="V2008" s="109"/>
      <c r="W2008" s="109"/>
      <c r="X2008" s="109"/>
      <c r="Y2008" s="83"/>
      <c r="Z2008" s="83"/>
      <c r="AA2008" s="83"/>
    </row>
    <row r="2009" spans="2:27">
      <c r="B2009" s="9"/>
      <c r="C2009" s="11"/>
      <c r="D2009" s="11"/>
      <c r="E2009" s="11" t="s">
        <v>3202</v>
      </c>
      <c r="F2009" s="11"/>
      <c r="G2009" s="93"/>
      <c r="H2009" s="93"/>
      <c r="I2009" s="93"/>
      <c r="J2009" s="93"/>
      <c r="K2009" s="96"/>
      <c r="L2009" s="97"/>
      <c r="M2009" s="97"/>
      <c r="N2009" s="97"/>
      <c r="R2009" s="106"/>
      <c r="S2009" s="83"/>
      <c r="T2009" s="106"/>
      <c r="U2009" s="109"/>
      <c r="V2009" s="109"/>
      <c r="W2009" s="109"/>
      <c r="X2009" s="109"/>
      <c r="Y2009" s="83"/>
      <c r="Z2009" s="83"/>
      <c r="AA2009" s="83"/>
    </row>
    <row r="2010" spans="2:27">
      <c r="B2010" s="9" t="s">
        <v>3203</v>
      </c>
      <c r="C2010" s="11"/>
      <c r="D2010" s="11"/>
      <c r="E2010" s="11"/>
      <c r="F2010" s="11" t="s">
        <v>3204</v>
      </c>
      <c r="G2010" s="93"/>
      <c r="H2010" s="93"/>
      <c r="I2010" s="93"/>
      <c r="J2010" s="93"/>
      <c r="K2010" s="96"/>
      <c r="L2010" s="97"/>
      <c r="M2010" s="97"/>
      <c r="N2010" s="97"/>
      <c r="R2010" s="106"/>
      <c r="S2010" s="83"/>
      <c r="T2010" s="106"/>
      <c r="U2010" s="109"/>
      <c r="V2010" s="109"/>
      <c r="W2010" s="109"/>
      <c r="X2010" s="109"/>
      <c r="Y2010" s="83"/>
      <c r="Z2010" s="83"/>
      <c r="AA2010" s="83"/>
    </row>
    <row r="2011" spans="2:27">
      <c r="B2011" s="9" t="s">
        <v>3205</v>
      </c>
      <c r="C2011" s="11"/>
      <c r="D2011" s="11"/>
      <c r="E2011" s="11"/>
      <c r="F2011" s="11" t="s">
        <v>3206</v>
      </c>
      <c r="G2011" s="93"/>
      <c r="H2011" s="93"/>
      <c r="I2011" s="93"/>
      <c r="J2011" s="93"/>
      <c r="K2011" s="96"/>
      <c r="L2011" s="97"/>
      <c r="M2011" s="97"/>
      <c r="N2011" s="97"/>
      <c r="R2011" s="106"/>
      <c r="S2011" s="83"/>
      <c r="T2011" s="106"/>
      <c r="U2011" s="109"/>
      <c r="V2011" s="109"/>
      <c r="W2011" s="109"/>
      <c r="X2011" s="109"/>
      <c r="Y2011" s="83"/>
      <c r="Z2011" s="83"/>
      <c r="AA2011" s="83"/>
    </row>
    <row r="2012" spans="2:27">
      <c r="B2012" s="9"/>
      <c r="C2012" s="11" t="s">
        <v>3207</v>
      </c>
      <c r="D2012" s="11"/>
      <c r="E2012" s="11"/>
      <c r="F2012" s="11"/>
      <c r="G2012" s="93"/>
      <c r="H2012" s="93"/>
      <c r="I2012" s="93"/>
      <c r="J2012" s="93"/>
      <c r="K2012" s="96"/>
      <c r="L2012" s="97"/>
      <c r="M2012" s="97"/>
      <c r="N2012" s="97"/>
      <c r="R2012" s="106"/>
      <c r="S2012" s="83"/>
      <c r="T2012" s="106"/>
      <c r="U2012" s="109"/>
      <c r="V2012" s="109"/>
      <c r="W2012" s="109"/>
      <c r="X2012" s="109"/>
      <c r="Y2012" s="83"/>
      <c r="Z2012" s="83"/>
      <c r="AA2012" s="83"/>
    </row>
    <row r="2013" spans="2:27">
      <c r="B2013" s="9"/>
      <c r="C2013" s="11"/>
      <c r="D2013" s="11" t="s">
        <v>3208</v>
      </c>
      <c r="E2013" s="11"/>
      <c r="F2013" s="11"/>
      <c r="G2013" s="93"/>
      <c r="H2013" s="93"/>
      <c r="I2013" s="93"/>
      <c r="J2013" s="93"/>
      <c r="K2013" s="96"/>
      <c r="L2013" s="97"/>
      <c r="M2013" s="97"/>
      <c r="N2013" s="97"/>
      <c r="R2013" s="106"/>
      <c r="S2013" s="83"/>
      <c r="T2013" s="106"/>
      <c r="U2013" s="109"/>
      <c r="V2013" s="109"/>
      <c r="W2013" s="109"/>
      <c r="X2013" s="109"/>
      <c r="Y2013" s="83"/>
      <c r="Z2013" s="83"/>
      <c r="AA2013" s="83"/>
    </row>
    <row r="2014" spans="2:27">
      <c r="B2014" s="9"/>
      <c r="C2014" s="11"/>
      <c r="D2014" s="11"/>
      <c r="E2014" s="11" t="s">
        <v>3209</v>
      </c>
      <c r="F2014" s="11"/>
      <c r="G2014" s="93"/>
      <c r="H2014" s="93"/>
      <c r="I2014" s="93"/>
      <c r="J2014" s="93"/>
      <c r="K2014" s="96"/>
      <c r="L2014" s="97"/>
      <c r="M2014" s="97"/>
      <c r="N2014" s="97"/>
      <c r="R2014" s="106"/>
      <c r="S2014" s="83"/>
      <c r="T2014" s="106"/>
      <c r="U2014" s="109"/>
      <c r="V2014" s="109"/>
      <c r="W2014" s="109"/>
      <c r="X2014" s="109"/>
      <c r="Y2014" s="83"/>
      <c r="Z2014" s="83"/>
      <c r="AA2014" s="83"/>
    </row>
    <row r="2015" spans="2:27">
      <c r="B2015" s="9" t="s">
        <v>3210</v>
      </c>
      <c r="C2015" s="11"/>
      <c r="D2015" s="11"/>
      <c r="E2015" s="11"/>
      <c r="F2015" s="11" t="s">
        <v>2080</v>
      </c>
      <c r="G2015" s="93"/>
      <c r="H2015" s="93"/>
      <c r="I2015" s="93"/>
      <c r="J2015" s="93"/>
      <c r="K2015" s="96"/>
      <c r="L2015" s="97"/>
      <c r="M2015" s="97"/>
      <c r="N2015" s="97"/>
      <c r="R2015" s="106"/>
      <c r="S2015" s="83"/>
      <c r="T2015" s="106"/>
      <c r="U2015" s="109"/>
      <c r="V2015" s="109"/>
      <c r="W2015" s="109"/>
      <c r="X2015" s="109"/>
      <c r="Y2015" s="83"/>
      <c r="Z2015" s="83"/>
      <c r="AA2015" s="83"/>
    </row>
    <row r="2016" spans="2:27">
      <c r="B2016" s="9"/>
      <c r="C2016" s="11"/>
      <c r="D2016" s="11"/>
      <c r="E2016" s="11" t="s">
        <v>3208</v>
      </c>
      <c r="F2016" s="11"/>
      <c r="G2016" s="93"/>
      <c r="H2016" s="93"/>
      <c r="I2016" s="93"/>
      <c r="J2016" s="93"/>
      <c r="K2016" s="96"/>
      <c r="L2016" s="97"/>
      <c r="M2016" s="97"/>
      <c r="N2016" s="97"/>
      <c r="R2016" s="106"/>
      <c r="S2016" s="83"/>
      <c r="T2016" s="106"/>
      <c r="U2016" s="109"/>
      <c r="V2016" s="109"/>
      <c r="W2016" s="109"/>
      <c r="X2016" s="109"/>
      <c r="Y2016" s="83"/>
      <c r="Z2016" s="83"/>
      <c r="AA2016" s="83"/>
    </row>
    <row r="2017" spans="2:27">
      <c r="B2017" s="9" t="s">
        <v>3211</v>
      </c>
      <c r="C2017" s="11"/>
      <c r="D2017" s="11"/>
      <c r="E2017" s="11"/>
      <c r="F2017" s="11" t="s">
        <v>3208</v>
      </c>
      <c r="G2017" s="93"/>
      <c r="H2017" s="93"/>
      <c r="I2017" s="93"/>
      <c r="J2017" s="93"/>
      <c r="K2017" s="96"/>
      <c r="L2017" s="97"/>
      <c r="M2017" s="97"/>
      <c r="N2017" s="97"/>
      <c r="R2017" s="106"/>
      <c r="S2017" s="83"/>
      <c r="T2017" s="106"/>
      <c r="U2017" s="109"/>
      <c r="V2017" s="109"/>
      <c r="W2017" s="109"/>
      <c r="X2017" s="109"/>
      <c r="Y2017" s="83"/>
      <c r="Z2017" s="83"/>
      <c r="AA2017" s="83"/>
    </row>
    <row r="2018" spans="2:27">
      <c r="B2018" s="9"/>
      <c r="C2018" s="11"/>
      <c r="D2018" s="11"/>
      <c r="E2018" s="11" t="s">
        <v>3212</v>
      </c>
      <c r="F2018" s="11"/>
      <c r="G2018" s="93"/>
      <c r="H2018" s="93"/>
      <c r="I2018" s="93"/>
      <c r="J2018" s="93"/>
      <c r="K2018" s="96"/>
      <c r="L2018" s="97"/>
      <c r="M2018" s="97"/>
      <c r="N2018" s="97"/>
      <c r="R2018" s="106"/>
      <c r="S2018" s="83"/>
      <c r="T2018" s="106"/>
      <c r="U2018" s="109"/>
      <c r="V2018" s="109"/>
      <c r="W2018" s="109"/>
      <c r="X2018" s="109"/>
      <c r="Y2018" s="83"/>
      <c r="Z2018" s="83"/>
      <c r="AA2018" s="83"/>
    </row>
    <row r="2019" spans="2:27">
      <c r="B2019" s="9" t="s">
        <v>3213</v>
      </c>
      <c r="C2019" s="11"/>
      <c r="D2019" s="11"/>
      <c r="E2019" s="11"/>
      <c r="F2019" s="11" t="s">
        <v>3214</v>
      </c>
      <c r="G2019" s="93"/>
      <c r="H2019" s="93"/>
      <c r="I2019" s="93"/>
      <c r="J2019" s="93"/>
      <c r="K2019" s="96"/>
      <c r="L2019" s="97"/>
      <c r="M2019" s="97"/>
      <c r="N2019" s="97"/>
      <c r="R2019" s="106"/>
      <c r="S2019" s="83"/>
      <c r="T2019" s="106"/>
      <c r="U2019" s="109"/>
      <c r="V2019" s="109"/>
      <c r="W2019" s="109"/>
      <c r="X2019" s="109"/>
      <c r="Y2019" s="83"/>
      <c r="Z2019" s="83"/>
      <c r="AA2019" s="83"/>
    </row>
    <row r="2020" spans="2:27">
      <c r="B2020" s="9" t="s">
        <v>3215</v>
      </c>
      <c r="C2020" s="11"/>
      <c r="D2020" s="11"/>
      <c r="E2020" s="11"/>
      <c r="F2020" s="11" t="s">
        <v>3216</v>
      </c>
      <c r="G2020" s="93"/>
      <c r="H2020" s="93"/>
      <c r="I2020" s="93"/>
      <c r="J2020" s="93"/>
      <c r="K2020" s="96"/>
      <c r="L2020" s="97"/>
      <c r="M2020" s="97"/>
      <c r="N2020" s="97"/>
      <c r="R2020" s="106"/>
      <c r="S2020" s="83"/>
      <c r="T2020" s="106"/>
      <c r="U2020" s="109"/>
      <c r="V2020" s="109"/>
      <c r="W2020" s="109"/>
      <c r="X2020" s="109"/>
      <c r="Y2020" s="83"/>
      <c r="Z2020" s="83"/>
      <c r="AA2020" s="83"/>
    </row>
    <row r="2021" spans="2:27">
      <c r="B2021" s="9"/>
      <c r="C2021" s="11"/>
      <c r="D2021" s="11" t="s">
        <v>3217</v>
      </c>
      <c r="E2021" s="11"/>
      <c r="F2021" s="11"/>
      <c r="G2021" s="93"/>
      <c r="H2021" s="93"/>
      <c r="I2021" s="93"/>
      <c r="J2021" s="93"/>
      <c r="K2021" s="96"/>
      <c r="L2021" s="97"/>
      <c r="M2021" s="97"/>
      <c r="N2021" s="97"/>
      <c r="R2021" s="106"/>
      <c r="S2021" s="83"/>
      <c r="T2021" s="106"/>
      <c r="U2021" s="109"/>
      <c r="V2021" s="109"/>
      <c r="W2021" s="109"/>
      <c r="X2021" s="109"/>
      <c r="Y2021" s="83"/>
      <c r="Z2021" s="83"/>
      <c r="AA2021" s="83"/>
    </row>
    <row r="2022" spans="2:27">
      <c r="B2022" s="9"/>
      <c r="C2022" s="11"/>
      <c r="D2022" s="11"/>
      <c r="E2022" s="11" t="s">
        <v>3218</v>
      </c>
      <c r="F2022" s="11"/>
      <c r="G2022" s="93"/>
      <c r="H2022" s="93"/>
      <c r="I2022" s="93"/>
      <c r="J2022" s="93"/>
      <c r="K2022" s="96"/>
      <c r="L2022" s="97"/>
      <c r="M2022" s="97"/>
      <c r="N2022" s="97"/>
      <c r="R2022" s="106"/>
      <c r="S2022" s="83"/>
      <c r="T2022" s="106"/>
      <c r="U2022" s="109"/>
      <c r="V2022" s="109"/>
      <c r="W2022" s="109"/>
      <c r="X2022" s="109"/>
      <c r="Y2022" s="83"/>
      <c r="Z2022" s="83"/>
      <c r="AA2022" s="83"/>
    </row>
    <row r="2023" spans="2:27">
      <c r="B2023" s="9" t="s">
        <v>3219</v>
      </c>
      <c r="C2023" s="11"/>
      <c r="D2023" s="11"/>
      <c r="E2023" s="11"/>
      <c r="F2023" s="11" t="s">
        <v>2080</v>
      </c>
      <c r="G2023" s="93"/>
      <c r="H2023" s="93"/>
      <c r="I2023" s="93"/>
      <c r="J2023" s="93"/>
      <c r="K2023" s="96"/>
      <c r="L2023" s="97"/>
      <c r="M2023" s="97"/>
      <c r="N2023" s="97"/>
      <c r="R2023" s="106"/>
      <c r="S2023" s="83"/>
      <c r="T2023" s="106"/>
      <c r="U2023" s="109"/>
      <c r="V2023" s="109"/>
      <c r="W2023" s="109"/>
      <c r="X2023" s="109"/>
      <c r="Y2023" s="83"/>
      <c r="Z2023" s="83"/>
      <c r="AA2023" s="83"/>
    </row>
    <row r="2024" spans="2:27">
      <c r="B2024" s="9"/>
      <c r="C2024" s="11"/>
      <c r="D2024" s="11"/>
      <c r="E2024" s="11" t="s">
        <v>3220</v>
      </c>
      <c r="F2024" s="11"/>
      <c r="G2024" s="93"/>
      <c r="H2024" s="93"/>
      <c r="I2024" s="93"/>
      <c r="J2024" s="93"/>
      <c r="K2024" s="96"/>
      <c r="L2024" s="97"/>
      <c r="M2024" s="97"/>
      <c r="N2024" s="97"/>
      <c r="R2024" s="106"/>
      <c r="S2024" s="83"/>
      <c r="T2024" s="106"/>
      <c r="U2024" s="109"/>
      <c r="V2024" s="109"/>
      <c r="W2024" s="109"/>
      <c r="X2024" s="109"/>
      <c r="Y2024" s="83"/>
      <c r="Z2024" s="83"/>
      <c r="AA2024" s="83"/>
    </row>
    <row r="2025" spans="2:27">
      <c r="B2025" s="9" t="s">
        <v>3221</v>
      </c>
      <c r="C2025" s="11"/>
      <c r="D2025" s="11"/>
      <c r="E2025" s="11"/>
      <c r="F2025" s="11" t="s">
        <v>3222</v>
      </c>
      <c r="G2025" s="93"/>
      <c r="H2025" s="93"/>
      <c r="I2025" s="93"/>
      <c r="J2025" s="93"/>
      <c r="K2025" s="96"/>
      <c r="L2025" s="97"/>
      <c r="M2025" s="97"/>
      <c r="N2025" s="97"/>
      <c r="R2025" s="106"/>
      <c r="S2025" s="83"/>
      <c r="T2025" s="106"/>
      <c r="U2025" s="109"/>
      <c r="V2025" s="109"/>
      <c r="W2025" s="109"/>
      <c r="X2025" s="109"/>
      <c r="Y2025" s="83"/>
      <c r="Z2025" s="83"/>
      <c r="AA2025" s="83"/>
    </row>
    <row r="2026" spans="2:27">
      <c r="B2026" s="9" t="s">
        <v>3223</v>
      </c>
      <c r="C2026" s="11"/>
      <c r="D2026" s="11"/>
      <c r="E2026" s="11"/>
      <c r="F2026" s="11" t="s">
        <v>3224</v>
      </c>
      <c r="G2026" s="93"/>
      <c r="H2026" s="93"/>
      <c r="I2026" s="93"/>
      <c r="J2026" s="93"/>
      <c r="K2026" s="96"/>
      <c r="L2026" s="97"/>
      <c r="M2026" s="97"/>
      <c r="N2026" s="97"/>
      <c r="R2026" s="106"/>
      <c r="S2026" s="83"/>
      <c r="T2026" s="106"/>
      <c r="U2026" s="109"/>
      <c r="V2026" s="109"/>
      <c r="W2026" s="109"/>
      <c r="X2026" s="109"/>
      <c r="Y2026" s="83"/>
      <c r="Z2026" s="83"/>
      <c r="AA2026" s="83"/>
    </row>
    <row r="2027" spans="2:27">
      <c r="B2027" s="9" t="s">
        <v>3225</v>
      </c>
      <c r="C2027" s="11"/>
      <c r="D2027" s="11"/>
      <c r="E2027" s="11"/>
      <c r="F2027" s="11" t="s">
        <v>3226</v>
      </c>
      <c r="G2027" s="93"/>
      <c r="H2027" s="93"/>
      <c r="I2027" s="93"/>
      <c r="J2027" s="93"/>
      <c r="K2027" s="96"/>
      <c r="L2027" s="97"/>
      <c r="M2027" s="97"/>
      <c r="N2027" s="97"/>
      <c r="R2027" s="106"/>
      <c r="S2027" s="83"/>
      <c r="T2027" s="106"/>
      <c r="U2027" s="109"/>
      <c r="V2027" s="109"/>
      <c r="W2027" s="109"/>
      <c r="X2027" s="109"/>
      <c r="Y2027" s="83"/>
      <c r="Z2027" s="83"/>
      <c r="AA2027" s="83"/>
    </row>
    <row r="2028" spans="2:27">
      <c r="B2028" s="9" t="s">
        <v>3227</v>
      </c>
      <c r="C2028" s="11"/>
      <c r="D2028" s="11"/>
      <c r="E2028" s="11"/>
      <c r="F2028" s="11" t="s">
        <v>3228</v>
      </c>
      <c r="G2028" s="93"/>
      <c r="H2028" s="93"/>
      <c r="I2028" s="93"/>
      <c r="J2028" s="93"/>
      <c r="K2028" s="96"/>
      <c r="L2028" s="97"/>
      <c r="M2028" s="97"/>
      <c r="N2028" s="97"/>
      <c r="R2028" s="106"/>
      <c r="S2028" s="83"/>
      <c r="T2028" s="106"/>
      <c r="U2028" s="109"/>
      <c r="V2028" s="109"/>
      <c r="W2028" s="109"/>
      <c r="X2028" s="109"/>
      <c r="Y2028" s="83"/>
      <c r="Z2028" s="83"/>
      <c r="AA2028" s="83"/>
    </row>
    <row r="2029" spans="2:27">
      <c r="B2029" s="9"/>
      <c r="C2029" s="11"/>
      <c r="D2029" s="11"/>
      <c r="E2029" s="11" t="s">
        <v>3229</v>
      </c>
      <c r="F2029" s="11"/>
      <c r="G2029" s="93"/>
      <c r="H2029" s="93"/>
      <c r="I2029" s="93"/>
      <c r="J2029" s="93"/>
      <c r="K2029" s="96"/>
      <c r="L2029" s="97"/>
      <c r="M2029" s="97"/>
      <c r="N2029" s="97"/>
      <c r="R2029" s="106"/>
      <c r="S2029" s="83"/>
      <c r="T2029" s="106"/>
      <c r="U2029" s="109"/>
      <c r="V2029" s="109"/>
      <c r="W2029" s="109"/>
      <c r="X2029" s="109"/>
      <c r="Y2029" s="83"/>
      <c r="Z2029" s="83"/>
      <c r="AA2029" s="83"/>
    </row>
    <row r="2030" spans="2:27">
      <c r="B2030" s="9" t="s">
        <v>3230</v>
      </c>
      <c r="C2030" s="11"/>
      <c r="D2030" s="11"/>
      <c r="E2030" s="11"/>
      <c r="F2030" s="11" t="s">
        <v>3229</v>
      </c>
      <c r="G2030" s="93"/>
      <c r="H2030" s="93"/>
      <c r="I2030" s="93"/>
      <c r="J2030" s="93"/>
      <c r="K2030" s="96"/>
      <c r="L2030" s="97"/>
      <c r="M2030" s="97"/>
      <c r="N2030" s="97"/>
      <c r="R2030" s="106"/>
      <c r="S2030" s="83"/>
      <c r="T2030" s="106"/>
      <c r="U2030" s="109"/>
      <c r="V2030" s="109"/>
      <c r="W2030" s="109"/>
      <c r="X2030" s="109"/>
      <c r="Y2030" s="83"/>
      <c r="Z2030" s="83"/>
      <c r="AA2030" s="83"/>
    </row>
    <row r="2031" spans="2:27">
      <c r="B2031" s="9"/>
      <c r="C2031" s="11" t="s">
        <v>3231</v>
      </c>
      <c r="D2031" s="11"/>
      <c r="E2031" s="11"/>
      <c r="F2031" s="11"/>
      <c r="G2031" s="93"/>
      <c r="H2031" s="93"/>
      <c r="I2031" s="93"/>
      <c r="J2031" s="93"/>
      <c r="K2031" s="96"/>
      <c r="L2031" s="97"/>
      <c r="M2031" s="97"/>
      <c r="N2031" s="97"/>
      <c r="R2031" s="106"/>
      <c r="S2031" s="83"/>
      <c r="T2031" s="106"/>
      <c r="U2031" s="109"/>
      <c r="V2031" s="109"/>
      <c r="W2031" s="109"/>
      <c r="X2031" s="109"/>
      <c r="Y2031" s="83"/>
      <c r="Z2031" s="83"/>
      <c r="AA2031" s="83"/>
    </row>
    <row r="2032" spans="2:27">
      <c r="B2032" s="9"/>
      <c r="C2032" s="11"/>
      <c r="D2032" s="11" t="s">
        <v>3232</v>
      </c>
      <c r="E2032" s="11"/>
      <c r="F2032" s="11"/>
      <c r="G2032" s="93"/>
      <c r="H2032" s="93"/>
      <c r="I2032" s="93"/>
      <c r="J2032" s="93"/>
      <c r="K2032" s="96"/>
      <c r="L2032" s="97"/>
      <c r="M2032" s="97"/>
      <c r="N2032" s="97"/>
      <c r="R2032" s="106"/>
      <c r="S2032" s="83"/>
      <c r="T2032" s="106"/>
      <c r="U2032" s="109"/>
      <c r="V2032" s="109"/>
      <c r="W2032" s="109"/>
      <c r="X2032" s="109"/>
      <c r="Y2032" s="83"/>
      <c r="Z2032" s="83"/>
      <c r="AA2032" s="83"/>
    </row>
    <row r="2033" spans="2:27">
      <c r="B2033" s="9"/>
      <c r="C2033" s="11"/>
      <c r="D2033" s="11"/>
      <c r="E2033" s="11" t="s">
        <v>3233</v>
      </c>
      <c r="F2033" s="11"/>
      <c r="G2033" s="93"/>
      <c r="H2033" s="93"/>
      <c r="I2033" s="93"/>
      <c r="J2033" s="93"/>
      <c r="K2033" s="96"/>
      <c r="L2033" s="97"/>
      <c r="M2033" s="97"/>
      <c r="N2033" s="97"/>
      <c r="R2033" s="106"/>
      <c r="S2033" s="83"/>
      <c r="T2033" s="106"/>
      <c r="U2033" s="109"/>
      <c r="V2033" s="109"/>
      <c r="W2033" s="109"/>
      <c r="X2033" s="109"/>
      <c r="Y2033" s="83"/>
      <c r="Z2033" s="83"/>
      <c r="AA2033" s="83"/>
    </row>
    <row r="2034" spans="2:27">
      <c r="B2034" s="9" t="s">
        <v>3234</v>
      </c>
      <c r="C2034" s="11"/>
      <c r="D2034" s="11"/>
      <c r="E2034" s="11"/>
      <c r="F2034" s="11" t="s">
        <v>205</v>
      </c>
      <c r="G2034" s="93"/>
      <c r="H2034" s="93"/>
      <c r="I2034" s="93"/>
      <c r="J2034" s="93"/>
      <c r="K2034" s="96"/>
      <c r="L2034" s="97"/>
      <c r="M2034" s="97"/>
      <c r="N2034" s="97"/>
      <c r="R2034" s="106"/>
      <c r="S2034" s="83"/>
      <c r="T2034" s="106"/>
      <c r="U2034" s="109"/>
      <c r="V2034" s="109"/>
      <c r="W2034" s="109"/>
      <c r="X2034" s="109"/>
      <c r="Y2034" s="83"/>
      <c r="Z2034" s="83"/>
      <c r="AA2034" s="83"/>
    </row>
    <row r="2035" spans="2:27">
      <c r="B2035" s="9" t="s">
        <v>3235</v>
      </c>
      <c r="C2035" s="11"/>
      <c r="D2035" s="11"/>
      <c r="E2035" s="11"/>
      <c r="F2035" s="11" t="s">
        <v>207</v>
      </c>
      <c r="G2035" s="93"/>
      <c r="H2035" s="93"/>
      <c r="I2035" s="93"/>
      <c r="J2035" s="93"/>
      <c r="K2035" s="96"/>
      <c r="L2035" s="97"/>
      <c r="M2035" s="97"/>
      <c r="N2035" s="97"/>
      <c r="R2035" s="106"/>
      <c r="S2035" s="83"/>
      <c r="T2035" s="106"/>
      <c r="U2035" s="109"/>
      <c r="V2035" s="109"/>
      <c r="W2035" s="109"/>
      <c r="X2035" s="109"/>
      <c r="Y2035" s="83"/>
      <c r="Z2035" s="83"/>
      <c r="AA2035" s="83"/>
    </row>
    <row r="2036" spans="2:27">
      <c r="B2036" s="9"/>
      <c r="C2036" s="11"/>
      <c r="D2036" s="11"/>
      <c r="E2036" s="11" t="s">
        <v>3236</v>
      </c>
      <c r="F2036" s="11"/>
      <c r="G2036" s="93"/>
      <c r="H2036" s="93"/>
      <c r="I2036" s="93"/>
      <c r="J2036" s="93"/>
      <c r="K2036" s="96"/>
      <c r="L2036" s="97"/>
      <c r="M2036" s="97"/>
      <c r="N2036" s="97"/>
      <c r="R2036" s="106"/>
      <c r="S2036" s="83"/>
      <c r="T2036" s="106"/>
      <c r="U2036" s="109"/>
      <c r="V2036" s="109"/>
      <c r="W2036" s="109"/>
      <c r="X2036" s="109"/>
      <c r="Y2036" s="83"/>
      <c r="Z2036" s="83"/>
      <c r="AA2036" s="83"/>
    </row>
    <row r="2037" spans="2:27">
      <c r="B2037" s="9" t="s">
        <v>3237</v>
      </c>
      <c r="C2037" s="11"/>
      <c r="D2037" s="11"/>
      <c r="E2037" s="11"/>
      <c r="F2037" s="11" t="s">
        <v>3238</v>
      </c>
      <c r="G2037" s="93"/>
      <c r="H2037" s="93"/>
      <c r="I2037" s="93"/>
      <c r="J2037" s="93"/>
      <c r="K2037" s="96"/>
      <c r="L2037" s="97"/>
      <c r="M2037" s="97"/>
      <c r="N2037" s="97"/>
      <c r="R2037" s="106"/>
      <c r="S2037" s="83"/>
      <c r="T2037" s="106"/>
      <c r="U2037" s="109"/>
      <c r="V2037" s="109"/>
      <c r="W2037" s="109"/>
      <c r="X2037" s="109"/>
      <c r="Y2037" s="83"/>
      <c r="Z2037" s="83"/>
      <c r="AA2037" s="83"/>
    </row>
    <row r="2038" spans="2:27">
      <c r="B2038" s="9" t="s">
        <v>3239</v>
      </c>
      <c r="C2038" s="11"/>
      <c r="D2038" s="11"/>
      <c r="E2038" s="11"/>
      <c r="F2038" s="11" t="s">
        <v>3240</v>
      </c>
      <c r="G2038" s="93"/>
      <c r="H2038" s="93"/>
      <c r="I2038" s="93"/>
      <c r="J2038" s="93"/>
      <c r="K2038" s="96"/>
      <c r="L2038" s="97"/>
      <c r="M2038" s="97"/>
      <c r="N2038" s="97"/>
      <c r="R2038" s="106"/>
      <c r="S2038" s="83"/>
      <c r="T2038" s="106"/>
      <c r="U2038" s="109"/>
      <c r="V2038" s="109"/>
      <c r="W2038" s="109"/>
      <c r="X2038" s="109"/>
      <c r="Y2038" s="83"/>
      <c r="Z2038" s="83"/>
      <c r="AA2038" s="83"/>
    </row>
    <row r="2039" spans="2:27">
      <c r="B2039" s="9" t="s">
        <v>3241</v>
      </c>
      <c r="C2039" s="11"/>
      <c r="D2039" s="11"/>
      <c r="E2039" s="11"/>
      <c r="F2039" s="11" t="s">
        <v>3242</v>
      </c>
      <c r="G2039" s="93"/>
      <c r="H2039" s="93"/>
      <c r="I2039" s="93"/>
      <c r="J2039" s="93"/>
      <c r="K2039" s="96"/>
      <c r="L2039" s="97"/>
      <c r="M2039" s="97"/>
      <c r="N2039" s="97"/>
      <c r="R2039" s="106"/>
      <c r="S2039" s="83"/>
      <c r="T2039" s="106"/>
      <c r="U2039" s="109"/>
      <c r="V2039" s="109"/>
      <c r="W2039" s="109"/>
      <c r="X2039" s="109"/>
      <c r="Y2039" s="83"/>
      <c r="Z2039" s="83"/>
      <c r="AA2039" s="83"/>
    </row>
    <row r="2040" spans="2:27">
      <c r="B2040" s="9" t="s">
        <v>3243</v>
      </c>
      <c r="C2040" s="11"/>
      <c r="D2040" s="11"/>
      <c r="E2040" s="11"/>
      <c r="F2040" s="11" t="s">
        <v>3244</v>
      </c>
      <c r="G2040" s="93"/>
      <c r="H2040" s="93"/>
      <c r="I2040" s="93"/>
      <c r="J2040" s="93"/>
      <c r="K2040" s="96"/>
      <c r="L2040" s="97"/>
      <c r="M2040" s="97"/>
      <c r="N2040" s="97"/>
      <c r="R2040" s="106"/>
      <c r="S2040" s="83"/>
      <c r="T2040" s="106"/>
      <c r="U2040" s="109"/>
      <c r="V2040" s="109"/>
      <c r="W2040" s="109"/>
      <c r="X2040" s="109"/>
      <c r="Y2040" s="83"/>
      <c r="Z2040" s="83"/>
      <c r="AA2040" s="83"/>
    </row>
    <row r="2041" spans="2:27">
      <c r="B2041" s="9" t="s">
        <v>3245</v>
      </c>
      <c r="C2041" s="11"/>
      <c r="D2041" s="11"/>
      <c r="E2041" s="11"/>
      <c r="F2041" s="11" t="s">
        <v>3246</v>
      </c>
      <c r="G2041" s="93"/>
      <c r="H2041" s="93"/>
      <c r="I2041" s="93"/>
      <c r="J2041" s="93"/>
      <c r="K2041" s="96"/>
      <c r="L2041" s="97"/>
      <c r="M2041" s="97"/>
      <c r="N2041" s="97"/>
      <c r="R2041" s="106"/>
      <c r="S2041" s="83"/>
      <c r="T2041" s="106"/>
      <c r="U2041" s="109"/>
      <c r="V2041" s="109"/>
      <c r="W2041" s="109"/>
      <c r="X2041" s="109"/>
      <c r="Y2041" s="83"/>
      <c r="Z2041" s="83"/>
      <c r="AA2041" s="83"/>
    </row>
    <row r="2042" spans="2:27">
      <c r="B2042" s="9" t="s">
        <v>3247</v>
      </c>
      <c r="C2042" s="11"/>
      <c r="D2042" s="11"/>
      <c r="E2042" s="11"/>
      <c r="F2042" s="11" t="s">
        <v>3248</v>
      </c>
      <c r="G2042" s="93"/>
      <c r="H2042" s="93"/>
      <c r="I2042" s="93"/>
      <c r="J2042" s="93"/>
      <c r="K2042" s="96"/>
      <c r="L2042" s="97"/>
      <c r="M2042" s="97"/>
      <c r="N2042" s="97"/>
      <c r="R2042" s="106"/>
      <c r="S2042" s="83"/>
      <c r="T2042" s="106"/>
      <c r="U2042" s="109"/>
      <c r="V2042" s="109"/>
      <c r="W2042" s="109"/>
      <c r="X2042" s="109"/>
      <c r="Y2042" s="83"/>
      <c r="Z2042" s="83"/>
      <c r="AA2042" s="83"/>
    </row>
    <row r="2043" spans="2:27">
      <c r="B2043" s="9" t="s">
        <v>3249</v>
      </c>
      <c r="C2043" s="11"/>
      <c r="D2043" s="11"/>
      <c r="E2043" s="11"/>
      <c r="F2043" s="11" t="s">
        <v>3250</v>
      </c>
      <c r="G2043" s="93"/>
      <c r="H2043" s="93"/>
      <c r="I2043" s="93"/>
      <c r="J2043" s="93"/>
      <c r="K2043" s="96"/>
      <c r="L2043" s="97"/>
      <c r="M2043" s="97"/>
      <c r="N2043" s="97"/>
      <c r="R2043" s="106"/>
      <c r="S2043" s="83"/>
      <c r="T2043" s="106"/>
      <c r="U2043" s="109"/>
      <c r="V2043" s="109"/>
      <c r="W2043" s="109"/>
      <c r="X2043" s="109"/>
      <c r="Y2043" s="83"/>
      <c r="Z2043" s="83"/>
      <c r="AA2043" s="83"/>
    </row>
    <row r="2044" spans="2:27">
      <c r="B2044" s="9"/>
      <c r="C2044" s="11"/>
      <c r="D2044" s="11"/>
      <c r="E2044" s="11" t="s">
        <v>3251</v>
      </c>
      <c r="F2044" s="11"/>
      <c r="G2044" s="93"/>
      <c r="H2044" s="93"/>
      <c r="I2044" s="93"/>
      <c r="J2044" s="93"/>
      <c r="K2044" s="96"/>
      <c r="L2044" s="97"/>
      <c r="M2044" s="97"/>
      <c r="N2044" s="97"/>
      <c r="R2044" s="106"/>
      <c r="S2044" s="83"/>
      <c r="T2044" s="106"/>
      <c r="U2044" s="109"/>
      <c r="V2044" s="109"/>
      <c r="W2044" s="109"/>
      <c r="X2044" s="109"/>
      <c r="Y2044" s="83"/>
      <c r="Z2044" s="83"/>
      <c r="AA2044" s="83"/>
    </row>
    <row r="2045" spans="2:27">
      <c r="B2045" s="9" t="s">
        <v>3252</v>
      </c>
      <c r="C2045" s="11"/>
      <c r="D2045" s="11"/>
      <c r="E2045" s="11"/>
      <c r="F2045" s="11" t="s">
        <v>3253</v>
      </c>
      <c r="G2045" s="93"/>
      <c r="H2045" s="93"/>
      <c r="I2045" s="93"/>
      <c r="J2045" s="93"/>
      <c r="K2045" s="96"/>
      <c r="L2045" s="97"/>
      <c r="M2045" s="97"/>
      <c r="N2045" s="97"/>
      <c r="R2045" s="106"/>
      <c r="S2045" s="83"/>
      <c r="T2045" s="106"/>
      <c r="U2045" s="109"/>
      <c r="V2045" s="109"/>
      <c r="W2045" s="109"/>
      <c r="X2045" s="109"/>
      <c r="Y2045" s="83"/>
      <c r="Z2045" s="83"/>
      <c r="AA2045" s="83"/>
    </row>
    <row r="2046" spans="2:27">
      <c r="B2046" s="9" t="s">
        <v>3254</v>
      </c>
      <c r="C2046" s="11"/>
      <c r="D2046" s="11"/>
      <c r="E2046" s="11"/>
      <c r="F2046" s="11" t="s">
        <v>3255</v>
      </c>
      <c r="G2046" s="93"/>
      <c r="H2046" s="93"/>
      <c r="I2046" s="93"/>
      <c r="J2046" s="93"/>
      <c r="K2046" s="96"/>
      <c r="L2046" s="97"/>
      <c r="M2046" s="97"/>
      <c r="N2046" s="97"/>
      <c r="R2046" s="106"/>
      <c r="S2046" s="83"/>
      <c r="T2046" s="106"/>
      <c r="U2046" s="109"/>
      <c r="V2046" s="109"/>
      <c r="W2046" s="109"/>
      <c r="X2046" s="109"/>
      <c r="Y2046" s="83"/>
      <c r="Z2046" s="83"/>
      <c r="AA2046" s="83"/>
    </row>
    <row r="2047" spans="2:27">
      <c r="B2047" s="9" t="s">
        <v>3256</v>
      </c>
      <c r="C2047" s="11"/>
      <c r="D2047" s="11"/>
      <c r="E2047" s="11"/>
      <c r="F2047" s="11" t="s">
        <v>3257</v>
      </c>
      <c r="G2047" s="93"/>
      <c r="H2047" s="93"/>
      <c r="I2047" s="93"/>
      <c r="J2047" s="93"/>
      <c r="K2047" s="96"/>
      <c r="L2047" s="97"/>
      <c r="M2047" s="97"/>
      <c r="N2047" s="97"/>
      <c r="R2047" s="106"/>
      <c r="S2047" s="83"/>
      <c r="T2047" s="106"/>
      <c r="U2047" s="109"/>
      <c r="V2047" s="109"/>
      <c r="W2047" s="109"/>
      <c r="X2047" s="109"/>
      <c r="Y2047" s="83"/>
      <c r="Z2047" s="83"/>
      <c r="AA2047" s="83"/>
    </row>
    <row r="2048" spans="2:27">
      <c r="B2048" s="9" t="s">
        <v>3258</v>
      </c>
      <c r="C2048" s="11"/>
      <c r="D2048" s="11"/>
      <c r="E2048" s="11"/>
      <c r="F2048" s="11" t="s">
        <v>3259</v>
      </c>
      <c r="G2048" s="93"/>
      <c r="H2048" s="93"/>
      <c r="I2048" s="93"/>
      <c r="J2048" s="93"/>
      <c r="K2048" s="96"/>
      <c r="L2048" s="97"/>
      <c r="M2048" s="97"/>
      <c r="N2048" s="97"/>
      <c r="R2048" s="106"/>
      <c r="S2048" s="83"/>
      <c r="T2048" s="106"/>
      <c r="U2048" s="109"/>
      <c r="V2048" s="109"/>
      <c r="W2048" s="109"/>
      <c r="X2048" s="109"/>
      <c r="Y2048" s="83"/>
      <c r="Z2048" s="83"/>
      <c r="AA2048" s="83"/>
    </row>
    <row r="2049" spans="2:27">
      <c r="B2049" s="9"/>
      <c r="C2049" s="11"/>
      <c r="D2049" s="11"/>
      <c r="E2049" s="11" t="s">
        <v>3260</v>
      </c>
      <c r="F2049" s="11"/>
      <c r="G2049" s="93"/>
      <c r="H2049" s="93"/>
      <c r="I2049" s="93"/>
      <c r="J2049" s="93"/>
      <c r="K2049" s="96"/>
      <c r="L2049" s="97"/>
      <c r="M2049" s="97"/>
      <c r="N2049" s="97"/>
      <c r="R2049" s="106"/>
      <c r="S2049" s="83"/>
      <c r="T2049" s="106"/>
      <c r="U2049" s="109"/>
      <c r="V2049" s="109"/>
      <c r="W2049" s="109"/>
      <c r="X2049" s="109"/>
      <c r="Y2049" s="83"/>
      <c r="Z2049" s="83"/>
      <c r="AA2049" s="83"/>
    </row>
    <row r="2050" spans="2:27">
      <c r="B2050" s="9" t="s">
        <v>3261</v>
      </c>
      <c r="C2050" s="11"/>
      <c r="D2050" s="11"/>
      <c r="E2050" s="11"/>
      <c r="F2050" s="11" t="s">
        <v>3262</v>
      </c>
      <c r="G2050" s="93"/>
      <c r="H2050" s="93"/>
      <c r="I2050" s="93"/>
      <c r="J2050" s="93"/>
      <c r="K2050" s="96"/>
      <c r="L2050" s="97"/>
      <c r="M2050" s="97"/>
      <c r="N2050" s="97"/>
      <c r="R2050" s="106"/>
      <c r="S2050" s="83"/>
      <c r="T2050" s="106"/>
      <c r="U2050" s="109"/>
      <c r="V2050" s="109"/>
      <c r="W2050" s="109"/>
      <c r="X2050" s="109"/>
      <c r="Y2050" s="83"/>
      <c r="Z2050" s="83"/>
      <c r="AA2050" s="83"/>
    </row>
    <row r="2051" spans="2:27">
      <c r="B2051" s="9" t="s">
        <v>3263</v>
      </c>
      <c r="C2051" s="11"/>
      <c r="D2051" s="11"/>
      <c r="E2051" s="11"/>
      <c r="F2051" s="11" t="s">
        <v>3264</v>
      </c>
      <c r="G2051" s="93"/>
      <c r="H2051" s="93"/>
      <c r="I2051" s="93"/>
      <c r="J2051" s="93"/>
      <c r="K2051" s="96"/>
      <c r="L2051" s="97"/>
      <c r="M2051" s="97"/>
      <c r="N2051" s="97"/>
      <c r="R2051" s="106"/>
      <c r="S2051" s="83"/>
      <c r="T2051" s="106"/>
      <c r="U2051" s="109"/>
      <c r="V2051" s="109"/>
      <c r="W2051" s="109"/>
      <c r="X2051" s="109"/>
      <c r="Y2051" s="83"/>
      <c r="Z2051" s="83"/>
      <c r="AA2051" s="83"/>
    </row>
    <row r="2052" spans="2:27">
      <c r="B2052" s="9"/>
      <c r="C2052" s="11"/>
      <c r="D2052" s="11" t="s">
        <v>3265</v>
      </c>
      <c r="E2052" s="11"/>
      <c r="F2052" s="11"/>
      <c r="G2052" s="93"/>
      <c r="H2052" s="93"/>
      <c r="I2052" s="93"/>
      <c r="J2052" s="93"/>
      <c r="K2052" s="96"/>
      <c r="L2052" s="97"/>
      <c r="M2052" s="97"/>
      <c r="N2052" s="97"/>
      <c r="R2052" s="106"/>
      <c r="S2052" s="83"/>
      <c r="T2052" s="106"/>
      <c r="U2052" s="109"/>
      <c r="V2052" s="109"/>
      <c r="W2052" s="109"/>
      <c r="X2052" s="109"/>
      <c r="Y2052" s="83"/>
      <c r="Z2052" s="83"/>
      <c r="AA2052" s="83"/>
    </row>
    <row r="2053" spans="2:27">
      <c r="B2053" s="9"/>
      <c r="C2053" s="11"/>
      <c r="D2053" s="11"/>
      <c r="E2053" s="11" t="s">
        <v>3266</v>
      </c>
      <c r="F2053" s="11"/>
      <c r="G2053" s="93"/>
      <c r="H2053" s="93"/>
      <c r="I2053" s="93"/>
      <c r="J2053" s="93"/>
      <c r="K2053" s="96"/>
      <c r="L2053" s="97"/>
      <c r="M2053" s="97"/>
      <c r="N2053" s="97"/>
      <c r="R2053" s="106"/>
      <c r="S2053" s="83"/>
      <c r="T2053" s="106"/>
      <c r="U2053" s="109"/>
      <c r="V2053" s="109"/>
      <c r="W2053" s="109"/>
      <c r="X2053" s="109"/>
      <c r="Y2053" s="83"/>
      <c r="Z2053" s="83"/>
      <c r="AA2053" s="83"/>
    </row>
    <row r="2054" spans="2:27">
      <c r="B2054" s="9" t="s">
        <v>3267</v>
      </c>
      <c r="C2054" s="11"/>
      <c r="D2054" s="11"/>
      <c r="E2054" s="11"/>
      <c r="F2054" s="11" t="s">
        <v>2080</v>
      </c>
      <c r="G2054" s="93"/>
      <c r="H2054" s="93"/>
      <c r="I2054" s="93"/>
      <c r="J2054" s="93"/>
      <c r="K2054" s="96"/>
      <c r="L2054" s="97"/>
      <c r="M2054" s="97"/>
      <c r="N2054" s="97"/>
      <c r="R2054" s="106"/>
      <c r="S2054" s="83"/>
      <c r="T2054" s="106"/>
      <c r="U2054" s="109"/>
      <c r="V2054" s="109"/>
      <c r="W2054" s="109"/>
      <c r="X2054" s="109"/>
      <c r="Y2054" s="83"/>
      <c r="Z2054" s="83"/>
      <c r="AA2054" s="83"/>
    </row>
    <row r="2055" spans="2:27">
      <c r="B2055" s="9"/>
      <c r="C2055" s="11"/>
      <c r="D2055" s="11"/>
      <c r="E2055" s="11" t="s">
        <v>3265</v>
      </c>
      <c r="F2055" s="11"/>
      <c r="G2055" s="93"/>
      <c r="H2055" s="93"/>
      <c r="I2055" s="93"/>
      <c r="J2055" s="93"/>
      <c r="K2055" s="96"/>
      <c r="L2055" s="97"/>
      <c r="M2055" s="97"/>
      <c r="N2055" s="97"/>
      <c r="R2055" s="106"/>
      <c r="S2055" s="83"/>
      <c r="T2055" s="106"/>
      <c r="U2055" s="109"/>
      <c r="V2055" s="109"/>
      <c r="W2055" s="109"/>
      <c r="X2055" s="109"/>
      <c r="Y2055" s="83"/>
      <c r="Z2055" s="83"/>
      <c r="AA2055" s="83"/>
    </row>
    <row r="2056" spans="2:27">
      <c r="B2056" s="9" t="s">
        <v>3268</v>
      </c>
      <c r="C2056" s="11"/>
      <c r="D2056" s="11"/>
      <c r="E2056" s="11"/>
      <c r="F2056" s="11" t="s">
        <v>3269</v>
      </c>
      <c r="G2056" s="93"/>
      <c r="H2056" s="93"/>
      <c r="I2056" s="93"/>
      <c r="J2056" s="93"/>
      <c r="K2056" s="96"/>
      <c r="L2056" s="97"/>
      <c r="M2056" s="97"/>
      <c r="N2056" s="97"/>
      <c r="R2056" s="106"/>
      <c r="S2056" s="83"/>
      <c r="T2056" s="106"/>
      <c r="U2056" s="109"/>
      <c r="V2056" s="109"/>
      <c r="W2056" s="109"/>
      <c r="X2056" s="109"/>
      <c r="Y2056" s="83"/>
      <c r="Z2056" s="83"/>
      <c r="AA2056" s="83"/>
    </row>
    <row r="2057" spans="2:27">
      <c r="B2057" s="9" t="s">
        <v>3270</v>
      </c>
      <c r="C2057" s="11"/>
      <c r="D2057" s="11"/>
      <c r="E2057" s="11"/>
      <c r="F2057" s="11" t="s">
        <v>3271</v>
      </c>
      <c r="G2057" s="93"/>
      <c r="H2057" s="93"/>
      <c r="I2057" s="93"/>
      <c r="J2057" s="93"/>
      <c r="K2057" s="96"/>
      <c r="L2057" s="97"/>
      <c r="M2057" s="97"/>
      <c r="N2057" s="97"/>
      <c r="R2057" s="106"/>
      <c r="S2057" s="83"/>
      <c r="T2057" s="106"/>
      <c r="U2057" s="109"/>
      <c r="V2057" s="109"/>
      <c r="W2057" s="109"/>
      <c r="X2057" s="109"/>
      <c r="Y2057" s="83"/>
      <c r="Z2057" s="83"/>
      <c r="AA2057" s="83"/>
    </row>
    <row r="2058" spans="2:27">
      <c r="B2058" s="9"/>
      <c r="C2058" s="11"/>
      <c r="D2058" s="11" t="s">
        <v>3272</v>
      </c>
      <c r="E2058" s="11"/>
      <c r="F2058" s="11"/>
      <c r="G2058" s="93"/>
      <c r="H2058" s="93"/>
      <c r="I2058" s="93"/>
      <c r="J2058" s="93"/>
      <c r="K2058" s="96"/>
      <c r="L2058" s="97"/>
      <c r="M2058" s="97"/>
      <c r="N2058" s="97"/>
      <c r="R2058" s="106"/>
      <c r="S2058" s="83"/>
      <c r="T2058" s="106"/>
      <c r="U2058" s="109"/>
      <c r="V2058" s="109"/>
      <c r="W2058" s="109"/>
      <c r="X2058" s="109"/>
      <c r="Y2058" s="83"/>
      <c r="Z2058" s="83"/>
      <c r="AA2058" s="83"/>
    </row>
    <row r="2059" spans="2:27">
      <c r="B2059" s="9"/>
      <c r="C2059" s="11"/>
      <c r="D2059" s="11"/>
      <c r="E2059" s="11" t="s">
        <v>3273</v>
      </c>
      <c r="F2059" s="11"/>
      <c r="G2059" s="93"/>
      <c r="H2059" s="93"/>
      <c r="I2059" s="93"/>
      <c r="J2059" s="93"/>
      <c r="K2059" s="96"/>
      <c r="L2059" s="97"/>
      <c r="M2059" s="97"/>
      <c r="N2059" s="97"/>
      <c r="R2059" s="106"/>
      <c r="S2059" s="83"/>
      <c r="T2059" s="106"/>
      <c r="U2059" s="109"/>
      <c r="V2059" s="109"/>
      <c r="W2059" s="109"/>
      <c r="X2059" s="109"/>
      <c r="Y2059" s="83"/>
      <c r="Z2059" s="83"/>
      <c r="AA2059" s="83"/>
    </row>
    <row r="2060" spans="2:27">
      <c r="B2060" s="9" t="s">
        <v>3274</v>
      </c>
      <c r="C2060" s="11"/>
      <c r="D2060" s="11"/>
      <c r="E2060" s="11"/>
      <c r="F2060" s="11" t="s">
        <v>205</v>
      </c>
      <c r="G2060" s="93"/>
      <c r="H2060" s="93"/>
      <c r="I2060" s="93"/>
      <c r="J2060" s="93"/>
      <c r="K2060" s="96"/>
      <c r="L2060" s="97"/>
      <c r="M2060" s="97"/>
      <c r="N2060" s="97"/>
      <c r="R2060" s="106"/>
      <c r="S2060" s="83"/>
      <c r="T2060" s="106"/>
      <c r="U2060" s="109"/>
      <c r="V2060" s="109"/>
      <c r="W2060" s="109"/>
      <c r="X2060" s="109"/>
      <c r="Y2060" s="83"/>
      <c r="Z2060" s="83"/>
      <c r="AA2060" s="83"/>
    </row>
    <row r="2061" spans="2:27">
      <c r="B2061" s="9" t="s">
        <v>3275</v>
      </c>
      <c r="C2061" s="11"/>
      <c r="D2061" s="11"/>
      <c r="E2061" s="11"/>
      <c r="F2061" s="11" t="s">
        <v>207</v>
      </c>
      <c r="G2061" s="93"/>
      <c r="H2061" s="93"/>
      <c r="I2061" s="93"/>
      <c r="J2061" s="93"/>
      <c r="K2061" s="96"/>
      <c r="L2061" s="97"/>
      <c r="M2061" s="97"/>
      <c r="N2061" s="97"/>
      <c r="R2061" s="106"/>
      <c r="S2061" s="83"/>
      <c r="T2061" s="106"/>
      <c r="U2061" s="109"/>
      <c r="V2061" s="109"/>
      <c r="W2061" s="109"/>
      <c r="X2061" s="109"/>
      <c r="Y2061" s="83"/>
      <c r="Z2061" s="83"/>
      <c r="AA2061" s="83"/>
    </row>
    <row r="2062" spans="2:27">
      <c r="B2062" s="9"/>
      <c r="C2062" s="11"/>
      <c r="D2062" s="11"/>
      <c r="E2062" s="11" t="s">
        <v>3276</v>
      </c>
      <c r="F2062" s="11"/>
      <c r="G2062" s="93"/>
      <c r="H2062" s="93"/>
      <c r="I2062" s="93"/>
      <c r="J2062" s="93"/>
      <c r="K2062" s="96"/>
      <c r="L2062" s="97"/>
      <c r="M2062" s="97"/>
      <c r="N2062" s="97"/>
      <c r="R2062" s="106"/>
      <c r="S2062" s="83"/>
      <c r="T2062" s="106"/>
      <c r="U2062" s="109"/>
      <c r="V2062" s="109"/>
      <c r="W2062" s="109"/>
      <c r="X2062" s="109"/>
      <c r="Y2062" s="83"/>
      <c r="Z2062" s="83"/>
      <c r="AA2062" s="83"/>
    </row>
    <row r="2063" spans="2:27">
      <c r="B2063" s="9" t="s">
        <v>3277</v>
      </c>
      <c r="C2063" s="11"/>
      <c r="D2063" s="11"/>
      <c r="E2063" s="11"/>
      <c r="F2063" s="11" t="s">
        <v>3278</v>
      </c>
      <c r="G2063" s="93"/>
      <c r="H2063" s="93"/>
      <c r="I2063" s="93"/>
      <c r="J2063" s="93"/>
      <c r="K2063" s="96"/>
      <c r="L2063" s="97"/>
      <c r="M2063" s="97"/>
      <c r="N2063" s="97"/>
      <c r="R2063" s="106"/>
      <c r="S2063" s="83"/>
      <c r="T2063" s="106"/>
      <c r="U2063" s="109"/>
      <c r="V2063" s="109"/>
      <c r="W2063" s="109"/>
      <c r="X2063" s="109"/>
      <c r="Y2063" s="83"/>
      <c r="Z2063" s="83"/>
      <c r="AA2063" s="83"/>
    </row>
    <row r="2064" spans="2:27">
      <c r="B2064" s="9" t="s">
        <v>3279</v>
      </c>
      <c r="C2064" s="11"/>
      <c r="D2064" s="11"/>
      <c r="E2064" s="11"/>
      <c r="F2064" s="11" t="s">
        <v>3280</v>
      </c>
      <c r="G2064" s="93"/>
      <c r="H2064" s="93"/>
      <c r="I2064" s="93"/>
      <c r="J2064" s="93"/>
      <c r="K2064" s="96"/>
      <c r="L2064" s="97"/>
      <c r="M2064" s="97"/>
      <c r="N2064" s="97"/>
      <c r="R2064" s="106"/>
      <c r="S2064" s="83"/>
      <c r="T2064" s="106"/>
      <c r="U2064" s="109"/>
      <c r="V2064" s="109"/>
      <c r="W2064" s="109"/>
      <c r="X2064" s="109"/>
      <c r="Y2064" s="83"/>
      <c r="Z2064" s="83"/>
      <c r="AA2064" s="83"/>
    </row>
    <row r="2065" spans="2:27">
      <c r="B2065" s="9"/>
      <c r="C2065" s="11"/>
      <c r="D2065" s="11"/>
      <c r="E2065" s="11" t="s">
        <v>3281</v>
      </c>
      <c r="F2065" s="11"/>
      <c r="G2065" s="93"/>
      <c r="H2065" s="93"/>
      <c r="I2065" s="93"/>
      <c r="J2065" s="93"/>
      <c r="K2065" s="96"/>
      <c r="L2065" s="97"/>
      <c r="M2065" s="97"/>
      <c r="N2065" s="97"/>
      <c r="R2065" s="106"/>
      <c r="S2065" s="83"/>
      <c r="T2065" s="106"/>
      <c r="U2065" s="109"/>
      <c r="V2065" s="109"/>
      <c r="W2065" s="109"/>
      <c r="X2065" s="109"/>
      <c r="Y2065" s="83"/>
      <c r="Z2065" s="83"/>
      <c r="AA2065" s="83"/>
    </row>
    <row r="2066" spans="2:27">
      <c r="B2066" s="9" t="s">
        <v>3282</v>
      </c>
      <c r="C2066" s="11"/>
      <c r="D2066" s="11"/>
      <c r="E2066" s="11"/>
      <c r="F2066" s="11" t="s">
        <v>3281</v>
      </c>
      <c r="G2066" s="93"/>
      <c r="H2066" s="93"/>
      <c r="I2066" s="93"/>
      <c r="J2066" s="93"/>
      <c r="K2066" s="96"/>
      <c r="L2066" s="97"/>
      <c r="M2066" s="97"/>
      <c r="N2066" s="97"/>
      <c r="R2066" s="106"/>
      <c r="S2066" s="83"/>
      <c r="T2066" s="106"/>
      <c r="U2066" s="109"/>
      <c r="V2066" s="109"/>
      <c r="W2066" s="109"/>
      <c r="X2066" s="109"/>
      <c r="Y2066" s="83"/>
      <c r="Z2066" s="83"/>
      <c r="AA2066" s="83"/>
    </row>
    <row r="2067" spans="2:27">
      <c r="B2067" s="9"/>
      <c r="C2067" s="11"/>
      <c r="D2067" s="11"/>
      <c r="E2067" s="11" t="s">
        <v>3283</v>
      </c>
      <c r="F2067" s="11"/>
      <c r="G2067" s="93"/>
      <c r="H2067" s="93"/>
      <c r="I2067" s="93"/>
      <c r="J2067" s="93"/>
      <c r="K2067" s="96"/>
      <c r="L2067" s="97"/>
      <c r="M2067" s="97"/>
      <c r="N2067" s="97"/>
      <c r="R2067" s="106"/>
      <c r="S2067" s="83"/>
      <c r="T2067" s="106"/>
      <c r="U2067" s="109"/>
      <c r="V2067" s="109"/>
      <c r="W2067" s="109"/>
      <c r="X2067" s="109"/>
      <c r="Y2067" s="83"/>
      <c r="Z2067" s="83"/>
      <c r="AA2067" s="83"/>
    </row>
    <row r="2068" spans="2:27">
      <c r="B2068" s="9" t="s">
        <v>3284</v>
      </c>
      <c r="C2068" s="11"/>
      <c r="D2068" s="11"/>
      <c r="E2068" s="11"/>
      <c r="F2068" s="11" t="s">
        <v>3283</v>
      </c>
      <c r="G2068" s="93"/>
      <c r="H2068" s="93"/>
      <c r="I2068" s="93"/>
      <c r="J2068" s="93"/>
      <c r="K2068" s="96"/>
      <c r="L2068" s="97"/>
      <c r="M2068" s="97"/>
      <c r="N2068" s="97"/>
      <c r="R2068" s="106"/>
      <c r="S2068" s="83"/>
      <c r="T2068" s="106"/>
      <c r="U2068" s="109"/>
      <c r="V2068" s="109"/>
      <c r="W2068" s="109"/>
      <c r="X2068" s="109"/>
      <c r="Y2068" s="83"/>
      <c r="Z2068" s="83"/>
      <c r="AA2068" s="83"/>
    </row>
    <row r="2069" spans="2:27">
      <c r="B2069" s="9"/>
      <c r="C2069" s="11"/>
      <c r="D2069" s="11"/>
      <c r="E2069" s="11" t="s">
        <v>3285</v>
      </c>
      <c r="F2069" s="11"/>
      <c r="G2069" s="93"/>
      <c r="H2069" s="93"/>
      <c r="I2069" s="93"/>
      <c r="J2069" s="93"/>
      <c r="K2069" s="96"/>
      <c r="L2069" s="97"/>
      <c r="M2069" s="97"/>
      <c r="N2069" s="97"/>
      <c r="R2069" s="106"/>
      <c r="S2069" s="83"/>
      <c r="T2069" s="106"/>
      <c r="U2069" s="109"/>
      <c r="V2069" s="109"/>
      <c r="W2069" s="109"/>
      <c r="X2069" s="109"/>
      <c r="Y2069" s="83"/>
      <c r="Z2069" s="83"/>
      <c r="AA2069" s="83"/>
    </row>
    <row r="2070" spans="2:27">
      <c r="B2070" s="9" t="s">
        <v>3286</v>
      </c>
      <c r="C2070" s="11"/>
      <c r="D2070" s="11"/>
      <c r="E2070" s="11"/>
      <c r="F2070" s="11" t="s">
        <v>3287</v>
      </c>
      <c r="G2070" s="93"/>
      <c r="H2070" s="93"/>
      <c r="I2070" s="93"/>
      <c r="J2070" s="93"/>
      <c r="K2070" s="96"/>
      <c r="L2070" s="97"/>
      <c r="M2070" s="97"/>
      <c r="N2070" s="97"/>
      <c r="R2070" s="106"/>
      <c r="S2070" s="83"/>
      <c r="T2070" s="106"/>
      <c r="U2070" s="109"/>
      <c r="V2070" s="109"/>
      <c r="W2070" s="109"/>
      <c r="X2070" s="109"/>
      <c r="Y2070" s="83"/>
      <c r="Z2070" s="83"/>
      <c r="AA2070" s="83"/>
    </row>
    <row r="2071" spans="2:27">
      <c r="B2071" s="9" t="s">
        <v>3288</v>
      </c>
      <c r="C2071" s="11"/>
      <c r="D2071" s="11"/>
      <c r="E2071" s="11"/>
      <c r="F2071" s="11" t="s">
        <v>3289</v>
      </c>
      <c r="G2071" s="93"/>
      <c r="H2071" s="93"/>
      <c r="I2071" s="93"/>
      <c r="J2071" s="93"/>
      <c r="K2071" s="96"/>
      <c r="L2071" s="97"/>
      <c r="M2071" s="97"/>
      <c r="N2071" s="97"/>
      <c r="R2071" s="106"/>
      <c r="S2071" s="83"/>
      <c r="T2071" s="106"/>
      <c r="U2071" s="109"/>
      <c r="V2071" s="109"/>
      <c r="W2071" s="109"/>
      <c r="X2071" s="109"/>
      <c r="Y2071" s="83"/>
      <c r="Z2071" s="83"/>
      <c r="AA2071" s="83"/>
    </row>
    <row r="2072" spans="2:27">
      <c r="B2072" s="9" t="s">
        <v>3290</v>
      </c>
      <c r="C2072" s="11"/>
      <c r="D2072" s="11"/>
      <c r="E2072" s="11"/>
      <c r="F2072" s="11" t="s">
        <v>3291</v>
      </c>
      <c r="G2072" s="93"/>
      <c r="H2072" s="93"/>
      <c r="I2072" s="93"/>
      <c r="J2072" s="93"/>
      <c r="K2072" s="96"/>
      <c r="L2072" s="97"/>
      <c r="M2072" s="97"/>
      <c r="N2072" s="97"/>
      <c r="R2072" s="106"/>
      <c r="S2072" s="83"/>
      <c r="T2072" s="106"/>
      <c r="U2072" s="109"/>
      <c r="V2072" s="109"/>
      <c r="W2072" s="109"/>
      <c r="X2072" s="109"/>
      <c r="Y2072" s="83"/>
      <c r="Z2072" s="83"/>
      <c r="AA2072" s="83"/>
    </row>
    <row r="2073" spans="2:27">
      <c r="B2073" s="9" t="s">
        <v>3292</v>
      </c>
      <c r="C2073" s="11"/>
      <c r="D2073" s="11"/>
      <c r="E2073" s="11"/>
      <c r="F2073" s="11" t="s">
        <v>3293</v>
      </c>
      <c r="G2073" s="93"/>
      <c r="H2073" s="93"/>
      <c r="I2073" s="93"/>
      <c r="J2073" s="93"/>
      <c r="K2073" s="96"/>
      <c r="L2073" s="97"/>
      <c r="M2073" s="97"/>
      <c r="N2073" s="97"/>
      <c r="R2073" s="106"/>
      <c r="S2073" s="83"/>
      <c r="T2073" s="106"/>
      <c r="U2073" s="109"/>
      <c r="V2073" s="109"/>
      <c r="W2073" s="109"/>
      <c r="X2073" s="109"/>
      <c r="Y2073" s="83"/>
      <c r="Z2073" s="83"/>
      <c r="AA2073" s="83"/>
    </row>
    <row r="2074" spans="2:27">
      <c r="B2074" s="9" t="s">
        <v>3294</v>
      </c>
      <c r="C2074" s="11"/>
      <c r="D2074" s="11"/>
      <c r="E2074" s="11"/>
      <c r="F2074" s="11" t="s">
        <v>3295</v>
      </c>
      <c r="G2074" s="93"/>
      <c r="H2074" s="93"/>
      <c r="I2074" s="93"/>
      <c r="J2074" s="93"/>
      <c r="K2074" s="96"/>
      <c r="L2074" s="97"/>
      <c r="M2074" s="97"/>
      <c r="N2074" s="97"/>
      <c r="R2074" s="106"/>
      <c r="S2074" s="83"/>
      <c r="T2074" s="106"/>
      <c r="U2074" s="109"/>
      <c r="V2074" s="109"/>
      <c r="W2074" s="109"/>
      <c r="X2074" s="109"/>
      <c r="Y2074" s="83"/>
      <c r="Z2074" s="83"/>
      <c r="AA2074" s="83"/>
    </row>
    <row r="2075" spans="2:27">
      <c r="B2075" s="9"/>
      <c r="C2075" s="11"/>
      <c r="D2075" s="11" t="s">
        <v>3296</v>
      </c>
      <c r="E2075" s="11"/>
      <c r="F2075" s="11"/>
      <c r="G2075" s="93"/>
      <c r="H2075" s="93"/>
      <c r="I2075" s="93"/>
      <c r="J2075" s="93"/>
      <c r="K2075" s="96"/>
      <c r="L2075" s="97"/>
      <c r="M2075" s="97"/>
      <c r="N2075" s="97"/>
      <c r="R2075" s="106"/>
      <c r="S2075" s="83"/>
      <c r="T2075" s="106"/>
      <c r="U2075" s="109"/>
      <c r="V2075" s="109"/>
      <c r="W2075" s="109"/>
      <c r="X2075" s="109"/>
      <c r="Y2075" s="83"/>
      <c r="Z2075" s="83"/>
      <c r="AA2075" s="83"/>
    </row>
    <row r="2076" spans="2:27">
      <c r="B2076" s="9"/>
      <c r="C2076" s="11"/>
      <c r="D2076" s="11"/>
      <c r="E2076" s="11" t="s">
        <v>3297</v>
      </c>
      <c r="F2076" s="11"/>
      <c r="G2076" s="93"/>
      <c r="H2076" s="93"/>
      <c r="I2076" s="93"/>
      <c r="J2076" s="93"/>
      <c r="K2076" s="96"/>
      <c r="L2076" s="97"/>
      <c r="M2076" s="97"/>
      <c r="N2076" s="97"/>
      <c r="R2076" s="106"/>
      <c r="S2076" s="83"/>
      <c r="T2076" s="106"/>
      <c r="U2076" s="109"/>
      <c r="V2076" s="109"/>
      <c r="W2076" s="109"/>
      <c r="X2076" s="109"/>
      <c r="Y2076" s="83"/>
      <c r="Z2076" s="83"/>
      <c r="AA2076" s="83"/>
    </row>
    <row r="2077" spans="2:27">
      <c r="B2077" s="9" t="s">
        <v>3298</v>
      </c>
      <c r="C2077" s="11"/>
      <c r="D2077" s="11"/>
      <c r="E2077" s="11"/>
      <c r="F2077" s="11" t="s">
        <v>205</v>
      </c>
      <c r="G2077" s="93"/>
      <c r="H2077" s="93"/>
      <c r="I2077" s="93"/>
      <c r="J2077" s="93"/>
      <c r="K2077" s="96"/>
      <c r="L2077" s="97"/>
      <c r="M2077" s="97"/>
      <c r="N2077" s="97"/>
      <c r="R2077" s="106"/>
      <c r="S2077" s="83"/>
      <c r="T2077" s="106"/>
      <c r="U2077" s="109"/>
      <c r="V2077" s="109"/>
      <c r="W2077" s="109"/>
      <c r="X2077" s="109"/>
      <c r="Y2077" s="83"/>
      <c r="Z2077" s="83"/>
      <c r="AA2077" s="83"/>
    </row>
    <row r="2078" spans="2:27">
      <c r="B2078" s="9" t="s">
        <v>3299</v>
      </c>
      <c r="C2078" s="11"/>
      <c r="D2078" s="11"/>
      <c r="E2078" s="11"/>
      <c r="F2078" s="11" t="s">
        <v>207</v>
      </c>
      <c r="G2078" s="93"/>
      <c r="H2078" s="93"/>
      <c r="I2078" s="93"/>
      <c r="J2078" s="93"/>
      <c r="K2078" s="96"/>
      <c r="L2078" s="97"/>
      <c r="M2078" s="97"/>
      <c r="N2078" s="97"/>
      <c r="R2078" s="106"/>
      <c r="S2078" s="83"/>
      <c r="T2078" s="106"/>
      <c r="U2078" s="109"/>
      <c r="V2078" s="109"/>
      <c r="W2078" s="109"/>
      <c r="X2078" s="109"/>
      <c r="Y2078" s="83"/>
      <c r="Z2078" s="83"/>
      <c r="AA2078" s="83"/>
    </row>
    <row r="2079" spans="2:27">
      <c r="B2079" s="9"/>
      <c r="C2079" s="11"/>
      <c r="D2079" s="11"/>
      <c r="E2079" s="11" t="s">
        <v>3300</v>
      </c>
      <c r="F2079" s="11"/>
      <c r="G2079" s="93"/>
      <c r="H2079" s="93"/>
      <c r="I2079" s="93"/>
      <c r="J2079" s="93"/>
      <c r="K2079" s="96"/>
      <c r="L2079" s="97"/>
      <c r="M2079" s="97"/>
      <c r="N2079" s="97"/>
      <c r="R2079" s="106"/>
      <c r="S2079" s="83"/>
      <c r="T2079" s="106"/>
      <c r="U2079" s="109"/>
      <c r="V2079" s="109"/>
      <c r="W2079" s="109"/>
      <c r="X2079" s="109"/>
      <c r="Y2079" s="83"/>
      <c r="Z2079" s="83"/>
      <c r="AA2079" s="83"/>
    </row>
    <row r="2080" spans="2:27">
      <c r="B2080" s="9" t="s">
        <v>3301</v>
      </c>
      <c r="C2080" s="11"/>
      <c r="D2080" s="11"/>
      <c r="E2080" s="11"/>
      <c r="F2080" s="11" t="s">
        <v>3300</v>
      </c>
      <c r="G2080" s="93"/>
      <c r="H2080" s="93"/>
      <c r="I2080" s="93"/>
      <c r="J2080" s="93"/>
      <c r="K2080" s="96"/>
      <c r="L2080" s="97"/>
      <c r="M2080" s="97"/>
      <c r="N2080" s="97"/>
      <c r="R2080" s="106"/>
      <c r="S2080" s="83"/>
      <c r="T2080" s="106"/>
      <c r="U2080" s="109"/>
      <c r="V2080" s="109"/>
      <c r="W2080" s="109"/>
      <c r="X2080" s="109"/>
      <c r="Y2080" s="83"/>
      <c r="Z2080" s="83"/>
      <c r="AA2080" s="83"/>
    </row>
    <row r="2081" spans="2:27">
      <c r="B2081" s="9"/>
      <c r="C2081" s="11"/>
      <c r="D2081" s="11"/>
      <c r="E2081" s="11" t="s">
        <v>3302</v>
      </c>
      <c r="F2081" s="11"/>
      <c r="G2081" s="93"/>
      <c r="H2081" s="93"/>
      <c r="I2081" s="93"/>
      <c r="J2081" s="93"/>
      <c r="K2081" s="96"/>
      <c r="L2081" s="97"/>
      <c r="M2081" s="97"/>
      <c r="N2081" s="97"/>
      <c r="R2081" s="106"/>
      <c r="S2081" s="83"/>
      <c r="T2081" s="106"/>
      <c r="U2081" s="109"/>
      <c r="V2081" s="109"/>
      <c r="W2081" s="109"/>
      <c r="X2081" s="109"/>
      <c r="Y2081" s="83"/>
      <c r="Z2081" s="83"/>
      <c r="AA2081" s="83"/>
    </row>
    <row r="2082" spans="2:27">
      <c r="B2082" s="9" t="s">
        <v>3303</v>
      </c>
      <c r="C2082" s="11"/>
      <c r="D2082" s="11"/>
      <c r="E2082" s="11"/>
      <c r="F2082" s="11" t="s">
        <v>3302</v>
      </c>
      <c r="G2082" s="93"/>
      <c r="H2082" s="93"/>
      <c r="I2082" s="93"/>
      <c r="J2082" s="93"/>
      <c r="K2082" s="96"/>
      <c r="L2082" s="97"/>
      <c r="M2082" s="97"/>
      <c r="N2082" s="97"/>
      <c r="R2082" s="106"/>
      <c r="S2082" s="83"/>
      <c r="T2082" s="106"/>
      <c r="U2082" s="109"/>
      <c r="V2082" s="109"/>
      <c r="W2082" s="109"/>
      <c r="X2082" s="109"/>
      <c r="Y2082" s="83"/>
      <c r="Z2082" s="83"/>
      <c r="AA2082" s="83"/>
    </row>
    <row r="2083" spans="2:27">
      <c r="B2083" s="9"/>
      <c r="C2083" s="11"/>
      <c r="D2083" s="11" t="s">
        <v>3304</v>
      </c>
      <c r="E2083" s="11"/>
      <c r="F2083" s="11"/>
      <c r="G2083" s="93"/>
      <c r="H2083" s="93"/>
      <c r="I2083" s="93"/>
      <c r="J2083" s="93"/>
      <c r="K2083" s="96"/>
      <c r="L2083" s="97"/>
      <c r="M2083" s="97"/>
      <c r="N2083" s="97"/>
      <c r="R2083" s="106"/>
      <c r="S2083" s="83"/>
      <c r="T2083" s="106"/>
      <c r="U2083" s="109"/>
      <c r="V2083" s="109"/>
      <c r="W2083" s="109"/>
      <c r="X2083" s="109"/>
      <c r="Y2083" s="83"/>
      <c r="Z2083" s="83"/>
      <c r="AA2083" s="83"/>
    </row>
    <row r="2084" spans="2:27">
      <c r="B2084" s="9"/>
      <c r="C2084" s="11"/>
      <c r="D2084" s="11"/>
      <c r="E2084" s="11" t="s">
        <v>3305</v>
      </c>
      <c r="F2084" s="11"/>
      <c r="G2084" s="93"/>
      <c r="H2084" s="93"/>
      <c r="I2084" s="93"/>
      <c r="J2084" s="93"/>
      <c r="K2084" s="96"/>
      <c r="L2084" s="97"/>
      <c r="M2084" s="97"/>
      <c r="N2084" s="97"/>
      <c r="R2084" s="106"/>
      <c r="S2084" s="83"/>
      <c r="T2084" s="106"/>
      <c r="U2084" s="109"/>
      <c r="V2084" s="109"/>
      <c r="W2084" s="109"/>
      <c r="X2084" s="109"/>
      <c r="Y2084" s="83"/>
      <c r="Z2084" s="83"/>
      <c r="AA2084" s="83"/>
    </row>
    <row r="2085" spans="2:27">
      <c r="B2085" s="9" t="s">
        <v>3306</v>
      </c>
      <c r="C2085" s="11"/>
      <c r="D2085" s="11"/>
      <c r="E2085" s="11"/>
      <c r="F2085" s="11" t="s">
        <v>205</v>
      </c>
      <c r="G2085" s="93"/>
      <c r="H2085" s="93"/>
      <c r="I2085" s="93"/>
      <c r="J2085" s="93"/>
      <c r="K2085" s="96"/>
      <c r="L2085" s="97"/>
      <c r="M2085" s="97"/>
      <c r="N2085" s="97"/>
      <c r="R2085" s="106"/>
      <c r="S2085" s="83"/>
      <c r="T2085" s="106"/>
      <c r="U2085" s="109"/>
      <c r="V2085" s="109"/>
      <c r="W2085" s="109"/>
      <c r="X2085" s="109"/>
      <c r="Y2085" s="83"/>
      <c r="Z2085" s="83"/>
      <c r="AA2085" s="83"/>
    </row>
    <row r="2086" spans="2:27">
      <c r="B2086" s="9" t="s">
        <v>3307</v>
      </c>
      <c r="C2086" s="11"/>
      <c r="D2086" s="11"/>
      <c r="E2086" s="11"/>
      <c r="F2086" s="11" t="s">
        <v>207</v>
      </c>
      <c r="G2086" s="93"/>
      <c r="H2086" s="93"/>
      <c r="I2086" s="93"/>
      <c r="J2086" s="93"/>
      <c r="K2086" s="96"/>
      <c r="L2086" s="97"/>
      <c r="M2086" s="97"/>
      <c r="N2086" s="97"/>
      <c r="R2086" s="106"/>
      <c r="S2086" s="83"/>
      <c r="T2086" s="106"/>
      <c r="U2086" s="109"/>
      <c r="V2086" s="109"/>
      <c r="W2086" s="109"/>
      <c r="X2086" s="109"/>
      <c r="Y2086" s="83"/>
      <c r="Z2086" s="83"/>
      <c r="AA2086" s="83"/>
    </row>
    <row r="2087" spans="2:27">
      <c r="B2087" s="9"/>
      <c r="C2087" s="11"/>
      <c r="D2087" s="11"/>
      <c r="E2087" s="11" t="s">
        <v>3308</v>
      </c>
      <c r="F2087" s="11"/>
      <c r="G2087" s="93"/>
      <c r="H2087" s="93"/>
      <c r="I2087" s="93"/>
      <c r="J2087" s="93"/>
      <c r="K2087" s="96"/>
      <c r="L2087" s="97"/>
      <c r="M2087" s="97"/>
      <c r="N2087" s="97"/>
      <c r="R2087" s="106"/>
      <c r="S2087" s="83"/>
      <c r="T2087" s="106"/>
      <c r="U2087" s="109"/>
      <c r="V2087" s="109"/>
      <c r="W2087" s="109"/>
      <c r="X2087" s="109"/>
      <c r="Y2087" s="83"/>
      <c r="Z2087" s="83"/>
      <c r="AA2087" s="83"/>
    </row>
    <row r="2088" spans="2:27">
      <c r="B2088" s="9" t="s">
        <v>3309</v>
      </c>
      <c r="C2088" s="11"/>
      <c r="D2088" s="11"/>
      <c r="E2088" s="11"/>
      <c r="F2088" s="11" t="s">
        <v>3310</v>
      </c>
      <c r="G2088" s="93"/>
      <c r="H2088" s="93"/>
      <c r="I2088" s="93"/>
      <c r="J2088" s="93"/>
      <c r="K2088" s="96"/>
      <c r="L2088" s="97"/>
      <c r="M2088" s="97"/>
      <c r="N2088" s="97"/>
      <c r="R2088" s="106"/>
      <c r="S2088" s="83"/>
      <c r="T2088" s="106"/>
      <c r="U2088" s="109"/>
      <c r="V2088" s="109"/>
      <c r="W2088" s="109"/>
      <c r="X2088" s="109"/>
      <c r="Y2088" s="83"/>
      <c r="Z2088" s="83"/>
      <c r="AA2088" s="83"/>
    </row>
    <row r="2089" spans="2:27">
      <c r="B2089" s="9" t="s">
        <v>3311</v>
      </c>
      <c r="C2089" s="11"/>
      <c r="D2089" s="11"/>
      <c r="E2089" s="11"/>
      <c r="F2089" s="11" t="s">
        <v>3312</v>
      </c>
      <c r="G2089" s="93"/>
      <c r="H2089" s="93"/>
      <c r="I2089" s="93"/>
      <c r="J2089" s="93"/>
      <c r="K2089" s="96"/>
      <c r="L2089" s="97"/>
      <c r="M2089" s="97"/>
      <c r="N2089" s="97"/>
      <c r="R2089" s="106"/>
      <c r="S2089" s="83"/>
      <c r="T2089" s="106"/>
      <c r="U2089" s="109"/>
      <c r="V2089" s="109"/>
      <c r="W2089" s="109"/>
      <c r="X2089" s="109"/>
      <c r="Y2089" s="83"/>
      <c r="Z2089" s="83"/>
      <c r="AA2089" s="83"/>
    </row>
    <row r="2090" spans="2:27">
      <c r="B2090" s="9"/>
      <c r="C2090" s="11"/>
      <c r="D2090" s="11"/>
      <c r="E2090" s="98" t="s">
        <v>3509</v>
      </c>
      <c r="F2090" s="11"/>
      <c r="G2090" s="93"/>
      <c r="H2090" s="93"/>
      <c r="I2090" s="93"/>
      <c r="J2090" s="93"/>
      <c r="K2090" s="96"/>
      <c r="L2090" s="97"/>
      <c r="M2090" s="97"/>
      <c r="N2090" s="97"/>
      <c r="R2090" s="106"/>
      <c r="S2090" s="83"/>
      <c r="T2090" s="106"/>
      <c r="U2090" s="109"/>
      <c r="V2090" s="109"/>
      <c r="W2090" s="109"/>
      <c r="X2090" s="109"/>
      <c r="Y2090" s="83"/>
      <c r="Z2090" s="83"/>
      <c r="AA2090" s="83"/>
    </row>
    <row r="2091" spans="2:27">
      <c r="B2091" s="9" t="s">
        <v>3313</v>
      </c>
      <c r="C2091" s="11"/>
      <c r="D2091" s="11"/>
      <c r="E2091" s="11"/>
      <c r="F2091" s="11" t="s">
        <v>3314</v>
      </c>
      <c r="G2091" s="93"/>
      <c r="H2091" s="93"/>
      <c r="I2091" s="93"/>
      <c r="J2091" s="93"/>
      <c r="K2091" s="96"/>
      <c r="L2091" s="97"/>
      <c r="M2091" s="97"/>
      <c r="N2091" s="97"/>
      <c r="R2091" s="106"/>
      <c r="S2091" s="83"/>
      <c r="T2091" s="106"/>
      <c r="U2091" s="109"/>
      <c r="V2091" s="109"/>
      <c r="W2091" s="109"/>
      <c r="X2091" s="109"/>
      <c r="Y2091" s="83"/>
      <c r="Z2091" s="83"/>
      <c r="AA2091" s="83"/>
    </row>
    <row r="2092" spans="2:27">
      <c r="B2092" s="9" t="s">
        <v>3315</v>
      </c>
      <c r="C2092" s="11"/>
      <c r="D2092" s="11"/>
      <c r="E2092" s="11"/>
      <c r="F2092" s="98" t="s">
        <v>3510</v>
      </c>
      <c r="G2092" s="93"/>
      <c r="H2092" s="93"/>
      <c r="I2092" s="93"/>
      <c r="J2092" s="93"/>
      <c r="K2092" s="96"/>
      <c r="L2092" s="97"/>
      <c r="M2092" s="97"/>
      <c r="N2092" s="97"/>
      <c r="R2092" s="106"/>
      <c r="S2092" s="83"/>
      <c r="T2092" s="106"/>
      <c r="U2092" s="109"/>
      <c r="V2092" s="109"/>
      <c r="W2092" s="109"/>
      <c r="X2092" s="109"/>
      <c r="Y2092" s="83"/>
      <c r="Z2092" s="83"/>
      <c r="AA2092" s="83"/>
    </row>
    <row r="2093" spans="2:27">
      <c r="B2093" s="9"/>
      <c r="C2093" s="11"/>
      <c r="D2093" s="11"/>
      <c r="E2093" s="11" t="s">
        <v>3316</v>
      </c>
      <c r="F2093" s="11"/>
      <c r="G2093" s="93"/>
      <c r="H2093" s="93"/>
      <c r="I2093" s="93"/>
      <c r="J2093" s="93"/>
      <c r="K2093" s="96"/>
      <c r="L2093" s="97"/>
      <c r="M2093" s="97"/>
      <c r="N2093" s="97"/>
      <c r="R2093" s="106"/>
      <c r="S2093" s="83"/>
      <c r="T2093" s="106"/>
      <c r="U2093" s="109"/>
      <c r="V2093" s="109"/>
      <c r="W2093" s="109"/>
      <c r="X2093" s="109"/>
      <c r="Y2093" s="83"/>
      <c r="Z2093" s="83"/>
      <c r="AA2093" s="83"/>
    </row>
    <row r="2094" spans="2:27">
      <c r="B2094" s="9" t="s">
        <v>3317</v>
      </c>
      <c r="C2094" s="11"/>
      <c r="D2094" s="11"/>
      <c r="E2094" s="11"/>
      <c r="F2094" s="11" t="s">
        <v>3316</v>
      </c>
      <c r="G2094" s="93"/>
      <c r="H2094" s="93"/>
      <c r="I2094" s="93"/>
      <c r="J2094" s="93"/>
      <c r="K2094" s="96"/>
      <c r="L2094" s="97"/>
      <c r="M2094" s="97"/>
      <c r="N2094" s="97"/>
      <c r="R2094" s="106"/>
      <c r="S2094" s="83"/>
      <c r="T2094" s="106"/>
      <c r="U2094" s="109"/>
      <c r="V2094" s="109"/>
      <c r="W2094" s="109"/>
      <c r="X2094" s="109"/>
      <c r="Y2094" s="83"/>
      <c r="Z2094" s="83"/>
      <c r="AA2094" s="83"/>
    </row>
    <row r="2095" spans="2:27">
      <c r="B2095" s="9"/>
      <c r="C2095" s="11"/>
      <c r="D2095" s="11"/>
      <c r="E2095" s="11" t="s">
        <v>3318</v>
      </c>
      <c r="F2095" s="11"/>
      <c r="G2095" s="93"/>
      <c r="H2095" s="93"/>
      <c r="I2095" s="93"/>
      <c r="J2095" s="93"/>
      <c r="K2095" s="96"/>
      <c r="L2095" s="97"/>
      <c r="M2095" s="97"/>
      <c r="N2095" s="97"/>
      <c r="R2095" s="106"/>
      <c r="S2095" s="83"/>
      <c r="T2095" s="106"/>
      <c r="U2095" s="109"/>
      <c r="V2095" s="109"/>
      <c r="W2095" s="109"/>
      <c r="X2095" s="109"/>
      <c r="Y2095" s="83"/>
      <c r="Z2095" s="83"/>
      <c r="AA2095" s="83"/>
    </row>
    <row r="2096" spans="2:27">
      <c r="B2096" s="9" t="s">
        <v>3319</v>
      </c>
      <c r="C2096" s="11"/>
      <c r="D2096" s="11"/>
      <c r="E2096" s="11"/>
      <c r="F2096" s="11" t="s">
        <v>3320</v>
      </c>
      <c r="G2096" s="93"/>
      <c r="H2096" s="93"/>
      <c r="I2096" s="93"/>
      <c r="J2096" s="93"/>
      <c r="K2096" s="96"/>
      <c r="L2096" s="97"/>
      <c r="M2096" s="97"/>
      <c r="N2096" s="97"/>
      <c r="R2096" s="106"/>
      <c r="S2096" s="83"/>
      <c r="T2096" s="106"/>
      <c r="U2096" s="109"/>
      <c r="V2096" s="109"/>
      <c r="W2096" s="109"/>
      <c r="X2096" s="109"/>
      <c r="Y2096" s="83"/>
      <c r="Z2096" s="83"/>
      <c r="AA2096" s="83"/>
    </row>
    <row r="2097" spans="2:27">
      <c r="B2097" s="9" t="s">
        <v>3321</v>
      </c>
      <c r="C2097" s="11"/>
      <c r="D2097" s="11"/>
      <c r="E2097" s="11"/>
      <c r="F2097" s="11" t="s">
        <v>3322</v>
      </c>
      <c r="G2097" s="93"/>
      <c r="H2097" s="93"/>
      <c r="I2097" s="93"/>
      <c r="J2097" s="93"/>
      <c r="K2097" s="96"/>
      <c r="L2097" s="97"/>
      <c r="M2097" s="97"/>
      <c r="N2097" s="97"/>
      <c r="R2097" s="106"/>
      <c r="S2097" s="83"/>
      <c r="T2097" s="106"/>
      <c r="U2097" s="109"/>
      <c r="V2097" s="109"/>
      <c r="W2097" s="109"/>
      <c r="X2097" s="109"/>
      <c r="Y2097" s="83"/>
      <c r="Z2097" s="83"/>
      <c r="AA2097" s="83"/>
    </row>
    <row r="2098" spans="2:27">
      <c r="B2098" s="9" t="s">
        <v>3323</v>
      </c>
      <c r="C2098" s="11"/>
      <c r="D2098" s="11"/>
      <c r="E2098" s="11"/>
      <c r="F2098" s="11" t="s">
        <v>3324</v>
      </c>
      <c r="G2098" s="93"/>
      <c r="H2098" s="93"/>
      <c r="I2098" s="93"/>
      <c r="J2098" s="93"/>
      <c r="K2098" s="96"/>
      <c r="L2098" s="97"/>
      <c r="M2098" s="97"/>
      <c r="N2098" s="97"/>
      <c r="R2098" s="106"/>
      <c r="S2098" s="83"/>
      <c r="T2098" s="106"/>
      <c r="U2098" s="109"/>
      <c r="V2098" s="109"/>
      <c r="W2098" s="109"/>
      <c r="X2098" s="109"/>
      <c r="Y2098" s="83"/>
      <c r="Z2098" s="83"/>
      <c r="AA2098" s="83"/>
    </row>
    <row r="2099" spans="2:27">
      <c r="B2099" s="9" t="s">
        <v>3325</v>
      </c>
      <c r="C2099" s="11"/>
      <c r="D2099" s="11"/>
      <c r="E2099" s="11"/>
      <c r="F2099" s="11" t="s">
        <v>3326</v>
      </c>
      <c r="G2099" s="93"/>
      <c r="H2099" s="93"/>
      <c r="I2099" s="93"/>
      <c r="J2099" s="93"/>
      <c r="K2099" s="96"/>
      <c r="L2099" s="97"/>
      <c r="M2099" s="97"/>
      <c r="N2099" s="97"/>
      <c r="R2099" s="106"/>
      <c r="S2099" s="83"/>
      <c r="T2099" s="106"/>
      <c r="U2099" s="109"/>
      <c r="V2099" s="109"/>
      <c r="W2099" s="109"/>
      <c r="X2099" s="109"/>
      <c r="Y2099" s="83"/>
      <c r="Z2099" s="83"/>
      <c r="AA2099" s="83"/>
    </row>
    <row r="2100" spans="2:27">
      <c r="B2100" s="99" t="s">
        <v>3511</v>
      </c>
      <c r="C2100" s="11"/>
      <c r="D2100" s="11"/>
      <c r="E2100" s="11"/>
      <c r="F2100" s="98" t="s">
        <v>3512</v>
      </c>
      <c r="G2100" s="93"/>
      <c r="H2100" s="93"/>
      <c r="I2100" s="93"/>
      <c r="J2100" s="93"/>
      <c r="K2100" s="96"/>
      <c r="L2100" s="97"/>
      <c r="M2100" s="97"/>
      <c r="N2100" s="97"/>
      <c r="R2100" s="106"/>
      <c r="S2100" s="83"/>
      <c r="T2100" s="106"/>
      <c r="U2100" s="109"/>
      <c r="V2100" s="109"/>
      <c r="W2100" s="109"/>
      <c r="X2100" s="109"/>
      <c r="Y2100" s="83"/>
      <c r="Z2100" s="83"/>
      <c r="AA2100" s="83"/>
    </row>
    <row r="2101" spans="2:27">
      <c r="B2101" s="9" t="s">
        <v>3327</v>
      </c>
      <c r="C2101" s="11"/>
      <c r="D2101" s="11"/>
      <c r="E2101" s="11"/>
      <c r="F2101" s="11" t="s">
        <v>3328</v>
      </c>
      <c r="G2101" s="93"/>
      <c r="H2101" s="93"/>
      <c r="I2101" s="93"/>
      <c r="J2101" s="93"/>
      <c r="K2101" s="96"/>
      <c r="L2101" s="97"/>
      <c r="M2101" s="97"/>
      <c r="N2101" s="97"/>
      <c r="R2101" s="106"/>
      <c r="S2101" s="83"/>
      <c r="T2101" s="106"/>
      <c r="U2101" s="109"/>
      <c r="V2101" s="109"/>
      <c r="W2101" s="109"/>
      <c r="X2101" s="109"/>
      <c r="Y2101" s="83"/>
      <c r="Z2101" s="83"/>
      <c r="AA2101" s="83"/>
    </row>
    <row r="2102" spans="2:27">
      <c r="B2102" s="9"/>
      <c r="C2102" s="11"/>
      <c r="D2102" s="11" t="s">
        <v>3329</v>
      </c>
      <c r="E2102" s="11"/>
      <c r="F2102" s="11"/>
      <c r="G2102" s="93"/>
      <c r="H2102" s="93"/>
      <c r="I2102" s="93"/>
      <c r="J2102" s="93"/>
      <c r="K2102" s="96"/>
      <c r="L2102" s="97"/>
      <c r="M2102" s="97"/>
      <c r="N2102" s="97"/>
      <c r="R2102" s="106"/>
      <c r="S2102" s="83"/>
      <c r="T2102" s="106"/>
      <c r="U2102" s="109"/>
      <c r="V2102" s="109"/>
      <c r="W2102" s="109"/>
      <c r="X2102" s="109"/>
      <c r="Y2102" s="83"/>
      <c r="Z2102" s="83"/>
      <c r="AA2102" s="83"/>
    </row>
    <row r="2103" spans="2:27">
      <c r="B2103" s="9"/>
      <c r="C2103" s="11"/>
      <c r="D2103" s="11"/>
      <c r="E2103" s="11" t="s">
        <v>3330</v>
      </c>
      <c r="F2103" s="11"/>
      <c r="G2103" s="93"/>
      <c r="H2103" s="93"/>
      <c r="I2103" s="93"/>
      <c r="J2103" s="93"/>
      <c r="K2103" s="96"/>
      <c r="L2103" s="97"/>
      <c r="M2103" s="97"/>
      <c r="N2103" s="97"/>
      <c r="R2103" s="106"/>
      <c r="S2103" s="83"/>
      <c r="T2103" s="106"/>
      <c r="U2103" s="109"/>
      <c r="V2103" s="109"/>
      <c r="W2103" s="109"/>
      <c r="X2103" s="109"/>
      <c r="Y2103" s="83"/>
      <c r="Z2103" s="83"/>
      <c r="AA2103" s="83"/>
    </row>
    <row r="2104" spans="2:27">
      <c r="B2104" s="9" t="s">
        <v>3331</v>
      </c>
      <c r="C2104" s="11"/>
      <c r="D2104" s="11"/>
      <c r="E2104" s="11"/>
      <c r="F2104" s="11" t="s">
        <v>3332</v>
      </c>
      <c r="G2104" s="93"/>
      <c r="H2104" s="93"/>
      <c r="I2104" s="93"/>
      <c r="J2104" s="93"/>
      <c r="K2104" s="96"/>
      <c r="L2104" s="97"/>
      <c r="M2104" s="97"/>
      <c r="N2104" s="97"/>
      <c r="R2104" s="106"/>
      <c r="S2104" s="83"/>
      <c r="T2104" s="106"/>
      <c r="U2104" s="109"/>
      <c r="V2104" s="109"/>
      <c r="W2104" s="109"/>
      <c r="X2104" s="109"/>
      <c r="Y2104" s="83"/>
      <c r="Z2104" s="83"/>
      <c r="AA2104" s="83"/>
    </row>
    <row r="2105" spans="2:27">
      <c r="B2105" s="9" t="s">
        <v>3333</v>
      </c>
      <c r="C2105" s="11"/>
      <c r="D2105" s="11"/>
      <c r="E2105" s="11"/>
      <c r="F2105" s="11" t="s">
        <v>3334</v>
      </c>
      <c r="G2105" s="93"/>
      <c r="H2105" s="93"/>
      <c r="I2105" s="93"/>
      <c r="J2105" s="93"/>
      <c r="K2105" s="96"/>
      <c r="L2105" s="97"/>
      <c r="M2105" s="97"/>
      <c r="N2105" s="97"/>
      <c r="R2105" s="106"/>
      <c r="S2105" s="83"/>
      <c r="T2105" s="106"/>
      <c r="U2105" s="109"/>
      <c r="V2105" s="109"/>
      <c r="W2105" s="109"/>
      <c r="X2105" s="109"/>
      <c r="Y2105" s="83"/>
      <c r="Z2105" s="83"/>
      <c r="AA2105" s="83"/>
    </row>
    <row r="2106" spans="2:27">
      <c r="B2106" s="9"/>
      <c r="C2106" s="11"/>
      <c r="D2106" s="11"/>
      <c r="E2106" s="11" t="s">
        <v>3335</v>
      </c>
      <c r="F2106" s="11"/>
      <c r="G2106" s="93"/>
      <c r="H2106" s="93"/>
      <c r="I2106" s="93"/>
      <c r="J2106" s="93"/>
      <c r="K2106" s="96"/>
      <c r="L2106" s="97"/>
      <c r="M2106" s="97"/>
      <c r="N2106" s="97"/>
      <c r="R2106" s="106"/>
      <c r="S2106" s="83"/>
      <c r="T2106" s="106"/>
      <c r="U2106" s="109"/>
      <c r="V2106" s="109"/>
      <c r="W2106" s="109"/>
      <c r="X2106" s="109"/>
      <c r="Y2106" s="83"/>
      <c r="Z2106" s="83"/>
      <c r="AA2106" s="83"/>
    </row>
    <row r="2107" spans="2:27">
      <c r="B2107" s="9" t="s">
        <v>3336</v>
      </c>
      <c r="C2107" s="11"/>
      <c r="D2107" s="11"/>
      <c r="E2107" s="11"/>
      <c r="F2107" s="11" t="s">
        <v>3335</v>
      </c>
      <c r="G2107" s="93"/>
      <c r="H2107" s="93"/>
      <c r="I2107" s="93"/>
      <c r="J2107" s="93"/>
      <c r="K2107" s="96"/>
      <c r="L2107" s="97"/>
      <c r="M2107" s="97"/>
      <c r="N2107" s="97"/>
      <c r="R2107" s="106"/>
      <c r="S2107" s="83"/>
      <c r="T2107" s="106"/>
      <c r="U2107" s="109"/>
      <c r="V2107" s="109"/>
      <c r="W2107" s="109"/>
      <c r="X2107" s="109"/>
      <c r="Y2107" s="83"/>
      <c r="Z2107" s="83"/>
      <c r="AA2107" s="83"/>
    </row>
    <row r="2108" spans="2:27">
      <c r="B2108" s="9"/>
      <c r="C2108" s="11"/>
      <c r="D2108" s="11"/>
      <c r="E2108" s="11" t="s">
        <v>3337</v>
      </c>
      <c r="F2108" s="11"/>
      <c r="G2108" s="93"/>
      <c r="H2108" s="93"/>
      <c r="I2108" s="93"/>
      <c r="J2108" s="93"/>
      <c r="K2108" s="96"/>
      <c r="L2108" s="97"/>
      <c r="M2108" s="97"/>
      <c r="N2108" s="97"/>
      <c r="R2108" s="106"/>
      <c r="S2108" s="83"/>
      <c r="T2108" s="106"/>
      <c r="U2108" s="109"/>
      <c r="V2108" s="109"/>
      <c r="W2108" s="109"/>
      <c r="X2108" s="109"/>
      <c r="Y2108" s="83"/>
      <c r="Z2108" s="83"/>
      <c r="AA2108" s="83"/>
    </row>
    <row r="2109" spans="2:27">
      <c r="B2109" s="9" t="s">
        <v>3338</v>
      </c>
      <c r="C2109" s="11"/>
      <c r="D2109" s="11"/>
      <c r="E2109" s="11"/>
      <c r="F2109" s="11" t="s">
        <v>3339</v>
      </c>
      <c r="G2109" s="93"/>
      <c r="H2109" s="93"/>
      <c r="I2109" s="93"/>
      <c r="J2109" s="93"/>
      <c r="K2109" s="96"/>
      <c r="L2109" s="97"/>
      <c r="M2109" s="97"/>
      <c r="N2109" s="97"/>
      <c r="R2109" s="106"/>
      <c r="S2109" s="83"/>
      <c r="T2109" s="106"/>
      <c r="U2109" s="109"/>
      <c r="V2109" s="109"/>
      <c r="W2109" s="109"/>
      <c r="X2109" s="109"/>
      <c r="Y2109" s="83"/>
      <c r="Z2109" s="83"/>
      <c r="AA2109" s="83"/>
    </row>
    <row r="2110" spans="2:27">
      <c r="B2110" s="9" t="s">
        <v>3340</v>
      </c>
      <c r="C2110" s="11"/>
      <c r="D2110" s="11"/>
      <c r="E2110" s="11"/>
      <c r="F2110" s="11" t="s">
        <v>3341</v>
      </c>
      <c r="G2110" s="93"/>
      <c r="H2110" s="93"/>
      <c r="I2110" s="93"/>
      <c r="J2110" s="93"/>
      <c r="K2110" s="96"/>
      <c r="L2110" s="97"/>
      <c r="M2110" s="97"/>
      <c r="N2110" s="97"/>
      <c r="R2110" s="106"/>
      <c r="S2110" s="83"/>
      <c r="T2110" s="106"/>
      <c r="U2110" s="109"/>
      <c r="V2110" s="109"/>
      <c r="W2110" s="109"/>
      <c r="X2110" s="109"/>
      <c r="Y2110" s="83"/>
      <c r="Z2110" s="83"/>
      <c r="AA2110" s="83"/>
    </row>
    <row r="2111" spans="2:27">
      <c r="B2111" s="9"/>
      <c r="C2111" s="11"/>
      <c r="D2111" s="11"/>
      <c r="E2111" s="11" t="s">
        <v>3342</v>
      </c>
      <c r="F2111" s="11"/>
      <c r="G2111" s="93"/>
      <c r="H2111" s="93"/>
      <c r="I2111" s="93"/>
      <c r="J2111" s="93"/>
      <c r="K2111" s="96"/>
      <c r="L2111" s="97"/>
      <c r="M2111" s="97"/>
      <c r="N2111" s="97"/>
      <c r="R2111" s="106"/>
      <c r="S2111" s="83"/>
      <c r="T2111" s="106"/>
      <c r="U2111" s="109"/>
      <c r="V2111" s="109"/>
      <c r="W2111" s="109"/>
      <c r="X2111" s="109"/>
      <c r="Y2111" s="83"/>
      <c r="Z2111" s="83"/>
      <c r="AA2111" s="83"/>
    </row>
    <row r="2112" spans="2:27">
      <c r="B2112" s="9" t="s">
        <v>3343</v>
      </c>
      <c r="C2112" s="11"/>
      <c r="D2112" s="11"/>
      <c r="E2112" s="11"/>
      <c r="F2112" s="11" t="s">
        <v>3342</v>
      </c>
      <c r="G2112" s="93"/>
      <c r="H2112" s="93"/>
      <c r="I2112" s="93"/>
      <c r="J2112" s="93"/>
      <c r="K2112" s="96"/>
      <c r="L2112" s="97"/>
      <c r="M2112" s="97"/>
      <c r="N2112" s="97"/>
      <c r="R2112" s="106"/>
      <c r="S2112" s="83"/>
      <c r="T2112" s="106"/>
      <c r="U2112" s="109"/>
      <c r="V2112" s="109"/>
      <c r="W2112" s="109"/>
      <c r="X2112" s="109"/>
      <c r="Y2112" s="83"/>
      <c r="Z2112" s="83"/>
      <c r="AA2112" s="83"/>
    </row>
    <row r="2113" spans="2:27">
      <c r="B2113" s="9"/>
      <c r="C2113" s="11"/>
      <c r="D2113" s="11"/>
      <c r="E2113" s="11" t="s">
        <v>3344</v>
      </c>
      <c r="F2113" s="11"/>
      <c r="G2113" s="93"/>
      <c r="H2113" s="93"/>
      <c r="I2113" s="93"/>
      <c r="J2113" s="93"/>
      <c r="K2113" s="96"/>
      <c r="L2113" s="97"/>
      <c r="M2113" s="97"/>
      <c r="N2113" s="97"/>
      <c r="R2113" s="106"/>
      <c r="S2113" s="83"/>
      <c r="T2113" s="106"/>
      <c r="U2113" s="109"/>
      <c r="V2113" s="109"/>
      <c r="W2113" s="109"/>
      <c r="X2113" s="109"/>
      <c r="Y2113" s="83"/>
      <c r="Z2113" s="83"/>
      <c r="AA2113" s="83"/>
    </row>
    <row r="2114" spans="2:27">
      <c r="B2114" s="9" t="s">
        <v>3345</v>
      </c>
      <c r="C2114" s="11"/>
      <c r="D2114" s="11"/>
      <c r="E2114" s="11"/>
      <c r="F2114" s="11" t="s">
        <v>3344</v>
      </c>
      <c r="G2114" s="93"/>
      <c r="H2114" s="93"/>
      <c r="I2114" s="93"/>
      <c r="J2114" s="93"/>
      <c r="K2114" s="96"/>
      <c r="L2114" s="97"/>
      <c r="M2114" s="97"/>
      <c r="N2114" s="97"/>
      <c r="R2114" s="106"/>
      <c r="S2114" s="83"/>
      <c r="T2114" s="106"/>
      <c r="U2114" s="109"/>
      <c r="V2114" s="109"/>
      <c r="W2114" s="109"/>
      <c r="X2114" s="109"/>
      <c r="Y2114" s="83"/>
      <c r="Z2114" s="83"/>
      <c r="AA2114" s="83"/>
    </row>
    <row r="2115" spans="2:27">
      <c r="B2115" s="9"/>
      <c r="C2115" s="11"/>
      <c r="D2115" s="11" t="s">
        <v>3346</v>
      </c>
      <c r="E2115" s="11"/>
      <c r="F2115" s="11"/>
      <c r="G2115" s="93"/>
      <c r="H2115" s="93"/>
      <c r="I2115" s="93"/>
      <c r="J2115" s="93"/>
      <c r="K2115" s="96"/>
      <c r="L2115" s="97"/>
      <c r="M2115" s="97"/>
      <c r="N2115" s="97"/>
      <c r="R2115" s="106"/>
      <c r="S2115" s="83"/>
      <c r="T2115" s="106"/>
      <c r="U2115" s="109"/>
      <c r="V2115" s="109"/>
      <c r="W2115" s="109"/>
      <c r="X2115" s="109"/>
      <c r="Y2115" s="83"/>
      <c r="Z2115" s="83"/>
      <c r="AA2115" s="83"/>
    </row>
    <row r="2116" spans="2:27">
      <c r="B2116" s="9"/>
      <c r="C2116" s="11"/>
      <c r="D2116" s="11"/>
      <c r="E2116" s="11" t="s">
        <v>3347</v>
      </c>
      <c r="F2116" s="11"/>
      <c r="G2116" s="93"/>
      <c r="H2116" s="93"/>
      <c r="I2116" s="93"/>
      <c r="J2116" s="93"/>
      <c r="K2116" s="96"/>
      <c r="L2116" s="97"/>
      <c r="M2116" s="97"/>
      <c r="N2116" s="97"/>
      <c r="R2116" s="106"/>
      <c r="S2116" s="83"/>
      <c r="T2116" s="106"/>
      <c r="U2116" s="109"/>
      <c r="V2116" s="109"/>
      <c r="W2116" s="109"/>
      <c r="X2116" s="109"/>
      <c r="Y2116" s="83"/>
      <c r="Z2116" s="83"/>
      <c r="AA2116" s="83"/>
    </row>
    <row r="2117" spans="2:27">
      <c r="B2117" s="9" t="s">
        <v>3348</v>
      </c>
      <c r="C2117" s="11"/>
      <c r="D2117" s="11"/>
      <c r="E2117" s="11"/>
      <c r="F2117" s="11" t="s">
        <v>3349</v>
      </c>
      <c r="G2117" s="93"/>
      <c r="H2117" s="93"/>
      <c r="I2117" s="93"/>
      <c r="J2117" s="93"/>
      <c r="K2117" s="96"/>
      <c r="L2117" s="97"/>
      <c r="M2117" s="97"/>
      <c r="N2117" s="97"/>
      <c r="R2117" s="106"/>
      <c r="S2117" s="83"/>
      <c r="T2117" s="106"/>
      <c r="U2117" s="109"/>
      <c r="V2117" s="109"/>
      <c r="W2117" s="109"/>
      <c r="X2117" s="109"/>
      <c r="Y2117" s="83"/>
      <c r="Z2117" s="83"/>
      <c r="AA2117" s="83"/>
    </row>
    <row r="2118" spans="2:27">
      <c r="B2118" s="9" t="s">
        <v>3350</v>
      </c>
      <c r="C2118" s="11"/>
      <c r="D2118" s="11"/>
      <c r="E2118" s="11"/>
      <c r="F2118" s="11" t="s">
        <v>3351</v>
      </c>
      <c r="G2118" s="93"/>
      <c r="H2118" s="93"/>
      <c r="I2118" s="93"/>
      <c r="J2118" s="93"/>
      <c r="K2118" s="96"/>
      <c r="L2118" s="97"/>
      <c r="M2118" s="97"/>
      <c r="N2118" s="97"/>
      <c r="R2118" s="106"/>
      <c r="S2118" s="83"/>
      <c r="T2118" s="106"/>
      <c r="U2118" s="109"/>
      <c r="V2118" s="109"/>
      <c r="W2118" s="109"/>
      <c r="X2118" s="109"/>
      <c r="Y2118" s="83"/>
      <c r="Z2118" s="83"/>
      <c r="AA2118" s="83"/>
    </row>
    <row r="2119" spans="2:27">
      <c r="B2119" s="9"/>
      <c r="C2119" s="11"/>
      <c r="D2119" s="11"/>
      <c r="E2119" s="11" t="s">
        <v>3352</v>
      </c>
      <c r="F2119" s="11"/>
      <c r="G2119" s="93"/>
      <c r="H2119" s="93"/>
      <c r="I2119" s="93"/>
      <c r="J2119" s="93"/>
      <c r="K2119" s="96"/>
      <c r="L2119" s="97"/>
      <c r="M2119" s="97"/>
      <c r="N2119" s="97"/>
      <c r="R2119" s="106"/>
      <c r="S2119" s="83"/>
      <c r="T2119" s="106"/>
      <c r="U2119" s="109"/>
      <c r="V2119" s="109"/>
      <c r="W2119" s="109"/>
      <c r="X2119" s="109"/>
      <c r="Y2119" s="83"/>
      <c r="Z2119" s="83"/>
      <c r="AA2119" s="83"/>
    </row>
    <row r="2120" spans="2:27">
      <c r="B2120" s="9" t="s">
        <v>3353</v>
      </c>
      <c r="C2120" s="11"/>
      <c r="D2120" s="11"/>
      <c r="E2120" s="11"/>
      <c r="F2120" s="11" t="s">
        <v>3354</v>
      </c>
      <c r="G2120" s="93"/>
      <c r="H2120" s="93"/>
      <c r="I2120" s="93"/>
      <c r="J2120" s="93"/>
      <c r="K2120" s="96"/>
      <c r="L2120" s="97"/>
      <c r="M2120" s="97"/>
      <c r="N2120" s="97"/>
      <c r="R2120" s="106"/>
      <c r="S2120" s="83"/>
      <c r="T2120" s="106"/>
      <c r="U2120" s="109"/>
      <c r="V2120" s="109"/>
      <c r="W2120" s="109"/>
      <c r="X2120" s="109"/>
      <c r="Y2120" s="83"/>
      <c r="Z2120" s="83"/>
      <c r="AA2120" s="83"/>
    </row>
    <row r="2121" spans="2:27">
      <c r="B2121" s="9" t="s">
        <v>3355</v>
      </c>
      <c r="C2121" s="11"/>
      <c r="D2121" s="11"/>
      <c r="E2121" s="11"/>
      <c r="F2121" s="11" t="s">
        <v>3356</v>
      </c>
      <c r="G2121" s="93"/>
      <c r="H2121" s="93"/>
      <c r="I2121" s="93"/>
      <c r="J2121" s="93"/>
      <c r="K2121" s="96"/>
      <c r="L2121" s="97"/>
      <c r="M2121" s="97"/>
      <c r="N2121" s="97"/>
      <c r="R2121" s="106"/>
      <c r="S2121" s="83"/>
      <c r="T2121" s="106"/>
      <c r="U2121" s="109"/>
      <c r="V2121" s="109"/>
      <c r="W2121" s="109"/>
      <c r="X2121" s="109"/>
      <c r="Y2121" s="83"/>
      <c r="Z2121" s="83"/>
      <c r="AA2121" s="83"/>
    </row>
    <row r="2122" spans="2:27">
      <c r="B2122" s="9"/>
      <c r="C2122" s="11"/>
      <c r="D2122" s="11"/>
      <c r="E2122" s="11" t="s">
        <v>3357</v>
      </c>
      <c r="F2122" s="11"/>
      <c r="G2122" s="93"/>
      <c r="H2122" s="93"/>
      <c r="I2122" s="93"/>
      <c r="J2122" s="93"/>
      <c r="K2122" s="96"/>
      <c r="L2122" s="97"/>
      <c r="M2122" s="97"/>
      <c r="N2122" s="97"/>
      <c r="R2122" s="106"/>
      <c r="S2122" s="83"/>
      <c r="T2122" s="106"/>
      <c r="U2122" s="109"/>
      <c r="V2122" s="109"/>
      <c r="W2122" s="109"/>
      <c r="X2122" s="109"/>
      <c r="Y2122" s="83"/>
      <c r="Z2122" s="83"/>
      <c r="AA2122" s="83"/>
    </row>
    <row r="2123" spans="2:27">
      <c r="B2123" s="9" t="s">
        <v>3358</v>
      </c>
      <c r="C2123" s="11"/>
      <c r="D2123" s="11"/>
      <c r="E2123" s="11"/>
      <c r="F2123" s="11" t="s">
        <v>3359</v>
      </c>
      <c r="G2123" s="93"/>
      <c r="H2123" s="93"/>
      <c r="I2123" s="93"/>
      <c r="J2123" s="93"/>
      <c r="K2123" s="96"/>
      <c r="L2123" s="97"/>
      <c r="M2123" s="97"/>
      <c r="N2123" s="97"/>
      <c r="R2123" s="106"/>
      <c r="S2123" s="83"/>
      <c r="T2123" s="106"/>
      <c r="U2123" s="109"/>
      <c r="V2123" s="109"/>
      <c r="W2123" s="109"/>
      <c r="X2123" s="109"/>
      <c r="Y2123" s="83"/>
      <c r="Z2123" s="83"/>
      <c r="AA2123" s="83"/>
    </row>
    <row r="2124" spans="2:27">
      <c r="B2124" s="9" t="s">
        <v>3360</v>
      </c>
      <c r="C2124" s="11"/>
      <c r="D2124" s="11"/>
      <c r="E2124" s="11"/>
      <c r="F2124" s="11" t="s">
        <v>3361</v>
      </c>
      <c r="G2124" s="93"/>
      <c r="H2124" s="93"/>
      <c r="I2124" s="93"/>
      <c r="J2124" s="93"/>
      <c r="K2124" s="96"/>
      <c r="L2124" s="97"/>
      <c r="M2124" s="97"/>
      <c r="N2124" s="97"/>
      <c r="R2124" s="106"/>
      <c r="S2124" s="83"/>
      <c r="T2124" s="106"/>
      <c r="U2124" s="109"/>
      <c r="V2124" s="109"/>
      <c r="W2124" s="109"/>
      <c r="X2124" s="109"/>
      <c r="Y2124" s="83"/>
      <c r="Z2124" s="83"/>
      <c r="AA2124" s="83"/>
    </row>
    <row r="2125" spans="2:27">
      <c r="B2125" s="9"/>
      <c r="C2125" s="11"/>
      <c r="D2125" s="11"/>
      <c r="E2125" s="11" t="s">
        <v>3362</v>
      </c>
      <c r="F2125" s="11"/>
      <c r="G2125" s="93"/>
      <c r="H2125" s="93"/>
      <c r="I2125" s="93"/>
      <c r="J2125" s="93"/>
      <c r="K2125" s="96"/>
      <c r="L2125" s="97"/>
      <c r="M2125" s="97"/>
      <c r="N2125" s="97"/>
      <c r="R2125" s="106"/>
      <c r="S2125" s="83"/>
      <c r="T2125" s="106"/>
      <c r="U2125" s="109"/>
      <c r="V2125" s="109"/>
      <c r="W2125" s="109"/>
      <c r="X2125" s="109"/>
      <c r="Y2125" s="83"/>
      <c r="Z2125" s="83"/>
      <c r="AA2125" s="83"/>
    </row>
    <row r="2126" spans="2:27">
      <c r="B2126" s="9" t="s">
        <v>3363</v>
      </c>
      <c r="C2126" s="11"/>
      <c r="D2126" s="11"/>
      <c r="E2126" s="11"/>
      <c r="F2126" s="11" t="s">
        <v>3364</v>
      </c>
      <c r="G2126" s="93"/>
      <c r="H2126" s="93"/>
      <c r="I2126" s="93"/>
      <c r="J2126" s="93"/>
      <c r="K2126" s="96"/>
      <c r="L2126" s="97"/>
      <c r="M2126" s="97"/>
      <c r="N2126" s="97"/>
      <c r="R2126" s="106"/>
      <c r="S2126" s="83"/>
      <c r="T2126" s="106"/>
      <c r="U2126" s="109"/>
      <c r="V2126" s="109"/>
      <c r="W2126" s="109"/>
      <c r="X2126" s="109"/>
      <c r="Y2126" s="83"/>
      <c r="Z2126" s="83"/>
      <c r="AA2126" s="83"/>
    </row>
    <row r="2127" spans="2:27">
      <c r="B2127" s="9" t="s">
        <v>3365</v>
      </c>
      <c r="C2127" s="11"/>
      <c r="D2127" s="11"/>
      <c r="E2127" s="11"/>
      <c r="F2127" s="11" t="s">
        <v>3366</v>
      </c>
      <c r="G2127" s="93"/>
      <c r="H2127" s="93"/>
      <c r="I2127" s="93"/>
      <c r="J2127" s="93"/>
      <c r="K2127" s="96"/>
      <c r="L2127" s="97"/>
      <c r="M2127" s="97"/>
      <c r="N2127" s="97"/>
      <c r="R2127" s="106"/>
      <c r="S2127" s="83"/>
      <c r="T2127" s="106"/>
      <c r="U2127" s="109"/>
      <c r="V2127" s="109"/>
      <c r="W2127" s="109"/>
      <c r="X2127" s="109"/>
      <c r="Y2127" s="83"/>
      <c r="Z2127" s="83"/>
      <c r="AA2127" s="83"/>
    </row>
    <row r="2128" spans="2:27">
      <c r="B2128" s="9"/>
      <c r="C2128" s="11"/>
      <c r="D2128" s="11" t="s">
        <v>3367</v>
      </c>
      <c r="E2128" s="11"/>
      <c r="F2128" s="11"/>
      <c r="G2128" s="93"/>
      <c r="H2128" s="93"/>
      <c r="I2128" s="93"/>
      <c r="J2128" s="93"/>
      <c r="K2128" s="96"/>
      <c r="L2128" s="97"/>
      <c r="M2128" s="97"/>
      <c r="N2128" s="97"/>
      <c r="R2128" s="106"/>
      <c r="S2128" s="83"/>
      <c r="T2128" s="106"/>
      <c r="U2128" s="109"/>
      <c r="V2128" s="109"/>
      <c r="W2128" s="109"/>
      <c r="X2128" s="109"/>
      <c r="Y2128" s="83"/>
      <c r="Z2128" s="83"/>
      <c r="AA2128" s="83"/>
    </row>
    <row r="2129" spans="2:27">
      <c r="B2129" s="9"/>
      <c r="C2129" s="11"/>
      <c r="D2129" s="11"/>
      <c r="E2129" s="11" t="s">
        <v>3368</v>
      </c>
      <c r="F2129" s="11"/>
      <c r="G2129" s="93"/>
      <c r="H2129" s="93"/>
      <c r="I2129" s="93"/>
      <c r="J2129" s="93"/>
      <c r="K2129" s="96"/>
      <c r="L2129" s="97"/>
      <c r="M2129" s="97"/>
      <c r="N2129" s="97"/>
      <c r="R2129" s="106"/>
      <c r="S2129" s="83"/>
      <c r="T2129" s="106"/>
      <c r="U2129" s="109"/>
      <c r="V2129" s="109"/>
      <c r="W2129" s="109"/>
      <c r="X2129" s="109"/>
      <c r="Y2129" s="83"/>
      <c r="Z2129" s="83"/>
      <c r="AA2129" s="83"/>
    </row>
    <row r="2130" spans="2:27">
      <c r="B2130" s="9" t="s">
        <v>3369</v>
      </c>
      <c r="C2130" s="11"/>
      <c r="D2130" s="11"/>
      <c r="E2130" s="11"/>
      <c r="F2130" s="11" t="s">
        <v>2080</v>
      </c>
      <c r="G2130" s="93"/>
      <c r="H2130" s="93"/>
      <c r="I2130" s="93"/>
      <c r="J2130" s="93"/>
      <c r="K2130" s="96"/>
      <c r="L2130" s="97"/>
      <c r="M2130" s="97"/>
      <c r="N2130" s="97"/>
      <c r="R2130" s="106"/>
      <c r="S2130" s="83"/>
      <c r="T2130" s="106"/>
      <c r="U2130" s="109"/>
      <c r="V2130" s="109"/>
      <c r="W2130" s="109"/>
      <c r="X2130" s="109"/>
      <c r="Y2130" s="83"/>
      <c r="Z2130" s="83"/>
      <c r="AA2130" s="83"/>
    </row>
    <row r="2131" spans="2:27">
      <c r="B2131" s="9"/>
      <c r="C2131" s="11"/>
      <c r="D2131" s="11"/>
      <c r="E2131" s="11" t="s">
        <v>3370</v>
      </c>
      <c r="F2131" s="11"/>
      <c r="G2131" s="93"/>
      <c r="H2131" s="93"/>
      <c r="I2131" s="93"/>
      <c r="J2131" s="93"/>
      <c r="K2131" s="96"/>
      <c r="L2131" s="97"/>
      <c r="M2131" s="97"/>
      <c r="N2131" s="97"/>
      <c r="R2131" s="106"/>
      <c r="S2131" s="83"/>
      <c r="T2131" s="106"/>
      <c r="U2131" s="109"/>
      <c r="V2131" s="109"/>
      <c r="W2131" s="109"/>
      <c r="X2131" s="109"/>
      <c r="Y2131" s="83"/>
      <c r="Z2131" s="83"/>
      <c r="AA2131" s="83"/>
    </row>
    <row r="2132" spans="2:27">
      <c r="B2132" s="9" t="s">
        <v>3371</v>
      </c>
      <c r="C2132" s="11"/>
      <c r="D2132" s="11"/>
      <c r="E2132" s="11"/>
      <c r="F2132" s="11" t="s">
        <v>3370</v>
      </c>
      <c r="G2132" s="93"/>
      <c r="H2132" s="93"/>
      <c r="I2132" s="93"/>
      <c r="J2132" s="93"/>
      <c r="K2132" s="96"/>
      <c r="L2132" s="97"/>
      <c r="M2132" s="97"/>
      <c r="N2132" s="97"/>
      <c r="R2132" s="106"/>
      <c r="S2132" s="83"/>
      <c r="T2132" s="106"/>
      <c r="U2132" s="109"/>
      <c r="V2132" s="109"/>
      <c r="W2132" s="109"/>
      <c r="X2132" s="109"/>
      <c r="Y2132" s="83"/>
      <c r="Z2132" s="83"/>
      <c r="AA2132" s="83"/>
    </row>
    <row r="2133" spans="2:27">
      <c r="B2133" s="9"/>
      <c r="C2133" s="11"/>
      <c r="D2133" s="11"/>
      <c r="E2133" s="11" t="s">
        <v>3372</v>
      </c>
      <c r="F2133" s="11"/>
      <c r="G2133" s="93"/>
      <c r="H2133" s="93"/>
      <c r="I2133" s="93"/>
      <c r="J2133" s="93"/>
      <c r="K2133" s="96"/>
      <c r="L2133" s="97"/>
      <c r="M2133" s="97"/>
      <c r="N2133" s="97"/>
      <c r="R2133" s="106"/>
      <c r="S2133" s="83"/>
      <c r="T2133" s="106"/>
      <c r="U2133" s="109"/>
      <c r="V2133" s="109"/>
      <c r="W2133" s="109"/>
      <c r="X2133" s="109"/>
      <c r="Y2133" s="83"/>
      <c r="Z2133" s="83"/>
      <c r="AA2133" s="83"/>
    </row>
    <row r="2134" spans="2:27">
      <c r="B2134" s="9" t="s">
        <v>3373</v>
      </c>
      <c r="C2134" s="11"/>
      <c r="D2134" s="11"/>
      <c r="E2134" s="11"/>
      <c r="F2134" s="11" t="s">
        <v>3372</v>
      </c>
      <c r="G2134" s="93"/>
      <c r="H2134" s="93"/>
      <c r="I2134" s="93"/>
      <c r="J2134" s="93"/>
      <c r="K2134" s="96"/>
      <c r="L2134" s="97"/>
      <c r="M2134" s="97"/>
      <c r="N2134" s="97"/>
      <c r="R2134" s="106"/>
      <c r="S2134" s="83"/>
      <c r="T2134" s="106"/>
      <c r="U2134" s="109"/>
      <c r="V2134" s="109"/>
      <c r="W2134" s="109"/>
      <c r="X2134" s="109"/>
      <c r="Y2134" s="83"/>
      <c r="Z2134" s="83"/>
      <c r="AA2134" s="83"/>
    </row>
    <row r="2135" spans="2:27">
      <c r="B2135" s="9"/>
      <c r="C2135" s="11"/>
      <c r="D2135" s="11"/>
      <c r="E2135" s="11" t="s">
        <v>3374</v>
      </c>
      <c r="F2135" s="11"/>
      <c r="G2135" s="93"/>
      <c r="H2135" s="93"/>
      <c r="I2135" s="93"/>
      <c r="J2135" s="93"/>
      <c r="K2135" s="96"/>
      <c r="L2135" s="97"/>
      <c r="M2135" s="97"/>
      <c r="N2135" s="97"/>
      <c r="R2135" s="106"/>
      <c r="S2135" s="83"/>
      <c r="T2135" s="106"/>
      <c r="U2135" s="109"/>
      <c r="V2135" s="109"/>
      <c r="W2135" s="109"/>
      <c r="X2135" s="109"/>
      <c r="Y2135" s="83"/>
      <c r="Z2135" s="83"/>
      <c r="AA2135" s="83"/>
    </row>
    <row r="2136" spans="2:27">
      <c r="B2136" s="9" t="s">
        <v>3375</v>
      </c>
      <c r="C2136" s="11"/>
      <c r="D2136" s="11"/>
      <c r="E2136" s="11"/>
      <c r="F2136" s="11" t="s">
        <v>3374</v>
      </c>
      <c r="G2136" s="93"/>
      <c r="H2136" s="93"/>
      <c r="I2136" s="93"/>
      <c r="J2136" s="93"/>
      <c r="K2136" s="96"/>
      <c r="L2136" s="97"/>
      <c r="M2136" s="97"/>
      <c r="N2136" s="97"/>
      <c r="R2136" s="106"/>
      <c r="S2136" s="83"/>
      <c r="T2136" s="106"/>
      <c r="U2136" s="109"/>
      <c r="V2136" s="109"/>
      <c r="W2136" s="109"/>
      <c r="X2136" s="109"/>
      <c r="Y2136" s="83"/>
      <c r="Z2136" s="83"/>
      <c r="AA2136" s="83"/>
    </row>
    <row r="2137" spans="2:27">
      <c r="B2137" s="9"/>
      <c r="C2137" s="11"/>
      <c r="D2137" s="11" t="s">
        <v>3376</v>
      </c>
      <c r="E2137" s="11"/>
      <c r="F2137" s="11"/>
      <c r="G2137" s="93"/>
      <c r="H2137" s="93"/>
      <c r="I2137" s="93"/>
      <c r="J2137" s="93"/>
      <c r="K2137" s="96"/>
      <c r="L2137" s="97"/>
      <c r="M2137" s="97"/>
      <c r="N2137" s="97"/>
      <c r="R2137" s="106"/>
      <c r="S2137" s="83"/>
      <c r="T2137" s="106"/>
      <c r="U2137" s="109"/>
      <c r="V2137" s="109"/>
      <c r="W2137" s="109"/>
      <c r="X2137" s="109"/>
      <c r="Y2137" s="83"/>
      <c r="Z2137" s="83"/>
      <c r="AA2137" s="83"/>
    </row>
    <row r="2138" spans="2:27">
      <c r="B2138" s="9"/>
      <c r="C2138" s="11"/>
      <c r="D2138" s="11"/>
      <c r="E2138" s="11" t="s">
        <v>3377</v>
      </c>
      <c r="F2138" s="11"/>
      <c r="G2138" s="93"/>
      <c r="H2138" s="93"/>
      <c r="I2138" s="93"/>
      <c r="J2138" s="93"/>
      <c r="K2138" s="96"/>
      <c r="L2138" s="97"/>
      <c r="M2138" s="97"/>
      <c r="N2138" s="97"/>
      <c r="R2138" s="106"/>
      <c r="S2138" s="83"/>
      <c r="T2138" s="106"/>
      <c r="U2138" s="109"/>
      <c r="V2138" s="109"/>
      <c r="W2138" s="109"/>
      <c r="X2138" s="109"/>
      <c r="Y2138" s="83"/>
      <c r="Z2138" s="83"/>
      <c r="AA2138" s="83"/>
    </row>
    <row r="2139" spans="2:27">
      <c r="B2139" s="9" t="s">
        <v>3378</v>
      </c>
      <c r="C2139" s="11"/>
      <c r="D2139" s="11"/>
      <c r="E2139" s="11"/>
      <c r="F2139" s="11" t="s">
        <v>3377</v>
      </c>
      <c r="G2139" s="93"/>
      <c r="H2139" s="93"/>
      <c r="I2139" s="93"/>
      <c r="J2139" s="93"/>
      <c r="K2139" s="96"/>
      <c r="L2139" s="97"/>
      <c r="M2139" s="97"/>
      <c r="N2139" s="97"/>
      <c r="R2139" s="106"/>
      <c r="S2139" s="83"/>
      <c r="T2139" s="106"/>
      <c r="U2139" s="109"/>
      <c r="V2139" s="109"/>
      <c r="W2139" s="109"/>
      <c r="X2139" s="109"/>
      <c r="Y2139" s="83"/>
      <c r="Z2139" s="83"/>
      <c r="AA2139" s="83"/>
    </row>
    <row r="2140" spans="2:27">
      <c r="B2140" s="9"/>
      <c r="C2140" s="11"/>
      <c r="D2140" s="11"/>
      <c r="E2140" s="11" t="s">
        <v>3379</v>
      </c>
      <c r="F2140" s="11"/>
      <c r="G2140" s="93"/>
      <c r="H2140" s="93"/>
      <c r="I2140" s="93"/>
      <c r="J2140" s="93"/>
      <c r="K2140" s="96"/>
      <c r="L2140" s="97"/>
      <c r="M2140" s="97"/>
      <c r="N2140" s="97"/>
      <c r="R2140" s="106"/>
      <c r="S2140" s="83"/>
      <c r="T2140" s="106"/>
      <c r="U2140" s="109"/>
      <c r="V2140" s="109"/>
      <c r="W2140" s="109"/>
      <c r="X2140" s="109"/>
      <c r="Y2140" s="83"/>
      <c r="Z2140" s="83"/>
      <c r="AA2140" s="83"/>
    </row>
    <row r="2141" spans="2:27">
      <c r="B2141" s="9" t="s">
        <v>3380</v>
      </c>
      <c r="C2141" s="11"/>
      <c r="D2141" s="11"/>
      <c r="E2141" s="11"/>
      <c r="F2141" s="11" t="s">
        <v>3379</v>
      </c>
      <c r="G2141" s="93"/>
      <c r="H2141" s="93"/>
      <c r="I2141" s="93"/>
      <c r="J2141" s="93"/>
      <c r="K2141" s="96"/>
      <c r="L2141" s="97"/>
      <c r="M2141" s="97"/>
      <c r="N2141" s="97"/>
      <c r="R2141" s="106"/>
      <c r="S2141" s="83"/>
      <c r="T2141" s="106"/>
      <c r="U2141" s="109"/>
      <c r="V2141" s="109"/>
      <c r="W2141" s="109"/>
      <c r="X2141" s="109"/>
      <c r="Y2141" s="83"/>
      <c r="Z2141" s="83"/>
      <c r="AA2141" s="83"/>
    </row>
    <row r="2142" spans="2:27">
      <c r="B2142" s="9"/>
      <c r="C2142" s="11" t="s">
        <v>3381</v>
      </c>
      <c r="D2142" s="11"/>
      <c r="E2142" s="11"/>
      <c r="F2142" s="11"/>
      <c r="G2142" s="93"/>
      <c r="H2142" s="93"/>
      <c r="I2142" s="93"/>
      <c r="J2142" s="93"/>
      <c r="K2142" s="96"/>
      <c r="L2142" s="97"/>
      <c r="M2142" s="97"/>
      <c r="N2142" s="97"/>
      <c r="R2142" s="106"/>
      <c r="S2142" s="83"/>
      <c r="T2142" s="106"/>
      <c r="U2142" s="109"/>
      <c r="V2142" s="109"/>
      <c r="W2142" s="109"/>
      <c r="X2142" s="109"/>
      <c r="Y2142" s="83"/>
      <c r="Z2142" s="83"/>
      <c r="AA2142" s="83"/>
    </row>
    <row r="2143" spans="2:27">
      <c r="B2143" s="9"/>
      <c r="C2143" s="11"/>
      <c r="D2143" s="11" t="s">
        <v>3382</v>
      </c>
      <c r="E2143" s="11"/>
      <c r="F2143" s="11"/>
      <c r="G2143" s="93"/>
      <c r="H2143" s="93"/>
      <c r="I2143" s="93"/>
      <c r="J2143" s="93"/>
      <c r="K2143" s="96"/>
      <c r="L2143" s="97"/>
      <c r="M2143" s="97"/>
      <c r="N2143" s="97"/>
      <c r="R2143" s="106"/>
      <c r="S2143" s="83"/>
      <c r="T2143" s="106"/>
      <c r="U2143" s="109"/>
      <c r="V2143" s="109"/>
      <c r="W2143" s="109"/>
      <c r="X2143" s="109"/>
      <c r="Y2143" s="83"/>
      <c r="Z2143" s="83"/>
      <c r="AA2143" s="83"/>
    </row>
    <row r="2144" spans="2:27">
      <c r="B2144" s="9"/>
      <c r="C2144" s="11"/>
      <c r="D2144" s="11"/>
      <c r="E2144" s="11" t="s">
        <v>3383</v>
      </c>
      <c r="F2144" s="11"/>
      <c r="G2144" s="93"/>
      <c r="H2144" s="93"/>
      <c r="I2144" s="93"/>
      <c r="J2144" s="93"/>
      <c r="K2144" s="96"/>
      <c r="L2144" s="97"/>
      <c r="M2144" s="97"/>
      <c r="N2144" s="97"/>
      <c r="R2144" s="106"/>
      <c r="S2144" s="83"/>
      <c r="T2144" s="106"/>
      <c r="U2144" s="109"/>
      <c r="V2144" s="109"/>
      <c r="W2144" s="109"/>
      <c r="X2144" s="109"/>
      <c r="Y2144" s="83"/>
      <c r="Z2144" s="83"/>
      <c r="AA2144" s="83"/>
    </row>
    <row r="2145" spans="2:27">
      <c r="B2145" s="9" t="s">
        <v>3384</v>
      </c>
      <c r="C2145" s="11"/>
      <c r="D2145" s="11"/>
      <c r="E2145" s="11"/>
      <c r="F2145" s="11" t="s">
        <v>3383</v>
      </c>
      <c r="G2145" s="93"/>
      <c r="H2145" s="93"/>
      <c r="I2145" s="93"/>
      <c r="J2145" s="93"/>
      <c r="K2145" s="96"/>
      <c r="L2145" s="97"/>
      <c r="M2145" s="97"/>
      <c r="N2145" s="97"/>
      <c r="R2145" s="106"/>
      <c r="S2145" s="83"/>
      <c r="T2145" s="106"/>
      <c r="U2145" s="109"/>
      <c r="V2145" s="109"/>
      <c r="W2145" s="109"/>
      <c r="X2145" s="109"/>
      <c r="Y2145" s="83"/>
      <c r="Z2145" s="83"/>
      <c r="AA2145" s="83"/>
    </row>
    <row r="2146" spans="2:27">
      <c r="B2146" s="9"/>
      <c r="C2146" s="11"/>
      <c r="D2146" s="11"/>
      <c r="E2146" s="11" t="s">
        <v>3385</v>
      </c>
      <c r="F2146" s="11"/>
      <c r="G2146" s="93"/>
      <c r="H2146" s="93"/>
      <c r="I2146" s="93"/>
      <c r="J2146" s="93"/>
      <c r="K2146" s="96"/>
      <c r="L2146" s="97"/>
      <c r="M2146" s="97"/>
      <c r="N2146" s="97"/>
      <c r="R2146" s="106"/>
      <c r="S2146" s="83"/>
      <c r="T2146" s="106"/>
      <c r="U2146" s="109"/>
      <c r="V2146" s="109"/>
      <c r="W2146" s="109"/>
      <c r="X2146" s="109"/>
      <c r="Y2146" s="83"/>
      <c r="Z2146" s="83"/>
      <c r="AA2146" s="83"/>
    </row>
    <row r="2147" spans="2:27">
      <c r="B2147" s="9" t="s">
        <v>3386</v>
      </c>
      <c r="C2147" s="11"/>
      <c r="D2147" s="11"/>
      <c r="E2147" s="11"/>
      <c r="F2147" s="11" t="s">
        <v>3385</v>
      </c>
      <c r="G2147" s="93"/>
      <c r="H2147" s="93"/>
      <c r="I2147" s="93"/>
      <c r="J2147" s="93"/>
      <c r="K2147" s="96"/>
      <c r="L2147" s="97"/>
      <c r="M2147" s="97"/>
      <c r="N2147" s="97"/>
      <c r="R2147" s="106"/>
      <c r="S2147" s="83"/>
      <c r="T2147" s="106"/>
      <c r="U2147" s="109"/>
      <c r="V2147" s="109"/>
      <c r="W2147" s="109"/>
      <c r="X2147" s="109"/>
      <c r="Y2147" s="83"/>
      <c r="Z2147" s="83"/>
      <c r="AA2147" s="83"/>
    </row>
    <row r="2148" spans="2:27">
      <c r="B2148" s="9"/>
      <c r="C2148" s="11"/>
      <c r="D2148" s="11"/>
      <c r="E2148" s="11" t="s">
        <v>3387</v>
      </c>
      <c r="F2148" s="11"/>
      <c r="G2148" s="93"/>
      <c r="H2148" s="93"/>
      <c r="I2148" s="93"/>
      <c r="J2148" s="93"/>
      <c r="K2148" s="96"/>
      <c r="L2148" s="97"/>
      <c r="M2148" s="97"/>
      <c r="N2148" s="97"/>
      <c r="R2148" s="106"/>
      <c r="S2148" s="83"/>
      <c r="T2148" s="106"/>
      <c r="U2148" s="109"/>
      <c r="V2148" s="109"/>
      <c r="W2148" s="109"/>
      <c r="X2148" s="109"/>
      <c r="Y2148" s="83"/>
      <c r="Z2148" s="83"/>
      <c r="AA2148" s="83"/>
    </row>
    <row r="2149" spans="2:27">
      <c r="B2149" s="9" t="s">
        <v>3388</v>
      </c>
      <c r="C2149" s="11"/>
      <c r="D2149" s="11"/>
      <c r="E2149" s="11"/>
      <c r="F2149" s="11" t="s">
        <v>3387</v>
      </c>
      <c r="G2149" s="93"/>
      <c r="H2149" s="93"/>
      <c r="I2149" s="93"/>
      <c r="J2149" s="93"/>
      <c r="K2149" s="96"/>
      <c r="L2149" s="97"/>
      <c r="M2149" s="97"/>
      <c r="N2149" s="97"/>
      <c r="R2149" s="106"/>
      <c r="S2149" s="83"/>
      <c r="T2149" s="106"/>
      <c r="U2149" s="109"/>
      <c r="V2149" s="109"/>
      <c r="W2149" s="109"/>
      <c r="X2149" s="109"/>
      <c r="Y2149" s="83"/>
      <c r="Z2149" s="83"/>
      <c r="AA2149" s="83"/>
    </row>
    <row r="2150" spans="2:27">
      <c r="B2150" s="9"/>
      <c r="C2150" s="11"/>
      <c r="D2150" s="11" t="s">
        <v>3389</v>
      </c>
      <c r="E2150" s="11"/>
      <c r="F2150" s="11"/>
      <c r="G2150" s="93"/>
      <c r="H2150" s="93"/>
      <c r="I2150" s="93"/>
      <c r="J2150" s="93"/>
      <c r="K2150" s="96"/>
      <c r="L2150" s="97"/>
      <c r="M2150" s="97"/>
      <c r="N2150" s="97"/>
      <c r="R2150" s="106"/>
      <c r="S2150" s="83"/>
      <c r="T2150" s="106"/>
      <c r="U2150" s="109"/>
      <c r="V2150" s="109"/>
      <c r="W2150" s="109"/>
      <c r="X2150" s="109"/>
      <c r="Y2150" s="83"/>
      <c r="Z2150" s="83"/>
      <c r="AA2150" s="83"/>
    </row>
    <row r="2151" spans="2:27">
      <c r="B2151" s="9"/>
      <c r="C2151" s="11"/>
      <c r="D2151" s="11"/>
      <c r="E2151" s="98" t="s">
        <v>3513</v>
      </c>
      <c r="F2151" s="11"/>
      <c r="G2151" s="93"/>
      <c r="H2151" s="93"/>
      <c r="I2151" s="93"/>
      <c r="J2151" s="93"/>
      <c r="K2151" s="96"/>
      <c r="L2151" s="97"/>
      <c r="M2151" s="97"/>
      <c r="N2151" s="97"/>
      <c r="R2151" s="106"/>
      <c r="S2151" s="83"/>
      <c r="T2151" s="106"/>
      <c r="U2151" s="109"/>
      <c r="V2151" s="109"/>
      <c r="W2151" s="109"/>
      <c r="X2151" s="109"/>
      <c r="Y2151" s="83"/>
      <c r="Z2151" s="83"/>
      <c r="AA2151" s="83"/>
    </row>
    <row r="2152" spans="2:27">
      <c r="B2152" s="9" t="s">
        <v>3390</v>
      </c>
      <c r="C2152" s="11"/>
      <c r="D2152" s="11"/>
      <c r="E2152" s="11"/>
      <c r="F2152" s="98" t="s">
        <v>3513</v>
      </c>
      <c r="G2152" s="93"/>
      <c r="H2152" s="93"/>
      <c r="I2152" s="93"/>
      <c r="J2152" s="93"/>
      <c r="K2152" s="96"/>
      <c r="L2152" s="97"/>
      <c r="M2152" s="97"/>
      <c r="N2152" s="97"/>
      <c r="R2152" s="106"/>
      <c r="S2152" s="83"/>
      <c r="T2152" s="106"/>
      <c r="U2152" s="109"/>
      <c r="V2152" s="109"/>
      <c r="W2152" s="109"/>
      <c r="X2152" s="109"/>
      <c r="Y2152" s="83"/>
      <c r="Z2152" s="83"/>
      <c r="AA2152" s="83"/>
    </row>
    <row r="2153" spans="2:27">
      <c r="B2153" s="9"/>
      <c r="C2153" s="11"/>
      <c r="D2153" s="11"/>
      <c r="E2153" s="98" t="s">
        <v>3514</v>
      </c>
      <c r="F2153" s="11"/>
      <c r="G2153" s="93"/>
      <c r="H2153" s="93"/>
      <c r="I2153" s="93"/>
      <c r="J2153" s="93"/>
      <c r="K2153" s="96"/>
      <c r="L2153" s="97"/>
      <c r="M2153" s="97"/>
      <c r="N2153" s="97"/>
      <c r="R2153" s="106"/>
      <c r="S2153" s="83"/>
      <c r="T2153" s="106"/>
      <c r="U2153" s="109"/>
      <c r="V2153" s="109"/>
      <c r="W2153" s="109"/>
      <c r="X2153" s="109"/>
      <c r="Y2153" s="83"/>
      <c r="Z2153" s="83"/>
      <c r="AA2153" s="83"/>
    </row>
    <row r="2154" spans="2:27">
      <c r="B2154" s="9" t="s">
        <v>3391</v>
      </c>
      <c r="C2154" s="11"/>
      <c r="D2154" s="11"/>
      <c r="E2154" s="11"/>
      <c r="F2154" s="98" t="s">
        <v>3514</v>
      </c>
      <c r="G2154" s="93"/>
      <c r="H2154" s="93"/>
      <c r="I2154" s="93"/>
      <c r="J2154" s="93"/>
      <c r="K2154" s="96"/>
      <c r="L2154" s="97"/>
      <c r="M2154" s="97"/>
      <c r="N2154" s="97"/>
      <c r="R2154" s="106"/>
      <c r="S2154" s="83"/>
      <c r="T2154" s="106"/>
      <c r="U2154" s="109"/>
      <c r="V2154" s="109"/>
      <c r="W2154" s="109"/>
      <c r="X2154" s="109"/>
      <c r="Y2154" s="83"/>
      <c r="Z2154" s="83"/>
      <c r="AA2154" s="83"/>
    </row>
    <row r="2155" spans="2:27">
      <c r="B2155" s="9"/>
      <c r="C2155" s="11" t="s">
        <v>3392</v>
      </c>
      <c r="D2155" s="11"/>
      <c r="E2155" s="11"/>
      <c r="F2155" s="11"/>
      <c r="G2155" s="110"/>
      <c r="H2155" s="110"/>
      <c r="I2155" s="110"/>
      <c r="J2155" s="110"/>
      <c r="K2155" s="110"/>
      <c r="L2155" s="110"/>
      <c r="M2155" s="110"/>
      <c r="N2155" s="110"/>
      <c r="R2155" s="106"/>
      <c r="S2155" s="83"/>
      <c r="T2155" s="106"/>
      <c r="U2155" s="109"/>
      <c r="V2155" s="109"/>
      <c r="W2155" s="109"/>
      <c r="X2155" s="109"/>
      <c r="Y2155" s="83"/>
      <c r="Z2155" s="83"/>
      <c r="AA2155" s="83"/>
    </row>
    <row r="2156" spans="2:27">
      <c r="B2156" s="9"/>
      <c r="C2156" s="11"/>
      <c r="D2156" s="11" t="s">
        <v>3392</v>
      </c>
      <c r="E2156" s="11"/>
      <c r="F2156" s="11"/>
      <c r="G2156" s="110"/>
      <c r="H2156" s="110"/>
      <c r="I2156" s="110"/>
      <c r="J2156" s="110"/>
      <c r="K2156" s="110"/>
      <c r="L2156" s="110"/>
      <c r="M2156" s="110"/>
      <c r="N2156" s="110"/>
      <c r="R2156" s="106"/>
      <c r="S2156" s="83"/>
      <c r="T2156" s="106"/>
      <c r="U2156" s="109"/>
      <c r="V2156" s="109"/>
      <c r="W2156" s="109"/>
      <c r="X2156" s="109"/>
      <c r="Y2156" s="83"/>
      <c r="Z2156" s="83"/>
      <c r="AA2156" s="83"/>
    </row>
    <row r="2157" spans="2:27">
      <c r="B2157" s="9"/>
      <c r="C2157" s="11"/>
      <c r="D2157" s="11"/>
      <c r="E2157" s="11" t="s">
        <v>3392</v>
      </c>
      <c r="F2157" s="11"/>
      <c r="G2157" s="110"/>
      <c r="H2157" s="110"/>
      <c r="I2157" s="110"/>
      <c r="J2157" s="110"/>
      <c r="K2157" s="110"/>
      <c r="L2157" s="110"/>
      <c r="M2157" s="110"/>
      <c r="N2157" s="110"/>
      <c r="R2157" s="106"/>
      <c r="S2157" s="83"/>
      <c r="T2157" s="106"/>
      <c r="U2157" s="109"/>
      <c r="V2157" s="109"/>
      <c r="W2157" s="109"/>
      <c r="X2157" s="109"/>
      <c r="Y2157" s="83"/>
      <c r="Z2157" s="83"/>
      <c r="AA2157" s="83"/>
    </row>
    <row r="2158" spans="2:27">
      <c r="B2158" s="9" t="s">
        <v>3515</v>
      </c>
      <c r="C2158" s="11"/>
      <c r="D2158" s="11"/>
      <c r="E2158" s="11"/>
      <c r="F2158" s="11" t="s">
        <v>3392</v>
      </c>
      <c r="G2158" s="110"/>
      <c r="H2158" s="110"/>
      <c r="I2158" s="110"/>
      <c r="J2158" s="110"/>
      <c r="K2158" s="110"/>
      <c r="L2158" s="110"/>
      <c r="M2158" s="110"/>
      <c r="N2158" s="110"/>
      <c r="R2158" s="106"/>
      <c r="S2158" s="83"/>
      <c r="T2158" s="106"/>
      <c r="U2158" s="109"/>
      <c r="V2158" s="109"/>
      <c r="W2158" s="109"/>
      <c r="X2158" s="109"/>
      <c r="Y2158" s="83"/>
      <c r="Z2158" s="83"/>
      <c r="AA2158" s="83"/>
    </row>
  </sheetData>
  <sheetProtection password="E7B8" sheet="1" formatCells="0"/>
  <autoFilter ref="B30:F30"/>
  <mergeCells count="108">
    <mergeCell ref="C20:N20"/>
    <mergeCell ref="U20:AF20"/>
    <mergeCell ref="A16:A20"/>
    <mergeCell ref="C16:N16"/>
    <mergeCell ref="S16:S20"/>
    <mergeCell ref="U16:AF16"/>
    <mergeCell ref="C17:N17"/>
    <mergeCell ref="U17:AF17"/>
    <mergeCell ref="C18:N18"/>
    <mergeCell ref="U18:AF18"/>
    <mergeCell ref="C19:N19"/>
    <mergeCell ref="U19:AF19"/>
    <mergeCell ref="AA13:AB13"/>
    <mergeCell ref="AC13:AE13"/>
    <mergeCell ref="A14:N14"/>
    <mergeCell ref="S14:AF14"/>
    <mergeCell ref="C15:N15"/>
    <mergeCell ref="U15:AF15"/>
    <mergeCell ref="B13:D13"/>
    <mergeCell ref="E13:H13"/>
    <mergeCell ref="I13:J13"/>
    <mergeCell ref="K13:M13"/>
    <mergeCell ref="T13:V13"/>
    <mergeCell ref="W13:Z13"/>
    <mergeCell ref="AA11:AB11"/>
    <mergeCell ref="AC11:AE11"/>
    <mergeCell ref="B12:D12"/>
    <mergeCell ref="E12:H12"/>
    <mergeCell ref="I12:J12"/>
    <mergeCell ref="K12:M12"/>
    <mergeCell ref="T12:V12"/>
    <mergeCell ref="W12:Z12"/>
    <mergeCell ref="AA12:AB12"/>
    <mergeCell ref="AC12:AE12"/>
    <mergeCell ref="B11:D11"/>
    <mergeCell ref="E11:H11"/>
    <mergeCell ref="I11:J11"/>
    <mergeCell ref="K11:M11"/>
    <mergeCell ref="T11:V11"/>
    <mergeCell ref="W11:Z11"/>
    <mergeCell ref="AA9:AB9"/>
    <mergeCell ref="AC9:AE9"/>
    <mergeCell ref="B10:D10"/>
    <mergeCell ref="E10:H10"/>
    <mergeCell ref="I10:J10"/>
    <mergeCell ref="K10:M10"/>
    <mergeCell ref="T10:V10"/>
    <mergeCell ref="W10:Z10"/>
    <mergeCell ref="AA10:AB10"/>
    <mergeCell ref="AC10:AE10"/>
    <mergeCell ref="B9:D9"/>
    <mergeCell ref="E9:H9"/>
    <mergeCell ref="I9:J9"/>
    <mergeCell ref="K9:M9"/>
    <mergeCell ref="T9:V9"/>
    <mergeCell ref="W9:Z9"/>
    <mergeCell ref="AA7:AB7"/>
    <mergeCell ref="AC7:AE7"/>
    <mergeCell ref="B8:D8"/>
    <mergeCell ref="E8:H8"/>
    <mergeCell ref="I8:J8"/>
    <mergeCell ref="K8:M8"/>
    <mergeCell ref="T8:V8"/>
    <mergeCell ref="W8:Z8"/>
    <mergeCell ref="AA8:AB8"/>
    <mergeCell ref="AC8:AE8"/>
    <mergeCell ref="B7:D7"/>
    <mergeCell ref="E7:H7"/>
    <mergeCell ref="I7:J7"/>
    <mergeCell ref="K7:M7"/>
    <mergeCell ref="T7:V7"/>
    <mergeCell ref="W7:Z7"/>
    <mergeCell ref="I6:J6"/>
    <mergeCell ref="K6:M6"/>
    <mergeCell ref="T6:V6"/>
    <mergeCell ref="W6:Z6"/>
    <mergeCell ref="AA6:AB6"/>
    <mergeCell ref="AC6:AE6"/>
    <mergeCell ref="B5:D5"/>
    <mergeCell ref="E5:H5"/>
    <mergeCell ref="I5:J5"/>
    <mergeCell ref="K5:M5"/>
    <mergeCell ref="T5:V5"/>
    <mergeCell ref="W5:Z5"/>
    <mergeCell ref="A2:N2"/>
    <mergeCell ref="S2:AF2"/>
    <mergeCell ref="A3:A13"/>
    <mergeCell ref="B3:D3"/>
    <mergeCell ref="E3:H3"/>
    <mergeCell ref="I3:J3"/>
    <mergeCell ref="K3:M3"/>
    <mergeCell ref="S3:S13"/>
    <mergeCell ref="T3:V3"/>
    <mergeCell ref="W3:Z3"/>
    <mergeCell ref="AA3:AB3"/>
    <mergeCell ref="AC3:AE3"/>
    <mergeCell ref="B4:D4"/>
    <mergeCell ref="E4:H4"/>
    <mergeCell ref="I4:J4"/>
    <mergeCell ref="K4:M4"/>
    <mergeCell ref="T4:V4"/>
    <mergeCell ref="W4:Z4"/>
    <mergeCell ref="AA4:AB4"/>
    <mergeCell ref="AC4:AE4"/>
    <mergeCell ref="AA5:AB5"/>
    <mergeCell ref="AC5:AE5"/>
    <mergeCell ref="B6:D6"/>
    <mergeCell ref="E6:H6"/>
  </mergeCells>
  <phoneticPr fontId="3"/>
  <conditionalFormatting sqref="E4:H13">
    <cfRule type="expression" dxfId="1" priority="2">
      <formula>$P4="NG"</formula>
    </cfRule>
  </conditionalFormatting>
  <conditionalFormatting sqref="W4:Z13">
    <cfRule type="expression" dxfId="0" priority="1">
      <formula>$P4="NG"</formula>
    </cfRule>
  </conditionalFormatting>
  <dataValidations count="5">
    <dataValidation imeMode="halfAlpha" allowBlank="1" showInputMessage="1" showErrorMessage="1" prompt="半角で入力してください。" sqref="N4:N13"/>
    <dataValidation allowBlank="1" showInputMessage="1" showErrorMessage="1" prompt="「〇〇会社△△工場」の場合は、「△△工場」としてください。" sqref="B4:D13 T4:V13"/>
    <dataValidation allowBlank="1" showInputMessage="1" showErrorMessage="1" prompt="半角で入力してください。" sqref="AF4:AF13"/>
    <dataValidation type="list" imeMode="halfAlpha" allowBlank="1" showInputMessage="1" showErrorMessage="1" prompt="該当する細分類コードを選択" sqref="I4:J13">
      <formula1>$B$33:$B$2158</formula1>
    </dataValidation>
    <dataValidation type="list" allowBlank="1" showInputMessage="1" showErrorMessage="1" prompt="該当する細分類コードを選択" sqref="AA4:AB13">
      <formula1>$B$33:$B$2158</formula1>
    </dataValidation>
  </dataValidations>
  <printOptions horizontalCentered="1"/>
  <pageMargins left="0.70866141732283472" right="0.70866141732283472"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14</xdr:col>
                    <xdr:colOff>144780</xdr:colOff>
                    <xdr:row>7</xdr:row>
                    <xdr:rowOff>312420</xdr:rowOff>
                  </from>
                  <to>
                    <xdr:col>14</xdr:col>
                    <xdr:colOff>525780</xdr:colOff>
                    <xdr:row>8</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137160</xdr:colOff>
                    <xdr:row>5</xdr:row>
                    <xdr:rowOff>121920</xdr:rowOff>
                  </from>
                  <to>
                    <xdr:col>14</xdr:col>
                    <xdr:colOff>518160</xdr:colOff>
                    <xdr:row>6</xdr:row>
                    <xdr:rowOff>83820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114300</xdr:colOff>
                    <xdr:row>3</xdr:row>
                    <xdr:rowOff>213360</xdr:rowOff>
                  </from>
                  <to>
                    <xdr:col>14</xdr:col>
                    <xdr:colOff>495300</xdr:colOff>
                    <xdr:row>4</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380"/>
  <sheetViews>
    <sheetView workbookViewId="0">
      <pane ySplit="2" topLeftCell="A3" activePane="bottomLeft" state="frozen"/>
      <selection activeCell="B106" sqref="B106"/>
      <selection pane="bottomLeft"/>
    </sheetView>
  </sheetViews>
  <sheetFormatPr defaultColWidth="8.5546875" defaultRowHeight="24.6" customHeight="1"/>
  <cols>
    <col min="1" max="1" width="21.77734375" style="191" customWidth="1"/>
    <col min="2" max="2" width="16.21875" style="191" customWidth="1"/>
    <col min="3" max="3" width="4.88671875" style="182" customWidth="1"/>
    <col min="4" max="6" width="5.44140625" style="182" customWidth="1"/>
    <col min="7" max="7" width="52.109375" style="183" customWidth="1"/>
    <col min="8" max="16384" width="8.5546875" style="183"/>
  </cols>
  <sheetData>
    <row r="1" spans="1:8" ht="19.2">
      <c r="A1" s="180" t="s">
        <v>3783</v>
      </c>
      <c r="B1" s="181"/>
      <c r="C1" s="181"/>
      <c r="E1" s="183"/>
      <c r="F1" s="183"/>
      <c r="G1" s="181"/>
    </row>
    <row r="2" spans="1:8" ht="41.25" customHeight="1">
      <c r="A2" s="184" t="s">
        <v>3784</v>
      </c>
      <c r="B2" s="184" t="s">
        <v>3785</v>
      </c>
      <c r="C2" s="185" t="s">
        <v>3786</v>
      </c>
      <c r="D2" s="185" t="s">
        <v>3787</v>
      </c>
      <c r="E2" s="185" t="s">
        <v>3788</v>
      </c>
      <c r="F2" s="185" t="s">
        <v>3789</v>
      </c>
      <c r="G2" s="186" t="s">
        <v>3790</v>
      </c>
      <c r="H2" s="186" t="s">
        <v>3791</v>
      </c>
    </row>
    <row r="3" spans="1:8" ht="24.6" customHeight="1">
      <c r="A3" s="187" t="s">
        <v>3792</v>
      </c>
      <c r="B3" s="187" t="s">
        <v>3793</v>
      </c>
      <c r="C3" s="188" t="s">
        <v>3794</v>
      </c>
      <c r="D3" s="189" t="s">
        <v>3795</v>
      </c>
      <c r="E3" s="189" t="s">
        <v>3796</v>
      </c>
      <c r="F3" s="188"/>
      <c r="G3" s="259" t="s">
        <v>3798</v>
      </c>
      <c r="H3" s="202"/>
    </row>
    <row r="4" spans="1:8" ht="24.6" customHeight="1">
      <c r="A4" s="190" t="s">
        <v>3799</v>
      </c>
      <c r="B4" s="190" t="s">
        <v>3800</v>
      </c>
      <c r="C4" s="188" t="s">
        <v>3801</v>
      </c>
      <c r="D4" s="189" t="s">
        <v>3795</v>
      </c>
      <c r="E4" s="189" t="s">
        <v>3802</v>
      </c>
      <c r="F4" s="188" t="s">
        <v>3797</v>
      </c>
      <c r="G4" s="260" t="s">
        <v>3803</v>
      </c>
      <c r="H4" s="202"/>
    </row>
    <row r="5" spans="1:8" ht="24.6" customHeight="1">
      <c r="A5" s="190" t="s">
        <v>3799</v>
      </c>
      <c r="B5" s="190" t="s">
        <v>3800</v>
      </c>
      <c r="C5" s="188" t="s">
        <v>3801</v>
      </c>
      <c r="D5" s="189" t="s">
        <v>3795</v>
      </c>
      <c r="E5" s="189" t="s">
        <v>3802</v>
      </c>
      <c r="F5" s="188" t="s">
        <v>3797</v>
      </c>
      <c r="G5" s="260" t="s">
        <v>3804</v>
      </c>
      <c r="H5" s="202"/>
    </row>
    <row r="6" spans="1:8" ht="24.6" customHeight="1">
      <c r="A6" s="190" t="s">
        <v>3799</v>
      </c>
      <c r="B6" s="190" t="s">
        <v>3800</v>
      </c>
      <c r="C6" s="188" t="s">
        <v>3801</v>
      </c>
      <c r="D6" s="189" t="s">
        <v>3795</v>
      </c>
      <c r="E6" s="189" t="s">
        <v>3802</v>
      </c>
      <c r="F6" s="188" t="s">
        <v>3797</v>
      </c>
      <c r="G6" s="260" t="s">
        <v>3805</v>
      </c>
      <c r="H6" s="202"/>
    </row>
    <row r="7" spans="1:8" ht="24.6" customHeight="1">
      <c r="A7" s="190" t="s">
        <v>3799</v>
      </c>
      <c r="B7" s="190" t="s">
        <v>3800</v>
      </c>
      <c r="C7" s="188" t="s">
        <v>3801</v>
      </c>
      <c r="D7" s="189" t="s">
        <v>3795</v>
      </c>
      <c r="E7" s="189" t="s">
        <v>3802</v>
      </c>
      <c r="F7" s="188" t="s">
        <v>3797</v>
      </c>
      <c r="G7" s="260" t="s">
        <v>3807</v>
      </c>
      <c r="H7" s="202"/>
    </row>
    <row r="8" spans="1:8" ht="24.6" customHeight="1">
      <c r="A8" s="190" t="s">
        <v>3799</v>
      </c>
      <c r="B8" s="190" t="s">
        <v>3800</v>
      </c>
      <c r="C8" s="188" t="s">
        <v>3801</v>
      </c>
      <c r="D8" s="189" t="s">
        <v>3795</v>
      </c>
      <c r="E8" s="189" t="s">
        <v>3802</v>
      </c>
      <c r="F8" s="188" t="s">
        <v>3797</v>
      </c>
      <c r="G8" s="260" t="s">
        <v>3808</v>
      </c>
      <c r="H8" s="202"/>
    </row>
    <row r="9" spans="1:8" ht="24.6" customHeight="1">
      <c r="A9" s="190" t="s">
        <v>3799</v>
      </c>
      <c r="B9" s="190" t="s">
        <v>3800</v>
      </c>
      <c r="C9" s="188" t="s">
        <v>3801</v>
      </c>
      <c r="D9" s="189" t="s">
        <v>3795</v>
      </c>
      <c r="E9" s="189" t="s">
        <v>3802</v>
      </c>
      <c r="F9" s="188" t="s">
        <v>3797</v>
      </c>
      <c r="G9" s="260" t="s">
        <v>3809</v>
      </c>
      <c r="H9" s="202"/>
    </row>
    <row r="10" spans="1:8" ht="24.6" customHeight="1">
      <c r="A10" s="190" t="s">
        <v>3799</v>
      </c>
      <c r="B10" s="190" t="s">
        <v>3800</v>
      </c>
      <c r="C10" s="188" t="s">
        <v>3801</v>
      </c>
      <c r="D10" s="189" t="s">
        <v>3795</v>
      </c>
      <c r="E10" s="189" t="s">
        <v>3802</v>
      </c>
      <c r="F10" s="188" t="s">
        <v>3797</v>
      </c>
      <c r="G10" s="260" t="s">
        <v>3810</v>
      </c>
      <c r="H10" s="202"/>
    </row>
    <row r="11" spans="1:8" ht="24.6" customHeight="1">
      <c r="A11" s="190" t="s">
        <v>3799</v>
      </c>
      <c r="B11" s="190" t="s">
        <v>3800</v>
      </c>
      <c r="C11" s="188" t="s">
        <v>3801</v>
      </c>
      <c r="D11" s="189" t="s">
        <v>3795</v>
      </c>
      <c r="E11" s="189" t="s">
        <v>3802</v>
      </c>
      <c r="F11" s="188" t="s">
        <v>3797</v>
      </c>
      <c r="G11" s="260" t="s">
        <v>3811</v>
      </c>
      <c r="H11" s="202"/>
    </row>
    <row r="12" spans="1:8" ht="24.6" customHeight="1">
      <c r="A12" s="190" t="s">
        <v>3799</v>
      </c>
      <c r="B12" s="190" t="s">
        <v>3800</v>
      </c>
      <c r="C12" s="188" t="s">
        <v>3801</v>
      </c>
      <c r="D12" s="189" t="s">
        <v>3795</v>
      </c>
      <c r="E12" s="189" t="s">
        <v>3802</v>
      </c>
      <c r="F12" s="188" t="s">
        <v>3797</v>
      </c>
      <c r="G12" s="260" t="s">
        <v>3812</v>
      </c>
      <c r="H12" s="202"/>
    </row>
    <row r="13" spans="1:8" ht="24.6" customHeight="1">
      <c r="A13" s="190" t="s">
        <v>3799</v>
      </c>
      <c r="B13" s="190" t="s">
        <v>3800</v>
      </c>
      <c r="C13" s="188" t="s">
        <v>3801</v>
      </c>
      <c r="D13" s="189" t="s">
        <v>3795</v>
      </c>
      <c r="E13" s="189" t="s">
        <v>3802</v>
      </c>
      <c r="F13" s="188" t="s">
        <v>3797</v>
      </c>
      <c r="G13" s="260" t="s">
        <v>3813</v>
      </c>
      <c r="H13" s="202"/>
    </row>
    <row r="14" spans="1:8" ht="24.6" customHeight="1">
      <c r="A14" s="190" t="s">
        <v>3799</v>
      </c>
      <c r="B14" s="190" t="s">
        <v>3800</v>
      </c>
      <c r="C14" s="188" t="s">
        <v>3801</v>
      </c>
      <c r="D14" s="189" t="s">
        <v>3795</v>
      </c>
      <c r="E14" s="189" t="s">
        <v>3802</v>
      </c>
      <c r="F14" s="188" t="s">
        <v>3797</v>
      </c>
      <c r="G14" s="260" t="s">
        <v>3814</v>
      </c>
      <c r="H14" s="202"/>
    </row>
    <row r="15" spans="1:8" ht="24.6" customHeight="1">
      <c r="A15" s="190" t="s">
        <v>3799</v>
      </c>
      <c r="B15" s="190" t="s">
        <v>3800</v>
      </c>
      <c r="C15" s="188" t="s">
        <v>3801</v>
      </c>
      <c r="D15" s="189" t="s">
        <v>3795</v>
      </c>
      <c r="E15" s="189" t="s">
        <v>3802</v>
      </c>
      <c r="F15" s="188" t="s">
        <v>3797</v>
      </c>
      <c r="G15" s="260" t="s">
        <v>3815</v>
      </c>
      <c r="H15" s="202"/>
    </row>
    <row r="16" spans="1:8" ht="24.6" customHeight="1">
      <c r="A16" s="190" t="s">
        <v>3816</v>
      </c>
      <c r="B16" s="190" t="s">
        <v>3817</v>
      </c>
      <c r="C16" s="188" t="s">
        <v>3818</v>
      </c>
      <c r="D16" s="189" t="s">
        <v>3795</v>
      </c>
      <c r="E16" s="189" t="s">
        <v>3802</v>
      </c>
      <c r="F16" s="188" t="s">
        <v>3797</v>
      </c>
      <c r="G16" s="260" t="s">
        <v>3819</v>
      </c>
      <c r="H16" s="202"/>
    </row>
    <row r="17" spans="1:8" ht="24.6" customHeight="1">
      <c r="A17" s="190" t="s">
        <v>3816</v>
      </c>
      <c r="B17" s="190" t="s">
        <v>3817</v>
      </c>
      <c r="C17" s="188" t="s">
        <v>3818</v>
      </c>
      <c r="D17" s="189" t="s">
        <v>3795</v>
      </c>
      <c r="E17" s="189" t="s">
        <v>3802</v>
      </c>
      <c r="F17" s="188" t="s">
        <v>3797</v>
      </c>
      <c r="G17" s="260" t="s">
        <v>3820</v>
      </c>
      <c r="H17" s="202"/>
    </row>
    <row r="18" spans="1:8" ht="24.6" customHeight="1">
      <c r="A18" s="190" t="s">
        <v>3816</v>
      </c>
      <c r="B18" s="190" t="s">
        <v>3817</v>
      </c>
      <c r="C18" s="188" t="s">
        <v>3818</v>
      </c>
      <c r="D18" s="189" t="s">
        <v>3795</v>
      </c>
      <c r="E18" s="189" t="s">
        <v>3802</v>
      </c>
      <c r="F18" s="188" t="s">
        <v>3797</v>
      </c>
      <c r="G18" s="260" t="s">
        <v>3821</v>
      </c>
      <c r="H18" s="202"/>
    </row>
    <row r="19" spans="1:8" ht="24.6" customHeight="1">
      <c r="A19" s="190" t="s">
        <v>3822</v>
      </c>
      <c r="B19" s="190" t="s">
        <v>3823</v>
      </c>
      <c r="C19" s="188" t="s">
        <v>3824</v>
      </c>
      <c r="D19" s="189" t="s">
        <v>3795</v>
      </c>
      <c r="E19" s="189" t="s">
        <v>3802</v>
      </c>
      <c r="F19" s="188" t="s">
        <v>3797</v>
      </c>
      <c r="G19" s="260" t="s">
        <v>3825</v>
      </c>
      <c r="H19" s="202"/>
    </row>
    <row r="20" spans="1:8" ht="24.6" customHeight="1">
      <c r="A20" s="190" t="s">
        <v>3822</v>
      </c>
      <c r="B20" s="190" t="s">
        <v>3823</v>
      </c>
      <c r="C20" s="188" t="s">
        <v>3824</v>
      </c>
      <c r="D20" s="189" t="s">
        <v>3795</v>
      </c>
      <c r="E20" s="189" t="s">
        <v>3802</v>
      </c>
      <c r="F20" s="188" t="s">
        <v>3797</v>
      </c>
      <c r="G20" s="261" t="s">
        <v>3826</v>
      </c>
      <c r="H20" s="202"/>
    </row>
    <row r="21" spans="1:8" ht="24.6" customHeight="1">
      <c r="A21" s="190" t="s">
        <v>3822</v>
      </c>
      <c r="B21" s="190" t="s">
        <v>3823</v>
      </c>
      <c r="C21" s="188" t="s">
        <v>3824</v>
      </c>
      <c r="D21" s="189" t="s">
        <v>3795</v>
      </c>
      <c r="E21" s="189" t="s">
        <v>3802</v>
      </c>
      <c r="F21" s="188" t="s">
        <v>3797</v>
      </c>
      <c r="G21" s="261" t="s">
        <v>3827</v>
      </c>
      <c r="H21" s="202"/>
    </row>
    <row r="22" spans="1:8" ht="24.6" customHeight="1">
      <c r="A22" s="190" t="s">
        <v>3822</v>
      </c>
      <c r="B22" s="190" t="s">
        <v>3823</v>
      </c>
      <c r="C22" s="188" t="s">
        <v>3824</v>
      </c>
      <c r="D22" s="189" t="s">
        <v>3795</v>
      </c>
      <c r="E22" s="189" t="s">
        <v>3802</v>
      </c>
      <c r="F22" s="188" t="s">
        <v>3797</v>
      </c>
      <c r="G22" s="260" t="s">
        <v>3828</v>
      </c>
      <c r="H22" s="202"/>
    </row>
    <row r="23" spans="1:8" ht="35.4" customHeight="1">
      <c r="A23" s="190" t="s">
        <v>3822</v>
      </c>
      <c r="B23" s="190" t="s">
        <v>3823</v>
      </c>
      <c r="C23" s="188" t="s">
        <v>3824</v>
      </c>
      <c r="D23" s="189" t="s">
        <v>3795</v>
      </c>
      <c r="E23" s="189" t="s">
        <v>3802</v>
      </c>
      <c r="F23" s="188" t="s">
        <v>3797</v>
      </c>
      <c r="G23" s="260" t="s">
        <v>3829</v>
      </c>
      <c r="H23" s="202"/>
    </row>
    <row r="24" spans="1:8" ht="24.6" customHeight="1">
      <c r="A24" s="190" t="s">
        <v>3822</v>
      </c>
      <c r="B24" s="190" t="s">
        <v>3823</v>
      </c>
      <c r="C24" s="188" t="s">
        <v>3824</v>
      </c>
      <c r="D24" s="189" t="s">
        <v>3795</v>
      </c>
      <c r="E24" s="189" t="s">
        <v>3802</v>
      </c>
      <c r="F24" s="188" t="s">
        <v>3797</v>
      </c>
      <c r="G24" s="260" t="s">
        <v>3830</v>
      </c>
      <c r="H24" s="202"/>
    </row>
    <row r="25" spans="1:8" ht="24.6" customHeight="1">
      <c r="A25" s="187" t="s">
        <v>3831</v>
      </c>
      <c r="B25" s="187" t="s">
        <v>3832</v>
      </c>
      <c r="C25" s="188" t="s">
        <v>3833</v>
      </c>
      <c r="D25" s="189" t="s">
        <v>3795</v>
      </c>
      <c r="E25" s="189" t="s">
        <v>3796</v>
      </c>
      <c r="F25" s="189"/>
      <c r="G25" s="259" t="s">
        <v>3834</v>
      </c>
      <c r="H25" s="202"/>
    </row>
    <row r="26" spans="1:8" ht="24.6" customHeight="1">
      <c r="A26" s="190" t="s">
        <v>3835</v>
      </c>
      <c r="B26" s="190" t="s">
        <v>3832</v>
      </c>
      <c r="C26" s="188" t="s">
        <v>3836</v>
      </c>
      <c r="D26" s="189" t="s">
        <v>3795</v>
      </c>
      <c r="E26" s="189" t="s">
        <v>3802</v>
      </c>
      <c r="F26" s="188" t="s">
        <v>3797</v>
      </c>
      <c r="G26" s="260" t="s">
        <v>3837</v>
      </c>
      <c r="H26" s="202"/>
    </row>
    <row r="27" spans="1:8" ht="24.6" customHeight="1">
      <c r="A27" s="187" t="s">
        <v>3831</v>
      </c>
      <c r="B27" s="187" t="s">
        <v>3832</v>
      </c>
      <c r="C27" s="188" t="s">
        <v>3833</v>
      </c>
      <c r="D27" s="189" t="s">
        <v>3795</v>
      </c>
      <c r="E27" s="189" t="s">
        <v>3796</v>
      </c>
      <c r="F27" s="188" t="s">
        <v>3797</v>
      </c>
      <c r="G27" s="259" t="s">
        <v>3838</v>
      </c>
      <c r="H27" s="202"/>
    </row>
    <row r="28" spans="1:8" ht="36" customHeight="1">
      <c r="A28" s="190" t="s">
        <v>3835</v>
      </c>
      <c r="B28" s="190" t="s">
        <v>3832</v>
      </c>
      <c r="C28" s="188" t="s">
        <v>3836</v>
      </c>
      <c r="D28" s="189" t="s">
        <v>3795</v>
      </c>
      <c r="E28" s="189" t="s">
        <v>3802</v>
      </c>
      <c r="F28" s="188" t="s">
        <v>3797</v>
      </c>
      <c r="G28" s="260" t="s">
        <v>3839</v>
      </c>
      <c r="H28" s="202"/>
    </row>
    <row r="29" spans="1:8" ht="24.6" customHeight="1">
      <c r="A29" s="187" t="s">
        <v>3831</v>
      </c>
      <c r="B29" s="187" t="s">
        <v>3832</v>
      </c>
      <c r="C29" s="188" t="s">
        <v>3833</v>
      </c>
      <c r="D29" s="189" t="s">
        <v>3795</v>
      </c>
      <c r="E29" s="189" t="s">
        <v>3796</v>
      </c>
      <c r="F29" s="188" t="s">
        <v>3797</v>
      </c>
      <c r="G29" s="259" t="s">
        <v>3840</v>
      </c>
      <c r="H29" s="202"/>
    </row>
    <row r="30" spans="1:8" ht="35.4" customHeight="1">
      <c r="A30" s="187" t="s">
        <v>3831</v>
      </c>
      <c r="B30" s="187" t="s">
        <v>3832</v>
      </c>
      <c r="C30" s="188" t="s">
        <v>3833</v>
      </c>
      <c r="D30" s="189" t="s">
        <v>3795</v>
      </c>
      <c r="E30" s="189" t="s">
        <v>3796</v>
      </c>
      <c r="F30" s="188" t="s">
        <v>3797</v>
      </c>
      <c r="G30" s="259" t="s">
        <v>3841</v>
      </c>
      <c r="H30" s="202"/>
    </row>
    <row r="31" spans="1:8" ht="24.6" customHeight="1">
      <c r="A31" s="190" t="s">
        <v>3835</v>
      </c>
      <c r="B31" s="190" t="s">
        <v>3832</v>
      </c>
      <c r="C31" s="188" t="s">
        <v>3836</v>
      </c>
      <c r="D31" s="189" t="s">
        <v>3795</v>
      </c>
      <c r="E31" s="189" t="s">
        <v>3802</v>
      </c>
      <c r="F31" s="188" t="s">
        <v>3806</v>
      </c>
      <c r="G31" s="260" t="s">
        <v>3842</v>
      </c>
      <c r="H31" s="202"/>
    </row>
    <row r="32" spans="1:8" ht="24.6" customHeight="1">
      <c r="A32" s="187" t="s">
        <v>3831</v>
      </c>
      <c r="B32" s="187" t="s">
        <v>3832</v>
      </c>
      <c r="C32" s="188" t="s">
        <v>3833</v>
      </c>
      <c r="D32" s="189" t="s">
        <v>3795</v>
      </c>
      <c r="E32" s="189" t="s">
        <v>3796</v>
      </c>
      <c r="F32" s="188" t="s">
        <v>3797</v>
      </c>
      <c r="G32" s="259" t="s">
        <v>3843</v>
      </c>
      <c r="H32" s="202"/>
    </row>
    <row r="33" spans="1:8" ht="35.4" customHeight="1">
      <c r="A33" s="190" t="s">
        <v>3799</v>
      </c>
      <c r="B33" s="190" t="s">
        <v>3844</v>
      </c>
      <c r="C33" s="188" t="s">
        <v>3845</v>
      </c>
      <c r="D33" s="189" t="s">
        <v>3795</v>
      </c>
      <c r="E33" s="189" t="s">
        <v>3802</v>
      </c>
      <c r="F33" s="188" t="s">
        <v>3797</v>
      </c>
      <c r="G33" s="261" t="s">
        <v>3846</v>
      </c>
      <c r="H33" s="202"/>
    </row>
    <row r="34" spans="1:8" ht="24.6" customHeight="1">
      <c r="A34" s="190" t="s">
        <v>3799</v>
      </c>
      <c r="B34" s="190" t="s">
        <v>3844</v>
      </c>
      <c r="C34" s="188" t="s">
        <v>3845</v>
      </c>
      <c r="D34" s="189" t="s">
        <v>3795</v>
      </c>
      <c r="E34" s="189" t="s">
        <v>3802</v>
      </c>
      <c r="F34" s="188" t="s">
        <v>3797</v>
      </c>
      <c r="G34" s="260" t="s">
        <v>3847</v>
      </c>
      <c r="H34" s="202"/>
    </row>
    <row r="35" spans="1:8" ht="24.6" customHeight="1">
      <c r="A35" s="190" t="s">
        <v>3799</v>
      </c>
      <c r="B35" s="190" t="s">
        <v>3844</v>
      </c>
      <c r="C35" s="188" t="s">
        <v>3845</v>
      </c>
      <c r="D35" s="189" t="s">
        <v>3795</v>
      </c>
      <c r="E35" s="189" t="s">
        <v>3802</v>
      </c>
      <c r="F35" s="188" t="s">
        <v>3797</v>
      </c>
      <c r="G35" s="260" t="s">
        <v>3848</v>
      </c>
      <c r="H35" s="202"/>
    </row>
    <row r="36" spans="1:8" ht="24.6" customHeight="1">
      <c r="A36" s="190" t="s">
        <v>3799</v>
      </c>
      <c r="B36" s="190" t="s">
        <v>3844</v>
      </c>
      <c r="C36" s="188" t="s">
        <v>3845</v>
      </c>
      <c r="D36" s="189" t="s">
        <v>3795</v>
      </c>
      <c r="E36" s="189" t="s">
        <v>3802</v>
      </c>
      <c r="F36" s="188" t="s">
        <v>3797</v>
      </c>
      <c r="G36" s="261" t="s">
        <v>3849</v>
      </c>
      <c r="H36" s="202"/>
    </row>
    <row r="37" spans="1:8" ht="24.6" customHeight="1">
      <c r="A37" s="190" t="s">
        <v>3799</v>
      </c>
      <c r="B37" s="190" t="s">
        <v>3844</v>
      </c>
      <c r="C37" s="188" t="s">
        <v>3845</v>
      </c>
      <c r="D37" s="189" t="s">
        <v>3795</v>
      </c>
      <c r="E37" s="189" t="s">
        <v>3802</v>
      </c>
      <c r="F37" s="188" t="s">
        <v>3797</v>
      </c>
      <c r="G37" s="260" t="s">
        <v>3850</v>
      </c>
      <c r="H37" s="202"/>
    </row>
    <row r="38" spans="1:8" ht="24.6" customHeight="1">
      <c r="A38" s="190" t="s">
        <v>3799</v>
      </c>
      <c r="B38" s="190" t="s">
        <v>3844</v>
      </c>
      <c r="C38" s="188" t="s">
        <v>3845</v>
      </c>
      <c r="D38" s="189" t="s">
        <v>3795</v>
      </c>
      <c r="E38" s="189" t="s">
        <v>3802</v>
      </c>
      <c r="F38" s="188" t="s">
        <v>3797</v>
      </c>
      <c r="G38" s="260" t="s">
        <v>3851</v>
      </c>
      <c r="H38" s="202"/>
    </row>
    <row r="39" spans="1:8" ht="24.6" customHeight="1">
      <c r="A39" s="190" t="s">
        <v>3835</v>
      </c>
      <c r="B39" s="190" t="s">
        <v>3852</v>
      </c>
      <c r="C39" s="188" t="s">
        <v>3853</v>
      </c>
      <c r="D39" s="189" t="s">
        <v>3795</v>
      </c>
      <c r="E39" s="189" t="s">
        <v>3802</v>
      </c>
      <c r="F39" s="188" t="s">
        <v>3797</v>
      </c>
      <c r="G39" s="261" t="s">
        <v>3854</v>
      </c>
      <c r="H39" s="202"/>
    </row>
    <row r="40" spans="1:8" ht="24.6" customHeight="1">
      <c r="A40" s="190" t="s">
        <v>3835</v>
      </c>
      <c r="B40" s="190" t="s">
        <v>3852</v>
      </c>
      <c r="C40" s="188" t="s">
        <v>3853</v>
      </c>
      <c r="D40" s="189" t="s">
        <v>3795</v>
      </c>
      <c r="E40" s="189" t="s">
        <v>3802</v>
      </c>
      <c r="F40" s="188" t="s">
        <v>3797</v>
      </c>
      <c r="G40" s="261" t="s">
        <v>3855</v>
      </c>
      <c r="H40" s="202"/>
    </row>
    <row r="41" spans="1:8" ht="24.6" customHeight="1">
      <c r="A41" s="190" t="s">
        <v>3835</v>
      </c>
      <c r="B41" s="190" t="s">
        <v>3852</v>
      </c>
      <c r="C41" s="188" t="s">
        <v>3853</v>
      </c>
      <c r="D41" s="189" t="s">
        <v>3795</v>
      </c>
      <c r="E41" s="189" t="s">
        <v>3802</v>
      </c>
      <c r="F41" s="188" t="s">
        <v>3797</v>
      </c>
      <c r="G41" s="260" t="s">
        <v>3856</v>
      </c>
      <c r="H41" s="202"/>
    </row>
    <row r="42" spans="1:8" ht="24.6" customHeight="1">
      <c r="A42" s="190" t="s">
        <v>3835</v>
      </c>
      <c r="B42" s="190" t="s">
        <v>3852</v>
      </c>
      <c r="C42" s="188" t="s">
        <v>3853</v>
      </c>
      <c r="D42" s="189" t="s">
        <v>3795</v>
      </c>
      <c r="E42" s="189" t="s">
        <v>3802</v>
      </c>
      <c r="F42" s="188" t="s">
        <v>3797</v>
      </c>
      <c r="G42" s="261" t="s">
        <v>3857</v>
      </c>
      <c r="H42" s="202"/>
    </row>
    <row r="43" spans="1:8" ht="24.6" customHeight="1">
      <c r="A43" s="190" t="s">
        <v>3835</v>
      </c>
      <c r="B43" s="190" t="s">
        <v>3852</v>
      </c>
      <c r="C43" s="188" t="s">
        <v>3853</v>
      </c>
      <c r="D43" s="189" t="s">
        <v>3795</v>
      </c>
      <c r="E43" s="189" t="s">
        <v>3802</v>
      </c>
      <c r="F43" s="188" t="s">
        <v>3797</v>
      </c>
      <c r="G43" s="260" t="s">
        <v>3858</v>
      </c>
      <c r="H43" s="202"/>
    </row>
    <row r="44" spans="1:8" ht="24.6" customHeight="1">
      <c r="A44" s="190" t="s">
        <v>3835</v>
      </c>
      <c r="B44" s="190" t="s">
        <v>3852</v>
      </c>
      <c r="C44" s="188" t="s">
        <v>3853</v>
      </c>
      <c r="D44" s="189" t="s">
        <v>3795</v>
      </c>
      <c r="E44" s="189" t="s">
        <v>3802</v>
      </c>
      <c r="F44" s="188" t="s">
        <v>3797</v>
      </c>
      <c r="G44" s="260" t="s">
        <v>3859</v>
      </c>
      <c r="H44" s="202"/>
    </row>
    <row r="45" spans="1:8" ht="24.6" customHeight="1">
      <c r="A45" s="190" t="s">
        <v>3835</v>
      </c>
      <c r="B45" s="190" t="s">
        <v>3852</v>
      </c>
      <c r="C45" s="188" t="s">
        <v>3853</v>
      </c>
      <c r="D45" s="189" t="s">
        <v>3795</v>
      </c>
      <c r="E45" s="189" t="s">
        <v>3802</v>
      </c>
      <c r="F45" s="188" t="s">
        <v>3797</v>
      </c>
      <c r="G45" s="261" t="s">
        <v>3860</v>
      </c>
      <c r="H45" s="202"/>
    </row>
    <row r="46" spans="1:8" ht="24.6" customHeight="1">
      <c r="A46" s="190" t="s">
        <v>3835</v>
      </c>
      <c r="B46" s="190" t="s">
        <v>3852</v>
      </c>
      <c r="C46" s="188" t="s">
        <v>3853</v>
      </c>
      <c r="D46" s="189" t="s">
        <v>3795</v>
      </c>
      <c r="E46" s="189" t="s">
        <v>3802</v>
      </c>
      <c r="F46" s="188" t="s">
        <v>3797</v>
      </c>
      <c r="G46" s="261" t="s">
        <v>3861</v>
      </c>
      <c r="H46" s="202"/>
    </row>
    <row r="47" spans="1:8" ht="24.6" customHeight="1">
      <c r="A47" s="187" t="s">
        <v>3862</v>
      </c>
      <c r="B47" s="187" t="s">
        <v>3863</v>
      </c>
      <c r="C47" s="188" t="s">
        <v>3864</v>
      </c>
      <c r="D47" s="189" t="s">
        <v>3795</v>
      </c>
      <c r="E47" s="189" t="s">
        <v>3796</v>
      </c>
      <c r="F47" s="188" t="s">
        <v>3797</v>
      </c>
      <c r="G47" s="259" t="s">
        <v>3865</v>
      </c>
      <c r="H47" s="202"/>
    </row>
    <row r="48" spans="1:8" ht="36.6" customHeight="1">
      <c r="A48" s="190" t="s">
        <v>3799</v>
      </c>
      <c r="B48" s="190" t="s">
        <v>3863</v>
      </c>
      <c r="C48" s="188" t="s">
        <v>3866</v>
      </c>
      <c r="D48" s="189" t="s">
        <v>3795</v>
      </c>
      <c r="E48" s="189" t="s">
        <v>3802</v>
      </c>
      <c r="F48" s="188" t="s">
        <v>3806</v>
      </c>
      <c r="G48" s="261" t="s">
        <v>3867</v>
      </c>
      <c r="H48" s="202"/>
    </row>
    <row r="49" spans="1:8" ht="24.6" customHeight="1">
      <c r="A49" s="187" t="s">
        <v>3862</v>
      </c>
      <c r="B49" s="187" t="s">
        <v>3863</v>
      </c>
      <c r="C49" s="188" t="s">
        <v>3864</v>
      </c>
      <c r="D49" s="189" t="s">
        <v>3795</v>
      </c>
      <c r="E49" s="189" t="s">
        <v>3796</v>
      </c>
      <c r="F49" s="188" t="s">
        <v>3797</v>
      </c>
      <c r="G49" s="259" t="s">
        <v>3868</v>
      </c>
      <c r="H49" s="202"/>
    </row>
    <row r="50" spans="1:8" ht="24.6" customHeight="1">
      <c r="A50" s="190" t="s">
        <v>3799</v>
      </c>
      <c r="B50" s="190" t="s">
        <v>3863</v>
      </c>
      <c r="C50" s="188" t="s">
        <v>3866</v>
      </c>
      <c r="D50" s="189" t="s">
        <v>3795</v>
      </c>
      <c r="E50" s="189" t="s">
        <v>3802</v>
      </c>
      <c r="F50" s="188" t="s">
        <v>3806</v>
      </c>
      <c r="G50" s="260" t="s">
        <v>3869</v>
      </c>
      <c r="H50" s="202"/>
    </row>
    <row r="51" spans="1:8" ht="24.6" customHeight="1">
      <c r="A51" s="187" t="s">
        <v>3831</v>
      </c>
      <c r="B51" s="187" t="s">
        <v>3870</v>
      </c>
      <c r="C51" s="188" t="s">
        <v>3871</v>
      </c>
      <c r="D51" s="189" t="s">
        <v>3795</v>
      </c>
      <c r="E51" s="189" t="s">
        <v>3796</v>
      </c>
      <c r="F51" s="188" t="s">
        <v>3797</v>
      </c>
      <c r="G51" s="259" t="s">
        <v>3872</v>
      </c>
      <c r="H51" s="202"/>
    </row>
    <row r="52" spans="1:8" ht="24.6" customHeight="1">
      <c r="A52" s="190" t="s">
        <v>3873</v>
      </c>
      <c r="B52" s="187" t="s">
        <v>3870</v>
      </c>
      <c r="C52" s="188" t="s">
        <v>3874</v>
      </c>
      <c r="D52" s="189" t="s">
        <v>3795</v>
      </c>
      <c r="E52" s="189" t="s">
        <v>3802</v>
      </c>
      <c r="F52" s="188" t="s">
        <v>3806</v>
      </c>
      <c r="G52" s="260" t="s">
        <v>3875</v>
      </c>
      <c r="H52" s="202"/>
    </row>
    <row r="53" spans="1:8" ht="24.6" customHeight="1">
      <c r="A53" s="187" t="s">
        <v>3831</v>
      </c>
      <c r="B53" s="187" t="s">
        <v>3870</v>
      </c>
      <c r="C53" s="188" t="s">
        <v>3871</v>
      </c>
      <c r="D53" s="189" t="s">
        <v>3795</v>
      </c>
      <c r="E53" s="189" t="s">
        <v>3796</v>
      </c>
      <c r="F53" s="188" t="s">
        <v>3797</v>
      </c>
      <c r="G53" s="259" t="s">
        <v>3876</v>
      </c>
      <c r="H53" s="202"/>
    </row>
    <row r="54" spans="1:8" ht="24.6" customHeight="1">
      <c r="A54" s="190" t="s">
        <v>3835</v>
      </c>
      <c r="B54" s="190" t="s">
        <v>3870</v>
      </c>
      <c r="C54" s="188" t="s">
        <v>3874</v>
      </c>
      <c r="D54" s="189" t="s">
        <v>3795</v>
      </c>
      <c r="E54" s="189" t="s">
        <v>3802</v>
      </c>
      <c r="F54" s="188" t="s">
        <v>3806</v>
      </c>
      <c r="G54" s="261" t="s">
        <v>3877</v>
      </c>
      <c r="H54" s="202"/>
    </row>
    <row r="55" spans="1:8" ht="24.6" customHeight="1">
      <c r="A55" s="187" t="s">
        <v>3831</v>
      </c>
      <c r="B55" s="187" t="s">
        <v>3870</v>
      </c>
      <c r="C55" s="188" t="s">
        <v>3871</v>
      </c>
      <c r="D55" s="189" t="s">
        <v>3795</v>
      </c>
      <c r="E55" s="189" t="s">
        <v>3796</v>
      </c>
      <c r="F55" s="188" t="s">
        <v>3797</v>
      </c>
      <c r="G55" s="259" t="s">
        <v>3878</v>
      </c>
      <c r="H55" s="202"/>
    </row>
    <row r="56" spans="1:8" ht="24.6" customHeight="1">
      <c r="A56" s="190" t="s">
        <v>3835</v>
      </c>
      <c r="B56" s="190" t="s">
        <v>3870</v>
      </c>
      <c r="C56" s="188" t="s">
        <v>3874</v>
      </c>
      <c r="D56" s="189" t="s">
        <v>3795</v>
      </c>
      <c r="E56" s="189" t="s">
        <v>3802</v>
      </c>
      <c r="F56" s="188" t="s">
        <v>3806</v>
      </c>
      <c r="G56" s="260" t="s">
        <v>3879</v>
      </c>
      <c r="H56" s="202"/>
    </row>
    <row r="57" spans="1:8" ht="24.6" customHeight="1">
      <c r="A57" s="187" t="s">
        <v>3880</v>
      </c>
      <c r="B57" s="187" t="s">
        <v>3880</v>
      </c>
      <c r="C57" s="188" t="s">
        <v>3881</v>
      </c>
      <c r="D57" s="189" t="s">
        <v>3795</v>
      </c>
      <c r="E57" s="189" t="s">
        <v>3796</v>
      </c>
      <c r="F57" s="188" t="s">
        <v>3797</v>
      </c>
      <c r="G57" s="259" t="s">
        <v>3882</v>
      </c>
      <c r="H57" s="202"/>
    </row>
    <row r="58" spans="1:8" ht="24.6" customHeight="1">
      <c r="A58" s="190" t="s">
        <v>3862</v>
      </c>
      <c r="B58" s="190" t="s">
        <v>3883</v>
      </c>
      <c r="C58" s="188" t="s">
        <v>3884</v>
      </c>
      <c r="D58" s="189" t="s">
        <v>3795</v>
      </c>
      <c r="E58" s="189" t="s">
        <v>3796</v>
      </c>
      <c r="F58" s="188" t="s">
        <v>3797</v>
      </c>
      <c r="G58" s="261" t="s">
        <v>3885</v>
      </c>
      <c r="H58" s="202"/>
    </row>
    <row r="59" spans="1:8" ht="24.6" customHeight="1">
      <c r="A59" s="190" t="s">
        <v>3862</v>
      </c>
      <c r="B59" s="190" t="s">
        <v>3883</v>
      </c>
      <c r="C59" s="188" t="s">
        <v>3884</v>
      </c>
      <c r="D59" s="189" t="s">
        <v>3795</v>
      </c>
      <c r="E59" s="189" t="s">
        <v>3796</v>
      </c>
      <c r="F59" s="188" t="s">
        <v>3806</v>
      </c>
      <c r="G59" s="261" t="s">
        <v>3886</v>
      </c>
      <c r="H59" s="202"/>
    </row>
    <row r="60" spans="1:8" ht="24.6" customHeight="1">
      <c r="A60" s="190" t="s">
        <v>3835</v>
      </c>
      <c r="B60" s="190" t="s">
        <v>3883</v>
      </c>
      <c r="C60" s="188" t="s">
        <v>3887</v>
      </c>
      <c r="D60" s="189" t="s">
        <v>3795</v>
      </c>
      <c r="E60" s="189" t="s">
        <v>3802</v>
      </c>
      <c r="F60" s="188" t="s">
        <v>3797</v>
      </c>
      <c r="G60" s="261" t="s">
        <v>3888</v>
      </c>
      <c r="H60" s="202"/>
    </row>
    <row r="61" spans="1:8" ht="24.6" customHeight="1">
      <c r="A61" s="190" t="s">
        <v>3862</v>
      </c>
      <c r="B61" s="190" t="s">
        <v>3883</v>
      </c>
      <c r="C61" s="188" t="s">
        <v>3884</v>
      </c>
      <c r="D61" s="189" t="s">
        <v>3795</v>
      </c>
      <c r="E61" s="189" t="s">
        <v>3796</v>
      </c>
      <c r="F61" s="188" t="s">
        <v>3806</v>
      </c>
      <c r="G61" s="261" t="s">
        <v>3889</v>
      </c>
      <c r="H61" s="202"/>
    </row>
    <row r="62" spans="1:8" ht="24.6" customHeight="1">
      <c r="A62" s="190" t="s">
        <v>3835</v>
      </c>
      <c r="B62" s="190" t="s">
        <v>3883</v>
      </c>
      <c r="C62" s="188" t="s">
        <v>3887</v>
      </c>
      <c r="D62" s="189" t="s">
        <v>3795</v>
      </c>
      <c r="E62" s="189" t="s">
        <v>3802</v>
      </c>
      <c r="F62" s="188" t="s">
        <v>3797</v>
      </c>
      <c r="G62" s="260" t="s">
        <v>3890</v>
      </c>
      <c r="H62" s="202"/>
    </row>
    <row r="63" spans="1:8" ht="24.6" customHeight="1">
      <c r="A63" s="190" t="s">
        <v>3862</v>
      </c>
      <c r="B63" s="190" t="s">
        <v>3883</v>
      </c>
      <c r="C63" s="188" t="s">
        <v>3884</v>
      </c>
      <c r="D63" s="189" t="s">
        <v>3795</v>
      </c>
      <c r="E63" s="189" t="s">
        <v>3796</v>
      </c>
      <c r="F63" s="188" t="s">
        <v>3806</v>
      </c>
      <c r="G63" s="261" t="s">
        <v>3891</v>
      </c>
      <c r="H63" s="202"/>
    </row>
    <row r="64" spans="1:8" ht="24.6" customHeight="1">
      <c r="A64" s="190" t="s">
        <v>3835</v>
      </c>
      <c r="B64" s="190" t="s">
        <v>3883</v>
      </c>
      <c r="C64" s="188" t="s">
        <v>3887</v>
      </c>
      <c r="D64" s="189" t="s">
        <v>3795</v>
      </c>
      <c r="E64" s="189" t="s">
        <v>3802</v>
      </c>
      <c r="F64" s="188" t="s">
        <v>3797</v>
      </c>
      <c r="G64" s="260" t="s">
        <v>3892</v>
      </c>
      <c r="H64" s="202"/>
    </row>
    <row r="65" spans="1:8" ht="24.6" customHeight="1">
      <c r="A65" s="190" t="s">
        <v>3862</v>
      </c>
      <c r="B65" s="190" t="s">
        <v>3883</v>
      </c>
      <c r="C65" s="188" t="s">
        <v>3884</v>
      </c>
      <c r="D65" s="189" t="s">
        <v>3795</v>
      </c>
      <c r="E65" s="189" t="s">
        <v>3796</v>
      </c>
      <c r="F65" s="188" t="s">
        <v>3806</v>
      </c>
      <c r="G65" s="261" t="s">
        <v>3893</v>
      </c>
      <c r="H65" s="202"/>
    </row>
    <row r="66" spans="1:8" ht="36.6" customHeight="1">
      <c r="A66" s="190" t="s">
        <v>3835</v>
      </c>
      <c r="B66" s="190" t="s">
        <v>3883</v>
      </c>
      <c r="C66" s="188" t="s">
        <v>3887</v>
      </c>
      <c r="D66" s="189" t="s">
        <v>3795</v>
      </c>
      <c r="E66" s="189" t="s">
        <v>3802</v>
      </c>
      <c r="F66" s="188" t="s">
        <v>3797</v>
      </c>
      <c r="G66" s="260" t="s">
        <v>3894</v>
      </c>
      <c r="H66" s="202"/>
    </row>
    <row r="67" spans="1:8" ht="24.6" customHeight="1">
      <c r="A67" s="190" t="s">
        <v>3862</v>
      </c>
      <c r="B67" s="190" t="s">
        <v>3883</v>
      </c>
      <c r="C67" s="188" t="s">
        <v>3884</v>
      </c>
      <c r="D67" s="189" t="s">
        <v>3795</v>
      </c>
      <c r="E67" s="189" t="s">
        <v>3796</v>
      </c>
      <c r="F67" s="188" t="s">
        <v>3806</v>
      </c>
      <c r="G67" s="261" t="s">
        <v>3895</v>
      </c>
      <c r="H67" s="202"/>
    </row>
    <row r="68" spans="1:8" ht="36" customHeight="1">
      <c r="A68" s="190" t="s">
        <v>3835</v>
      </c>
      <c r="B68" s="190" t="s">
        <v>3883</v>
      </c>
      <c r="C68" s="188" t="s">
        <v>3887</v>
      </c>
      <c r="D68" s="189" t="s">
        <v>3795</v>
      </c>
      <c r="E68" s="189" t="s">
        <v>3802</v>
      </c>
      <c r="F68" s="188" t="s">
        <v>3797</v>
      </c>
      <c r="G68" s="261" t="s">
        <v>3896</v>
      </c>
      <c r="H68" s="202"/>
    </row>
    <row r="69" spans="1:8" ht="24.6" customHeight="1">
      <c r="A69" s="190" t="s">
        <v>3835</v>
      </c>
      <c r="B69" s="190" t="s">
        <v>3883</v>
      </c>
      <c r="C69" s="188" t="s">
        <v>3887</v>
      </c>
      <c r="D69" s="189" t="s">
        <v>3795</v>
      </c>
      <c r="E69" s="189" t="s">
        <v>3802</v>
      </c>
      <c r="F69" s="188" t="s">
        <v>3797</v>
      </c>
      <c r="G69" s="260" t="s">
        <v>3897</v>
      </c>
      <c r="H69" s="202"/>
    </row>
    <row r="70" spans="1:8" ht="24.6" customHeight="1">
      <c r="A70" s="190" t="s">
        <v>3862</v>
      </c>
      <c r="B70" s="190" t="s">
        <v>3883</v>
      </c>
      <c r="C70" s="188" t="s">
        <v>3884</v>
      </c>
      <c r="D70" s="189" t="s">
        <v>3795</v>
      </c>
      <c r="E70" s="189" t="s">
        <v>3796</v>
      </c>
      <c r="F70" s="188" t="s">
        <v>3806</v>
      </c>
      <c r="G70" s="261" t="s">
        <v>3898</v>
      </c>
      <c r="H70" s="202"/>
    </row>
    <row r="71" spans="1:8" ht="24.6" customHeight="1">
      <c r="A71" s="190" t="s">
        <v>3835</v>
      </c>
      <c r="B71" s="190" t="s">
        <v>3883</v>
      </c>
      <c r="C71" s="188" t="s">
        <v>3887</v>
      </c>
      <c r="D71" s="189" t="s">
        <v>3795</v>
      </c>
      <c r="E71" s="189" t="s">
        <v>3802</v>
      </c>
      <c r="F71" s="188" t="s">
        <v>3797</v>
      </c>
      <c r="G71" s="260" t="s">
        <v>3899</v>
      </c>
      <c r="H71" s="202"/>
    </row>
    <row r="72" spans="1:8" ht="24.6" customHeight="1">
      <c r="A72" s="190" t="s">
        <v>3862</v>
      </c>
      <c r="B72" s="190" t="s">
        <v>3883</v>
      </c>
      <c r="C72" s="188" t="s">
        <v>3884</v>
      </c>
      <c r="D72" s="189" t="s">
        <v>3795</v>
      </c>
      <c r="E72" s="189" t="s">
        <v>3796</v>
      </c>
      <c r="F72" s="188" t="s">
        <v>3806</v>
      </c>
      <c r="G72" s="261" t="s">
        <v>3900</v>
      </c>
      <c r="H72" s="202"/>
    </row>
    <row r="73" spans="1:8" ht="24.6" customHeight="1">
      <c r="A73" s="190" t="s">
        <v>3835</v>
      </c>
      <c r="B73" s="190" t="s">
        <v>3883</v>
      </c>
      <c r="C73" s="188" t="s">
        <v>3887</v>
      </c>
      <c r="D73" s="189" t="s">
        <v>3795</v>
      </c>
      <c r="E73" s="189" t="s">
        <v>3802</v>
      </c>
      <c r="F73" s="188" t="s">
        <v>3797</v>
      </c>
      <c r="G73" s="260" t="s">
        <v>3901</v>
      </c>
      <c r="H73" s="202"/>
    </row>
    <row r="74" spans="1:8" ht="24.6" customHeight="1">
      <c r="A74" s="190" t="s">
        <v>3835</v>
      </c>
      <c r="B74" s="190" t="s">
        <v>3883</v>
      </c>
      <c r="C74" s="188" t="s">
        <v>3887</v>
      </c>
      <c r="D74" s="189" t="s">
        <v>3795</v>
      </c>
      <c r="E74" s="189" t="s">
        <v>3802</v>
      </c>
      <c r="F74" s="188" t="s">
        <v>3797</v>
      </c>
      <c r="G74" s="260" t="s">
        <v>3902</v>
      </c>
      <c r="H74" s="202"/>
    </row>
    <row r="75" spans="1:8" ht="24.6" customHeight="1">
      <c r="A75" s="190" t="s">
        <v>3862</v>
      </c>
      <c r="B75" s="190" t="s">
        <v>3883</v>
      </c>
      <c r="C75" s="188" t="s">
        <v>3884</v>
      </c>
      <c r="D75" s="189" t="s">
        <v>3795</v>
      </c>
      <c r="E75" s="189" t="s">
        <v>3796</v>
      </c>
      <c r="F75" s="188" t="s">
        <v>3806</v>
      </c>
      <c r="G75" s="261" t="s">
        <v>3903</v>
      </c>
      <c r="H75" s="202"/>
    </row>
    <row r="76" spans="1:8" ht="24.6" customHeight="1">
      <c r="A76" s="190" t="s">
        <v>3835</v>
      </c>
      <c r="B76" s="190" t="s">
        <v>3883</v>
      </c>
      <c r="C76" s="188" t="s">
        <v>3887</v>
      </c>
      <c r="D76" s="189" t="s">
        <v>3795</v>
      </c>
      <c r="E76" s="189" t="s">
        <v>3802</v>
      </c>
      <c r="F76" s="188" t="s">
        <v>3797</v>
      </c>
      <c r="G76" s="260" t="s">
        <v>3903</v>
      </c>
      <c r="H76" s="202"/>
    </row>
    <row r="77" spans="1:8" ht="24.6" customHeight="1">
      <c r="A77" s="190" t="s">
        <v>3862</v>
      </c>
      <c r="B77" s="190" t="s">
        <v>3883</v>
      </c>
      <c r="C77" s="188" t="s">
        <v>3884</v>
      </c>
      <c r="D77" s="189" t="s">
        <v>3795</v>
      </c>
      <c r="E77" s="189" t="s">
        <v>3796</v>
      </c>
      <c r="F77" s="188" t="s">
        <v>3806</v>
      </c>
      <c r="G77" s="261" t="s">
        <v>3904</v>
      </c>
      <c r="H77" s="202"/>
    </row>
    <row r="78" spans="1:8" ht="24.6" customHeight="1">
      <c r="A78" s="190" t="s">
        <v>3835</v>
      </c>
      <c r="B78" s="190" t="s">
        <v>3883</v>
      </c>
      <c r="C78" s="188" t="s">
        <v>3887</v>
      </c>
      <c r="D78" s="189" t="s">
        <v>3795</v>
      </c>
      <c r="E78" s="189" t="s">
        <v>3802</v>
      </c>
      <c r="F78" s="188" t="s">
        <v>3797</v>
      </c>
      <c r="G78" s="260" t="s">
        <v>3905</v>
      </c>
      <c r="H78" s="202"/>
    </row>
    <row r="79" spans="1:8" ht="24.6" customHeight="1">
      <c r="A79" s="190" t="s">
        <v>3835</v>
      </c>
      <c r="B79" s="190" t="s">
        <v>3883</v>
      </c>
      <c r="C79" s="188" t="s">
        <v>3887</v>
      </c>
      <c r="D79" s="189" t="s">
        <v>3795</v>
      </c>
      <c r="E79" s="189" t="s">
        <v>3802</v>
      </c>
      <c r="F79" s="188" t="s">
        <v>3797</v>
      </c>
      <c r="G79" s="260" t="s">
        <v>3906</v>
      </c>
      <c r="H79" s="202"/>
    </row>
    <row r="80" spans="1:8" ht="24.6" customHeight="1">
      <c r="A80" s="190" t="s">
        <v>3862</v>
      </c>
      <c r="B80" s="190" t="s">
        <v>3883</v>
      </c>
      <c r="C80" s="188" t="s">
        <v>3884</v>
      </c>
      <c r="D80" s="189" t="s">
        <v>3795</v>
      </c>
      <c r="E80" s="189" t="s">
        <v>3796</v>
      </c>
      <c r="F80" s="188" t="s">
        <v>3806</v>
      </c>
      <c r="G80" s="261" t="s">
        <v>3907</v>
      </c>
      <c r="H80" s="202"/>
    </row>
    <row r="81" spans="1:8" ht="24.6" customHeight="1">
      <c r="A81" s="190" t="s">
        <v>3835</v>
      </c>
      <c r="B81" s="190" t="s">
        <v>3883</v>
      </c>
      <c r="C81" s="188" t="s">
        <v>3887</v>
      </c>
      <c r="D81" s="189" t="s">
        <v>3795</v>
      </c>
      <c r="E81" s="189" t="s">
        <v>3802</v>
      </c>
      <c r="F81" s="188" t="s">
        <v>3797</v>
      </c>
      <c r="G81" s="261" t="s">
        <v>3908</v>
      </c>
      <c r="H81" s="202"/>
    </row>
    <row r="82" spans="1:8" ht="24.6" customHeight="1">
      <c r="A82" s="187" t="s">
        <v>3909</v>
      </c>
      <c r="B82" s="187" t="s">
        <v>3909</v>
      </c>
      <c r="C82" s="188" t="s">
        <v>3910</v>
      </c>
      <c r="D82" s="189" t="s">
        <v>3795</v>
      </c>
      <c r="E82" s="189" t="s">
        <v>3796</v>
      </c>
      <c r="F82" s="188" t="s">
        <v>3797</v>
      </c>
      <c r="G82" s="259" t="s">
        <v>3911</v>
      </c>
      <c r="H82" s="202"/>
    </row>
    <row r="83" spans="1:8" ht="24.6" customHeight="1">
      <c r="A83" s="190" t="s">
        <v>3909</v>
      </c>
      <c r="B83" s="190" t="s">
        <v>3909</v>
      </c>
      <c r="C83" s="188" t="s">
        <v>3912</v>
      </c>
      <c r="D83" s="189" t="s">
        <v>3795</v>
      </c>
      <c r="E83" s="189" t="s">
        <v>3802</v>
      </c>
      <c r="F83" s="188" t="s">
        <v>3806</v>
      </c>
      <c r="G83" s="260" t="s">
        <v>3913</v>
      </c>
      <c r="H83" s="202"/>
    </row>
    <row r="84" spans="1:8" ht="24.6" customHeight="1">
      <c r="A84" s="187" t="s">
        <v>3909</v>
      </c>
      <c r="B84" s="187" t="s">
        <v>3909</v>
      </c>
      <c r="C84" s="188" t="s">
        <v>3910</v>
      </c>
      <c r="D84" s="189" t="s">
        <v>3795</v>
      </c>
      <c r="E84" s="189" t="s">
        <v>3796</v>
      </c>
      <c r="F84" s="188" t="s">
        <v>3797</v>
      </c>
      <c r="G84" s="259" t="s">
        <v>3914</v>
      </c>
      <c r="H84" s="202"/>
    </row>
    <row r="85" spans="1:8" ht="24.6" customHeight="1">
      <c r="A85" s="190" t="s">
        <v>3909</v>
      </c>
      <c r="B85" s="190" t="s">
        <v>3909</v>
      </c>
      <c r="C85" s="188" t="s">
        <v>3912</v>
      </c>
      <c r="D85" s="189" t="s">
        <v>3795</v>
      </c>
      <c r="E85" s="189" t="s">
        <v>3802</v>
      </c>
      <c r="F85" s="188" t="s">
        <v>3806</v>
      </c>
      <c r="G85" s="261" t="s">
        <v>3915</v>
      </c>
      <c r="H85" s="202"/>
    </row>
    <row r="86" spans="1:8" ht="24.6" customHeight="1">
      <c r="A86" s="190" t="s">
        <v>3909</v>
      </c>
      <c r="B86" s="190" t="s">
        <v>3909</v>
      </c>
      <c r="C86" s="188" t="s">
        <v>3912</v>
      </c>
      <c r="D86" s="189" t="s">
        <v>3795</v>
      </c>
      <c r="E86" s="189" t="s">
        <v>3802</v>
      </c>
      <c r="F86" s="188" t="s">
        <v>3797</v>
      </c>
      <c r="G86" s="260" t="s">
        <v>3916</v>
      </c>
      <c r="H86" s="202"/>
    </row>
    <row r="87" spans="1:8" ht="24.6" customHeight="1">
      <c r="A87" s="187" t="s">
        <v>3909</v>
      </c>
      <c r="B87" s="187" t="s">
        <v>3909</v>
      </c>
      <c r="C87" s="188" t="s">
        <v>3910</v>
      </c>
      <c r="D87" s="189" t="s">
        <v>3795</v>
      </c>
      <c r="E87" s="189" t="s">
        <v>3796</v>
      </c>
      <c r="F87" s="188" t="s">
        <v>3797</v>
      </c>
      <c r="G87" s="259" t="s">
        <v>3917</v>
      </c>
      <c r="H87" s="202"/>
    </row>
    <row r="88" spans="1:8" ht="24.6" customHeight="1">
      <c r="A88" s="190" t="s">
        <v>3909</v>
      </c>
      <c r="B88" s="190" t="s">
        <v>3909</v>
      </c>
      <c r="C88" s="188" t="s">
        <v>3912</v>
      </c>
      <c r="D88" s="189" t="s">
        <v>3795</v>
      </c>
      <c r="E88" s="189" t="s">
        <v>3802</v>
      </c>
      <c r="F88" s="188" t="s">
        <v>3806</v>
      </c>
      <c r="G88" s="261" t="s">
        <v>3918</v>
      </c>
      <c r="H88" s="202"/>
    </row>
    <row r="89" spans="1:8" ht="24.6" customHeight="1">
      <c r="A89" s="187" t="s">
        <v>3909</v>
      </c>
      <c r="B89" s="187" t="s">
        <v>3909</v>
      </c>
      <c r="C89" s="188" t="s">
        <v>3910</v>
      </c>
      <c r="D89" s="189" t="s">
        <v>3795</v>
      </c>
      <c r="E89" s="189" t="s">
        <v>3796</v>
      </c>
      <c r="F89" s="188" t="s">
        <v>3797</v>
      </c>
      <c r="G89" s="259" t="s">
        <v>3919</v>
      </c>
      <c r="H89" s="202"/>
    </row>
    <row r="90" spans="1:8" ht="35.4" customHeight="1">
      <c r="A90" s="190" t="s">
        <v>3909</v>
      </c>
      <c r="B90" s="190" t="s">
        <v>3909</v>
      </c>
      <c r="C90" s="188" t="s">
        <v>3912</v>
      </c>
      <c r="D90" s="189" t="s">
        <v>3795</v>
      </c>
      <c r="E90" s="189" t="s">
        <v>3802</v>
      </c>
      <c r="F90" s="188" t="s">
        <v>3806</v>
      </c>
      <c r="G90" s="261" t="s">
        <v>3920</v>
      </c>
      <c r="H90" s="202"/>
    </row>
    <row r="91" spans="1:8" ht="24.6" customHeight="1">
      <c r="A91" s="187" t="s">
        <v>3909</v>
      </c>
      <c r="B91" s="187" t="s">
        <v>3909</v>
      </c>
      <c r="C91" s="188" t="s">
        <v>3910</v>
      </c>
      <c r="D91" s="189" t="s">
        <v>3795</v>
      </c>
      <c r="E91" s="189" t="s">
        <v>3796</v>
      </c>
      <c r="F91" s="188" t="s">
        <v>3797</v>
      </c>
      <c r="G91" s="259" t="s">
        <v>3921</v>
      </c>
      <c r="H91" s="202"/>
    </row>
    <row r="92" spans="1:8" ht="24.6" customHeight="1">
      <c r="A92" s="190" t="s">
        <v>3909</v>
      </c>
      <c r="B92" s="190" t="s">
        <v>3909</v>
      </c>
      <c r="C92" s="188" t="s">
        <v>3912</v>
      </c>
      <c r="D92" s="189" t="s">
        <v>3795</v>
      </c>
      <c r="E92" s="189" t="s">
        <v>3802</v>
      </c>
      <c r="F92" s="188" t="s">
        <v>3806</v>
      </c>
      <c r="G92" s="260" t="s">
        <v>3922</v>
      </c>
      <c r="H92" s="202"/>
    </row>
    <row r="93" spans="1:8" ht="36" customHeight="1">
      <c r="A93" s="190" t="s">
        <v>3909</v>
      </c>
      <c r="B93" s="190" t="s">
        <v>3909</v>
      </c>
      <c r="C93" s="188" t="s">
        <v>3912</v>
      </c>
      <c r="D93" s="189" t="s">
        <v>3795</v>
      </c>
      <c r="E93" s="189" t="s">
        <v>3802</v>
      </c>
      <c r="F93" s="188" t="s">
        <v>3797</v>
      </c>
      <c r="G93" s="260" t="s">
        <v>3923</v>
      </c>
      <c r="H93" s="202"/>
    </row>
    <row r="94" spans="1:8" ht="36" customHeight="1">
      <c r="A94" s="187" t="s">
        <v>3909</v>
      </c>
      <c r="B94" s="187" t="s">
        <v>3909</v>
      </c>
      <c r="C94" s="188" t="s">
        <v>3910</v>
      </c>
      <c r="D94" s="189" t="s">
        <v>3795</v>
      </c>
      <c r="E94" s="189" t="s">
        <v>3796</v>
      </c>
      <c r="F94" s="188" t="s">
        <v>3797</v>
      </c>
      <c r="G94" s="259" t="s">
        <v>3924</v>
      </c>
      <c r="H94" s="202"/>
    </row>
    <row r="95" spans="1:8" ht="24.6" customHeight="1">
      <c r="A95" s="190" t="s">
        <v>3909</v>
      </c>
      <c r="B95" s="190" t="s">
        <v>3909</v>
      </c>
      <c r="C95" s="188" t="s">
        <v>3912</v>
      </c>
      <c r="D95" s="189" t="s">
        <v>3795</v>
      </c>
      <c r="E95" s="189" t="s">
        <v>3802</v>
      </c>
      <c r="F95" s="188" t="s">
        <v>3806</v>
      </c>
      <c r="G95" s="260" t="s">
        <v>3925</v>
      </c>
      <c r="H95" s="202"/>
    </row>
    <row r="96" spans="1:8" ht="24.6" customHeight="1">
      <c r="A96" s="187" t="s">
        <v>3909</v>
      </c>
      <c r="B96" s="187" t="s">
        <v>3909</v>
      </c>
      <c r="C96" s="188" t="s">
        <v>3910</v>
      </c>
      <c r="D96" s="189" t="s">
        <v>3795</v>
      </c>
      <c r="E96" s="189" t="s">
        <v>3796</v>
      </c>
      <c r="F96" s="188" t="s">
        <v>3797</v>
      </c>
      <c r="G96" s="259" t="s">
        <v>3926</v>
      </c>
      <c r="H96" s="202"/>
    </row>
    <row r="97" spans="1:8" ht="24.6" customHeight="1">
      <c r="A97" s="190" t="s">
        <v>3909</v>
      </c>
      <c r="B97" s="190" t="s">
        <v>3909</v>
      </c>
      <c r="C97" s="188" t="s">
        <v>3912</v>
      </c>
      <c r="D97" s="189" t="s">
        <v>3795</v>
      </c>
      <c r="E97" s="189" t="s">
        <v>3802</v>
      </c>
      <c r="F97" s="188" t="s">
        <v>3806</v>
      </c>
      <c r="G97" s="260" t="s">
        <v>3927</v>
      </c>
      <c r="H97" s="202"/>
    </row>
    <row r="98" spans="1:8" ht="24.6" customHeight="1">
      <c r="A98" s="187" t="s">
        <v>3928</v>
      </c>
      <c r="B98" s="187" t="s">
        <v>3929</v>
      </c>
      <c r="C98" s="188" t="s">
        <v>3930</v>
      </c>
      <c r="D98" s="189" t="s">
        <v>3795</v>
      </c>
      <c r="E98" s="189" t="s">
        <v>3796</v>
      </c>
      <c r="F98" s="188" t="s">
        <v>3797</v>
      </c>
      <c r="G98" s="259" t="s">
        <v>3931</v>
      </c>
      <c r="H98" s="202"/>
    </row>
    <row r="99" spans="1:8" ht="24.6" customHeight="1">
      <c r="A99" s="190" t="s">
        <v>3799</v>
      </c>
      <c r="B99" s="190" t="s">
        <v>3929</v>
      </c>
      <c r="C99" s="188" t="s">
        <v>3932</v>
      </c>
      <c r="D99" s="189" t="s">
        <v>3795</v>
      </c>
      <c r="E99" s="189" t="s">
        <v>3802</v>
      </c>
      <c r="F99" s="188" t="s">
        <v>3806</v>
      </c>
      <c r="G99" s="260" t="s">
        <v>3933</v>
      </c>
      <c r="H99" s="202"/>
    </row>
    <row r="100" spans="1:8" ht="24.6" customHeight="1">
      <c r="A100" s="187" t="s">
        <v>3934</v>
      </c>
      <c r="B100" s="190" t="s">
        <v>3935</v>
      </c>
      <c r="C100" s="188" t="s">
        <v>3936</v>
      </c>
      <c r="D100" s="189" t="s">
        <v>3795</v>
      </c>
      <c r="E100" s="189" t="s">
        <v>3802</v>
      </c>
      <c r="F100" s="188" t="s">
        <v>3797</v>
      </c>
      <c r="G100" s="261" t="s">
        <v>3937</v>
      </c>
      <c r="H100" s="202"/>
    </row>
    <row r="101" spans="1:8" ht="24.6" customHeight="1">
      <c r="A101" s="187" t="s">
        <v>3934</v>
      </c>
      <c r="B101" s="190" t="s">
        <v>3935</v>
      </c>
      <c r="C101" s="188" t="s">
        <v>3936</v>
      </c>
      <c r="D101" s="189" t="s">
        <v>3795</v>
      </c>
      <c r="E101" s="189" t="s">
        <v>3802</v>
      </c>
      <c r="F101" s="188" t="s">
        <v>3797</v>
      </c>
      <c r="G101" s="260" t="s">
        <v>3938</v>
      </c>
      <c r="H101" s="202"/>
    </row>
    <row r="102" spans="1:8" ht="24.6" customHeight="1">
      <c r="A102" s="187" t="s">
        <v>3934</v>
      </c>
      <c r="B102" s="190" t="s">
        <v>3935</v>
      </c>
      <c r="C102" s="188" t="s">
        <v>3936</v>
      </c>
      <c r="D102" s="189" t="s">
        <v>3795</v>
      </c>
      <c r="E102" s="189" t="s">
        <v>3802</v>
      </c>
      <c r="F102" s="188" t="s">
        <v>3806</v>
      </c>
      <c r="G102" s="260" t="s">
        <v>3939</v>
      </c>
      <c r="H102" s="202"/>
    </row>
    <row r="103" spans="1:8" ht="24.6" customHeight="1">
      <c r="A103" s="187" t="s">
        <v>3934</v>
      </c>
      <c r="B103" s="190" t="s">
        <v>3935</v>
      </c>
      <c r="C103" s="188" t="s">
        <v>3936</v>
      </c>
      <c r="D103" s="189" t="s">
        <v>3795</v>
      </c>
      <c r="E103" s="189" t="s">
        <v>3802</v>
      </c>
      <c r="F103" s="188" t="s">
        <v>3806</v>
      </c>
      <c r="G103" s="260" t="s">
        <v>3940</v>
      </c>
      <c r="H103" s="202"/>
    </row>
    <row r="104" spans="1:8" ht="24.6" customHeight="1">
      <c r="A104" s="187" t="s">
        <v>3792</v>
      </c>
      <c r="B104" s="187" t="s">
        <v>3941</v>
      </c>
      <c r="C104" s="188" t="s">
        <v>3942</v>
      </c>
      <c r="D104" s="189" t="s">
        <v>3795</v>
      </c>
      <c r="E104" s="189" t="s">
        <v>3796</v>
      </c>
      <c r="F104" s="188" t="s">
        <v>3797</v>
      </c>
      <c r="G104" s="259" t="s">
        <v>3943</v>
      </c>
      <c r="H104" s="202"/>
    </row>
    <row r="105" spans="1:8" ht="24.6" customHeight="1">
      <c r="A105" s="187" t="s">
        <v>3792</v>
      </c>
      <c r="B105" s="187" t="s">
        <v>3941</v>
      </c>
      <c r="C105" s="188" t="s">
        <v>3942</v>
      </c>
      <c r="D105" s="189" t="s">
        <v>3795</v>
      </c>
      <c r="E105" s="189" t="s">
        <v>3796</v>
      </c>
      <c r="F105" s="188" t="s">
        <v>3797</v>
      </c>
      <c r="G105" s="259" t="s">
        <v>3944</v>
      </c>
      <c r="H105" s="202"/>
    </row>
    <row r="106" spans="1:8" ht="24.6" customHeight="1">
      <c r="A106" s="187" t="s">
        <v>3792</v>
      </c>
      <c r="B106" s="187" t="s">
        <v>3941</v>
      </c>
      <c r="C106" s="188" t="s">
        <v>3942</v>
      </c>
      <c r="D106" s="189" t="s">
        <v>3795</v>
      </c>
      <c r="E106" s="189" t="s">
        <v>3796</v>
      </c>
      <c r="F106" s="188" t="s">
        <v>3797</v>
      </c>
      <c r="G106" s="259" t="s">
        <v>3945</v>
      </c>
      <c r="H106" s="202"/>
    </row>
    <row r="107" spans="1:8" ht="36.6" customHeight="1">
      <c r="A107" s="187" t="s">
        <v>3792</v>
      </c>
      <c r="B107" s="187" t="s">
        <v>3941</v>
      </c>
      <c r="C107" s="188" t="s">
        <v>3942</v>
      </c>
      <c r="D107" s="189" t="s">
        <v>3795</v>
      </c>
      <c r="E107" s="189" t="s">
        <v>3796</v>
      </c>
      <c r="F107" s="188" t="s">
        <v>3797</v>
      </c>
      <c r="G107" s="259" t="s">
        <v>3946</v>
      </c>
      <c r="H107" s="202"/>
    </row>
    <row r="108" spans="1:8" ht="24.6" customHeight="1">
      <c r="A108" s="187" t="s">
        <v>3792</v>
      </c>
      <c r="B108" s="187" t="s">
        <v>3941</v>
      </c>
      <c r="C108" s="188" t="s">
        <v>3942</v>
      </c>
      <c r="D108" s="189" t="s">
        <v>3795</v>
      </c>
      <c r="E108" s="189" t="s">
        <v>3796</v>
      </c>
      <c r="F108" s="188" t="s">
        <v>3797</v>
      </c>
      <c r="G108" s="259" t="s">
        <v>3947</v>
      </c>
      <c r="H108" s="202"/>
    </row>
    <row r="109" spans="1:8" ht="24.6" customHeight="1">
      <c r="A109" s="187" t="s">
        <v>3948</v>
      </c>
      <c r="B109" s="187" t="s">
        <v>3949</v>
      </c>
      <c r="C109" s="188" t="s">
        <v>3950</v>
      </c>
      <c r="D109" s="189" t="s">
        <v>3795</v>
      </c>
      <c r="E109" s="189" t="s">
        <v>3796</v>
      </c>
      <c r="F109" s="188" t="s">
        <v>3797</v>
      </c>
      <c r="G109" s="259" t="s">
        <v>3951</v>
      </c>
      <c r="H109" s="202"/>
    </row>
    <row r="110" spans="1:8" ht="24.6" customHeight="1">
      <c r="A110" s="190" t="s">
        <v>3799</v>
      </c>
      <c r="B110" s="190" t="s">
        <v>3949</v>
      </c>
      <c r="C110" s="188" t="s">
        <v>3952</v>
      </c>
      <c r="D110" s="189" t="s">
        <v>3795</v>
      </c>
      <c r="E110" s="189" t="s">
        <v>3802</v>
      </c>
      <c r="F110" s="188" t="s">
        <v>3806</v>
      </c>
      <c r="G110" s="260" t="s">
        <v>3953</v>
      </c>
      <c r="H110" s="202"/>
    </row>
    <row r="111" spans="1:8" ht="35.4" customHeight="1">
      <c r="A111" s="187" t="s">
        <v>3948</v>
      </c>
      <c r="B111" s="187" t="s">
        <v>3949</v>
      </c>
      <c r="C111" s="188" t="s">
        <v>3950</v>
      </c>
      <c r="D111" s="189" t="s">
        <v>3795</v>
      </c>
      <c r="E111" s="189" t="s">
        <v>3796</v>
      </c>
      <c r="F111" s="188" t="s">
        <v>3797</v>
      </c>
      <c r="G111" s="259" t="s">
        <v>3954</v>
      </c>
      <c r="H111" s="202"/>
    </row>
    <row r="112" spans="1:8" ht="24.6" customHeight="1">
      <c r="A112" s="190" t="s">
        <v>3799</v>
      </c>
      <c r="B112" s="190" t="s">
        <v>3949</v>
      </c>
      <c r="C112" s="188" t="s">
        <v>3952</v>
      </c>
      <c r="D112" s="189" t="s">
        <v>3795</v>
      </c>
      <c r="E112" s="189" t="s">
        <v>3802</v>
      </c>
      <c r="F112" s="188" t="s">
        <v>3806</v>
      </c>
      <c r="G112" s="260" t="s">
        <v>3955</v>
      </c>
      <c r="H112" s="202"/>
    </row>
    <row r="113" spans="1:8" ht="24.6" customHeight="1">
      <c r="A113" s="187" t="s">
        <v>3948</v>
      </c>
      <c r="B113" s="187" t="s">
        <v>3956</v>
      </c>
      <c r="C113" s="188" t="s">
        <v>3957</v>
      </c>
      <c r="D113" s="189" t="s">
        <v>3795</v>
      </c>
      <c r="E113" s="189" t="s">
        <v>3796</v>
      </c>
      <c r="F113" s="188" t="s">
        <v>3797</v>
      </c>
      <c r="G113" s="259" t="s">
        <v>3958</v>
      </c>
      <c r="H113" s="202"/>
    </row>
    <row r="114" spans="1:8" ht="24.6" customHeight="1">
      <c r="A114" s="190" t="s">
        <v>3799</v>
      </c>
      <c r="B114" s="190" t="s">
        <v>3956</v>
      </c>
      <c r="C114" s="188" t="s">
        <v>3959</v>
      </c>
      <c r="D114" s="189" t="s">
        <v>3795</v>
      </c>
      <c r="E114" s="189" t="s">
        <v>3802</v>
      </c>
      <c r="F114" s="188" t="s">
        <v>3806</v>
      </c>
      <c r="G114" s="260" t="s">
        <v>3960</v>
      </c>
      <c r="H114" s="202"/>
    </row>
    <row r="115" spans="1:8" ht="24.6" customHeight="1">
      <c r="A115" s="190" t="s">
        <v>3799</v>
      </c>
      <c r="B115" s="190" t="s">
        <v>3956</v>
      </c>
      <c r="C115" s="188" t="s">
        <v>3959</v>
      </c>
      <c r="D115" s="189" t="s">
        <v>3795</v>
      </c>
      <c r="E115" s="189" t="s">
        <v>3802</v>
      </c>
      <c r="F115" s="188" t="s">
        <v>3797</v>
      </c>
      <c r="G115" s="260" t="s">
        <v>3961</v>
      </c>
      <c r="H115" s="202"/>
    </row>
    <row r="116" spans="1:8" ht="24.6" customHeight="1">
      <c r="A116" s="187" t="s">
        <v>3948</v>
      </c>
      <c r="B116" s="187" t="s">
        <v>3956</v>
      </c>
      <c r="C116" s="188" t="s">
        <v>3957</v>
      </c>
      <c r="D116" s="189" t="s">
        <v>3795</v>
      </c>
      <c r="E116" s="189" t="s">
        <v>3796</v>
      </c>
      <c r="F116" s="188" t="s">
        <v>3797</v>
      </c>
      <c r="G116" s="259" t="s">
        <v>3962</v>
      </c>
      <c r="H116" s="202"/>
    </row>
    <row r="117" spans="1:8" ht="24.6" customHeight="1">
      <c r="A117" s="190" t="s">
        <v>3799</v>
      </c>
      <c r="B117" s="190" t="s">
        <v>3956</v>
      </c>
      <c r="C117" s="188" t="s">
        <v>3959</v>
      </c>
      <c r="D117" s="189" t="s">
        <v>3795</v>
      </c>
      <c r="E117" s="189" t="s">
        <v>3802</v>
      </c>
      <c r="F117" s="188" t="s">
        <v>3806</v>
      </c>
      <c r="G117" s="260" t="s">
        <v>3963</v>
      </c>
      <c r="H117" s="202"/>
    </row>
    <row r="118" spans="1:8" ht="24.6" customHeight="1">
      <c r="A118" s="187" t="s">
        <v>3948</v>
      </c>
      <c r="B118" s="187" t="s">
        <v>3956</v>
      </c>
      <c r="C118" s="188" t="s">
        <v>3957</v>
      </c>
      <c r="D118" s="189" t="s">
        <v>3795</v>
      </c>
      <c r="E118" s="189" t="s">
        <v>3796</v>
      </c>
      <c r="F118" s="188" t="s">
        <v>3797</v>
      </c>
      <c r="G118" s="259" t="s">
        <v>3964</v>
      </c>
      <c r="H118" s="202"/>
    </row>
    <row r="119" spans="1:8" ht="24.6" customHeight="1">
      <c r="A119" s="190" t="s">
        <v>3799</v>
      </c>
      <c r="B119" s="190" t="s">
        <v>3956</v>
      </c>
      <c r="C119" s="188" t="s">
        <v>3959</v>
      </c>
      <c r="D119" s="189" t="s">
        <v>3795</v>
      </c>
      <c r="E119" s="189" t="s">
        <v>3802</v>
      </c>
      <c r="F119" s="188" t="s">
        <v>3806</v>
      </c>
      <c r="G119" s="261" t="s">
        <v>3965</v>
      </c>
      <c r="H119" s="202"/>
    </row>
    <row r="120" spans="1:8" ht="24.6" customHeight="1">
      <c r="A120" s="190" t="s">
        <v>3799</v>
      </c>
      <c r="B120" s="190" t="s">
        <v>3956</v>
      </c>
      <c r="C120" s="188" t="s">
        <v>3959</v>
      </c>
      <c r="D120" s="189" t="s">
        <v>3795</v>
      </c>
      <c r="E120" s="189" t="s">
        <v>3802</v>
      </c>
      <c r="F120" s="188" t="s">
        <v>3797</v>
      </c>
      <c r="G120" s="260" t="s">
        <v>3966</v>
      </c>
      <c r="H120" s="202"/>
    </row>
    <row r="121" spans="1:8" ht="24.6" customHeight="1">
      <c r="A121" s="187" t="s">
        <v>3948</v>
      </c>
      <c r="B121" s="187" t="s">
        <v>3956</v>
      </c>
      <c r="C121" s="188" t="s">
        <v>3957</v>
      </c>
      <c r="D121" s="189" t="s">
        <v>3795</v>
      </c>
      <c r="E121" s="189" t="s">
        <v>3796</v>
      </c>
      <c r="F121" s="188" t="s">
        <v>3797</v>
      </c>
      <c r="G121" s="259" t="s">
        <v>3967</v>
      </c>
      <c r="H121" s="202"/>
    </row>
    <row r="122" spans="1:8" ht="24.6" customHeight="1">
      <c r="A122" s="187" t="s">
        <v>3948</v>
      </c>
      <c r="B122" s="187" t="s">
        <v>3956</v>
      </c>
      <c r="C122" s="188" t="s">
        <v>3957</v>
      </c>
      <c r="D122" s="189" t="s">
        <v>3795</v>
      </c>
      <c r="E122" s="189" t="s">
        <v>3796</v>
      </c>
      <c r="F122" s="188" t="s">
        <v>3797</v>
      </c>
      <c r="G122" s="259" t="s">
        <v>3968</v>
      </c>
      <c r="H122" s="202"/>
    </row>
    <row r="123" spans="1:8" ht="24.6" customHeight="1">
      <c r="A123" s="190" t="s">
        <v>3799</v>
      </c>
      <c r="B123" s="190" t="s">
        <v>3956</v>
      </c>
      <c r="C123" s="188" t="s">
        <v>3959</v>
      </c>
      <c r="D123" s="189" t="s">
        <v>3795</v>
      </c>
      <c r="E123" s="189" t="s">
        <v>3802</v>
      </c>
      <c r="F123" s="188" t="s">
        <v>3806</v>
      </c>
      <c r="G123" s="260" t="s">
        <v>3969</v>
      </c>
      <c r="H123" s="202"/>
    </row>
    <row r="124" spans="1:8" ht="24.6" customHeight="1">
      <c r="A124" s="187" t="s">
        <v>3948</v>
      </c>
      <c r="B124" s="187" t="s">
        <v>3956</v>
      </c>
      <c r="C124" s="188" t="s">
        <v>3957</v>
      </c>
      <c r="D124" s="189" t="s">
        <v>3795</v>
      </c>
      <c r="E124" s="189" t="s">
        <v>3796</v>
      </c>
      <c r="F124" s="188" t="s">
        <v>3797</v>
      </c>
      <c r="G124" s="259" t="s">
        <v>3970</v>
      </c>
      <c r="H124" s="202"/>
    </row>
    <row r="125" spans="1:8" ht="24.6" customHeight="1">
      <c r="A125" s="190" t="s">
        <v>3799</v>
      </c>
      <c r="B125" s="190" t="s">
        <v>3956</v>
      </c>
      <c r="C125" s="188" t="s">
        <v>3959</v>
      </c>
      <c r="D125" s="189" t="s">
        <v>3795</v>
      </c>
      <c r="E125" s="189" t="s">
        <v>3802</v>
      </c>
      <c r="F125" s="188" t="s">
        <v>3806</v>
      </c>
      <c r="G125" s="261" t="s">
        <v>3971</v>
      </c>
      <c r="H125" s="202"/>
    </row>
    <row r="126" spans="1:8" ht="24.6" customHeight="1">
      <c r="A126" s="190" t="s">
        <v>3816</v>
      </c>
      <c r="B126" s="190" t="s">
        <v>3972</v>
      </c>
      <c r="C126" s="188" t="s">
        <v>3973</v>
      </c>
      <c r="D126" s="189" t="s">
        <v>3795</v>
      </c>
      <c r="E126" s="189" t="s">
        <v>3802</v>
      </c>
      <c r="F126" s="188" t="s">
        <v>3797</v>
      </c>
      <c r="G126" s="260" t="s">
        <v>3974</v>
      </c>
      <c r="H126" s="202"/>
    </row>
    <row r="127" spans="1:8" ht="24.6" customHeight="1">
      <c r="A127" s="190" t="s">
        <v>3816</v>
      </c>
      <c r="B127" s="190" t="s">
        <v>3972</v>
      </c>
      <c r="C127" s="188" t="s">
        <v>3973</v>
      </c>
      <c r="D127" s="189" t="s">
        <v>3795</v>
      </c>
      <c r="E127" s="189" t="s">
        <v>3802</v>
      </c>
      <c r="F127" s="188" t="s">
        <v>3797</v>
      </c>
      <c r="G127" s="260" t="s">
        <v>3975</v>
      </c>
      <c r="H127" s="202"/>
    </row>
    <row r="128" spans="1:8" ht="24.6" customHeight="1">
      <c r="A128" s="190" t="s">
        <v>3835</v>
      </c>
      <c r="B128" s="190" t="s">
        <v>3976</v>
      </c>
      <c r="C128" s="188" t="s">
        <v>3977</v>
      </c>
      <c r="D128" s="189" t="s">
        <v>3795</v>
      </c>
      <c r="E128" s="189" t="s">
        <v>3802</v>
      </c>
      <c r="F128" s="188" t="s">
        <v>3797</v>
      </c>
      <c r="G128" s="261" t="s">
        <v>3978</v>
      </c>
      <c r="H128" s="202"/>
    </row>
    <row r="129" spans="1:8" ht="24.6" customHeight="1">
      <c r="A129" s="190" t="s">
        <v>3979</v>
      </c>
      <c r="B129" s="190" t="s">
        <v>3980</v>
      </c>
      <c r="C129" s="188" t="s">
        <v>3981</v>
      </c>
      <c r="D129" s="189" t="s">
        <v>3795</v>
      </c>
      <c r="E129" s="189" t="s">
        <v>3796</v>
      </c>
      <c r="F129" s="188" t="s">
        <v>3797</v>
      </c>
      <c r="G129" s="261" t="s">
        <v>3982</v>
      </c>
      <c r="H129" s="202"/>
    </row>
    <row r="130" spans="1:8" ht="24.6" customHeight="1">
      <c r="A130" s="190" t="s">
        <v>3979</v>
      </c>
      <c r="B130" s="190" t="s">
        <v>3980</v>
      </c>
      <c r="C130" s="188" t="s">
        <v>3983</v>
      </c>
      <c r="D130" s="189" t="s">
        <v>3795</v>
      </c>
      <c r="E130" s="189" t="s">
        <v>3802</v>
      </c>
      <c r="F130" s="188" t="s">
        <v>3806</v>
      </c>
      <c r="G130" s="261" t="s">
        <v>3982</v>
      </c>
      <c r="H130" s="202"/>
    </row>
    <row r="131" spans="1:8" ht="24.6" customHeight="1">
      <c r="A131" s="190" t="s">
        <v>3979</v>
      </c>
      <c r="B131" s="190" t="s">
        <v>3980</v>
      </c>
      <c r="C131" s="188" t="s">
        <v>3981</v>
      </c>
      <c r="D131" s="189" t="s">
        <v>3795</v>
      </c>
      <c r="E131" s="189" t="s">
        <v>3796</v>
      </c>
      <c r="F131" s="188" t="s">
        <v>3797</v>
      </c>
      <c r="G131" s="261" t="s">
        <v>3984</v>
      </c>
      <c r="H131" s="202"/>
    </row>
    <row r="132" spans="1:8" ht="24.6" customHeight="1">
      <c r="A132" s="190" t="s">
        <v>3979</v>
      </c>
      <c r="B132" s="190" t="s">
        <v>3980</v>
      </c>
      <c r="C132" s="188" t="s">
        <v>3983</v>
      </c>
      <c r="D132" s="189" t="s">
        <v>3795</v>
      </c>
      <c r="E132" s="189" t="s">
        <v>3802</v>
      </c>
      <c r="F132" s="188" t="s">
        <v>3806</v>
      </c>
      <c r="G132" s="261" t="s">
        <v>3984</v>
      </c>
      <c r="H132" s="202"/>
    </row>
    <row r="133" spans="1:8" ht="24.6" customHeight="1">
      <c r="A133" s="190" t="s">
        <v>3979</v>
      </c>
      <c r="B133" s="190" t="s">
        <v>3980</v>
      </c>
      <c r="C133" s="188" t="s">
        <v>3981</v>
      </c>
      <c r="D133" s="189" t="s">
        <v>3795</v>
      </c>
      <c r="E133" s="189" t="s">
        <v>3796</v>
      </c>
      <c r="F133" s="188" t="s">
        <v>3797</v>
      </c>
      <c r="G133" s="261" t="s">
        <v>3985</v>
      </c>
      <c r="H133" s="202"/>
    </row>
    <row r="134" spans="1:8" ht="24.6" customHeight="1">
      <c r="A134" s="190" t="s">
        <v>3979</v>
      </c>
      <c r="B134" s="190" t="s">
        <v>3980</v>
      </c>
      <c r="C134" s="188" t="s">
        <v>3983</v>
      </c>
      <c r="D134" s="189" t="s">
        <v>3795</v>
      </c>
      <c r="E134" s="189" t="s">
        <v>3802</v>
      </c>
      <c r="F134" s="188" t="s">
        <v>3806</v>
      </c>
      <c r="G134" s="261" t="s">
        <v>3985</v>
      </c>
      <c r="H134" s="202"/>
    </row>
    <row r="135" spans="1:8" ht="24.6" customHeight="1">
      <c r="A135" s="190" t="s">
        <v>3799</v>
      </c>
      <c r="B135" s="190" t="s">
        <v>3986</v>
      </c>
      <c r="C135" s="188" t="s">
        <v>3987</v>
      </c>
      <c r="D135" s="189" t="s">
        <v>3795</v>
      </c>
      <c r="E135" s="189" t="s">
        <v>3802</v>
      </c>
      <c r="F135" s="188" t="s">
        <v>3797</v>
      </c>
      <c r="G135" s="260" t="s">
        <v>3988</v>
      </c>
      <c r="H135" s="202"/>
    </row>
    <row r="136" spans="1:8" ht="24.6" customHeight="1">
      <c r="A136" s="190" t="s">
        <v>3934</v>
      </c>
      <c r="B136" s="190" t="s">
        <v>3989</v>
      </c>
      <c r="C136" s="188" t="s">
        <v>3990</v>
      </c>
      <c r="D136" s="189" t="s">
        <v>3795</v>
      </c>
      <c r="E136" s="189" t="s">
        <v>3802</v>
      </c>
      <c r="F136" s="188" t="s">
        <v>3797</v>
      </c>
      <c r="G136" s="260" t="s">
        <v>3991</v>
      </c>
      <c r="H136" s="202"/>
    </row>
    <row r="137" spans="1:8" ht="24.6" customHeight="1">
      <c r="A137" s="190" t="s">
        <v>3799</v>
      </c>
      <c r="B137" s="190" t="s">
        <v>3992</v>
      </c>
      <c r="C137" s="188" t="s">
        <v>3993</v>
      </c>
      <c r="D137" s="189" t="s">
        <v>3795</v>
      </c>
      <c r="E137" s="189" t="s">
        <v>3802</v>
      </c>
      <c r="F137" s="188" t="s">
        <v>3797</v>
      </c>
      <c r="G137" s="260" t="s">
        <v>3994</v>
      </c>
      <c r="H137" s="202"/>
    </row>
    <row r="138" spans="1:8" ht="24.6" customHeight="1">
      <c r="A138" s="190" t="s">
        <v>3799</v>
      </c>
      <c r="B138" s="190" t="s">
        <v>3992</v>
      </c>
      <c r="C138" s="188" t="s">
        <v>3993</v>
      </c>
      <c r="D138" s="189" t="s">
        <v>3795</v>
      </c>
      <c r="E138" s="189" t="s">
        <v>3802</v>
      </c>
      <c r="F138" s="188" t="s">
        <v>3797</v>
      </c>
      <c r="G138" s="260" t="s">
        <v>3995</v>
      </c>
      <c r="H138" s="202"/>
    </row>
    <row r="139" spans="1:8" ht="24.6" customHeight="1">
      <c r="A139" s="190" t="s">
        <v>3799</v>
      </c>
      <c r="B139" s="190" t="s">
        <v>3992</v>
      </c>
      <c r="C139" s="188" t="s">
        <v>3993</v>
      </c>
      <c r="D139" s="189" t="s">
        <v>3795</v>
      </c>
      <c r="E139" s="189" t="s">
        <v>3802</v>
      </c>
      <c r="F139" s="188" t="s">
        <v>3797</v>
      </c>
      <c r="G139" s="261" t="s">
        <v>3996</v>
      </c>
      <c r="H139" s="202"/>
    </row>
    <row r="140" spans="1:8" ht="24.6" customHeight="1">
      <c r="A140" s="190" t="s">
        <v>3997</v>
      </c>
      <c r="B140" s="190" t="s">
        <v>3998</v>
      </c>
      <c r="C140" s="188" t="s">
        <v>3999</v>
      </c>
      <c r="D140" s="189" t="s">
        <v>3795</v>
      </c>
      <c r="E140" s="189" t="s">
        <v>3802</v>
      </c>
      <c r="F140" s="188" t="s">
        <v>3806</v>
      </c>
      <c r="G140" s="261" t="s">
        <v>4000</v>
      </c>
      <c r="H140" s="202"/>
    </row>
    <row r="141" spans="1:8" ht="24.6" customHeight="1">
      <c r="A141" s="190" t="s">
        <v>3997</v>
      </c>
      <c r="B141" s="190" t="s">
        <v>3998</v>
      </c>
      <c r="C141" s="188" t="s">
        <v>3999</v>
      </c>
      <c r="D141" s="189" t="s">
        <v>3795</v>
      </c>
      <c r="E141" s="189" t="s">
        <v>3802</v>
      </c>
      <c r="F141" s="188" t="s">
        <v>3797</v>
      </c>
      <c r="G141" s="260" t="s">
        <v>4001</v>
      </c>
      <c r="H141" s="202"/>
    </row>
    <row r="142" spans="1:8" ht="34.950000000000003" customHeight="1">
      <c r="A142" s="190" t="s">
        <v>3816</v>
      </c>
      <c r="B142" s="190" t="s">
        <v>4002</v>
      </c>
      <c r="C142" s="188" t="s">
        <v>4003</v>
      </c>
      <c r="D142" s="189" t="s">
        <v>3795</v>
      </c>
      <c r="E142" s="189" t="s">
        <v>3802</v>
      </c>
      <c r="F142" s="188" t="s">
        <v>3797</v>
      </c>
      <c r="G142" s="261" t="s">
        <v>4004</v>
      </c>
      <c r="H142" s="202"/>
    </row>
    <row r="143" spans="1:8" ht="24.6" customHeight="1">
      <c r="A143" s="190" t="s">
        <v>3816</v>
      </c>
      <c r="B143" s="190" t="s">
        <v>4002</v>
      </c>
      <c r="C143" s="188" t="s">
        <v>4003</v>
      </c>
      <c r="D143" s="189" t="s">
        <v>3795</v>
      </c>
      <c r="E143" s="189" t="s">
        <v>3802</v>
      </c>
      <c r="F143" s="188" t="s">
        <v>3797</v>
      </c>
      <c r="G143" s="261" t="s">
        <v>4005</v>
      </c>
      <c r="H143" s="202"/>
    </row>
    <row r="144" spans="1:8" ht="24.6" customHeight="1">
      <c r="A144" s="190" t="s">
        <v>3816</v>
      </c>
      <c r="B144" s="190" t="s">
        <v>4002</v>
      </c>
      <c r="C144" s="188" t="s">
        <v>4003</v>
      </c>
      <c r="D144" s="189" t="s">
        <v>3795</v>
      </c>
      <c r="E144" s="189" t="s">
        <v>3802</v>
      </c>
      <c r="F144" s="188" t="s">
        <v>3797</v>
      </c>
      <c r="G144" s="260" t="s">
        <v>4006</v>
      </c>
      <c r="H144" s="202"/>
    </row>
    <row r="145" spans="1:8" ht="24.6" customHeight="1">
      <c r="A145" s="190" t="s">
        <v>4007</v>
      </c>
      <c r="B145" s="190" t="s">
        <v>4008</v>
      </c>
      <c r="C145" s="188" t="s">
        <v>4009</v>
      </c>
      <c r="D145" s="189" t="s">
        <v>3795</v>
      </c>
      <c r="E145" s="189" t="s">
        <v>3802</v>
      </c>
      <c r="F145" s="188" t="s">
        <v>3797</v>
      </c>
      <c r="G145" s="261" t="s">
        <v>4010</v>
      </c>
      <c r="H145" s="202"/>
    </row>
    <row r="146" spans="1:8" ht="24.6" customHeight="1">
      <c r="A146" s="190" t="s">
        <v>4007</v>
      </c>
      <c r="B146" s="190" t="s">
        <v>4008</v>
      </c>
      <c r="C146" s="188" t="s">
        <v>4009</v>
      </c>
      <c r="D146" s="189" t="s">
        <v>3795</v>
      </c>
      <c r="E146" s="189" t="s">
        <v>3802</v>
      </c>
      <c r="F146" s="188" t="s">
        <v>3797</v>
      </c>
      <c r="G146" s="260" t="s">
        <v>4011</v>
      </c>
      <c r="H146" s="202"/>
    </row>
    <row r="147" spans="1:8" ht="24.6" customHeight="1">
      <c r="A147" s="190" t="s">
        <v>4007</v>
      </c>
      <c r="B147" s="190" t="s">
        <v>4008</v>
      </c>
      <c r="C147" s="188" t="s">
        <v>4009</v>
      </c>
      <c r="D147" s="189" t="s">
        <v>3795</v>
      </c>
      <c r="E147" s="189" t="s">
        <v>3802</v>
      </c>
      <c r="F147" s="188" t="s">
        <v>3797</v>
      </c>
      <c r="G147" s="260" t="s">
        <v>4012</v>
      </c>
      <c r="H147" s="202"/>
    </row>
    <row r="148" spans="1:8" ht="24.6" customHeight="1">
      <c r="A148" s="190" t="s">
        <v>3934</v>
      </c>
      <c r="B148" s="190" t="s">
        <v>4013</v>
      </c>
      <c r="C148" s="188" t="s">
        <v>4014</v>
      </c>
      <c r="D148" s="189" t="s">
        <v>3795</v>
      </c>
      <c r="E148" s="189" t="s">
        <v>3802</v>
      </c>
      <c r="F148" s="188" t="s">
        <v>3797</v>
      </c>
      <c r="G148" s="260" t="s">
        <v>4015</v>
      </c>
      <c r="H148" s="202"/>
    </row>
    <row r="149" spans="1:8" ht="24.6" customHeight="1">
      <c r="A149" s="190" t="s">
        <v>3934</v>
      </c>
      <c r="B149" s="190" t="s">
        <v>4013</v>
      </c>
      <c r="C149" s="188" t="s">
        <v>4014</v>
      </c>
      <c r="D149" s="189" t="s">
        <v>3795</v>
      </c>
      <c r="E149" s="189" t="s">
        <v>3802</v>
      </c>
      <c r="F149" s="188" t="s">
        <v>3797</v>
      </c>
      <c r="G149" s="260" t="s">
        <v>4016</v>
      </c>
      <c r="H149" s="202"/>
    </row>
    <row r="150" spans="1:8" ht="24.6" customHeight="1">
      <c r="A150" s="190" t="s">
        <v>3835</v>
      </c>
      <c r="B150" s="190" t="s">
        <v>4017</v>
      </c>
      <c r="C150" s="188" t="s">
        <v>4018</v>
      </c>
      <c r="D150" s="189" t="s">
        <v>3795</v>
      </c>
      <c r="E150" s="189" t="s">
        <v>3802</v>
      </c>
      <c r="F150" s="188" t="s">
        <v>3797</v>
      </c>
      <c r="G150" s="261" t="s">
        <v>4019</v>
      </c>
      <c r="H150" s="202"/>
    </row>
    <row r="151" spans="1:8" ht="24.6" customHeight="1">
      <c r="A151" s="190" t="s">
        <v>3835</v>
      </c>
      <c r="B151" s="190" t="s">
        <v>4017</v>
      </c>
      <c r="C151" s="188" t="s">
        <v>4018</v>
      </c>
      <c r="D151" s="189" t="s">
        <v>3795</v>
      </c>
      <c r="E151" s="189" t="s">
        <v>3802</v>
      </c>
      <c r="F151" s="188" t="s">
        <v>3797</v>
      </c>
      <c r="G151" s="260" t="s">
        <v>4020</v>
      </c>
      <c r="H151" s="202"/>
    </row>
    <row r="152" spans="1:8" ht="36" customHeight="1">
      <c r="A152" s="190" t="s">
        <v>3835</v>
      </c>
      <c r="B152" s="190" t="s">
        <v>4017</v>
      </c>
      <c r="C152" s="188" t="s">
        <v>4018</v>
      </c>
      <c r="D152" s="189" t="s">
        <v>3795</v>
      </c>
      <c r="E152" s="189" t="s">
        <v>3802</v>
      </c>
      <c r="F152" s="188" t="s">
        <v>3797</v>
      </c>
      <c r="G152" s="260" t="s">
        <v>4021</v>
      </c>
      <c r="H152" s="202"/>
    </row>
    <row r="153" spans="1:8" ht="24.6" customHeight="1">
      <c r="A153" s="190" t="s">
        <v>3835</v>
      </c>
      <c r="B153" s="190" t="s">
        <v>4017</v>
      </c>
      <c r="C153" s="188" t="s">
        <v>4018</v>
      </c>
      <c r="D153" s="189" t="s">
        <v>3795</v>
      </c>
      <c r="E153" s="189" t="s">
        <v>3802</v>
      </c>
      <c r="F153" s="188" t="s">
        <v>3797</v>
      </c>
      <c r="G153" s="261" t="s">
        <v>4022</v>
      </c>
      <c r="H153" s="202"/>
    </row>
    <row r="154" spans="1:8" ht="24.6" customHeight="1">
      <c r="A154" s="187" t="s">
        <v>3862</v>
      </c>
      <c r="B154" s="187" t="s">
        <v>4023</v>
      </c>
      <c r="C154" s="188" t="s">
        <v>4024</v>
      </c>
      <c r="D154" s="189" t="s">
        <v>3795</v>
      </c>
      <c r="E154" s="189" t="s">
        <v>3796</v>
      </c>
      <c r="F154" s="188" t="s">
        <v>3797</v>
      </c>
      <c r="G154" s="259" t="s">
        <v>4025</v>
      </c>
      <c r="H154" s="202"/>
    </row>
    <row r="155" spans="1:8" ht="24.6" customHeight="1">
      <c r="A155" s="187" t="s">
        <v>3862</v>
      </c>
      <c r="B155" s="187" t="s">
        <v>4023</v>
      </c>
      <c r="C155" s="188" t="s">
        <v>4024</v>
      </c>
      <c r="D155" s="189" t="s">
        <v>3795</v>
      </c>
      <c r="E155" s="189" t="s">
        <v>3796</v>
      </c>
      <c r="F155" s="188" t="s">
        <v>3797</v>
      </c>
      <c r="G155" s="259" t="s">
        <v>4026</v>
      </c>
      <c r="H155" s="202"/>
    </row>
    <row r="156" spans="1:8" ht="24.6" customHeight="1">
      <c r="A156" s="187" t="s">
        <v>3862</v>
      </c>
      <c r="B156" s="187" t="s">
        <v>4023</v>
      </c>
      <c r="C156" s="188" t="s">
        <v>4024</v>
      </c>
      <c r="D156" s="189" t="s">
        <v>3795</v>
      </c>
      <c r="E156" s="189" t="s">
        <v>3796</v>
      </c>
      <c r="F156" s="188" t="s">
        <v>3797</v>
      </c>
      <c r="G156" s="259" t="s">
        <v>4027</v>
      </c>
      <c r="H156" s="202"/>
    </row>
    <row r="157" spans="1:8" ht="24.6" customHeight="1">
      <c r="A157" s="187" t="s">
        <v>3862</v>
      </c>
      <c r="B157" s="187" t="s">
        <v>4023</v>
      </c>
      <c r="C157" s="188" t="s">
        <v>4024</v>
      </c>
      <c r="D157" s="189" t="s">
        <v>3795</v>
      </c>
      <c r="E157" s="189" t="s">
        <v>3796</v>
      </c>
      <c r="F157" s="188" t="s">
        <v>3797</v>
      </c>
      <c r="G157" s="259" t="s">
        <v>4028</v>
      </c>
      <c r="H157" s="202"/>
    </row>
    <row r="158" spans="1:8" ht="24.6" customHeight="1">
      <c r="A158" s="187" t="s">
        <v>3862</v>
      </c>
      <c r="B158" s="187" t="s">
        <v>4023</v>
      </c>
      <c r="C158" s="188" t="s">
        <v>4024</v>
      </c>
      <c r="D158" s="189" t="s">
        <v>3795</v>
      </c>
      <c r="E158" s="189" t="s">
        <v>3796</v>
      </c>
      <c r="F158" s="188" t="s">
        <v>3797</v>
      </c>
      <c r="G158" s="259" t="s">
        <v>4029</v>
      </c>
      <c r="H158" s="202"/>
    </row>
    <row r="159" spans="1:8" ht="24.6" customHeight="1">
      <c r="A159" s="190" t="s">
        <v>4030</v>
      </c>
      <c r="B159" s="187" t="s">
        <v>4031</v>
      </c>
      <c r="C159" s="188">
        <v>3105</v>
      </c>
      <c r="D159" s="188" t="s">
        <v>4032</v>
      </c>
      <c r="E159" s="188" t="s">
        <v>4033</v>
      </c>
      <c r="F159" s="188" t="s">
        <v>3806</v>
      </c>
      <c r="G159" s="259" t="s">
        <v>4034</v>
      </c>
      <c r="H159" s="202"/>
    </row>
    <row r="160" spans="1:8" ht="24.6" customHeight="1">
      <c r="A160" s="190" t="s">
        <v>4030</v>
      </c>
      <c r="B160" s="187" t="s">
        <v>4031</v>
      </c>
      <c r="C160" s="188">
        <v>1105</v>
      </c>
      <c r="D160" s="188" t="s">
        <v>4032</v>
      </c>
      <c r="E160" s="188" t="s">
        <v>4035</v>
      </c>
      <c r="F160" s="188"/>
      <c r="G160" s="259" t="s">
        <v>4036</v>
      </c>
      <c r="H160" s="202"/>
    </row>
    <row r="161" spans="1:8" ht="24.6" customHeight="1">
      <c r="A161" s="190" t="s">
        <v>4030</v>
      </c>
      <c r="B161" s="187" t="s">
        <v>4031</v>
      </c>
      <c r="C161" s="188">
        <v>1105</v>
      </c>
      <c r="D161" s="188" t="s">
        <v>4032</v>
      </c>
      <c r="E161" s="188" t="s">
        <v>4035</v>
      </c>
      <c r="F161" s="188" t="s">
        <v>3797</v>
      </c>
      <c r="G161" s="259" t="s">
        <v>4037</v>
      </c>
      <c r="H161" s="202"/>
    </row>
    <row r="162" spans="1:8" ht="24.6" customHeight="1">
      <c r="A162" s="190" t="s">
        <v>4030</v>
      </c>
      <c r="B162" s="187" t="s">
        <v>4031</v>
      </c>
      <c r="C162" s="188">
        <v>3105</v>
      </c>
      <c r="D162" s="188" t="s">
        <v>4032</v>
      </c>
      <c r="E162" s="188" t="s">
        <v>4033</v>
      </c>
      <c r="F162" s="188" t="s">
        <v>3806</v>
      </c>
      <c r="G162" s="259" t="s">
        <v>4037</v>
      </c>
      <c r="H162" s="202"/>
    </row>
    <row r="163" spans="1:8" ht="24.6" customHeight="1">
      <c r="A163" s="190" t="s">
        <v>4030</v>
      </c>
      <c r="B163" s="187" t="s">
        <v>4031</v>
      </c>
      <c r="C163" s="188">
        <v>1105</v>
      </c>
      <c r="D163" s="188" t="s">
        <v>4032</v>
      </c>
      <c r="E163" s="188" t="s">
        <v>4035</v>
      </c>
      <c r="F163" s="188" t="s">
        <v>3797</v>
      </c>
      <c r="G163" s="259" t="s">
        <v>4038</v>
      </c>
      <c r="H163" s="202"/>
    </row>
    <row r="164" spans="1:8" ht="24.6" customHeight="1">
      <c r="A164" s="190" t="s">
        <v>4030</v>
      </c>
      <c r="B164" s="187" t="s">
        <v>4031</v>
      </c>
      <c r="C164" s="188">
        <v>3105</v>
      </c>
      <c r="D164" s="188" t="s">
        <v>4032</v>
      </c>
      <c r="E164" s="188" t="s">
        <v>4033</v>
      </c>
      <c r="F164" s="188" t="s">
        <v>3806</v>
      </c>
      <c r="G164" s="259" t="s">
        <v>4038</v>
      </c>
      <c r="H164" s="202"/>
    </row>
    <row r="165" spans="1:8" ht="24.6" customHeight="1">
      <c r="A165" s="190" t="s">
        <v>4030</v>
      </c>
      <c r="B165" s="187" t="s">
        <v>4031</v>
      </c>
      <c r="C165" s="188">
        <v>1105</v>
      </c>
      <c r="D165" s="188" t="s">
        <v>4032</v>
      </c>
      <c r="E165" s="188" t="s">
        <v>4035</v>
      </c>
      <c r="F165" s="188" t="s">
        <v>3797</v>
      </c>
      <c r="G165" s="259" t="s">
        <v>4039</v>
      </c>
      <c r="H165" s="202"/>
    </row>
    <row r="166" spans="1:8" ht="24.6" customHeight="1">
      <c r="A166" s="190" t="s">
        <v>4030</v>
      </c>
      <c r="B166" s="187" t="s">
        <v>4031</v>
      </c>
      <c r="C166" s="188">
        <v>3105</v>
      </c>
      <c r="D166" s="188" t="s">
        <v>4032</v>
      </c>
      <c r="E166" s="188" t="s">
        <v>4033</v>
      </c>
      <c r="F166" s="188" t="s">
        <v>3806</v>
      </c>
      <c r="G166" s="259" t="s">
        <v>4039</v>
      </c>
      <c r="H166" s="202"/>
    </row>
    <row r="167" spans="1:8" ht="24.6" customHeight="1">
      <c r="A167" s="190" t="s">
        <v>4030</v>
      </c>
      <c r="B167" s="187" t="s">
        <v>4031</v>
      </c>
      <c r="C167" s="188">
        <v>3105</v>
      </c>
      <c r="D167" s="188" t="s">
        <v>4032</v>
      </c>
      <c r="E167" s="188" t="s">
        <v>4033</v>
      </c>
      <c r="F167" s="188" t="s">
        <v>3797</v>
      </c>
      <c r="G167" s="259" t="s">
        <v>4040</v>
      </c>
      <c r="H167" s="202"/>
    </row>
    <row r="168" spans="1:8" ht="24.6" customHeight="1">
      <c r="A168" s="190" t="s">
        <v>4030</v>
      </c>
      <c r="B168" s="187" t="s">
        <v>4031</v>
      </c>
      <c r="C168" s="188">
        <v>3105</v>
      </c>
      <c r="D168" s="188" t="s">
        <v>4032</v>
      </c>
      <c r="E168" s="188" t="s">
        <v>4033</v>
      </c>
      <c r="F168" s="188" t="s">
        <v>3797</v>
      </c>
      <c r="G168" s="259" t="s">
        <v>4041</v>
      </c>
      <c r="H168" s="202"/>
    </row>
    <row r="169" spans="1:8" ht="24.6" customHeight="1">
      <c r="A169" s="190" t="s">
        <v>4030</v>
      </c>
      <c r="B169" s="187" t="s">
        <v>4031</v>
      </c>
      <c r="C169" s="188">
        <v>3105</v>
      </c>
      <c r="D169" s="188" t="s">
        <v>4032</v>
      </c>
      <c r="E169" s="188" t="s">
        <v>4033</v>
      </c>
      <c r="F169" s="188" t="s">
        <v>3797</v>
      </c>
      <c r="G169" s="259" t="s">
        <v>4042</v>
      </c>
      <c r="H169" s="202"/>
    </row>
    <row r="170" spans="1:8" ht="24.6" customHeight="1">
      <c r="A170" s="187" t="s">
        <v>4043</v>
      </c>
      <c r="B170" s="187" t="s">
        <v>4044</v>
      </c>
      <c r="C170" s="188">
        <v>1602</v>
      </c>
      <c r="D170" s="188" t="s">
        <v>4032</v>
      </c>
      <c r="E170" s="188" t="s">
        <v>4035</v>
      </c>
      <c r="F170" s="188" t="s">
        <v>3797</v>
      </c>
      <c r="G170" s="259" t="s">
        <v>4045</v>
      </c>
      <c r="H170" s="202"/>
    </row>
    <row r="171" spans="1:8" ht="24.6" customHeight="1">
      <c r="A171" s="190" t="s">
        <v>4046</v>
      </c>
      <c r="B171" s="190" t="s">
        <v>4044</v>
      </c>
      <c r="C171" s="188">
        <v>3502</v>
      </c>
      <c r="D171" s="188" t="s">
        <v>4032</v>
      </c>
      <c r="E171" s="188" t="s">
        <v>4033</v>
      </c>
      <c r="F171" s="188" t="s">
        <v>3806</v>
      </c>
      <c r="G171" s="261" t="s">
        <v>4045</v>
      </c>
      <c r="H171" s="202"/>
    </row>
    <row r="172" spans="1:8" ht="24.6" customHeight="1">
      <c r="A172" s="187" t="s">
        <v>4043</v>
      </c>
      <c r="B172" s="187" t="s">
        <v>4044</v>
      </c>
      <c r="C172" s="188">
        <v>1602</v>
      </c>
      <c r="D172" s="188" t="s">
        <v>4032</v>
      </c>
      <c r="E172" s="188" t="s">
        <v>4035</v>
      </c>
      <c r="F172" s="188" t="s">
        <v>3797</v>
      </c>
      <c r="G172" s="259" t="s">
        <v>4047</v>
      </c>
      <c r="H172" s="202"/>
    </row>
    <row r="173" spans="1:8" ht="24.6" customHeight="1">
      <c r="A173" s="190" t="s">
        <v>4046</v>
      </c>
      <c r="B173" s="190" t="s">
        <v>4044</v>
      </c>
      <c r="C173" s="188">
        <v>3502</v>
      </c>
      <c r="D173" s="188" t="s">
        <v>4032</v>
      </c>
      <c r="E173" s="188" t="s">
        <v>4033</v>
      </c>
      <c r="F173" s="188" t="s">
        <v>3806</v>
      </c>
      <c r="G173" s="261" t="s">
        <v>4047</v>
      </c>
      <c r="H173" s="202"/>
    </row>
    <row r="174" spans="1:8" ht="24.6" customHeight="1">
      <c r="A174" s="187" t="s">
        <v>4043</v>
      </c>
      <c r="B174" s="187" t="s">
        <v>4044</v>
      </c>
      <c r="C174" s="188">
        <v>1602</v>
      </c>
      <c r="D174" s="188" t="s">
        <v>4032</v>
      </c>
      <c r="E174" s="188" t="s">
        <v>4035</v>
      </c>
      <c r="F174" s="188" t="s">
        <v>3797</v>
      </c>
      <c r="G174" s="259" t="s">
        <v>4048</v>
      </c>
      <c r="H174" s="202"/>
    </row>
    <row r="175" spans="1:8" ht="24.6" customHeight="1">
      <c r="A175" s="190" t="s">
        <v>4046</v>
      </c>
      <c r="B175" s="187" t="s">
        <v>4044</v>
      </c>
      <c r="C175" s="188">
        <v>3502</v>
      </c>
      <c r="D175" s="188" t="s">
        <v>4032</v>
      </c>
      <c r="E175" s="188" t="s">
        <v>4033</v>
      </c>
      <c r="F175" s="188" t="s">
        <v>3806</v>
      </c>
      <c r="G175" s="261" t="s">
        <v>4048</v>
      </c>
      <c r="H175" s="202"/>
    </row>
    <row r="176" spans="1:8" ht="24.6" customHeight="1">
      <c r="A176" s="187" t="s">
        <v>4043</v>
      </c>
      <c r="B176" s="187" t="s">
        <v>4044</v>
      </c>
      <c r="C176" s="188">
        <v>1602</v>
      </c>
      <c r="D176" s="188" t="s">
        <v>4032</v>
      </c>
      <c r="E176" s="188" t="s">
        <v>4035</v>
      </c>
      <c r="F176" s="188" t="s">
        <v>3797</v>
      </c>
      <c r="G176" s="259" t="s">
        <v>4049</v>
      </c>
      <c r="H176" s="202"/>
    </row>
    <row r="177" spans="1:8" ht="24.6" customHeight="1">
      <c r="A177" s="190" t="s">
        <v>4046</v>
      </c>
      <c r="B177" s="190" t="s">
        <v>4044</v>
      </c>
      <c r="C177" s="188">
        <v>3502</v>
      </c>
      <c r="D177" s="188" t="s">
        <v>4032</v>
      </c>
      <c r="E177" s="188" t="s">
        <v>4033</v>
      </c>
      <c r="F177" s="188" t="s">
        <v>3806</v>
      </c>
      <c r="G177" s="261" t="s">
        <v>4049</v>
      </c>
      <c r="H177" s="202"/>
    </row>
    <row r="178" spans="1:8" ht="24.6" customHeight="1">
      <c r="A178" s="187" t="s">
        <v>4043</v>
      </c>
      <c r="B178" s="187" t="s">
        <v>4044</v>
      </c>
      <c r="C178" s="188">
        <v>1602</v>
      </c>
      <c r="D178" s="188" t="s">
        <v>4032</v>
      </c>
      <c r="E178" s="188" t="s">
        <v>4035</v>
      </c>
      <c r="F178" s="188" t="s">
        <v>3797</v>
      </c>
      <c r="G178" s="259" t="s">
        <v>4050</v>
      </c>
      <c r="H178" s="202"/>
    </row>
    <row r="179" spans="1:8" ht="24.6" customHeight="1">
      <c r="A179" s="190" t="s">
        <v>4046</v>
      </c>
      <c r="B179" s="190" t="s">
        <v>4044</v>
      </c>
      <c r="C179" s="188">
        <v>3502</v>
      </c>
      <c r="D179" s="188" t="s">
        <v>4032</v>
      </c>
      <c r="E179" s="188" t="s">
        <v>4033</v>
      </c>
      <c r="F179" s="188" t="s">
        <v>3806</v>
      </c>
      <c r="G179" s="261" t="s">
        <v>4050</v>
      </c>
      <c r="H179" s="202"/>
    </row>
    <row r="180" spans="1:8" ht="24.6" customHeight="1">
      <c r="A180" s="190" t="s">
        <v>4051</v>
      </c>
      <c r="B180" s="190" t="s">
        <v>3800</v>
      </c>
      <c r="C180" s="188">
        <v>3805</v>
      </c>
      <c r="D180" s="188" t="s">
        <v>4032</v>
      </c>
      <c r="E180" s="188" t="s">
        <v>4033</v>
      </c>
      <c r="F180" s="188" t="s">
        <v>3797</v>
      </c>
      <c r="G180" s="261" t="s">
        <v>4052</v>
      </c>
      <c r="H180" s="202"/>
    </row>
    <row r="181" spans="1:8" ht="24.6" customHeight="1">
      <c r="A181" s="190" t="s">
        <v>4051</v>
      </c>
      <c r="B181" s="190" t="s">
        <v>3800</v>
      </c>
      <c r="C181" s="188">
        <v>3805</v>
      </c>
      <c r="D181" s="188" t="s">
        <v>4032</v>
      </c>
      <c r="E181" s="188" t="s">
        <v>4033</v>
      </c>
      <c r="F181" s="188" t="s">
        <v>3797</v>
      </c>
      <c r="G181" s="261" t="s">
        <v>4053</v>
      </c>
      <c r="H181" s="202"/>
    </row>
    <row r="182" spans="1:8" ht="24.6" customHeight="1">
      <c r="A182" s="190" t="s">
        <v>4051</v>
      </c>
      <c r="B182" s="190" t="s">
        <v>3800</v>
      </c>
      <c r="C182" s="188">
        <v>3805</v>
      </c>
      <c r="D182" s="188" t="s">
        <v>4032</v>
      </c>
      <c r="E182" s="188" t="s">
        <v>4033</v>
      </c>
      <c r="F182" s="188" t="s">
        <v>3797</v>
      </c>
      <c r="G182" s="261" t="s">
        <v>4054</v>
      </c>
      <c r="H182" s="202"/>
    </row>
    <row r="183" spans="1:8" ht="24.6" customHeight="1">
      <c r="A183" s="190" t="s">
        <v>4051</v>
      </c>
      <c r="B183" s="190" t="s">
        <v>3800</v>
      </c>
      <c r="C183" s="188">
        <v>3805</v>
      </c>
      <c r="D183" s="188" t="s">
        <v>4032</v>
      </c>
      <c r="E183" s="188" t="s">
        <v>4033</v>
      </c>
      <c r="F183" s="188" t="s">
        <v>3797</v>
      </c>
      <c r="G183" s="261" t="s">
        <v>4055</v>
      </c>
      <c r="H183" s="202"/>
    </row>
    <row r="184" spans="1:8" ht="24.6" customHeight="1">
      <c r="A184" s="190" t="s">
        <v>4051</v>
      </c>
      <c r="B184" s="190" t="s">
        <v>3800</v>
      </c>
      <c r="C184" s="188">
        <v>3805</v>
      </c>
      <c r="D184" s="188" t="s">
        <v>4032</v>
      </c>
      <c r="E184" s="188" t="s">
        <v>4033</v>
      </c>
      <c r="F184" s="188" t="s">
        <v>3797</v>
      </c>
      <c r="G184" s="261" t="s">
        <v>4056</v>
      </c>
      <c r="H184" s="202"/>
    </row>
    <row r="185" spans="1:8" ht="24.6" customHeight="1">
      <c r="A185" s="190" t="s">
        <v>4051</v>
      </c>
      <c r="B185" s="190" t="s">
        <v>3800</v>
      </c>
      <c r="C185" s="188">
        <v>3805</v>
      </c>
      <c r="D185" s="188" t="s">
        <v>4032</v>
      </c>
      <c r="E185" s="188" t="s">
        <v>4033</v>
      </c>
      <c r="F185" s="188" t="s">
        <v>3797</v>
      </c>
      <c r="G185" s="261" t="s">
        <v>4057</v>
      </c>
      <c r="H185" s="202"/>
    </row>
    <row r="186" spans="1:8" ht="24.6" customHeight="1">
      <c r="A186" s="190" t="s">
        <v>4051</v>
      </c>
      <c r="B186" s="190" t="s">
        <v>3800</v>
      </c>
      <c r="C186" s="188">
        <v>3805</v>
      </c>
      <c r="D186" s="188" t="s">
        <v>4032</v>
      </c>
      <c r="E186" s="188" t="s">
        <v>4033</v>
      </c>
      <c r="F186" s="188" t="s">
        <v>3797</v>
      </c>
      <c r="G186" s="261" t="s">
        <v>4058</v>
      </c>
      <c r="H186" s="202"/>
    </row>
    <row r="187" spans="1:8" ht="24.6" customHeight="1">
      <c r="A187" s="190" t="s">
        <v>4051</v>
      </c>
      <c r="B187" s="190" t="s">
        <v>3800</v>
      </c>
      <c r="C187" s="188">
        <v>3805</v>
      </c>
      <c r="D187" s="188" t="s">
        <v>4032</v>
      </c>
      <c r="E187" s="188" t="s">
        <v>4033</v>
      </c>
      <c r="F187" s="188" t="s">
        <v>3797</v>
      </c>
      <c r="G187" s="261" t="s">
        <v>4059</v>
      </c>
      <c r="H187" s="202"/>
    </row>
    <row r="188" spans="1:8" ht="24.6" customHeight="1">
      <c r="A188" s="190" t="s">
        <v>4051</v>
      </c>
      <c r="B188" s="190" t="s">
        <v>3800</v>
      </c>
      <c r="C188" s="188">
        <v>3805</v>
      </c>
      <c r="D188" s="188" t="s">
        <v>4032</v>
      </c>
      <c r="E188" s="188" t="s">
        <v>4033</v>
      </c>
      <c r="F188" s="188" t="s">
        <v>3797</v>
      </c>
      <c r="G188" s="261" t="s">
        <v>4060</v>
      </c>
      <c r="H188" s="202"/>
    </row>
    <row r="189" spans="1:8" ht="24.6" customHeight="1">
      <c r="A189" s="190" t="s">
        <v>4061</v>
      </c>
      <c r="B189" s="190" t="s">
        <v>3817</v>
      </c>
      <c r="C189" s="188">
        <v>3403</v>
      </c>
      <c r="D189" s="188" t="s">
        <v>4032</v>
      </c>
      <c r="E189" s="188" t="s">
        <v>4033</v>
      </c>
      <c r="F189" s="188" t="s">
        <v>3797</v>
      </c>
      <c r="G189" s="261" t="s">
        <v>4062</v>
      </c>
      <c r="H189" s="202"/>
    </row>
    <row r="190" spans="1:8" ht="24.6" customHeight="1">
      <c r="A190" s="190" t="s">
        <v>4051</v>
      </c>
      <c r="B190" s="190" t="s">
        <v>3823</v>
      </c>
      <c r="C190" s="188">
        <v>3804</v>
      </c>
      <c r="D190" s="188" t="s">
        <v>4032</v>
      </c>
      <c r="E190" s="188" t="s">
        <v>4033</v>
      </c>
      <c r="F190" s="188" t="s">
        <v>3797</v>
      </c>
      <c r="G190" s="261" t="s">
        <v>4063</v>
      </c>
      <c r="H190" s="202"/>
    </row>
    <row r="191" spans="1:8" ht="24.6" customHeight="1">
      <c r="A191" s="190" t="s">
        <v>4051</v>
      </c>
      <c r="B191" s="190" t="s">
        <v>3823</v>
      </c>
      <c r="C191" s="188">
        <v>3804</v>
      </c>
      <c r="D191" s="188" t="s">
        <v>4032</v>
      </c>
      <c r="E191" s="188" t="s">
        <v>4033</v>
      </c>
      <c r="F191" s="188" t="s">
        <v>3797</v>
      </c>
      <c r="G191" s="261" t="s">
        <v>4064</v>
      </c>
      <c r="H191" s="202"/>
    </row>
    <row r="192" spans="1:8" ht="24.6" customHeight="1">
      <c r="A192" s="190" t="s">
        <v>4051</v>
      </c>
      <c r="B192" s="190" t="s">
        <v>3823</v>
      </c>
      <c r="C192" s="188">
        <v>3804</v>
      </c>
      <c r="D192" s="188" t="s">
        <v>4032</v>
      </c>
      <c r="E192" s="188" t="s">
        <v>4033</v>
      </c>
      <c r="F192" s="188" t="s">
        <v>3797</v>
      </c>
      <c r="G192" s="261" t="s">
        <v>4065</v>
      </c>
      <c r="H192" s="202"/>
    </row>
    <row r="193" spans="1:8" ht="24.6" customHeight="1">
      <c r="A193" s="187" t="s">
        <v>4066</v>
      </c>
      <c r="B193" s="187" t="s">
        <v>3832</v>
      </c>
      <c r="C193" s="188">
        <v>1301</v>
      </c>
      <c r="D193" s="188" t="s">
        <v>4032</v>
      </c>
      <c r="E193" s="188" t="s">
        <v>4035</v>
      </c>
      <c r="F193" s="188" t="s">
        <v>3797</v>
      </c>
      <c r="G193" s="259" t="s">
        <v>4067</v>
      </c>
      <c r="H193" s="202"/>
    </row>
    <row r="194" spans="1:8" ht="24.6" customHeight="1">
      <c r="A194" s="187" t="s">
        <v>4068</v>
      </c>
      <c r="B194" s="187" t="s">
        <v>3832</v>
      </c>
      <c r="C194" s="188">
        <v>3303</v>
      </c>
      <c r="D194" s="188" t="s">
        <v>4032</v>
      </c>
      <c r="E194" s="188" t="s">
        <v>4033</v>
      </c>
      <c r="F194" s="188" t="s">
        <v>3806</v>
      </c>
      <c r="G194" s="259" t="s">
        <v>4067</v>
      </c>
      <c r="H194" s="202"/>
    </row>
    <row r="195" spans="1:8" ht="24.6" customHeight="1">
      <c r="A195" s="187" t="s">
        <v>4066</v>
      </c>
      <c r="B195" s="187" t="s">
        <v>3832</v>
      </c>
      <c r="C195" s="188">
        <v>1301</v>
      </c>
      <c r="D195" s="188" t="s">
        <v>4032</v>
      </c>
      <c r="E195" s="188" t="s">
        <v>4035</v>
      </c>
      <c r="F195" s="188" t="s">
        <v>3797</v>
      </c>
      <c r="G195" s="259" t="s">
        <v>4069</v>
      </c>
      <c r="H195" s="202"/>
    </row>
    <row r="196" spans="1:8" ht="24.6" customHeight="1">
      <c r="A196" s="187" t="s">
        <v>4068</v>
      </c>
      <c r="B196" s="187" t="s">
        <v>3832</v>
      </c>
      <c r="C196" s="188">
        <v>3303</v>
      </c>
      <c r="D196" s="188" t="s">
        <v>4032</v>
      </c>
      <c r="E196" s="188" t="s">
        <v>4033</v>
      </c>
      <c r="F196" s="188" t="s">
        <v>3797</v>
      </c>
      <c r="G196" s="259" t="s">
        <v>4070</v>
      </c>
      <c r="H196" s="202"/>
    </row>
    <row r="197" spans="1:8" ht="24.6" customHeight="1">
      <c r="A197" s="187" t="s">
        <v>4068</v>
      </c>
      <c r="B197" s="190" t="s">
        <v>3832</v>
      </c>
      <c r="C197" s="188">
        <v>3303</v>
      </c>
      <c r="D197" s="188" t="s">
        <v>4032</v>
      </c>
      <c r="E197" s="188" t="s">
        <v>4033</v>
      </c>
      <c r="F197" s="188" t="s">
        <v>3806</v>
      </c>
      <c r="G197" s="261" t="s">
        <v>4071</v>
      </c>
      <c r="H197" s="202"/>
    </row>
    <row r="198" spans="1:8" ht="24.6" customHeight="1">
      <c r="A198" s="187" t="s">
        <v>4066</v>
      </c>
      <c r="B198" s="187" t="s">
        <v>3832</v>
      </c>
      <c r="C198" s="188">
        <v>1301</v>
      </c>
      <c r="D198" s="188" t="s">
        <v>4032</v>
      </c>
      <c r="E198" s="188" t="s">
        <v>4035</v>
      </c>
      <c r="F198" s="188" t="s">
        <v>3797</v>
      </c>
      <c r="G198" s="259" t="s">
        <v>4072</v>
      </c>
      <c r="H198" s="202"/>
    </row>
    <row r="199" spans="1:8" ht="24.6" customHeight="1">
      <c r="A199" s="187" t="s">
        <v>4066</v>
      </c>
      <c r="B199" s="187" t="s">
        <v>3832</v>
      </c>
      <c r="C199" s="188">
        <v>1301</v>
      </c>
      <c r="D199" s="188" t="s">
        <v>4032</v>
      </c>
      <c r="E199" s="188" t="s">
        <v>4035</v>
      </c>
      <c r="F199" s="188" t="s">
        <v>3797</v>
      </c>
      <c r="G199" s="259" t="s">
        <v>4073</v>
      </c>
      <c r="H199" s="202"/>
    </row>
    <row r="200" spans="1:8" ht="24.6" customHeight="1">
      <c r="A200" s="187" t="s">
        <v>4068</v>
      </c>
      <c r="B200" s="190" t="s">
        <v>3832</v>
      </c>
      <c r="C200" s="188">
        <v>3303</v>
      </c>
      <c r="D200" s="188" t="s">
        <v>4032</v>
      </c>
      <c r="E200" s="188" t="s">
        <v>4033</v>
      </c>
      <c r="F200" s="188" t="s">
        <v>3806</v>
      </c>
      <c r="G200" s="261" t="s">
        <v>4073</v>
      </c>
      <c r="H200" s="202"/>
    </row>
    <row r="201" spans="1:8" ht="24.6" customHeight="1">
      <c r="A201" s="187" t="s">
        <v>4066</v>
      </c>
      <c r="B201" s="187" t="s">
        <v>3832</v>
      </c>
      <c r="C201" s="188">
        <v>1301</v>
      </c>
      <c r="D201" s="188" t="s">
        <v>4032</v>
      </c>
      <c r="E201" s="188" t="s">
        <v>4035</v>
      </c>
      <c r="F201" s="188" t="s">
        <v>3797</v>
      </c>
      <c r="G201" s="259" t="s">
        <v>4074</v>
      </c>
      <c r="H201" s="202"/>
    </row>
    <row r="202" spans="1:8" ht="24.6" customHeight="1">
      <c r="A202" s="187" t="s">
        <v>4066</v>
      </c>
      <c r="B202" s="187" t="s">
        <v>3832</v>
      </c>
      <c r="C202" s="188">
        <v>1301</v>
      </c>
      <c r="D202" s="188" t="s">
        <v>4032</v>
      </c>
      <c r="E202" s="188" t="s">
        <v>4035</v>
      </c>
      <c r="F202" s="188" t="s">
        <v>3797</v>
      </c>
      <c r="G202" s="259" t="s">
        <v>4075</v>
      </c>
      <c r="H202" s="202"/>
    </row>
    <row r="203" spans="1:8" ht="24.6" customHeight="1">
      <c r="A203" s="187" t="s">
        <v>4068</v>
      </c>
      <c r="B203" s="190" t="s">
        <v>3832</v>
      </c>
      <c r="C203" s="188">
        <v>3303</v>
      </c>
      <c r="D203" s="188" t="s">
        <v>4032</v>
      </c>
      <c r="E203" s="188" t="s">
        <v>4033</v>
      </c>
      <c r="F203" s="188" t="s">
        <v>3806</v>
      </c>
      <c r="G203" s="261" t="s">
        <v>4075</v>
      </c>
      <c r="H203" s="202"/>
    </row>
    <row r="204" spans="1:8" ht="24.6" customHeight="1">
      <c r="A204" s="187" t="s">
        <v>4066</v>
      </c>
      <c r="B204" s="187" t="s">
        <v>3832</v>
      </c>
      <c r="C204" s="188">
        <v>1301</v>
      </c>
      <c r="D204" s="188" t="s">
        <v>4032</v>
      </c>
      <c r="E204" s="188" t="s">
        <v>4035</v>
      </c>
      <c r="F204" s="188" t="s">
        <v>3797</v>
      </c>
      <c r="G204" s="259" t="s">
        <v>4076</v>
      </c>
      <c r="H204" s="202"/>
    </row>
    <row r="205" spans="1:8" ht="24.6" customHeight="1">
      <c r="A205" s="187" t="s">
        <v>4068</v>
      </c>
      <c r="B205" s="190" t="s">
        <v>3832</v>
      </c>
      <c r="C205" s="188">
        <v>3303</v>
      </c>
      <c r="D205" s="188" t="s">
        <v>4032</v>
      </c>
      <c r="E205" s="188" t="s">
        <v>4033</v>
      </c>
      <c r="F205" s="188" t="s">
        <v>3806</v>
      </c>
      <c r="G205" s="261" t="s">
        <v>4077</v>
      </c>
      <c r="H205" s="202"/>
    </row>
    <row r="206" spans="1:8" ht="24.6" customHeight="1">
      <c r="A206" s="190" t="s">
        <v>4051</v>
      </c>
      <c r="B206" s="190" t="s">
        <v>3844</v>
      </c>
      <c r="C206" s="188">
        <v>3803</v>
      </c>
      <c r="D206" s="188" t="s">
        <v>4032</v>
      </c>
      <c r="E206" s="188" t="s">
        <v>4033</v>
      </c>
      <c r="F206" s="188" t="s">
        <v>3797</v>
      </c>
      <c r="G206" s="261" t="s">
        <v>4078</v>
      </c>
      <c r="H206" s="202"/>
    </row>
    <row r="207" spans="1:8" ht="24.6" customHeight="1">
      <c r="A207" s="190" t="s">
        <v>4051</v>
      </c>
      <c r="B207" s="190" t="s">
        <v>3844</v>
      </c>
      <c r="C207" s="188">
        <v>3803</v>
      </c>
      <c r="D207" s="188" t="s">
        <v>4032</v>
      </c>
      <c r="E207" s="188" t="s">
        <v>4033</v>
      </c>
      <c r="F207" s="188" t="s">
        <v>3797</v>
      </c>
      <c r="G207" s="261" t="s">
        <v>4079</v>
      </c>
      <c r="H207" s="202"/>
    </row>
    <row r="208" spans="1:8" ht="24.6" customHeight="1">
      <c r="A208" s="190" t="s">
        <v>4051</v>
      </c>
      <c r="B208" s="190" t="s">
        <v>3844</v>
      </c>
      <c r="C208" s="188">
        <v>3803</v>
      </c>
      <c r="D208" s="188" t="s">
        <v>4032</v>
      </c>
      <c r="E208" s="188" t="s">
        <v>4033</v>
      </c>
      <c r="F208" s="188" t="s">
        <v>3797</v>
      </c>
      <c r="G208" s="261" t="s">
        <v>4080</v>
      </c>
      <c r="H208" s="202"/>
    </row>
    <row r="209" spans="1:8" ht="24.6" customHeight="1">
      <c r="A209" s="190" t="s">
        <v>4051</v>
      </c>
      <c r="B209" s="190" t="s">
        <v>3844</v>
      </c>
      <c r="C209" s="188">
        <v>3803</v>
      </c>
      <c r="D209" s="188" t="s">
        <v>4032</v>
      </c>
      <c r="E209" s="188" t="s">
        <v>4033</v>
      </c>
      <c r="F209" s="188" t="s">
        <v>3797</v>
      </c>
      <c r="G209" s="261" t="s">
        <v>4081</v>
      </c>
      <c r="H209" s="202"/>
    </row>
    <row r="210" spans="1:8" ht="24.6" customHeight="1">
      <c r="A210" s="187" t="s">
        <v>4068</v>
      </c>
      <c r="B210" s="187" t="s">
        <v>4082</v>
      </c>
      <c r="C210" s="188">
        <v>3302</v>
      </c>
      <c r="D210" s="188" t="s">
        <v>4032</v>
      </c>
      <c r="E210" s="188" t="s">
        <v>4033</v>
      </c>
      <c r="F210" s="188" t="s">
        <v>3797</v>
      </c>
      <c r="G210" s="259" t="s">
        <v>4083</v>
      </c>
      <c r="H210" s="202"/>
    </row>
    <row r="211" spans="1:8" ht="24.6" customHeight="1">
      <c r="A211" s="187" t="s">
        <v>4068</v>
      </c>
      <c r="B211" s="187" t="s">
        <v>4082</v>
      </c>
      <c r="C211" s="188">
        <v>3302</v>
      </c>
      <c r="D211" s="188" t="s">
        <v>4032</v>
      </c>
      <c r="E211" s="188" t="s">
        <v>4033</v>
      </c>
      <c r="F211" s="188" t="s">
        <v>3797</v>
      </c>
      <c r="G211" s="259" t="s">
        <v>4084</v>
      </c>
      <c r="H211" s="202"/>
    </row>
    <row r="212" spans="1:8" ht="24.6" customHeight="1">
      <c r="A212" s="187" t="s">
        <v>4068</v>
      </c>
      <c r="B212" s="187" t="s">
        <v>3852</v>
      </c>
      <c r="C212" s="188">
        <v>3301</v>
      </c>
      <c r="D212" s="188" t="s">
        <v>4032</v>
      </c>
      <c r="E212" s="188" t="s">
        <v>4033</v>
      </c>
      <c r="F212" s="188" t="s">
        <v>3797</v>
      </c>
      <c r="G212" s="259" t="s">
        <v>4085</v>
      </c>
      <c r="H212" s="202"/>
    </row>
    <row r="213" spans="1:8" ht="24.6" customHeight="1">
      <c r="A213" s="187" t="s">
        <v>4068</v>
      </c>
      <c r="B213" s="187" t="s">
        <v>3852</v>
      </c>
      <c r="C213" s="188">
        <v>3301</v>
      </c>
      <c r="D213" s="188" t="s">
        <v>4032</v>
      </c>
      <c r="E213" s="188" t="s">
        <v>4033</v>
      </c>
      <c r="F213" s="188" t="s">
        <v>3797</v>
      </c>
      <c r="G213" s="259" t="s">
        <v>4086</v>
      </c>
      <c r="H213" s="202"/>
    </row>
    <row r="214" spans="1:8" ht="24.6" customHeight="1">
      <c r="A214" s="187" t="s">
        <v>4068</v>
      </c>
      <c r="B214" s="187" t="s">
        <v>3852</v>
      </c>
      <c r="C214" s="188">
        <v>3301</v>
      </c>
      <c r="D214" s="188" t="s">
        <v>4032</v>
      </c>
      <c r="E214" s="188" t="s">
        <v>4033</v>
      </c>
      <c r="F214" s="188" t="s">
        <v>3797</v>
      </c>
      <c r="G214" s="259" t="s">
        <v>4087</v>
      </c>
      <c r="H214" s="202"/>
    </row>
    <row r="215" spans="1:8" ht="24.6" customHeight="1">
      <c r="A215" s="187" t="s">
        <v>4068</v>
      </c>
      <c r="B215" s="187" t="s">
        <v>3852</v>
      </c>
      <c r="C215" s="188">
        <v>3301</v>
      </c>
      <c r="D215" s="188" t="s">
        <v>4032</v>
      </c>
      <c r="E215" s="188" t="s">
        <v>4033</v>
      </c>
      <c r="F215" s="188" t="s">
        <v>3797</v>
      </c>
      <c r="G215" s="259" t="s">
        <v>4088</v>
      </c>
      <c r="H215" s="202"/>
    </row>
    <row r="216" spans="1:8" ht="24.6" customHeight="1">
      <c r="A216" s="187" t="s">
        <v>4068</v>
      </c>
      <c r="B216" s="187" t="s">
        <v>3852</v>
      </c>
      <c r="C216" s="188">
        <v>3301</v>
      </c>
      <c r="D216" s="188" t="s">
        <v>4032</v>
      </c>
      <c r="E216" s="188" t="s">
        <v>4033</v>
      </c>
      <c r="F216" s="188" t="s">
        <v>3797</v>
      </c>
      <c r="G216" s="259" t="s">
        <v>4089</v>
      </c>
      <c r="H216" s="202"/>
    </row>
    <row r="217" spans="1:8" ht="24.6" customHeight="1">
      <c r="A217" s="187" t="s">
        <v>4068</v>
      </c>
      <c r="B217" s="187" t="s">
        <v>3852</v>
      </c>
      <c r="C217" s="188">
        <v>3301</v>
      </c>
      <c r="D217" s="188" t="s">
        <v>4032</v>
      </c>
      <c r="E217" s="188" t="s">
        <v>4033</v>
      </c>
      <c r="F217" s="188" t="s">
        <v>3797</v>
      </c>
      <c r="G217" s="259" t="s">
        <v>4090</v>
      </c>
      <c r="H217" s="202"/>
    </row>
    <row r="218" spans="1:8" ht="24.6" customHeight="1">
      <c r="A218" s="187" t="s">
        <v>4068</v>
      </c>
      <c r="B218" s="187" t="s">
        <v>3852</v>
      </c>
      <c r="C218" s="188">
        <v>3301</v>
      </c>
      <c r="D218" s="188" t="s">
        <v>4032</v>
      </c>
      <c r="E218" s="188" t="s">
        <v>4033</v>
      </c>
      <c r="F218" s="188" t="s">
        <v>3797</v>
      </c>
      <c r="G218" s="259" t="s">
        <v>4091</v>
      </c>
      <c r="H218" s="202"/>
    </row>
    <row r="219" spans="1:8" ht="24.6" customHeight="1">
      <c r="A219" s="187" t="s">
        <v>4068</v>
      </c>
      <c r="B219" s="187" t="s">
        <v>3852</v>
      </c>
      <c r="C219" s="188">
        <v>3301</v>
      </c>
      <c r="D219" s="188" t="s">
        <v>4032</v>
      </c>
      <c r="E219" s="188" t="s">
        <v>4033</v>
      </c>
      <c r="F219" s="188" t="s">
        <v>3797</v>
      </c>
      <c r="G219" s="259" t="s">
        <v>4092</v>
      </c>
      <c r="H219" s="202"/>
    </row>
    <row r="220" spans="1:8" ht="24.6" customHeight="1">
      <c r="A220" s="187" t="s">
        <v>4068</v>
      </c>
      <c r="B220" s="187" t="s">
        <v>3852</v>
      </c>
      <c r="C220" s="188">
        <v>3301</v>
      </c>
      <c r="D220" s="188" t="s">
        <v>4032</v>
      </c>
      <c r="E220" s="188" t="s">
        <v>4033</v>
      </c>
      <c r="F220" s="188" t="s">
        <v>3797</v>
      </c>
      <c r="G220" s="259" t="s">
        <v>4093</v>
      </c>
      <c r="H220" s="202"/>
    </row>
    <row r="221" spans="1:8" ht="24.6" customHeight="1">
      <c r="A221" s="187" t="s">
        <v>4094</v>
      </c>
      <c r="B221" s="187" t="s">
        <v>3863</v>
      </c>
      <c r="C221" s="188">
        <v>1204</v>
      </c>
      <c r="D221" s="188" t="s">
        <v>4032</v>
      </c>
      <c r="E221" s="188" t="s">
        <v>4035</v>
      </c>
      <c r="F221" s="188" t="s">
        <v>3797</v>
      </c>
      <c r="G221" s="259" t="s">
        <v>4095</v>
      </c>
      <c r="H221" s="202"/>
    </row>
    <row r="222" spans="1:8" ht="24.6" customHeight="1">
      <c r="A222" s="190" t="s">
        <v>4051</v>
      </c>
      <c r="B222" s="190" t="s">
        <v>3863</v>
      </c>
      <c r="C222" s="188">
        <v>3801</v>
      </c>
      <c r="D222" s="188" t="s">
        <v>4032</v>
      </c>
      <c r="E222" s="188" t="s">
        <v>4033</v>
      </c>
      <c r="F222" s="188" t="s">
        <v>3806</v>
      </c>
      <c r="G222" s="261" t="s">
        <v>4095</v>
      </c>
      <c r="H222" s="202"/>
    </row>
    <row r="223" spans="1:8" ht="24.6" customHeight="1">
      <c r="A223" s="187" t="s">
        <v>4094</v>
      </c>
      <c r="B223" s="187" t="s">
        <v>3863</v>
      </c>
      <c r="C223" s="188">
        <v>1204</v>
      </c>
      <c r="D223" s="188" t="s">
        <v>4032</v>
      </c>
      <c r="E223" s="188" t="s">
        <v>4035</v>
      </c>
      <c r="F223" s="188" t="s">
        <v>3797</v>
      </c>
      <c r="G223" s="259" t="s">
        <v>4096</v>
      </c>
      <c r="H223" s="202"/>
    </row>
    <row r="224" spans="1:8" ht="24.6" customHeight="1">
      <c r="A224" s="190" t="s">
        <v>4051</v>
      </c>
      <c r="B224" s="190" t="s">
        <v>3863</v>
      </c>
      <c r="C224" s="188">
        <v>3801</v>
      </c>
      <c r="D224" s="188" t="s">
        <v>4032</v>
      </c>
      <c r="E224" s="188" t="s">
        <v>4033</v>
      </c>
      <c r="F224" s="188" t="s">
        <v>3806</v>
      </c>
      <c r="G224" s="261" t="s">
        <v>4096</v>
      </c>
      <c r="H224" s="202"/>
    </row>
    <row r="225" spans="1:8" ht="24.6" customHeight="1">
      <c r="A225" s="187" t="s">
        <v>4094</v>
      </c>
      <c r="B225" s="187" t="s">
        <v>3863</v>
      </c>
      <c r="C225" s="188">
        <v>1204</v>
      </c>
      <c r="D225" s="188" t="s">
        <v>4032</v>
      </c>
      <c r="E225" s="188" t="s">
        <v>4035</v>
      </c>
      <c r="F225" s="188" t="s">
        <v>3797</v>
      </c>
      <c r="G225" s="259" t="s">
        <v>4097</v>
      </c>
      <c r="H225" s="202"/>
    </row>
    <row r="226" spans="1:8" ht="24.6" customHeight="1">
      <c r="A226" s="190" t="s">
        <v>4051</v>
      </c>
      <c r="B226" s="190" t="s">
        <v>3863</v>
      </c>
      <c r="C226" s="188">
        <v>3801</v>
      </c>
      <c r="D226" s="188" t="s">
        <v>4032</v>
      </c>
      <c r="E226" s="188" t="s">
        <v>4033</v>
      </c>
      <c r="F226" s="188" t="s">
        <v>3806</v>
      </c>
      <c r="G226" s="261" t="s">
        <v>4097</v>
      </c>
      <c r="H226" s="202"/>
    </row>
    <row r="227" spans="1:8" ht="24.6" customHeight="1">
      <c r="A227" s="190" t="s">
        <v>4030</v>
      </c>
      <c r="B227" s="190" t="s">
        <v>4098</v>
      </c>
      <c r="C227" s="188">
        <v>3102</v>
      </c>
      <c r="D227" s="188" t="s">
        <v>4032</v>
      </c>
      <c r="E227" s="188" t="s">
        <v>4033</v>
      </c>
      <c r="F227" s="188" t="s">
        <v>3797</v>
      </c>
      <c r="G227" s="261" t="s">
        <v>4099</v>
      </c>
      <c r="H227" s="202"/>
    </row>
    <row r="228" spans="1:8" ht="24.6" customHeight="1">
      <c r="A228" s="190" t="s">
        <v>4030</v>
      </c>
      <c r="B228" s="190" t="s">
        <v>4098</v>
      </c>
      <c r="C228" s="188">
        <v>3102</v>
      </c>
      <c r="D228" s="188" t="s">
        <v>4032</v>
      </c>
      <c r="E228" s="188" t="s">
        <v>4033</v>
      </c>
      <c r="F228" s="188" t="s">
        <v>3806</v>
      </c>
      <c r="G228" s="261" t="s">
        <v>4100</v>
      </c>
      <c r="H228" s="202"/>
    </row>
    <row r="229" spans="1:8" ht="24.6" customHeight="1">
      <c r="A229" s="190" t="s">
        <v>4030</v>
      </c>
      <c r="B229" s="190" t="s">
        <v>4098</v>
      </c>
      <c r="C229" s="188">
        <v>3102</v>
      </c>
      <c r="D229" s="188" t="s">
        <v>4032</v>
      </c>
      <c r="E229" s="188" t="s">
        <v>4033</v>
      </c>
      <c r="F229" s="188" t="s">
        <v>3806</v>
      </c>
      <c r="G229" s="261" t="s">
        <v>4101</v>
      </c>
      <c r="H229" s="202"/>
    </row>
    <row r="230" spans="1:8" ht="24.6" customHeight="1">
      <c r="A230" s="190" t="s">
        <v>4030</v>
      </c>
      <c r="B230" s="190" t="s">
        <v>4098</v>
      </c>
      <c r="C230" s="188">
        <v>1102</v>
      </c>
      <c r="D230" s="188" t="s">
        <v>4032</v>
      </c>
      <c r="E230" s="188" t="s">
        <v>4035</v>
      </c>
      <c r="F230" s="188" t="s">
        <v>3797</v>
      </c>
      <c r="G230" s="261" t="s">
        <v>4102</v>
      </c>
      <c r="H230" s="202"/>
    </row>
    <row r="231" spans="1:8" ht="24.6" customHeight="1">
      <c r="A231" s="190" t="s">
        <v>4030</v>
      </c>
      <c r="B231" s="190" t="s">
        <v>4098</v>
      </c>
      <c r="C231" s="188">
        <v>1102</v>
      </c>
      <c r="D231" s="188" t="s">
        <v>4032</v>
      </c>
      <c r="E231" s="188" t="s">
        <v>4035</v>
      </c>
      <c r="F231" s="188" t="s">
        <v>3797</v>
      </c>
      <c r="G231" s="261" t="s">
        <v>4103</v>
      </c>
      <c r="H231" s="202"/>
    </row>
    <row r="232" spans="1:8" ht="24.6" customHeight="1">
      <c r="A232" s="190" t="s">
        <v>4030</v>
      </c>
      <c r="B232" s="190" t="s">
        <v>4098</v>
      </c>
      <c r="C232" s="188">
        <v>3102</v>
      </c>
      <c r="D232" s="188" t="s">
        <v>4032</v>
      </c>
      <c r="E232" s="188" t="s">
        <v>4033</v>
      </c>
      <c r="F232" s="188" t="s">
        <v>3806</v>
      </c>
      <c r="G232" s="261" t="s">
        <v>4104</v>
      </c>
      <c r="H232" s="202"/>
    </row>
    <row r="233" spans="1:8" ht="24.6" customHeight="1">
      <c r="A233" s="190" t="s">
        <v>4030</v>
      </c>
      <c r="B233" s="190" t="s">
        <v>4098</v>
      </c>
      <c r="C233" s="188">
        <v>3102</v>
      </c>
      <c r="D233" s="188" t="s">
        <v>4032</v>
      </c>
      <c r="E233" s="188" t="s">
        <v>4033</v>
      </c>
      <c r="F233" s="188" t="s">
        <v>3797</v>
      </c>
      <c r="G233" s="261" t="s">
        <v>4105</v>
      </c>
      <c r="H233" s="202"/>
    </row>
    <row r="234" spans="1:8" ht="24.6" customHeight="1">
      <c r="A234" s="190" t="s">
        <v>4030</v>
      </c>
      <c r="B234" s="190" t="s">
        <v>4098</v>
      </c>
      <c r="C234" s="188">
        <v>1102</v>
      </c>
      <c r="D234" s="188" t="s">
        <v>4032</v>
      </c>
      <c r="E234" s="188" t="s">
        <v>4035</v>
      </c>
      <c r="F234" s="188" t="s">
        <v>3797</v>
      </c>
      <c r="G234" s="261" t="s">
        <v>4106</v>
      </c>
      <c r="H234" s="202"/>
    </row>
    <row r="235" spans="1:8" ht="24.6" customHeight="1">
      <c r="A235" s="190" t="s">
        <v>4030</v>
      </c>
      <c r="B235" s="187" t="s">
        <v>4098</v>
      </c>
      <c r="C235" s="188">
        <v>3102</v>
      </c>
      <c r="D235" s="188" t="s">
        <v>4032</v>
      </c>
      <c r="E235" s="188" t="s">
        <v>4033</v>
      </c>
      <c r="F235" s="188" t="s">
        <v>3806</v>
      </c>
      <c r="G235" s="259" t="s">
        <v>4107</v>
      </c>
      <c r="H235" s="202"/>
    </row>
    <row r="236" spans="1:8" ht="24.6" customHeight="1">
      <c r="A236" s="190" t="s">
        <v>4030</v>
      </c>
      <c r="B236" s="190" t="s">
        <v>4098</v>
      </c>
      <c r="C236" s="188">
        <v>1102</v>
      </c>
      <c r="D236" s="188" t="s">
        <v>4032</v>
      </c>
      <c r="E236" s="188" t="s">
        <v>4035</v>
      </c>
      <c r="F236" s="188" t="s">
        <v>3797</v>
      </c>
      <c r="G236" s="261" t="s">
        <v>4108</v>
      </c>
      <c r="H236" s="202"/>
    </row>
    <row r="237" spans="1:8" ht="24.6" customHeight="1">
      <c r="A237" s="190" t="s">
        <v>4030</v>
      </c>
      <c r="B237" s="190" t="s">
        <v>4098</v>
      </c>
      <c r="C237" s="188">
        <v>3102</v>
      </c>
      <c r="D237" s="188" t="s">
        <v>4032</v>
      </c>
      <c r="E237" s="188" t="s">
        <v>4033</v>
      </c>
      <c r="F237" s="188" t="s">
        <v>3806</v>
      </c>
      <c r="G237" s="261" t="s">
        <v>4109</v>
      </c>
      <c r="H237" s="202"/>
    </row>
    <row r="238" spans="1:8" ht="24.6" customHeight="1">
      <c r="A238" s="190" t="s">
        <v>4030</v>
      </c>
      <c r="B238" s="190" t="s">
        <v>4098</v>
      </c>
      <c r="C238" s="188">
        <v>1102</v>
      </c>
      <c r="D238" s="188" t="s">
        <v>4032</v>
      </c>
      <c r="E238" s="188" t="s">
        <v>4035</v>
      </c>
      <c r="F238" s="188" t="s">
        <v>3797</v>
      </c>
      <c r="G238" s="261" t="s">
        <v>4110</v>
      </c>
      <c r="H238" s="202"/>
    </row>
    <row r="239" spans="1:8" ht="24.6" customHeight="1">
      <c r="A239" s="190" t="s">
        <v>4030</v>
      </c>
      <c r="B239" s="187" t="s">
        <v>4098</v>
      </c>
      <c r="C239" s="188">
        <v>3102</v>
      </c>
      <c r="D239" s="188" t="s">
        <v>4032</v>
      </c>
      <c r="E239" s="188" t="s">
        <v>4033</v>
      </c>
      <c r="F239" s="188" t="s">
        <v>3806</v>
      </c>
      <c r="G239" s="259" t="s">
        <v>4111</v>
      </c>
      <c r="H239" s="202"/>
    </row>
    <row r="240" spans="1:8" ht="24.6" customHeight="1">
      <c r="A240" s="190" t="s">
        <v>4030</v>
      </c>
      <c r="B240" s="190" t="s">
        <v>4098</v>
      </c>
      <c r="C240" s="188">
        <v>1102</v>
      </c>
      <c r="D240" s="188" t="s">
        <v>4032</v>
      </c>
      <c r="E240" s="188" t="s">
        <v>4035</v>
      </c>
      <c r="F240" s="188" t="s">
        <v>3797</v>
      </c>
      <c r="G240" s="261" t="s">
        <v>4112</v>
      </c>
      <c r="H240" s="202"/>
    </row>
    <row r="241" spans="1:8" ht="24.6" customHeight="1">
      <c r="A241" s="190" t="s">
        <v>4030</v>
      </c>
      <c r="B241" s="187" t="s">
        <v>4098</v>
      </c>
      <c r="C241" s="188">
        <v>3102</v>
      </c>
      <c r="D241" s="188" t="s">
        <v>4032</v>
      </c>
      <c r="E241" s="188" t="s">
        <v>4033</v>
      </c>
      <c r="F241" s="188" t="s">
        <v>3806</v>
      </c>
      <c r="G241" s="259" t="s">
        <v>4113</v>
      </c>
      <c r="H241" s="202"/>
    </row>
    <row r="242" spans="1:8" ht="24.6" customHeight="1">
      <c r="A242" s="190" t="s">
        <v>4030</v>
      </c>
      <c r="B242" s="190" t="s">
        <v>4098</v>
      </c>
      <c r="C242" s="188">
        <v>1102</v>
      </c>
      <c r="D242" s="188" t="s">
        <v>4032</v>
      </c>
      <c r="E242" s="188" t="s">
        <v>4035</v>
      </c>
      <c r="F242" s="188" t="s">
        <v>3797</v>
      </c>
      <c r="G242" s="261" t="s">
        <v>4114</v>
      </c>
      <c r="H242" s="202"/>
    </row>
    <row r="243" spans="1:8" ht="24.6" customHeight="1">
      <c r="A243" s="190" t="s">
        <v>4030</v>
      </c>
      <c r="B243" s="190" t="s">
        <v>4098</v>
      </c>
      <c r="C243" s="188">
        <v>3102</v>
      </c>
      <c r="D243" s="188" t="s">
        <v>4032</v>
      </c>
      <c r="E243" s="188" t="s">
        <v>4033</v>
      </c>
      <c r="F243" s="188" t="s">
        <v>3806</v>
      </c>
      <c r="G243" s="261" t="s">
        <v>4115</v>
      </c>
      <c r="H243" s="202"/>
    </row>
    <row r="244" spans="1:8" ht="24.6" customHeight="1">
      <c r="A244" s="190" t="s">
        <v>4030</v>
      </c>
      <c r="B244" s="190" t="s">
        <v>4098</v>
      </c>
      <c r="C244" s="188">
        <v>1102</v>
      </c>
      <c r="D244" s="188" t="s">
        <v>4032</v>
      </c>
      <c r="E244" s="188" t="s">
        <v>4035</v>
      </c>
      <c r="F244" s="188" t="s">
        <v>3797</v>
      </c>
      <c r="G244" s="261" t="s">
        <v>4116</v>
      </c>
      <c r="H244" s="202"/>
    </row>
    <row r="245" spans="1:8" ht="24.6" customHeight="1">
      <c r="A245" s="190" t="s">
        <v>4030</v>
      </c>
      <c r="B245" s="190" t="s">
        <v>4098</v>
      </c>
      <c r="C245" s="188">
        <v>3102</v>
      </c>
      <c r="D245" s="188" t="s">
        <v>4032</v>
      </c>
      <c r="E245" s="188" t="s">
        <v>4033</v>
      </c>
      <c r="F245" s="188" t="s">
        <v>3806</v>
      </c>
      <c r="G245" s="261" t="s">
        <v>4117</v>
      </c>
      <c r="H245" s="202"/>
    </row>
    <row r="246" spans="1:8" ht="24.6" customHeight="1">
      <c r="A246" s="190" t="s">
        <v>4030</v>
      </c>
      <c r="B246" s="190" t="s">
        <v>4098</v>
      </c>
      <c r="C246" s="188">
        <v>1102</v>
      </c>
      <c r="D246" s="188" t="s">
        <v>4032</v>
      </c>
      <c r="E246" s="188" t="s">
        <v>4035</v>
      </c>
      <c r="F246" s="188" t="s">
        <v>3797</v>
      </c>
      <c r="G246" s="261" t="s">
        <v>4118</v>
      </c>
      <c r="H246" s="202"/>
    </row>
    <row r="247" spans="1:8" ht="24.6" customHeight="1">
      <c r="A247" s="190" t="s">
        <v>4030</v>
      </c>
      <c r="B247" s="190" t="s">
        <v>4098</v>
      </c>
      <c r="C247" s="188">
        <v>3102</v>
      </c>
      <c r="D247" s="188" t="s">
        <v>4032</v>
      </c>
      <c r="E247" s="188" t="s">
        <v>4033</v>
      </c>
      <c r="F247" s="188" t="s">
        <v>3806</v>
      </c>
      <c r="G247" s="261" t="s">
        <v>4119</v>
      </c>
      <c r="H247" s="202"/>
    </row>
    <row r="248" spans="1:8" ht="24.6" customHeight="1">
      <c r="A248" s="187" t="s">
        <v>4066</v>
      </c>
      <c r="B248" s="187" t="s">
        <v>3870</v>
      </c>
      <c r="C248" s="188">
        <v>1302</v>
      </c>
      <c r="D248" s="188" t="s">
        <v>4032</v>
      </c>
      <c r="E248" s="188" t="s">
        <v>4035</v>
      </c>
      <c r="F248" s="188" t="s">
        <v>3797</v>
      </c>
      <c r="G248" s="259" t="s">
        <v>4120</v>
      </c>
      <c r="H248" s="202"/>
    </row>
    <row r="249" spans="1:8" ht="24.6" customHeight="1">
      <c r="A249" s="187" t="s">
        <v>4066</v>
      </c>
      <c r="B249" s="187" t="s">
        <v>3870</v>
      </c>
      <c r="C249" s="188">
        <v>1302</v>
      </c>
      <c r="D249" s="188" t="s">
        <v>4032</v>
      </c>
      <c r="E249" s="188" t="s">
        <v>4035</v>
      </c>
      <c r="F249" s="188" t="s">
        <v>3797</v>
      </c>
      <c r="G249" s="259" t="s">
        <v>4121</v>
      </c>
      <c r="H249" s="202"/>
    </row>
    <row r="250" spans="1:8" ht="24.6" customHeight="1">
      <c r="A250" s="187" t="s">
        <v>4068</v>
      </c>
      <c r="B250" s="190" t="s">
        <v>3870</v>
      </c>
      <c r="C250" s="188">
        <v>3307</v>
      </c>
      <c r="D250" s="188" t="s">
        <v>4032</v>
      </c>
      <c r="E250" s="188" t="s">
        <v>4033</v>
      </c>
      <c r="F250" s="188" t="s">
        <v>3797</v>
      </c>
      <c r="G250" s="261" t="s">
        <v>4122</v>
      </c>
      <c r="H250" s="202"/>
    </row>
    <row r="251" spans="1:8" ht="24.6" customHeight="1">
      <c r="A251" s="187" t="s">
        <v>4068</v>
      </c>
      <c r="B251" s="190" t="s">
        <v>3870</v>
      </c>
      <c r="C251" s="188">
        <v>3307</v>
      </c>
      <c r="D251" s="188" t="s">
        <v>4032</v>
      </c>
      <c r="E251" s="188" t="s">
        <v>4033</v>
      </c>
      <c r="F251" s="188" t="s">
        <v>3806</v>
      </c>
      <c r="G251" s="261" t="s">
        <v>4123</v>
      </c>
      <c r="H251" s="202"/>
    </row>
    <row r="252" spans="1:8" ht="24.6" customHeight="1">
      <c r="A252" s="187" t="s">
        <v>4066</v>
      </c>
      <c r="B252" s="187" t="s">
        <v>3870</v>
      </c>
      <c r="C252" s="188">
        <v>1302</v>
      </c>
      <c r="D252" s="188" t="s">
        <v>4032</v>
      </c>
      <c r="E252" s="188" t="s">
        <v>4035</v>
      </c>
      <c r="F252" s="188" t="s">
        <v>3797</v>
      </c>
      <c r="G252" s="259" t="s">
        <v>4124</v>
      </c>
      <c r="H252" s="202"/>
    </row>
    <row r="253" spans="1:8" ht="24.6" customHeight="1">
      <c r="A253" s="187" t="s">
        <v>4068</v>
      </c>
      <c r="B253" s="190" t="s">
        <v>3870</v>
      </c>
      <c r="C253" s="188">
        <v>3307</v>
      </c>
      <c r="D253" s="188" t="s">
        <v>4032</v>
      </c>
      <c r="E253" s="188" t="s">
        <v>4033</v>
      </c>
      <c r="F253" s="188" t="s">
        <v>3797</v>
      </c>
      <c r="G253" s="261" t="s">
        <v>4125</v>
      </c>
      <c r="H253" s="202"/>
    </row>
    <row r="254" spans="1:8" ht="24.6" customHeight="1">
      <c r="A254" s="187" t="s">
        <v>4066</v>
      </c>
      <c r="B254" s="187" t="s">
        <v>3870</v>
      </c>
      <c r="C254" s="188">
        <v>1302</v>
      </c>
      <c r="D254" s="188" t="s">
        <v>4032</v>
      </c>
      <c r="E254" s="188" t="s">
        <v>4035</v>
      </c>
      <c r="F254" s="188" t="s">
        <v>3797</v>
      </c>
      <c r="G254" s="259" t="s">
        <v>4126</v>
      </c>
      <c r="H254" s="202"/>
    </row>
    <row r="255" spans="1:8" ht="24.6" customHeight="1">
      <c r="A255" s="187" t="s">
        <v>4127</v>
      </c>
      <c r="B255" s="187" t="s">
        <v>3880</v>
      </c>
      <c r="C255" s="188">
        <v>1801</v>
      </c>
      <c r="D255" s="188" t="s">
        <v>4032</v>
      </c>
      <c r="E255" s="188" t="s">
        <v>4035</v>
      </c>
      <c r="F255" s="188" t="s">
        <v>3797</v>
      </c>
      <c r="G255" s="259" t="s">
        <v>4128</v>
      </c>
      <c r="H255" s="202"/>
    </row>
    <row r="256" spans="1:8" ht="24.6" customHeight="1">
      <c r="A256" s="187" t="s">
        <v>4127</v>
      </c>
      <c r="B256" s="187" t="s">
        <v>3880</v>
      </c>
      <c r="C256" s="188">
        <v>1801</v>
      </c>
      <c r="D256" s="188" t="s">
        <v>4032</v>
      </c>
      <c r="E256" s="188" t="s">
        <v>4035</v>
      </c>
      <c r="F256" s="188" t="s">
        <v>3797</v>
      </c>
      <c r="G256" s="259" t="s">
        <v>4129</v>
      </c>
      <c r="H256" s="202"/>
    </row>
    <row r="257" spans="1:8" ht="24.6" customHeight="1">
      <c r="A257" s="187" t="s">
        <v>4127</v>
      </c>
      <c r="B257" s="187" t="s">
        <v>3880</v>
      </c>
      <c r="C257" s="188">
        <v>1801</v>
      </c>
      <c r="D257" s="188" t="s">
        <v>4032</v>
      </c>
      <c r="E257" s="188" t="s">
        <v>4035</v>
      </c>
      <c r="F257" s="188" t="s">
        <v>3797</v>
      </c>
      <c r="G257" s="259" t="s">
        <v>4130</v>
      </c>
      <c r="H257" s="202"/>
    </row>
    <row r="258" spans="1:8" ht="24.6" customHeight="1">
      <c r="A258" s="187" t="s">
        <v>4127</v>
      </c>
      <c r="B258" s="187" t="s">
        <v>3880</v>
      </c>
      <c r="C258" s="188">
        <v>1801</v>
      </c>
      <c r="D258" s="188" t="s">
        <v>4032</v>
      </c>
      <c r="E258" s="188" t="s">
        <v>4035</v>
      </c>
      <c r="F258" s="188" t="s">
        <v>3797</v>
      </c>
      <c r="G258" s="259" t="s">
        <v>4131</v>
      </c>
      <c r="H258" s="202"/>
    </row>
    <row r="259" spans="1:8" ht="24.6" customHeight="1">
      <c r="A259" s="187" t="s">
        <v>4127</v>
      </c>
      <c r="B259" s="187" t="s">
        <v>3880</v>
      </c>
      <c r="C259" s="188">
        <v>1801</v>
      </c>
      <c r="D259" s="188" t="s">
        <v>4032</v>
      </c>
      <c r="E259" s="188" t="s">
        <v>4035</v>
      </c>
      <c r="F259" s="188" t="s">
        <v>3797</v>
      </c>
      <c r="G259" s="259" t="s">
        <v>4132</v>
      </c>
      <c r="H259" s="202"/>
    </row>
    <row r="260" spans="1:8" ht="24.6" customHeight="1">
      <c r="A260" s="187" t="s">
        <v>4127</v>
      </c>
      <c r="B260" s="187" t="s">
        <v>3880</v>
      </c>
      <c r="C260" s="188">
        <v>1801</v>
      </c>
      <c r="D260" s="188" t="s">
        <v>4032</v>
      </c>
      <c r="E260" s="188" t="s">
        <v>4035</v>
      </c>
      <c r="F260" s="188" t="s">
        <v>3797</v>
      </c>
      <c r="G260" s="259" t="s">
        <v>4133</v>
      </c>
      <c r="H260" s="202"/>
    </row>
    <row r="261" spans="1:8" ht="24.6" customHeight="1">
      <c r="A261" s="187" t="s">
        <v>4127</v>
      </c>
      <c r="B261" s="187" t="s">
        <v>3880</v>
      </c>
      <c r="C261" s="188">
        <v>1801</v>
      </c>
      <c r="D261" s="188" t="s">
        <v>4032</v>
      </c>
      <c r="E261" s="188" t="s">
        <v>4035</v>
      </c>
      <c r="F261" s="188" t="s">
        <v>3797</v>
      </c>
      <c r="G261" s="259" t="s">
        <v>4134</v>
      </c>
      <c r="H261" s="202"/>
    </row>
    <row r="262" spans="1:8" ht="24.6" customHeight="1">
      <c r="A262" s="187" t="s">
        <v>4127</v>
      </c>
      <c r="B262" s="187" t="s">
        <v>3880</v>
      </c>
      <c r="C262" s="188">
        <v>1801</v>
      </c>
      <c r="D262" s="188" t="s">
        <v>4032</v>
      </c>
      <c r="E262" s="188" t="s">
        <v>4035</v>
      </c>
      <c r="F262" s="188" t="s">
        <v>3797</v>
      </c>
      <c r="G262" s="259" t="s">
        <v>3721</v>
      </c>
      <c r="H262" s="202"/>
    </row>
    <row r="263" spans="1:8" ht="24.6" customHeight="1">
      <c r="A263" s="187" t="s">
        <v>4094</v>
      </c>
      <c r="B263" s="187" t="s">
        <v>3883</v>
      </c>
      <c r="C263" s="188">
        <v>1201</v>
      </c>
      <c r="D263" s="188" t="s">
        <v>4032</v>
      </c>
      <c r="E263" s="188" t="s">
        <v>4035</v>
      </c>
      <c r="F263" s="188" t="s">
        <v>3797</v>
      </c>
      <c r="G263" s="259" t="s">
        <v>4135</v>
      </c>
      <c r="H263" s="202"/>
    </row>
    <row r="264" spans="1:8" ht="24.6" customHeight="1">
      <c r="A264" s="187" t="s">
        <v>4068</v>
      </c>
      <c r="B264" s="190" t="s">
        <v>3883</v>
      </c>
      <c r="C264" s="188">
        <v>3306</v>
      </c>
      <c r="D264" s="188" t="s">
        <v>4032</v>
      </c>
      <c r="E264" s="188" t="s">
        <v>4033</v>
      </c>
      <c r="F264" s="188" t="s">
        <v>3806</v>
      </c>
      <c r="G264" s="261" t="s">
        <v>4136</v>
      </c>
      <c r="H264" s="202"/>
    </row>
    <row r="265" spans="1:8" ht="24.6" customHeight="1">
      <c r="A265" s="187" t="s">
        <v>4094</v>
      </c>
      <c r="B265" s="187" t="s">
        <v>3883</v>
      </c>
      <c r="C265" s="188">
        <v>1201</v>
      </c>
      <c r="D265" s="188" t="s">
        <v>4032</v>
      </c>
      <c r="E265" s="188" t="s">
        <v>4035</v>
      </c>
      <c r="F265" s="188" t="s">
        <v>3797</v>
      </c>
      <c r="G265" s="259" t="s">
        <v>4137</v>
      </c>
      <c r="H265" s="202"/>
    </row>
    <row r="266" spans="1:8" ht="24.6" customHeight="1">
      <c r="A266" s="187" t="s">
        <v>4068</v>
      </c>
      <c r="B266" s="190" t="s">
        <v>3883</v>
      </c>
      <c r="C266" s="188">
        <v>3306</v>
      </c>
      <c r="D266" s="188" t="s">
        <v>4032</v>
      </c>
      <c r="E266" s="188" t="s">
        <v>4033</v>
      </c>
      <c r="F266" s="188" t="s">
        <v>3806</v>
      </c>
      <c r="G266" s="261" t="s">
        <v>4137</v>
      </c>
      <c r="H266" s="202"/>
    </row>
    <row r="267" spans="1:8" ht="24.6" customHeight="1">
      <c r="A267" s="187" t="s">
        <v>4094</v>
      </c>
      <c r="B267" s="187" t="s">
        <v>3883</v>
      </c>
      <c r="C267" s="188">
        <v>1201</v>
      </c>
      <c r="D267" s="188" t="s">
        <v>4032</v>
      </c>
      <c r="E267" s="188" t="s">
        <v>4035</v>
      </c>
      <c r="F267" s="188" t="s">
        <v>3797</v>
      </c>
      <c r="G267" s="259" t="s">
        <v>4096</v>
      </c>
      <c r="H267" s="202"/>
    </row>
    <row r="268" spans="1:8" ht="24.6" customHeight="1">
      <c r="A268" s="187" t="s">
        <v>4094</v>
      </c>
      <c r="B268" s="187" t="s">
        <v>3883</v>
      </c>
      <c r="C268" s="188">
        <v>1201</v>
      </c>
      <c r="D268" s="188" t="s">
        <v>4032</v>
      </c>
      <c r="E268" s="188" t="s">
        <v>4035</v>
      </c>
      <c r="F268" s="188" t="s">
        <v>3797</v>
      </c>
      <c r="G268" s="259" t="s">
        <v>4138</v>
      </c>
      <c r="H268" s="202"/>
    </row>
    <row r="269" spans="1:8" ht="24.6" customHeight="1">
      <c r="A269" s="187" t="s">
        <v>4068</v>
      </c>
      <c r="B269" s="190" t="s">
        <v>3883</v>
      </c>
      <c r="C269" s="188">
        <v>3306</v>
      </c>
      <c r="D269" s="188" t="s">
        <v>4032</v>
      </c>
      <c r="E269" s="188" t="s">
        <v>4033</v>
      </c>
      <c r="F269" s="188" t="s">
        <v>3806</v>
      </c>
      <c r="G269" s="261" t="s">
        <v>4138</v>
      </c>
      <c r="H269" s="202"/>
    </row>
    <row r="270" spans="1:8" ht="24.6" customHeight="1">
      <c r="A270" s="187" t="s">
        <v>4068</v>
      </c>
      <c r="B270" s="190" t="s">
        <v>3883</v>
      </c>
      <c r="C270" s="188">
        <v>3306</v>
      </c>
      <c r="D270" s="188" t="s">
        <v>4032</v>
      </c>
      <c r="E270" s="188" t="s">
        <v>4033</v>
      </c>
      <c r="F270" s="188" t="s">
        <v>3797</v>
      </c>
      <c r="G270" s="261" t="s">
        <v>4139</v>
      </c>
      <c r="H270" s="202"/>
    </row>
    <row r="271" spans="1:8" ht="24.6" customHeight="1">
      <c r="A271" s="187" t="s">
        <v>4094</v>
      </c>
      <c r="B271" s="187" t="s">
        <v>3883</v>
      </c>
      <c r="C271" s="188">
        <v>1201</v>
      </c>
      <c r="D271" s="188" t="s">
        <v>4032</v>
      </c>
      <c r="E271" s="188" t="s">
        <v>4035</v>
      </c>
      <c r="F271" s="188" t="s">
        <v>3797</v>
      </c>
      <c r="G271" s="259" t="s">
        <v>4140</v>
      </c>
      <c r="H271" s="202"/>
    </row>
    <row r="272" spans="1:8" ht="24.6" customHeight="1">
      <c r="A272" s="187" t="s">
        <v>4094</v>
      </c>
      <c r="B272" s="187" t="s">
        <v>3883</v>
      </c>
      <c r="C272" s="188">
        <v>1201</v>
      </c>
      <c r="D272" s="188" t="s">
        <v>4032</v>
      </c>
      <c r="E272" s="188" t="s">
        <v>4035</v>
      </c>
      <c r="F272" s="188" t="s">
        <v>3797</v>
      </c>
      <c r="G272" s="259" t="s">
        <v>4141</v>
      </c>
      <c r="H272" s="202"/>
    </row>
    <row r="273" spans="1:8" ht="24.6" customHeight="1">
      <c r="A273" s="187" t="s">
        <v>4068</v>
      </c>
      <c r="B273" s="190" t="s">
        <v>3883</v>
      </c>
      <c r="C273" s="188">
        <v>3306</v>
      </c>
      <c r="D273" s="188" t="s">
        <v>4032</v>
      </c>
      <c r="E273" s="188" t="s">
        <v>4033</v>
      </c>
      <c r="F273" s="188" t="s">
        <v>3806</v>
      </c>
      <c r="G273" s="261" t="s">
        <v>4141</v>
      </c>
      <c r="H273" s="202"/>
    </row>
    <row r="274" spans="1:8" ht="24.6" customHeight="1">
      <c r="A274" s="187" t="s">
        <v>4068</v>
      </c>
      <c r="B274" s="190" t="s">
        <v>3883</v>
      </c>
      <c r="C274" s="188">
        <v>3306</v>
      </c>
      <c r="D274" s="188" t="s">
        <v>4032</v>
      </c>
      <c r="E274" s="188" t="s">
        <v>4033</v>
      </c>
      <c r="F274" s="188" t="s">
        <v>3797</v>
      </c>
      <c r="G274" s="261" t="s">
        <v>4142</v>
      </c>
      <c r="H274" s="202"/>
    </row>
    <row r="275" spans="1:8" ht="24.6" customHeight="1">
      <c r="A275" s="187" t="s">
        <v>4068</v>
      </c>
      <c r="B275" s="190" t="s">
        <v>3883</v>
      </c>
      <c r="C275" s="188">
        <v>3306</v>
      </c>
      <c r="D275" s="188" t="s">
        <v>4032</v>
      </c>
      <c r="E275" s="188" t="s">
        <v>4033</v>
      </c>
      <c r="F275" s="188" t="s">
        <v>3797</v>
      </c>
      <c r="G275" s="261" t="s">
        <v>4143</v>
      </c>
      <c r="H275" s="202"/>
    </row>
    <row r="276" spans="1:8" ht="24.6" customHeight="1">
      <c r="A276" s="187" t="s">
        <v>4094</v>
      </c>
      <c r="B276" s="187" t="s">
        <v>3883</v>
      </c>
      <c r="C276" s="188">
        <v>1201</v>
      </c>
      <c r="D276" s="188" t="s">
        <v>4032</v>
      </c>
      <c r="E276" s="188" t="s">
        <v>4035</v>
      </c>
      <c r="F276" s="188" t="s">
        <v>3797</v>
      </c>
      <c r="G276" s="259" t="s">
        <v>4144</v>
      </c>
      <c r="H276" s="202"/>
    </row>
    <row r="277" spans="1:8" ht="24.6" customHeight="1">
      <c r="A277" s="187" t="s">
        <v>4068</v>
      </c>
      <c r="B277" s="190" t="s">
        <v>3883</v>
      </c>
      <c r="C277" s="188">
        <v>3306</v>
      </c>
      <c r="D277" s="188" t="s">
        <v>4032</v>
      </c>
      <c r="E277" s="188" t="s">
        <v>4033</v>
      </c>
      <c r="F277" s="188" t="s">
        <v>3806</v>
      </c>
      <c r="G277" s="261" t="s">
        <v>4144</v>
      </c>
      <c r="H277" s="202"/>
    </row>
    <row r="278" spans="1:8" ht="24.6" customHeight="1">
      <c r="A278" s="187" t="s">
        <v>4094</v>
      </c>
      <c r="B278" s="187" t="s">
        <v>3883</v>
      </c>
      <c r="C278" s="188">
        <v>1201</v>
      </c>
      <c r="D278" s="188" t="s">
        <v>4032</v>
      </c>
      <c r="E278" s="188" t="s">
        <v>4035</v>
      </c>
      <c r="F278" s="188"/>
      <c r="G278" s="259" t="s">
        <v>4145</v>
      </c>
      <c r="H278" s="202"/>
    </row>
    <row r="279" spans="1:8" ht="24.6" customHeight="1">
      <c r="A279" s="187" t="s">
        <v>4068</v>
      </c>
      <c r="B279" s="190" t="s">
        <v>3883</v>
      </c>
      <c r="C279" s="188">
        <v>3306</v>
      </c>
      <c r="D279" s="188" t="s">
        <v>4032</v>
      </c>
      <c r="E279" s="188" t="s">
        <v>4033</v>
      </c>
      <c r="F279" s="188" t="s">
        <v>3806</v>
      </c>
      <c r="G279" s="261" t="s">
        <v>4146</v>
      </c>
      <c r="H279" s="202"/>
    </row>
    <row r="280" spans="1:8" ht="24.6" customHeight="1">
      <c r="A280" s="187" t="s">
        <v>4094</v>
      </c>
      <c r="B280" s="187" t="s">
        <v>3883</v>
      </c>
      <c r="C280" s="188">
        <v>1201</v>
      </c>
      <c r="D280" s="188" t="s">
        <v>4032</v>
      </c>
      <c r="E280" s="188" t="s">
        <v>4035</v>
      </c>
      <c r="F280" s="188" t="s">
        <v>3797</v>
      </c>
      <c r="G280" s="259" t="s">
        <v>4147</v>
      </c>
      <c r="H280" s="202"/>
    </row>
    <row r="281" spans="1:8" ht="24.6" customHeight="1">
      <c r="A281" s="187" t="s">
        <v>4094</v>
      </c>
      <c r="B281" s="187" t="s">
        <v>3883</v>
      </c>
      <c r="C281" s="188">
        <v>1201</v>
      </c>
      <c r="D281" s="188" t="s">
        <v>4032</v>
      </c>
      <c r="E281" s="188" t="s">
        <v>4035</v>
      </c>
      <c r="F281" s="188" t="s">
        <v>3797</v>
      </c>
      <c r="G281" s="259" t="s">
        <v>4148</v>
      </c>
      <c r="H281" s="202"/>
    </row>
    <row r="282" spans="1:8" ht="24.6" customHeight="1">
      <c r="A282" s="187" t="s">
        <v>3909</v>
      </c>
      <c r="B282" s="187" t="s">
        <v>3909</v>
      </c>
      <c r="C282" s="188">
        <v>1901</v>
      </c>
      <c r="D282" s="188" t="s">
        <v>4032</v>
      </c>
      <c r="E282" s="188" t="s">
        <v>4035</v>
      </c>
      <c r="F282" s="188" t="s">
        <v>3797</v>
      </c>
      <c r="G282" s="259" t="s">
        <v>4149</v>
      </c>
      <c r="H282" s="202"/>
    </row>
    <row r="283" spans="1:8" ht="24.6" customHeight="1">
      <c r="A283" s="190" t="s">
        <v>3909</v>
      </c>
      <c r="B283" s="190" t="s">
        <v>3909</v>
      </c>
      <c r="C283" s="188">
        <v>3901</v>
      </c>
      <c r="D283" s="188" t="s">
        <v>4032</v>
      </c>
      <c r="E283" s="188" t="s">
        <v>4033</v>
      </c>
      <c r="F283" s="188" t="s">
        <v>3806</v>
      </c>
      <c r="G283" s="261" t="s">
        <v>4150</v>
      </c>
      <c r="H283" s="202"/>
    </row>
    <row r="284" spans="1:8" ht="24.6" customHeight="1">
      <c r="A284" s="187" t="s">
        <v>4151</v>
      </c>
      <c r="B284" s="187" t="s">
        <v>3929</v>
      </c>
      <c r="C284" s="188">
        <v>1701</v>
      </c>
      <c r="D284" s="188" t="s">
        <v>4032</v>
      </c>
      <c r="E284" s="188" t="s">
        <v>4035</v>
      </c>
      <c r="F284" s="188" t="s">
        <v>3797</v>
      </c>
      <c r="G284" s="259" t="s">
        <v>4152</v>
      </c>
      <c r="H284" s="202"/>
    </row>
    <row r="285" spans="1:8" ht="24.6" customHeight="1">
      <c r="A285" s="190" t="s">
        <v>4051</v>
      </c>
      <c r="B285" s="190" t="s">
        <v>3929</v>
      </c>
      <c r="C285" s="188">
        <v>3810</v>
      </c>
      <c r="D285" s="188" t="s">
        <v>4032</v>
      </c>
      <c r="E285" s="188" t="s">
        <v>4033</v>
      </c>
      <c r="F285" s="188" t="s">
        <v>3806</v>
      </c>
      <c r="G285" s="261" t="s">
        <v>4152</v>
      </c>
      <c r="H285" s="202"/>
    </row>
    <row r="286" spans="1:8" ht="24.6" customHeight="1">
      <c r="A286" s="190" t="s">
        <v>4030</v>
      </c>
      <c r="B286" s="187" t="s">
        <v>4153</v>
      </c>
      <c r="C286" s="188">
        <v>3103</v>
      </c>
      <c r="D286" s="188" t="s">
        <v>4032</v>
      </c>
      <c r="E286" s="188" t="s">
        <v>4033</v>
      </c>
      <c r="F286" s="188" t="s">
        <v>3797</v>
      </c>
      <c r="G286" s="259" t="s">
        <v>4154</v>
      </c>
      <c r="H286" s="202"/>
    </row>
    <row r="287" spans="1:8" ht="24.6" customHeight="1">
      <c r="A287" s="190" t="s">
        <v>4030</v>
      </c>
      <c r="B287" s="187" t="s">
        <v>4153</v>
      </c>
      <c r="C287" s="188">
        <v>1103</v>
      </c>
      <c r="D287" s="188" t="s">
        <v>4032</v>
      </c>
      <c r="E287" s="188" t="s">
        <v>4035</v>
      </c>
      <c r="F287" s="188" t="s">
        <v>3797</v>
      </c>
      <c r="G287" s="259" t="s">
        <v>4155</v>
      </c>
      <c r="H287" s="202"/>
    </row>
    <row r="288" spans="1:8" ht="24.6" customHeight="1">
      <c r="A288" s="190" t="s">
        <v>4030</v>
      </c>
      <c r="B288" s="187" t="s">
        <v>4153</v>
      </c>
      <c r="C288" s="188">
        <v>3103</v>
      </c>
      <c r="D288" s="188" t="s">
        <v>4032</v>
      </c>
      <c r="E288" s="188" t="s">
        <v>4033</v>
      </c>
      <c r="F288" s="188" t="s">
        <v>3806</v>
      </c>
      <c r="G288" s="259" t="s">
        <v>4156</v>
      </c>
      <c r="H288" s="202"/>
    </row>
    <row r="289" spans="1:8" ht="24.6" customHeight="1">
      <c r="A289" s="190" t="s">
        <v>4030</v>
      </c>
      <c r="B289" s="190" t="s">
        <v>4153</v>
      </c>
      <c r="C289" s="188">
        <v>1103</v>
      </c>
      <c r="D289" s="188" t="s">
        <v>4032</v>
      </c>
      <c r="E289" s="188" t="s">
        <v>4035</v>
      </c>
      <c r="F289" s="188" t="s">
        <v>3797</v>
      </c>
      <c r="G289" s="261" t="s">
        <v>4157</v>
      </c>
      <c r="H289" s="202"/>
    </row>
    <row r="290" spans="1:8" ht="24.6" customHeight="1">
      <c r="A290" s="190" t="s">
        <v>4030</v>
      </c>
      <c r="B290" s="187" t="s">
        <v>4153</v>
      </c>
      <c r="C290" s="188">
        <v>3103</v>
      </c>
      <c r="D290" s="188" t="s">
        <v>4032</v>
      </c>
      <c r="E290" s="188" t="s">
        <v>4033</v>
      </c>
      <c r="F290" s="188" t="s">
        <v>3806</v>
      </c>
      <c r="G290" s="259" t="s">
        <v>4157</v>
      </c>
      <c r="H290" s="202"/>
    </row>
    <row r="291" spans="1:8" ht="24.6" customHeight="1">
      <c r="A291" s="190" t="s">
        <v>4030</v>
      </c>
      <c r="B291" s="187" t="s">
        <v>4153</v>
      </c>
      <c r="C291" s="188">
        <v>3104</v>
      </c>
      <c r="D291" s="188" t="s">
        <v>4032</v>
      </c>
      <c r="E291" s="188" t="s">
        <v>4033</v>
      </c>
      <c r="F291" s="188" t="s">
        <v>3797</v>
      </c>
      <c r="G291" s="259" t="s">
        <v>4158</v>
      </c>
      <c r="H291" s="202"/>
    </row>
    <row r="292" spans="1:8" ht="24.6" customHeight="1">
      <c r="A292" s="190" t="s">
        <v>4030</v>
      </c>
      <c r="B292" s="187" t="s">
        <v>4153</v>
      </c>
      <c r="C292" s="188">
        <v>1103</v>
      </c>
      <c r="D292" s="188" t="s">
        <v>4032</v>
      </c>
      <c r="E292" s="188" t="s">
        <v>4035</v>
      </c>
      <c r="F292" s="188" t="s">
        <v>3797</v>
      </c>
      <c r="G292" s="259" t="s">
        <v>4159</v>
      </c>
      <c r="H292" s="202"/>
    </row>
    <row r="293" spans="1:8" ht="24.6" customHeight="1">
      <c r="A293" s="190" t="s">
        <v>4030</v>
      </c>
      <c r="B293" s="187" t="s">
        <v>4153</v>
      </c>
      <c r="C293" s="188">
        <v>3103</v>
      </c>
      <c r="D293" s="188" t="s">
        <v>4032</v>
      </c>
      <c r="E293" s="188" t="s">
        <v>4033</v>
      </c>
      <c r="F293" s="188" t="s">
        <v>3806</v>
      </c>
      <c r="G293" s="259" t="s">
        <v>4159</v>
      </c>
      <c r="H293" s="202"/>
    </row>
    <row r="294" spans="1:8" ht="24.6" customHeight="1">
      <c r="A294" s="190" t="s">
        <v>4030</v>
      </c>
      <c r="B294" s="190" t="s">
        <v>4153</v>
      </c>
      <c r="C294" s="188">
        <v>1103</v>
      </c>
      <c r="D294" s="188" t="s">
        <v>4032</v>
      </c>
      <c r="E294" s="188" t="s">
        <v>4035</v>
      </c>
      <c r="F294" s="188" t="s">
        <v>3797</v>
      </c>
      <c r="G294" s="261" t="s">
        <v>4160</v>
      </c>
      <c r="H294" s="202"/>
    </row>
    <row r="295" spans="1:8" ht="24.6" customHeight="1">
      <c r="A295" s="190" t="s">
        <v>4030</v>
      </c>
      <c r="B295" s="187" t="s">
        <v>4153</v>
      </c>
      <c r="C295" s="188">
        <v>3103</v>
      </c>
      <c r="D295" s="188" t="s">
        <v>4032</v>
      </c>
      <c r="E295" s="188" t="s">
        <v>4033</v>
      </c>
      <c r="F295" s="188" t="s">
        <v>3806</v>
      </c>
      <c r="G295" s="259" t="s">
        <v>4160</v>
      </c>
      <c r="H295" s="202"/>
    </row>
    <row r="296" spans="1:8" ht="24.6" customHeight="1">
      <c r="A296" s="190" t="s">
        <v>4030</v>
      </c>
      <c r="B296" s="187" t="s">
        <v>4153</v>
      </c>
      <c r="C296" s="188">
        <v>3104</v>
      </c>
      <c r="D296" s="188" t="s">
        <v>4032</v>
      </c>
      <c r="E296" s="188" t="s">
        <v>4033</v>
      </c>
      <c r="F296" s="188" t="s">
        <v>3797</v>
      </c>
      <c r="G296" s="259" t="s">
        <v>4161</v>
      </c>
      <c r="H296" s="202"/>
    </row>
    <row r="297" spans="1:8" ht="24.6" customHeight="1">
      <c r="A297" s="190" t="s">
        <v>4030</v>
      </c>
      <c r="B297" s="190" t="s">
        <v>4153</v>
      </c>
      <c r="C297" s="188">
        <v>1103</v>
      </c>
      <c r="D297" s="188" t="s">
        <v>4032</v>
      </c>
      <c r="E297" s="188" t="s">
        <v>4035</v>
      </c>
      <c r="F297" s="188" t="s">
        <v>3797</v>
      </c>
      <c r="G297" s="261" t="s">
        <v>4162</v>
      </c>
      <c r="H297" s="202"/>
    </row>
    <row r="298" spans="1:8" ht="24.6" customHeight="1">
      <c r="A298" s="190" t="s">
        <v>4030</v>
      </c>
      <c r="B298" s="187" t="s">
        <v>4153</v>
      </c>
      <c r="C298" s="188">
        <v>3103</v>
      </c>
      <c r="D298" s="188" t="s">
        <v>4032</v>
      </c>
      <c r="E298" s="188" t="s">
        <v>4033</v>
      </c>
      <c r="F298" s="188" t="s">
        <v>3806</v>
      </c>
      <c r="G298" s="259" t="s">
        <v>4162</v>
      </c>
      <c r="H298" s="202"/>
    </row>
    <row r="299" spans="1:8" ht="24.6" customHeight="1">
      <c r="A299" s="187" t="s">
        <v>4163</v>
      </c>
      <c r="B299" s="187" t="s">
        <v>3941</v>
      </c>
      <c r="C299" s="188">
        <v>1501</v>
      </c>
      <c r="D299" s="188" t="s">
        <v>4032</v>
      </c>
      <c r="E299" s="188" t="s">
        <v>4035</v>
      </c>
      <c r="F299" s="188" t="s">
        <v>3797</v>
      </c>
      <c r="G299" s="259" t="s">
        <v>4164</v>
      </c>
      <c r="H299" s="202"/>
    </row>
    <row r="300" spans="1:8" ht="24.6" customHeight="1">
      <c r="A300" s="187" t="s">
        <v>4163</v>
      </c>
      <c r="B300" s="187" t="s">
        <v>3941</v>
      </c>
      <c r="C300" s="188">
        <v>1501</v>
      </c>
      <c r="D300" s="188" t="s">
        <v>4032</v>
      </c>
      <c r="E300" s="188" t="s">
        <v>4035</v>
      </c>
      <c r="F300" s="188" t="s">
        <v>3797</v>
      </c>
      <c r="G300" s="259" t="s">
        <v>4165</v>
      </c>
      <c r="H300" s="202"/>
    </row>
    <row r="301" spans="1:8" ht="24.6" customHeight="1">
      <c r="A301" s="187" t="s">
        <v>4163</v>
      </c>
      <c r="B301" s="187" t="s">
        <v>3941</v>
      </c>
      <c r="C301" s="188">
        <v>1501</v>
      </c>
      <c r="D301" s="188" t="s">
        <v>4032</v>
      </c>
      <c r="E301" s="188" t="s">
        <v>4035</v>
      </c>
      <c r="F301" s="188" t="s">
        <v>3797</v>
      </c>
      <c r="G301" s="259" t="s">
        <v>4166</v>
      </c>
      <c r="H301" s="202"/>
    </row>
    <row r="302" spans="1:8" ht="24.6" customHeight="1">
      <c r="A302" s="187" t="s">
        <v>4163</v>
      </c>
      <c r="B302" s="187" t="s">
        <v>3941</v>
      </c>
      <c r="C302" s="188">
        <v>1501</v>
      </c>
      <c r="D302" s="188" t="s">
        <v>4032</v>
      </c>
      <c r="E302" s="188" t="s">
        <v>4035</v>
      </c>
      <c r="F302" s="188" t="s">
        <v>3797</v>
      </c>
      <c r="G302" s="259" t="s">
        <v>4167</v>
      </c>
      <c r="H302" s="202"/>
    </row>
    <row r="303" spans="1:8" ht="24.6" customHeight="1">
      <c r="A303" s="187" t="s">
        <v>4163</v>
      </c>
      <c r="B303" s="187" t="s">
        <v>3941</v>
      </c>
      <c r="C303" s="188">
        <v>1501</v>
      </c>
      <c r="D303" s="188" t="s">
        <v>4032</v>
      </c>
      <c r="E303" s="188" t="s">
        <v>4035</v>
      </c>
      <c r="F303" s="188" t="s">
        <v>3797</v>
      </c>
      <c r="G303" s="259" t="s">
        <v>4168</v>
      </c>
      <c r="H303" s="202"/>
    </row>
    <row r="304" spans="1:8" ht="24.6" customHeight="1">
      <c r="A304" s="187" t="s">
        <v>4169</v>
      </c>
      <c r="B304" s="187" t="s">
        <v>3949</v>
      </c>
      <c r="C304" s="188">
        <v>1402</v>
      </c>
      <c r="D304" s="188" t="s">
        <v>4032</v>
      </c>
      <c r="E304" s="188" t="s">
        <v>4035</v>
      </c>
      <c r="F304" s="188" t="s">
        <v>3797</v>
      </c>
      <c r="G304" s="259" t="s">
        <v>4170</v>
      </c>
      <c r="H304" s="202"/>
    </row>
    <row r="305" spans="1:8" ht="24.6" customHeight="1">
      <c r="A305" s="190" t="s">
        <v>4051</v>
      </c>
      <c r="B305" s="190" t="s">
        <v>3949</v>
      </c>
      <c r="C305" s="188">
        <v>3811</v>
      </c>
      <c r="D305" s="188" t="s">
        <v>4032</v>
      </c>
      <c r="E305" s="188" t="s">
        <v>4033</v>
      </c>
      <c r="F305" s="188" t="s">
        <v>3806</v>
      </c>
      <c r="G305" s="261" t="s">
        <v>4171</v>
      </c>
      <c r="H305" s="202"/>
    </row>
    <row r="306" spans="1:8" ht="24.6" customHeight="1">
      <c r="A306" s="187" t="s">
        <v>4169</v>
      </c>
      <c r="B306" s="187" t="s">
        <v>3956</v>
      </c>
      <c r="C306" s="188">
        <v>1401</v>
      </c>
      <c r="D306" s="188" t="s">
        <v>4032</v>
      </c>
      <c r="E306" s="188" t="s">
        <v>4035</v>
      </c>
      <c r="F306" s="188" t="s">
        <v>3797</v>
      </c>
      <c r="G306" s="259" t="s">
        <v>4172</v>
      </c>
      <c r="H306" s="202"/>
    </row>
    <row r="307" spans="1:8" ht="24.6" customHeight="1">
      <c r="A307" s="190" t="s">
        <v>4051</v>
      </c>
      <c r="B307" s="190" t="s">
        <v>3956</v>
      </c>
      <c r="C307" s="188">
        <v>3809</v>
      </c>
      <c r="D307" s="188" t="s">
        <v>4032</v>
      </c>
      <c r="E307" s="188" t="s">
        <v>4033</v>
      </c>
      <c r="F307" s="188" t="s">
        <v>3806</v>
      </c>
      <c r="G307" s="261" t="s">
        <v>4172</v>
      </c>
      <c r="H307" s="202"/>
    </row>
    <row r="308" spans="1:8" ht="24.6" customHeight="1">
      <c r="A308" s="187" t="s">
        <v>4169</v>
      </c>
      <c r="B308" s="187" t="s">
        <v>3956</v>
      </c>
      <c r="C308" s="188">
        <v>1401</v>
      </c>
      <c r="D308" s="188" t="s">
        <v>4032</v>
      </c>
      <c r="E308" s="188" t="s">
        <v>4035</v>
      </c>
      <c r="F308" s="188" t="s">
        <v>3797</v>
      </c>
      <c r="G308" s="259" t="s">
        <v>4173</v>
      </c>
      <c r="H308" s="202"/>
    </row>
    <row r="309" spans="1:8" ht="24.6" customHeight="1">
      <c r="A309" s="190" t="s">
        <v>4051</v>
      </c>
      <c r="B309" s="190" t="s">
        <v>3956</v>
      </c>
      <c r="C309" s="188">
        <v>3809</v>
      </c>
      <c r="D309" s="188" t="s">
        <v>4032</v>
      </c>
      <c r="E309" s="188" t="s">
        <v>4033</v>
      </c>
      <c r="F309" s="188" t="s">
        <v>3806</v>
      </c>
      <c r="G309" s="261" t="s">
        <v>4173</v>
      </c>
      <c r="H309" s="202"/>
    </row>
    <row r="310" spans="1:8" ht="24.6" customHeight="1">
      <c r="A310" s="187" t="s">
        <v>4169</v>
      </c>
      <c r="B310" s="187" t="s">
        <v>3956</v>
      </c>
      <c r="C310" s="188">
        <v>1401</v>
      </c>
      <c r="D310" s="188" t="s">
        <v>4032</v>
      </c>
      <c r="E310" s="188" t="s">
        <v>4035</v>
      </c>
      <c r="F310" s="188" t="s">
        <v>3797</v>
      </c>
      <c r="G310" s="259" t="s">
        <v>4174</v>
      </c>
      <c r="H310" s="202"/>
    </row>
    <row r="311" spans="1:8" ht="24.6" customHeight="1">
      <c r="A311" s="190" t="s">
        <v>4051</v>
      </c>
      <c r="B311" s="190" t="s">
        <v>3956</v>
      </c>
      <c r="C311" s="188">
        <v>3809</v>
      </c>
      <c r="D311" s="188" t="s">
        <v>4032</v>
      </c>
      <c r="E311" s="188" t="s">
        <v>4033</v>
      </c>
      <c r="F311" s="188" t="s">
        <v>3797</v>
      </c>
      <c r="G311" s="261" t="s">
        <v>4175</v>
      </c>
      <c r="H311" s="202"/>
    </row>
    <row r="312" spans="1:8" ht="24.6" customHeight="1">
      <c r="A312" s="190" t="s">
        <v>4061</v>
      </c>
      <c r="B312" s="190" t="s">
        <v>3972</v>
      </c>
      <c r="C312" s="188">
        <v>3402</v>
      </c>
      <c r="D312" s="188" t="s">
        <v>4032</v>
      </c>
      <c r="E312" s="188" t="s">
        <v>4033</v>
      </c>
      <c r="F312" s="188" t="s">
        <v>3797</v>
      </c>
      <c r="G312" s="261" t="s">
        <v>4176</v>
      </c>
      <c r="H312" s="202"/>
    </row>
    <row r="313" spans="1:8" ht="24.6" customHeight="1">
      <c r="A313" s="187" t="s">
        <v>4068</v>
      </c>
      <c r="B313" s="190" t="s">
        <v>3976</v>
      </c>
      <c r="C313" s="188">
        <v>3304</v>
      </c>
      <c r="D313" s="188" t="s">
        <v>4032</v>
      </c>
      <c r="E313" s="188" t="s">
        <v>4033</v>
      </c>
      <c r="F313" s="188" t="s">
        <v>3797</v>
      </c>
      <c r="G313" s="261" t="s">
        <v>4177</v>
      </c>
      <c r="H313" s="202"/>
    </row>
    <row r="314" spans="1:8" ht="24.6" customHeight="1">
      <c r="A314" s="187" t="s">
        <v>4068</v>
      </c>
      <c r="B314" s="190" t="s">
        <v>3976</v>
      </c>
      <c r="C314" s="188">
        <v>3304</v>
      </c>
      <c r="D314" s="188" t="s">
        <v>4032</v>
      </c>
      <c r="E314" s="188" t="s">
        <v>4033</v>
      </c>
      <c r="F314" s="188" t="s">
        <v>3797</v>
      </c>
      <c r="G314" s="261" t="s">
        <v>4178</v>
      </c>
      <c r="H314" s="202"/>
    </row>
    <row r="315" spans="1:8" ht="24.6" customHeight="1">
      <c r="A315" s="190" t="s">
        <v>4030</v>
      </c>
      <c r="B315" s="190" t="s">
        <v>3980</v>
      </c>
      <c r="C315" s="188">
        <v>1101</v>
      </c>
      <c r="D315" s="188" t="s">
        <v>4032</v>
      </c>
      <c r="E315" s="188" t="s">
        <v>4035</v>
      </c>
      <c r="F315" s="188" t="s">
        <v>3797</v>
      </c>
      <c r="G315" s="261" t="s">
        <v>4179</v>
      </c>
      <c r="H315" s="202"/>
    </row>
    <row r="316" spans="1:8" ht="24.6" customHeight="1">
      <c r="A316" s="190" t="s">
        <v>4030</v>
      </c>
      <c r="B316" s="190" t="s">
        <v>3980</v>
      </c>
      <c r="C316" s="188">
        <v>3101</v>
      </c>
      <c r="D316" s="188" t="s">
        <v>4032</v>
      </c>
      <c r="E316" s="188" t="s">
        <v>4033</v>
      </c>
      <c r="F316" s="188" t="s">
        <v>3806</v>
      </c>
      <c r="G316" s="261" t="s">
        <v>4180</v>
      </c>
      <c r="H316" s="202"/>
    </row>
    <row r="317" spans="1:8" ht="24.6" customHeight="1">
      <c r="A317" s="190" t="s">
        <v>4030</v>
      </c>
      <c r="B317" s="190" t="s">
        <v>3980</v>
      </c>
      <c r="C317" s="188">
        <v>1101</v>
      </c>
      <c r="D317" s="188" t="s">
        <v>4032</v>
      </c>
      <c r="E317" s="188" t="s">
        <v>4035</v>
      </c>
      <c r="F317" s="188" t="s">
        <v>3797</v>
      </c>
      <c r="G317" s="261" t="s">
        <v>4181</v>
      </c>
      <c r="H317" s="202"/>
    </row>
    <row r="318" spans="1:8" ht="24.6" customHeight="1">
      <c r="A318" s="190" t="s">
        <v>4030</v>
      </c>
      <c r="B318" s="190" t="s">
        <v>3980</v>
      </c>
      <c r="C318" s="188">
        <v>3101</v>
      </c>
      <c r="D318" s="188" t="s">
        <v>4032</v>
      </c>
      <c r="E318" s="188" t="s">
        <v>4033</v>
      </c>
      <c r="F318" s="188" t="s">
        <v>3806</v>
      </c>
      <c r="G318" s="261" t="s">
        <v>4182</v>
      </c>
      <c r="H318" s="202"/>
    </row>
    <row r="319" spans="1:8" ht="24.6" customHeight="1">
      <c r="A319" s="190" t="s">
        <v>4030</v>
      </c>
      <c r="B319" s="190" t="s">
        <v>3980</v>
      </c>
      <c r="C319" s="188">
        <v>1101</v>
      </c>
      <c r="D319" s="188" t="s">
        <v>4032</v>
      </c>
      <c r="E319" s="188" t="s">
        <v>4035</v>
      </c>
      <c r="F319" s="188" t="s">
        <v>3797</v>
      </c>
      <c r="G319" s="261" t="s">
        <v>4183</v>
      </c>
      <c r="H319" s="202"/>
    </row>
    <row r="320" spans="1:8" ht="24.6" customHeight="1">
      <c r="A320" s="190" t="s">
        <v>4030</v>
      </c>
      <c r="B320" s="190" t="s">
        <v>3980</v>
      </c>
      <c r="C320" s="188">
        <v>3101</v>
      </c>
      <c r="D320" s="188" t="s">
        <v>4032</v>
      </c>
      <c r="E320" s="188" t="s">
        <v>4033</v>
      </c>
      <c r="F320" s="188" t="s">
        <v>3806</v>
      </c>
      <c r="G320" s="261" t="s">
        <v>4184</v>
      </c>
      <c r="H320" s="202"/>
    </row>
    <row r="321" spans="1:8" ht="24.6" customHeight="1">
      <c r="A321" s="190" t="s">
        <v>4030</v>
      </c>
      <c r="B321" s="190" t="s">
        <v>3980</v>
      </c>
      <c r="C321" s="188">
        <v>1101</v>
      </c>
      <c r="D321" s="188" t="s">
        <v>4032</v>
      </c>
      <c r="E321" s="188" t="s">
        <v>4035</v>
      </c>
      <c r="F321" s="188" t="s">
        <v>3797</v>
      </c>
      <c r="G321" s="261" t="s">
        <v>4185</v>
      </c>
      <c r="H321" s="202"/>
    </row>
    <row r="322" spans="1:8" ht="24.6" customHeight="1">
      <c r="A322" s="190" t="s">
        <v>4030</v>
      </c>
      <c r="B322" s="190" t="s">
        <v>3980</v>
      </c>
      <c r="C322" s="188">
        <v>3101</v>
      </c>
      <c r="D322" s="188" t="s">
        <v>4032</v>
      </c>
      <c r="E322" s="188" t="s">
        <v>4033</v>
      </c>
      <c r="F322" s="188" t="s">
        <v>3806</v>
      </c>
      <c r="G322" s="261" t="s">
        <v>4186</v>
      </c>
      <c r="H322" s="202"/>
    </row>
    <row r="323" spans="1:8" ht="24.6" customHeight="1">
      <c r="A323" s="190" t="s">
        <v>4030</v>
      </c>
      <c r="B323" s="190" t="s">
        <v>3980</v>
      </c>
      <c r="C323" s="188">
        <v>1101</v>
      </c>
      <c r="D323" s="188" t="s">
        <v>4032</v>
      </c>
      <c r="E323" s="188" t="s">
        <v>4035</v>
      </c>
      <c r="F323" s="188" t="s">
        <v>3797</v>
      </c>
      <c r="G323" s="261" t="s">
        <v>4187</v>
      </c>
      <c r="H323" s="202"/>
    </row>
    <row r="324" spans="1:8" ht="24.6" customHeight="1">
      <c r="A324" s="190" t="s">
        <v>4030</v>
      </c>
      <c r="B324" s="190" t="s">
        <v>3980</v>
      </c>
      <c r="C324" s="188">
        <v>3101</v>
      </c>
      <c r="D324" s="188" t="s">
        <v>4032</v>
      </c>
      <c r="E324" s="188" t="s">
        <v>4033</v>
      </c>
      <c r="F324" s="188" t="s">
        <v>3806</v>
      </c>
      <c r="G324" s="261" t="s">
        <v>4188</v>
      </c>
      <c r="H324" s="202"/>
    </row>
    <row r="325" spans="1:8" ht="24.6" customHeight="1">
      <c r="A325" s="190" t="s">
        <v>4030</v>
      </c>
      <c r="B325" s="187" t="s">
        <v>4189</v>
      </c>
      <c r="C325" s="188">
        <v>1104</v>
      </c>
      <c r="D325" s="188" t="s">
        <v>4032</v>
      </c>
      <c r="E325" s="188" t="s">
        <v>4035</v>
      </c>
      <c r="F325" s="188" t="s">
        <v>3797</v>
      </c>
      <c r="G325" s="259" t="s">
        <v>4158</v>
      </c>
      <c r="H325" s="202"/>
    </row>
    <row r="326" spans="1:8" ht="24.6" customHeight="1">
      <c r="A326" s="190" t="s">
        <v>4030</v>
      </c>
      <c r="B326" s="187" t="s">
        <v>4189</v>
      </c>
      <c r="C326" s="188">
        <v>1104</v>
      </c>
      <c r="D326" s="188" t="s">
        <v>4032</v>
      </c>
      <c r="E326" s="188" t="s">
        <v>4035</v>
      </c>
      <c r="F326" s="188" t="s">
        <v>3797</v>
      </c>
      <c r="G326" s="259" t="s">
        <v>4190</v>
      </c>
      <c r="H326" s="202"/>
    </row>
    <row r="327" spans="1:8" ht="24.6" customHeight="1">
      <c r="A327" s="190" t="s">
        <v>4051</v>
      </c>
      <c r="B327" s="190" t="s">
        <v>4191</v>
      </c>
      <c r="C327" s="188">
        <v>3808</v>
      </c>
      <c r="D327" s="188" t="s">
        <v>4032</v>
      </c>
      <c r="E327" s="188" t="s">
        <v>4033</v>
      </c>
      <c r="F327" s="188" t="s">
        <v>3797</v>
      </c>
      <c r="G327" s="261" t="s">
        <v>4047</v>
      </c>
      <c r="H327" s="202"/>
    </row>
    <row r="328" spans="1:8" ht="24.6" customHeight="1">
      <c r="A328" s="190" t="s">
        <v>4051</v>
      </c>
      <c r="B328" s="190" t="s">
        <v>4191</v>
      </c>
      <c r="C328" s="188">
        <v>3808</v>
      </c>
      <c r="D328" s="188" t="s">
        <v>4032</v>
      </c>
      <c r="E328" s="188" t="s">
        <v>4033</v>
      </c>
      <c r="F328" s="188" t="s">
        <v>3797</v>
      </c>
      <c r="G328" s="261" t="s">
        <v>4049</v>
      </c>
      <c r="H328" s="202"/>
    </row>
    <row r="329" spans="1:8" ht="24.6" customHeight="1">
      <c r="A329" s="190" t="s">
        <v>4051</v>
      </c>
      <c r="B329" s="190" t="s">
        <v>4191</v>
      </c>
      <c r="C329" s="188">
        <v>3808</v>
      </c>
      <c r="D329" s="188" t="s">
        <v>4032</v>
      </c>
      <c r="E329" s="188" t="s">
        <v>4033</v>
      </c>
      <c r="F329" s="188" t="s">
        <v>3797</v>
      </c>
      <c r="G329" s="261" t="s">
        <v>4050</v>
      </c>
      <c r="H329" s="202"/>
    </row>
    <row r="330" spans="1:8" ht="24.6" customHeight="1">
      <c r="A330" s="190" t="s">
        <v>4051</v>
      </c>
      <c r="B330" s="190" t="s">
        <v>4191</v>
      </c>
      <c r="C330" s="188">
        <v>3808</v>
      </c>
      <c r="D330" s="188" t="s">
        <v>4032</v>
      </c>
      <c r="E330" s="188" t="s">
        <v>4033</v>
      </c>
      <c r="F330" s="188" t="s">
        <v>3797</v>
      </c>
      <c r="G330" s="261" t="s">
        <v>4192</v>
      </c>
      <c r="H330" s="202"/>
    </row>
    <row r="331" spans="1:8" ht="24.6" customHeight="1">
      <c r="A331" s="190" t="s">
        <v>4051</v>
      </c>
      <c r="B331" s="190" t="s">
        <v>4193</v>
      </c>
      <c r="C331" s="188">
        <v>3807</v>
      </c>
      <c r="D331" s="188" t="s">
        <v>4032</v>
      </c>
      <c r="E331" s="188" t="s">
        <v>4033</v>
      </c>
      <c r="F331" s="188" t="s">
        <v>3797</v>
      </c>
      <c r="G331" s="261" t="s">
        <v>4086</v>
      </c>
      <c r="H331" s="202"/>
    </row>
    <row r="332" spans="1:8" ht="24.6" customHeight="1">
      <c r="A332" s="190" t="s">
        <v>4051</v>
      </c>
      <c r="B332" s="190" t="s">
        <v>4193</v>
      </c>
      <c r="C332" s="188">
        <v>3807</v>
      </c>
      <c r="D332" s="188" t="s">
        <v>4032</v>
      </c>
      <c r="E332" s="188" t="s">
        <v>4033</v>
      </c>
      <c r="F332" s="188" t="s">
        <v>3797</v>
      </c>
      <c r="G332" s="261" t="s">
        <v>4087</v>
      </c>
      <c r="H332" s="202"/>
    </row>
    <row r="333" spans="1:8" ht="24.6" customHeight="1">
      <c r="A333" s="190" t="s">
        <v>4051</v>
      </c>
      <c r="B333" s="190" t="s">
        <v>4193</v>
      </c>
      <c r="C333" s="188">
        <v>3807</v>
      </c>
      <c r="D333" s="188" t="s">
        <v>4032</v>
      </c>
      <c r="E333" s="188" t="s">
        <v>4033</v>
      </c>
      <c r="F333" s="188" t="s">
        <v>3797</v>
      </c>
      <c r="G333" s="261" t="s">
        <v>4047</v>
      </c>
      <c r="H333" s="202"/>
    </row>
    <row r="334" spans="1:8" ht="24.6" customHeight="1">
      <c r="A334" s="190" t="s">
        <v>4051</v>
      </c>
      <c r="B334" s="190" t="s">
        <v>4193</v>
      </c>
      <c r="C334" s="188">
        <v>3807</v>
      </c>
      <c r="D334" s="188" t="s">
        <v>4032</v>
      </c>
      <c r="E334" s="188" t="s">
        <v>4033</v>
      </c>
      <c r="F334" s="188" t="s">
        <v>3797</v>
      </c>
      <c r="G334" s="261" t="s">
        <v>4049</v>
      </c>
      <c r="H334" s="202"/>
    </row>
    <row r="335" spans="1:8" ht="24.6" customHeight="1">
      <c r="A335" s="190" t="s">
        <v>4051</v>
      </c>
      <c r="B335" s="190" t="s">
        <v>4193</v>
      </c>
      <c r="C335" s="188">
        <v>3807</v>
      </c>
      <c r="D335" s="188" t="s">
        <v>4032</v>
      </c>
      <c r="E335" s="188" t="s">
        <v>4033</v>
      </c>
      <c r="F335" s="188" t="s">
        <v>3797</v>
      </c>
      <c r="G335" s="261" t="s">
        <v>4050</v>
      </c>
      <c r="H335" s="202"/>
    </row>
    <row r="336" spans="1:8" ht="24.6" customHeight="1">
      <c r="A336" s="190" t="s">
        <v>4051</v>
      </c>
      <c r="B336" s="190" t="s">
        <v>4193</v>
      </c>
      <c r="C336" s="188">
        <v>3807</v>
      </c>
      <c r="D336" s="188" t="s">
        <v>4032</v>
      </c>
      <c r="E336" s="188" t="s">
        <v>4033</v>
      </c>
      <c r="F336" s="188" t="s">
        <v>3797</v>
      </c>
      <c r="G336" s="261" t="s">
        <v>4194</v>
      </c>
      <c r="H336" s="202"/>
    </row>
    <row r="337" spans="1:8" ht="24.6" customHeight="1">
      <c r="A337" s="190" t="s">
        <v>4051</v>
      </c>
      <c r="B337" s="190" t="s">
        <v>3986</v>
      </c>
      <c r="C337" s="188">
        <v>3806</v>
      </c>
      <c r="D337" s="188" t="s">
        <v>4032</v>
      </c>
      <c r="E337" s="188" t="s">
        <v>4033</v>
      </c>
      <c r="F337" s="188" t="s">
        <v>3797</v>
      </c>
      <c r="G337" s="261" t="s">
        <v>4195</v>
      </c>
      <c r="H337" s="202"/>
    </row>
    <row r="338" spans="1:8" ht="24.6" customHeight="1">
      <c r="A338" s="190" t="s">
        <v>4051</v>
      </c>
      <c r="B338" s="190" t="s">
        <v>3986</v>
      </c>
      <c r="C338" s="188">
        <v>3806</v>
      </c>
      <c r="D338" s="188" t="s">
        <v>4032</v>
      </c>
      <c r="E338" s="188" t="s">
        <v>4033</v>
      </c>
      <c r="F338" s="188" t="s">
        <v>3797</v>
      </c>
      <c r="G338" s="261" t="s">
        <v>4196</v>
      </c>
      <c r="H338" s="202"/>
    </row>
    <row r="339" spans="1:8" ht="24.6" customHeight="1">
      <c r="A339" s="190" t="s">
        <v>4197</v>
      </c>
      <c r="B339" s="190" t="s">
        <v>3989</v>
      </c>
      <c r="C339" s="188">
        <v>3703</v>
      </c>
      <c r="D339" s="188" t="s">
        <v>4032</v>
      </c>
      <c r="E339" s="188" t="s">
        <v>4033</v>
      </c>
      <c r="F339" s="188" t="s">
        <v>3797</v>
      </c>
      <c r="G339" s="261" t="s">
        <v>4198</v>
      </c>
      <c r="H339" s="202"/>
    </row>
    <row r="340" spans="1:8" ht="24.6" customHeight="1">
      <c r="A340" s="190" t="s">
        <v>4197</v>
      </c>
      <c r="B340" s="190" t="s">
        <v>3989</v>
      </c>
      <c r="C340" s="188">
        <v>3703</v>
      </c>
      <c r="D340" s="188" t="s">
        <v>4032</v>
      </c>
      <c r="E340" s="188" t="s">
        <v>4033</v>
      </c>
      <c r="F340" s="188" t="s">
        <v>3797</v>
      </c>
      <c r="G340" s="261" t="s">
        <v>4164</v>
      </c>
      <c r="H340" s="202"/>
    </row>
    <row r="341" spans="1:8" ht="24.6" customHeight="1">
      <c r="A341" s="190" t="s">
        <v>4197</v>
      </c>
      <c r="B341" s="190" t="s">
        <v>3989</v>
      </c>
      <c r="C341" s="188">
        <v>3703</v>
      </c>
      <c r="D341" s="188" t="s">
        <v>4032</v>
      </c>
      <c r="E341" s="188" t="s">
        <v>4033</v>
      </c>
      <c r="F341" s="188" t="s">
        <v>3797</v>
      </c>
      <c r="G341" s="261" t="s">
        <v>4199</v>
      </c>
      <c r="H341" s="202"/>
    </row>
    <row r="342" spans="1:8" ht="24.6" customHeight="1">
      <c r="A342" s="190" t="s">
        <v>4197</v>
      </c>
      <c r="B342" s="190" t="s">
        <v>3989</v>
      </c>
      <c r="C342" s="188">
        <v>3703</v>
      </c>
      <c r="D342" s="188" t="s">
        <v>4032</v>
      </c>
      <c r="E342" s="188" t="s">
        <v>4033</v>
      </c>
      <c r="F342" s="188" t="s">
        <v>3797</v>
      </c>
      <c r="G342" s="261" t="s">
        <v>4200</v>
      </c>
      <c r="H342" s="202"/>
    </row>
    <row r="343" spans="1:8" ht="24.6" customHeight="1">
      <c r="A343" s="190" t="s">
        <v>4197</v>
      </c>
      <c r="B343" s="190" t="s">
        <v>3989</v>
      </c>
      <c r="C343" s="188">
        <v>3703</v>
      </c>
      <c r="D343" s="188" t="s">
        <v>4032</v>
      </c>
      <c r="E343" s="188" t="s">
        <v>4033</v>
      </c>
      <c r="F343" s="188" t="s">
        <v>3797</v>
      </c>
      <c r="G343" s="261" t="s">
        <v>4201</v>
      </c>
      <c r="H343" s="202"/>
    </row>
    <row r="344" spans="1:8" ht="24.6" customHeight="1">
      <c r="A344" s="190" t="s">
        <v>4051</v>
      </c>
      <c r="B344" s="190" t="s">
        <v>3992</v>
      </c>
      <c r="C344" s="188">
        <v>3802</v>
      </c>
      <c r="D344" s="188" t="s">
        <v>4032</v>
      </c>
      <c r="E344" s="188" t="s">
        <v>4033</v>
      </c>
      <c r="F344" s="188" t="s">
        <v>3797</v>
      </c>
      <c r="G344" s="261" t="s">
        <v>4202</v>
      </c>
      <c r="H344" s="202"/>
    </row>
    <row r="345" spans="1:8" ht="24.6" customHeight="1">
      <c r="A345" s="187" t="s">
        <v>4203</v>
      </c>
      <c r="B345" s="187" t="s">
        <v>3998</v>
      </c>
      <c r="C345" s="188">
        <v>3201</v>
      </c>
      <c r="D345" s="188" t="s">
        <v>4032</v>
      </c>
      <c r="E345" s="188" t="s">
        <v>4033</v>
      </c>
      <c r="F345" s="188" t="s">
        <v>3797</v>
      </c>
      <c r="G345" s="259" t="s">
        <v>4204</v>
      </c>
      <c r="H345" s="202"/>
    </row>
    <row r="346" spans="1:8" ht="24.6" customHeight="1">
      <c r="A346" s="187" t="s">
        <v>4203</v>
      </c>
      <c r="B346" s="187" t="s">
        <v>3998</v>
      </c>
      <c r="C346" s="188">
        <v>3201</v>
      </c>
      <c r="D346" s="188" t="s">
        <v>4032</v>
      </c>
      <c r="E346" s="188" t="s">
        <v>4033</v>
      </c>
      <c r="F346" s="188" t="s">
        <v>3797</v>
      </c>
      <c r="G346" s="259" t="s">
        <v>4205</v>
      </c>
      <c r="H346" s="202"/>
    </row>
    <row r="347" spans="1:8" ht="24.6" customHeight="1">
      <c r="A347" s="187" t="s">
        <v>4203</v>
      </c>
      <c r="B347" s="187" t="s">
        <v>3998</v>
      </c>
      <c r="C347" s="188">
        <v>3201</v>
      </c>
      <c r="D347" s="188" t="s">
        <v>4032</v>
      </c>
      <c r="E347" s="188" t="s">
        <v>4033</v>
      </c>
      <c r="F347" s="188" t="s">
        <v>3797</v>
      </c>
      <c r="G347" s="259" t="s">
        <v>4206</v>
      </c>
      <c r="H347" s="202"/>
    </row>
    <row r="348" spans="1:8" ht="24.6" customHeight="1">
      <c r="A348" s="187" t="s">
        <v>4203</v>
      </c>
      <c r="B348" s="187" t="s">
        <v>3998</v>
      </c>
      <c r="C348" s="188">
        <v>3201</v>
      </c>
      <c r="D348" s="188" t="s">
        <v>4032</v>
      </c>
      <c r="E348" s="188" t="s">
        <v>4033</v>
      </c>
      <c r="F348" s="188" t="s">
        <v>3797</v>
      </c>
      <c r="G348" s="259" t="s">
        <v>4207</v>
      </c>
      <c r="H348" s="202"/>
    </row>
    <row r="349" spans="1:8" ht="24.6" customHeight="1">
      <c r="A349" s="187" t="s">
        <v>4203</v>
      </c>
      <c r="B349" s="187" t="s">
        <v>3998</v>
      </c>
      <c r="C349" s="188">
        <v>3201</v>
      </c>
      <c r="D349" s="188" t="s">
        <v>4032</v>
      </c>
      <c r="E349" s="188" t="s">
        <v>4033</v>
      </c>
      <c r="F349" s="188" t="s">
        <v>3797</v>
      </c>
      <c r="G349" s="259" t="s">
        <v>4208</v>
      </c>
      <c r="H349" s="202"/>
    </row>
    <row r="350" spans="1:8" ht="24.6" customHeight="1">
      <c r="A350" s="187" t="s">
        <v>4203</v>
      </c>
      <c r="B350" s="187" t="s">
        <v>3998</v>
      </c>
      <c r="C350" s="188">
        <v>3201</v>
      </c>
      <c r="D350" s="188" t="s">
        <v>4032</v>
      </c>
      <c r="E350" s="188" t="s">
        <v>4033</v>
      </c>
      <c r="F350" s="188" t="s">
        <v>3797</v>
      </c>
      <c r="G350" s="259" t="s">
        <v>4209</v>
      </c>
      <c r="H350" s="202"/>
    </row>
    <row r="351" spans="1:8" ht="24.6" customHeight="1">
      <c r="A351" s="187" t="s">
        <v>4203</v>
      </c>
      <c r="B351" s="187" t="s">
        <v>3998</v>
      </c>
      <c r="C351" s="188">
        <v>3201</v>
      </c>
      <c r="D351" s="188" t="s">
        <v>4032</v>
      </c>
      <c r="E351" s="188" t="s">
        <v>4033</v>
      </c>
      <c r="F351" s="188" t="s">
        <v>3797</v>
      </c>
      <c r="G351" s="259" t="s">
        <v>4210</v>
      </c>
      <c r="H351" s="202"/>
    </row>
    <row r="352" spans="1:8" ht="24.6" customHeight="1">
      <c r="A352" s="190" t="s">
        <v>4061</v>
      </c>
      <c r="B352" s="190" t="s">
        <v>4002</v>
      </c>
      <c r="C352" s="188">
        <v>3401</v>
      </c>
      <c r="D352" s="188" t="s">
        <v>4032</v>
      </c>
      <c r="E352" s="188" t="s">
        <v>4033</v>
      </c>
      <c r="F352" s="188" t="s">
        <v>3797</v>
      </c>
      <c r="G352" s="261" t="s">
        <v>4211</v>
      </c>
      <c r="H352" s="202"/>
    </row>
    <row r="353" spans="1:8" ht="24.6" customHeight="1">
      <c r="A353" s="190" t="s">
        <v>4212</v>
      </c>
      <c r="B353" s="190" t="s">
        <v>4008</v>
      </c>
      <c r="C353" s="188">
        <v>3601</v>
      </c>
      <c r="D353" s="188" t="s">
        <v>4032</v>
      </c>
      <c r="E353" s="188" t="s">
        <v>4033</v>
      </c>
      <c r="F353" s="188" t="s">
        <v>3797</v>
      </c>
      <c r="G353" s="261" t="s">
        <v>4213</v>
      </c>
      <c r="H353" s="202"/>
    </row>
    <row r="354" spans="1:8" ht="24.6" customHeight="1">
      <c r="A354" s="190" t="s">
        <v>4212</v>
      </c>
      <c r="B354" s="190" t="s">
        <v>4008</v>
      </c>
      <c r="C354" s="188">
        <v>3601</v>
      </c>
      <c r="D354" s="188" t="s">
        <v>4032</v>
      </c>
      <c r="E354" s="188" t="s">
        <v>4033</v>
      </c>
      <c r="F354" s="188" t="s">
        <v>3797</v>
      </c>
      <c r="G354" s="261" t="s">
        <v>4214</v>
      </c>
      <c r="H354" s="202"/>
    </row>
    <row r="355" spans="1:8" ht="24.6" customHeight="1">
      <c r="A355" s="190" t="s">
        <v>4212</v>
      </c>
      <c r="B355" s="190" t="s">
        <v>4008</v>
      </c>
      <c r="C355" s="188">
        <v>3601</v>
      </c>
      <c r="D355" s="188" t="s">
        <v>4032</v>
      </c>
      <c r="E355" s="188" t="s">
        <v>4033</v>
      </c>
      <c r="F355" s="188" t="s">
        <v>3797</v>
      </c>
      <c r="G355" s="261" t="s">
        <v>4215</v>
      </c>
      <c r="H355" s="202"/>
    </row>
    <row r="356" spans="1:8" ht="24.6" customHeight="1">
      <c r="A356" s="190" t="s">
        <v>4212</v>
      </c>
      <c r="B356" s="190" t="s">
        <v>4008</v>
      </c>
      <c r="C356" s="188">
        <v>3601</v>
      </c>
      <c r="D356" s="188" t="s">
        <v>4032</v>
      </c>
      <c r="E356" s="188" t="s">
        <v>4033</v>
      </c>
      <c r="F356" s="188" t="s">
        <v>3797</v>
      </c>
      <c r="G356" s="261" t="s">
        <v>4216</v>
      </c>
      <c r="H356" s="202"/>
    </row>
    <row r="357" spans="1:8" ht="24.6" customHeight="1">
      <c r="A357" s="187" t="s">
        <v>4043</v>
      </c>
      <c r="B357" s="187" t="s">
        <v>4217</v>
      </c>
      <c r="C357" s="188">
        <v>1601</v>
      </c>
      <c r="D357" s="188" t="s">
        <v>4032</v>
      </c>
      <c r="E357" s="188" t="s">
        <v>4035</v>
      </c>
      <c r="F357" s="188" t="s">
        <v>3797</v>
      </c>
      <c r="G357" s="259" t="s">
        <v>4218</v>
      </c>
      <c r="H357" s="202"/>
    </row>
    <row r="358" spans="1:8" ht="24.6" customHeight="1">
      <c r="A358" s="190" t="s">
        <v>4046</v>
      </c>
      <c r="B358" s="190" t="s">
        <v>4217</v>
      </c>
      <c r="C358" s="188">
        <v>3501</v>
      </c>
      <c r="D358" s="188" t="s">
        <v>4032</v>
      </c>
      <c r="E358" s="188" t="s">
        <v>4033</v>
      </c>
      <c r="F358" s="188" t="s">
        <v>3797</v>
      </c>
      <c r="G358" s="261" t="s">
        <v>4218</v>
      </c>
      <c r="H358" s="202"/>
    </row>
    <row r="359" spans="1:8" ht="24.6" customHeight="1">
      <c r="A359" s="187" t="s">
        <v>4043</v>
      </c>
      <c r="B359" s="187" t="s">
        <v>4217</v>
      </c>
      <c r="C359" s="188">
        <v>1601</v>
      </c>
      <c r="D359" s="188" t="s">
        <v>4032</v>
      </c>
      <c r="E359" s="188" t="s">
        <v>4035</v>
      </c>
      <c r="F359" s="188" t="s">
        <v>3797</v>
      </c>
      <c r="G359" s="259" t="s">
        <v>4047</v>
      </c>
      <c r="H359" s="202"/>
    </row>
    <row r="360" spans="1:8" ht="24.6" customHeight="1">
      <c r="A360" s="190" t="s">
        <v>4046</v>
      </c>
      <c r="B360" s="190" t="s">
        <v>4217</v>
      </c>
      <c r="C360" s="188">
        <v>3501</v>
      </c>
      <c r="D360" s="188" t="s">
        <v>4032</v>
      </c>
      <c r="E360" s="188" t="s">
        <v>4033</v>
      </c>
      <c r="F360" s="188" t="s">
        <v>3806</v>
      </c>
      <c r="G360" s="261" t="s">
        <v>4047</v>
      </c>
      <c r="H360" s="202"/>
    </row>
    <row r="361" spans="1:8" ht="24.6" customHeight="1">
      <c r="A361" s="190" t="s">
        <v>4046</v>
      </c>
      <c r="B361" s="190" t="s">
        <v>4217</v>
      </c>
      <c r="C361" s="188">
        <v>3501</v>
      </c>
      <c r="D361" s="188" t="s">
        <v>4032</v>
      </c>
      <c r="E361" s="188" t="s">
        <v>4033</v>
      </c>
      <c r="F361" s="188" t="s">
        <v>3806</v>
      </c>
      <c r="G361" s="261" t="s">
        <v>4219</v>
      </c>
      <c r="H361" s="202"/>
    </row>
    <row r="362" spans="1:8" ht="24.6" customHeight="1">
      <c r="A362" s="187" t="s">
        <v>4043</v>
      </c>
      <c r="B362" s="187" t="s">
        <v>4217</v>
      </c>
      <c r="C362" s="188">
        <v>1601</v>
      </c>
      <c r="D362" s="188" t="s">
        <v>4032</v>
      </c>
      <c r="E362" s="188" t="s">
        <v>4035</v>
      </c>
      <c r="F362" s="188" t="s">
        <v>3797</v>
      </c>
      <c r="G362" s="259" t="s">
        <v>4049</v>
      </c>
      <c r="H362" s="202"/>
    </row>
    <row r="363" spans="1:8" ht="24.6" customHeight="1">
      <c r="A363" s="187" t="s">
        <v>4043</v>
      </c>
      <c r="B363" s="187" t="s">
        <v>4217</v>
      </c>
      <c r="C363" s="188">
        <v>1601</v>
      </c>
      <c r="D363" s="188" t="s">
        <v>4032</v>
      </c>
      <c r="E363" s="188" t="s">
        <v>4035</v>
      </c>
      <c r="F363" s="188" t="s">
        <v>3797</v>
      </c>
      <c r="G363" s="259" t="s">
        <v>4050</v>
      </c>
      <c r="H363" s="202"/>
    </row>
    <row r="364" spans="1:8" ht="24.6" customHeight="1">
      <c r="A364" s="190" t="s">
        <v>4046</v>
      </c>
      <c r="B364" s="190" t="s">
        <v>4217</v>
      </c>
      <c r="C364" s="188">
        <v>3501</v>
      </c>
      <c r="D364" s="188" t="s">
        <v>4032</v>
      </c>
      <c r="E364" s="188" t="s">
        <v>4033</v>
      </c>
      <c r="F364" s="188" t="s">
        <v>3806</v>
      </c>
      <c r="G364" s="261" t="s">
        <v>4050</v>
      </c>
      <c r="H364" s="202"/>
    </row>
    <row r="365" spans="1:8" ht="24.6" customHeight="1">
      <c r="A365" s="190" t="s">
        <v>4197</v>
      </c>
      <c r="B365" s="190" t="s">
        <v>4013</v>
      </c>
      <c r="C365" s="188">
        <v>3701</v>
      </c>
      <c r="D365" s="188" t="s">
        <v>4032</v>
      </c>
      <c r="E365" s="188" t="s">
        <v>4033</v>
      </c>
      <c r="F365" s="188" t="s">
        <v>3797</v>
      </c>
      <c r="G365" s="261" t="s">
        <v>4220</v>
      </c>
      <c r="H365" s="202"/>
    </row>
    <row r="366" spans="1:8" ht="24.6" customHeight="1">
      <c r="A366" s="190" t="s">
        <v>4197</v>
      </c>
      <c r="B366" s="190" t="s">
        <v>4013</v>
      </c>
      <c r="C366" s="188">
        <v>3701</v>
      </c>
      <c r="D366" s="188" t="s">
        <v>4032</v>
      </c>
      <c r="E366" s="188" t="s">
        <v>4033</v>
      </c>
      <c r="F366" s="188" t="s">
        <v>3797</v>
      </c>
      <c r="G366" s="261" t="s">
        <v>4166</v>
      </c>
      <c r="H366" s="202"/>
    </row>
    <row r="367" spans="1:8" ht="24.6" customHeight="1">
      <c r="A367" s="190" t="s">
        <v>4197</v>
      </c>
      <c r="B367" s="190" t="s">
        <v>4013</v>
      </c>
      <c r="C367" s="188">
        <v>3701</v>
      </c>
      <c r="D367" s="188" t="s">
        <v>4032</v>
      </c>
      <c r="E367" s="188" t="s">
        <v>4033</v>
      </c>
      <c r="F367" s="188" t="s">
        <v>3797</v>
      </c>
      <c r="G367" s="261" t="s">
        <v>4221</v>
      </c>
      <c r="H367" s="202"/>
    </row>
    <row r="368" spans="1:8" ht="24.6" customHeight="1">
      <c r="A368" s="190" t="s">
        <v>4197</v>
      </c>
      <c r="B368" s="190" t="s">
        <v>4013</v>
      </c>
      <c r="C368" s="188">
        <v>3701</v>
      </c>
      <c r="D368" s="188" t="s">
        <v>4032</v>
      </c>
      <c r="E368" s="188" t="s">
        <v>4033</v>
      </c>
      <c r="F368" s="188" t="s">
        <v>3797</v>
      </c>
      <c r="G368" s="261" t="s">
        <v>4222</v>
      </c>
      <c r="H368" s="202"/>
    </row>
    <row r="369" spans="1:8" ht="24.6" customHeight="1">
      <c r="A369" s="190" t="s">
        <v>4197</v>
      </c>
      <c r="B369" s="190" t="s">
        <v>4013</v>
      </c>
      <c r="C369" s="188">
        <v>3701</v>
      </c>
      <c r="D369" s="188" t="s">
        <v>4032</v>
      </c>
      <c r="E369" s="188" t="s">
        <v>4033</v>
      </c>
      <c r="F369" s="188" t="s">
        <v>3797</v>
      </c>
      <c r="G369" s="261" t="s">
        <v>4168</v>
      </c>
      <c r="H369" s="202"/>
    </row>
    <row r="370" spans="1:8" ht="24.6" customHeight="1">
      <c r="A370" s="187" t="s">
        <v>4094</v>
      </c>
      <c r="B370" s="187" t="s">
        <v>4223</v>
      </c>
      <c r="C370" s="188">
        <v>1203</v>
      </c>
      <c r="D370" s="188" t="s">
        <v>4032</v>
      </c>
      <c r="E370" s="188" t="s">
        <v>4035</v>
      </c>
      <c r="F370" s="188" t="s">
        <v>3797</v>
      </c>
      <c r="G370" s="259" t="s">
        <v>4224</v>
      </c>
      <c r="H370" s="202"/>
    </row>
    <row r="371" spans="1:8" ht="24.6" customHeight="1">
      <c r="A371" s="187" t="s">
        <v>4094</v>
      </c>
      <c r="B371" s="187" t="s">
        <v>4223</v>
      </c>
      <c r="C371" s="188">
        <v>1203</v>
      </c>
      <c r="D371" s="188" t="s">
        <v>4032</v>
      </c>
      <c r="E371" s="188" t="s">
        <v>4035</v>
      </c>
      <c r="F371" s="188" t="s">
        <v>3797</v>
      </c>
      <c r="G371" s="259" t="s">
        <v>4225</v>
      </c>
      <c r="H371" s="202"/>
    </row>
    <row r="372" spans="1:8" ht="24.6" customHeight="1">
      <c r="A372" s="187" t="s">
        <v>4094</v>
      </c>
      <c r="B372" s="187" t="s">
        <v>4017</v>
      </c>
      <c r="C372" s="188">
        <v>1202</v>
      </c>
      <c r="D372" s="188" t="s">
        <v>4032</v>
      </c>
      <c r="E372" s="188" t="s">
        <v>4035</v>
      </c>
      <c r="F372" s="188" t="s">
        <v>3797</v>
      </c>
      <c r="G372" s="259" t="s">
        <v>4226</v>
      </c>
      <c r="H372" s="202"/>
    </row>
    <row r="373" spans="1:8" ht="24.6" customHeight="1">
      <c r="A373" s="187" t="s">
        <v>4068</v>
      </c>
      <c r="B373" s="190" t="s">
        <v>4017</v>
      </c>
      <c r="C373" s="188">
        <v>3305</v>
      </c>
      <c r="D373" s="188" t="s">
        <v>4032</v>
      </c>
      <c r="E373" s="188" t="s">
        <v>4033</v>
      </c>
      <c r="F373" s="188" t="s">
        <v>3806</v>
      </c>
      <c r="G373" s="261" t="s">
        <v>4226</v>
      </c>
      <c r="H373" s="202"/>
    </row>
    <row r="374" spans="1:8" ht="24.6" customHeight="1">
      <c r="A374" s="187" t="s">
        <v>4068</v>
      </c>
      <c r="B374" s="190" t="s">
        <v>4017</v>
      </c>
      <c r="C374" s="188">
        <v>3305</v>
      </c>
      <c r="D374" s="188" t="s">
        <v>4032</v>
      </c>
      <c r="E374" s="188" t="s">
        <v>4033</v>
      </c>
      <c r="F374" s="188" t="s">
        <v>3797</v>
      </c>
      <c r="G374" s="261" t="s">
        <v>4224</v>
      </c>
      <c r="H374" s="202"/>
    </row>
    <row r="375" spans="1:8" ht="24.6" customHeight="1">
      <c r="A375" s="187" t="s">
        <v>4068</v>
      </c>
      <c r="B375" s="190" t="s">
        <v>4017</v>
      </c>
      <c r="C375" s="188">
        <v>3305</v>
      </c>
      <c r="D375" s="188" t="s">
        <v>4032</v>
      </c>
      <c r="E375" s="188" t="s">
        <v>4033</v>
      </c>
      <c r="F375" s="188" t="s">
        <v>3797</v>
      </c>
      <c r="G375" s="261" t="s">
        <v>4225</v>
      </c>
      <c r="H375" s="202"/>
    </row>
    <row r="376" spans="1:8" ht="24.6" customHeight="1">
      <c r="A376" s="187" t="s">
        <v>4094</v>
      </c>
      <c r="B376" s="187" t="s">
        <v>4017</v>
      </c>
      <c r="C376" s="188">
        <v>1202</v>
      </c>
      <c r="D376" s="188" t="s">
        <v>4032</v>
      </c>
      <c r="E376" s="188" t="s">
        <v>4035</v>
      </c>
      <c r="F376" s="188" t="s">
        <v>3797</v>
      </c>
      <c r="G376" s="259" t="s">
        <v>4227</v>
      </c>
      <c r="H376" s="202"/>
    </row>
    <row r="377" spans="1:8" ht="24.6" customHeight="1">
      <c r="A377" s="187" t="s">
        <v>4094</v>
      </c>
      <c r="B377" s="187" t="s">
        <v>4017</v>
      </c>
      <c r="C377" s="188">
        <v>1202</v>
      </c>
      <c r="D377" s="188" t="s">
        <v>4032</v>
      </c>
      <c r="E377" s="188" t="s">
        <v>4035</v>
      </c>
      <c r="F377" s="188" t="s">
        <v>3797</v>
      </c>
      <c r="G377" s="259" t="s">
        <v>4228</v>
      </c>
      <c r="H377" s="202"/>
    </row>
    <row r="378" spans="1:8" ht="24.6" customHeight="1">
      <c r="A378" s="187" t="s">
        <v>4068</v>
      </c>
      <c r="B378" s="190" t="s">
        <v>4017</v>
      </c>
      <c r="C378" s="188">
        <v>3305</v>
      </c>
      <c r="D378" s="188" t="s">
        <v>4032</v>
      </c>
      <c r="E378" s="188" t="s">
        <v>4033</v>
      </c>
      <c r="F378" s="188" t="s">
        <v>3797</v>
      </c>
      <c r="G378" s="261" t="s">
        <v>4229</v>
      </c>
      <c r="H378" s="202"/>
    </row>
    <row r="379" spans="1:8" ht="24.6" customHeight="1">
      <c r="A379" s="187" t="s">
        <v>4068</v>
      </c>
      <c r="B379" s="190" t="s">
        <v>4017</v>
      </c>
      <c r="C379" s="188">
        <v>3305</v>
      </c>
      <c r="D379" s="188" t="s">
        <v>4032</v>
      </c>
      <c r="E379" s="188" t="s">
        <v>4033</v>
      </c>
      <c r="F379" s="188" t="s">
        <v>3806</v>
      </c>
      <c r="G379" s="261" t="s">
        <v>4230</v>
      </c>
      <c r="H379" s="202"/>
    </row>
    <row r="380" spans="1:8" ht="24.6" customHeight="1">
      <c r="A380" s="187" t="s">
        <v>4094</v>
      </c>
      <c r="B380" s="187" t="s">
        <v>4017</v>
      </c>
      <c r="C380" s="188">
        <v>1202</v>
      </c>
      <c r="D380" s="188" t="s">
        <v>4032</v>
      </c>
      <c r="E380" s="188" t="s">
        <v>4035</v>
      </c>
      <c r="F380" s="188" t="s">
        <v>3797</v>
      </c>
      <c r="G380" s="259" t="s">
        <v>4231</v>
      </c>
      <c r="H380" s="202"/>
    </row>
  </sheetData>
  <sheetProtection password="E7B8" sheet="1" formatCells="0" autoFilter="0"/>
  <autoFilter ref="A2:H380">
    <sortState ref="A3:H380">
      <sortCondition ref="D3:D380"/>
      <sortCondition ref="B3:B380"/>
      <sortCondition ref="G3:G380"/>
    </sortState>
  </autoFilter>
  <phoneticPr fontId="3"/>
  <conditionalFormatting sqref="D2:D380">
    <cfRule type="cellIs" dxfId="9" priority="1" operator="equal">
      <formula>"設備"</formula>
    </cfRule>
    <cfRule type="cellIs" dxfId="8" priority="2" operator="equal">
      <formula>"運用"</formula>
    </cfRule>
  </conditionalFormatting>
  <conditionalFormatting sqref="E2:E380">
    <cfRule type="cellIs" dxfId="7" priority="3" operator="equal">
      <formula>"業務"</formula>
    </cfRule>
    <cfRule type="cellIs" dxfId="6" priority="4" operator="equal">
      <formula>"産業"</formula>
    </cfRule>
  </conditionalFormatting>
  <conditionalFormatting sqref="G3:G380">
    <cfRule type="expression" dxfId="5" priority="5">
      <formula>$H3:$H380="○"</formula>
    </cfRule>
  </conditionalFormatting>
  <dataValidations count="1">
    <dataValidation type="list" allowBlank="1" showInputMessage="1" showErrorMessage="1" sqref="H3:H380">
      <formula1>"○"</formula1>
    </dataValidation>
  </dataValidations>
  <printOptions horizontalCentered="1"/>
  <pageMargins left="0.78740157480314965" right="0.78740157480314965" top="0.78740157480314965" bottom="0.59055118110236227" header="0.39370078740157483" footer="0.3937007874015748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65"/>
  <sheetViews>
    <sheetView workbookViewId="0">
      <pane ySplit="2" topLeftCell="A3" activePane="bottomLeft" state="frozen"/>
      <selection activeCell="B106" sqref="B106"/>
      <selection pane="bottomLeft"/>
    </sheetView>
  </sheetViews>
  <sheetFormatPr defaultColWidth="8.5546875" defaultRowHeight="24.6" customHeight="1"/>
  <cols>
    <col min="1" max="1" width="24.33203125" style="191" customWidth="1"/>
    <col min="2" max="2" width="16.21875" style="191" customWidth="1"/>
    <col min="3" max="3" width="4.88671875" style="182" customWidth="1"/>
    <col min="4" max="4" width="5.44140625" style="182" customWidth="1"/>
    <col min="5" max="5" width="57.21875" style="183" customWidth="1"/>
    <col min="6" max="6" width="5.5546875" style="192" customWidth="1"/>
    <col min="7" max="16384" width="8.5546875" style="193"/>
  </cols>
  <sheetData>
    <row r="1" spans="1:6" ht="19.2">
      <c r="A1" s="180" t="s">
        <v>4232</v>
      </c>
      <c r="B1" s="181"/>
      <c r="C1" s="181"/>
      <c r="E1" s="181"/>
    </row>
    <row r="2" spans="1:6" ht="41.25" customHeight="1">
      <c r="A2" s="184" t="s">
        <v>3784</v>
      </c>
      <c r="B2" s="184" t="s">
        <v>3785</v>
      </c>
      <c r="C2" s="185" t="s">
        <v>3786</v>
      </c>
      <c r="D2" s="185" t="s">
        <v>4233</v>
      </c>
      <c r="E2" s="186" t="s">
        <v>3790</v>
      </c>
      <c r="F2" s="186" t="s">
        <v>3791</v>
      </c>
    </row>
    <row r="3" spans="1:6" ht="24.6" customHeight="1">
      <c r="A3" s="190" t="s">
        <v>4234</v>
      </c>
      <c r="B3" s="190" t="s">
        <v>3980</v>
      </c>
      <c r="C3" s="188" t="s">
        <v>4235</v>
      </c>
      <c r="D3" s="188" t="s">
        <v>4236</v>
      </c>
      <c r="E3" s="261" t="s">
        <v>4237</v>
      </c>
      <c r="F3" s="202"/>
    </row>
    <row r="4" spans="1:6" ht="24.6" customHeight="1">
      <c r="A4" s="190" t="s">
        <v>4234</v>
      </c>
      <c r="B4" s="190" t="s">
        <v>3980</v>
      </c>
      <c r="C4" s="188" t="s">
        <v>4235</v>
      </c>
      <c r="D4" s="188" t="s">
        <v>4236</v>
      </c>
      <c r="E4" s="261" t="s">
        <v>4238</v>
      </c>
      <c r="F4" s="202"/>
    </row>
    <row r="5" spans="1:6" ht="24.6" customHeight="1">
      <c r="A5" s="190" t="s">
        <v>4234</v>
      </c>
      <c r="B5" s="190" t="s">
        <v>3980</v>
      </c>
      <c r="C5" s="188" t="s">
        <v>4235</v>
      </c>
      <c r="D5" s="188" t="s">
        <v>4236</v>
      </c>
      <c r="E5" s="261" t="s">
        <v>4179</v>
      </c>
      <c r="F5" s="202"/>
    </row>
    <row r="6" spans="1:6" ht="24.6" customHeight="1">
      <c r="A6" s="190" t="s">
        <v>4234</v>
      </c>
      <c r="B6" s="190" t="s">
        <v>3980</v>
      </c>
      <c r="C6" s="188" t="s">
        <v>4235</v>
      </c>
      <c r="D6" s="188" t="s">
        <v>4236</v>
      </c>
      <c r="E6" s="261" t="s">
        <v>4181</v>
      </c>
      <c r="F6" s="202"/>
    </row>
    <row r="7" spans="1:6" ht="24.6" customHeight="1">
      <c r="A7" s="190" t="s">
        <v>4234</v>
      </c>
      <c r="B7" s="190" t="s">
        <v>3980</v>
      </c>
      <c r="C7" s="188" t="s">
        <v>4235</v>
      </c>
      <c r="D7" s="188" t="s">
        <v>4236</v>
      </c>
      <c r="E7" s="261" t="s">
        <v>4183</v>
      </c>
      <c r="F7" s="202"/>
    </row>
    <row r="8" spans="1:6" ht="24.6" customHeight="1">
      <c r="A8" s="190" t="s">
        <v>4234</v>
      </c>
      <c r="B8" s="190" t="s">
        <v>3980</v>
      </c>
      <c r="C8" s="188" t="s">
        <v>4235</v>
      </c>
      <c r="D8" s="188" t="s">
        <v>4236</v>
      </c>
      <c r="E8" s="261" t="s">
        <v>4239</v>
      </c>
      <c r="F8" s="202"/>
    </row>
    <row r="9" spans="1:6" ht="24.6" customHeight="1">
      <c r="A9" s="190" t="s">
        <v>4234</v>
      </c>
      <c r="B9" s="190" t="s">
        <v>3980</v>
      </c>
      <c r="C9" s="188" t="s">
        <v>4235</v>
      </c>
      <c r="D9" s="188" t="s">
        <v>4236</v>
      </c>
      <c r="E9" s="261" t="s">
        <v>4240</v>
      </c>
      <c r="F9" s="202"/>
    </row>
    <row r="10" spans="1:6" ht="24.6" customHeight="1">
      <c r="A10" s="190" t="s">
        <v>4234</v>
      </c>
      <c r="B10" s="190" t="s">
        <v>3980</v>
      </c>
      <c r="C10" s="188" t="s">
        <v>4235</v>
      </c>
      <c r="D10" s="188" t="s">
        <v>4241</v>
      </c>
      <c r="E10" s="261" t="s">
        <v>4242</v>
      </c>
      <c r="F10" s="202"/>
    </row>
    <row r="11" spans="1:6" ht="24.6" customHeight="1">
      <c r="A11" s="190" t="s">
        <v>4234</v>
      </c>
      <c r="B11" s="190" t="s">
        <v>3980</v>
      </c>
      <c r="C11" s="188" t="s">
        <v>4235</v>
      </c>
      <c r="D11" s="188" t="s">
        <v>4241</v>
      </c>
      <c r="E11" s="261" t="s">
        <v>3984</v>
      </c>
      <c r="F11" s="202"/>
    </row>
    <row r="12" spans="1:6" ht="24.6" customHeight="1">
      <c r="A12" s="190" t="s">
        <v>4234</v>
      </c>
      <c r="B12" s="190" t="s">
        <v>3980</v>
      </c>
      <c r="C12" s="188" t="s">
        <v>4235</v>
      </c>
      <c r="D12" s="188" t="s">
        <v>4241</v>
      </c>
      <c r="E12" s="261" t="s">
        <v>4243</v>
      </c>
      <c r="F12" s="202"/>
    </row>
    <row r="13" spans="1:6" ht="24.6" customHeight="1">
      <c r="A13" s="190" t="s">
        <v>4234</v>
      </c>
      <c r="B13" s="190" t="s">
        <v>4244</v>
      </c>
      <c r="C13" s="188" t="s">
        <v>4245</v>
      </c>
      <c r="D13" s="188" t="s">
        <v>4236</v>
      </c>
      <c r="E13" s="261" t="s">
        <v>4246</v>
      </c>
      <c r="F13" s="202"/>
    </row>
    <row r="14" spans="1:6" ht="24.6" customHeight="1">
      <c r="A14" s="190" t="s">
        <v>4234</v>
      </c>
      <c r="B14" s="190" t="s">
        <v>4244</v>
      </c>
      <c r="C14" s="188" t="s">
        <v>4245</v>
      </c>
      <c r="D14" s="188" t="s">
        <v>4236</v>
      </c>
      <c r="E14" s="261" t="s">
        <v>4247</v>
      </c>
      <c r="F14" s="202"/>
    </row>
    <row r="15" spans="1:6" ht="24.6" customHeight="1">
      <c r="A15" s="190" t="s">
        <v>4234</v>
      </c>
      <c r="B15" s="190" t="s">
        <v>4244</v>
      </c>
      <c r="C15" s="188" t="s">
        <v>4245</v>
      </c>
      <c r="D15" s="188" t="s">
        <v>4236</v>
      </c>
      <c r="E15" s="261" t="s">
        <v>4248</v>
      </c>
      <c r="F15" s="202"/>
    </row>
    <row r="16" spans="1:6" ht="24.6" customHeight="1">
      <c r="A16" s="190" t="s">
        <v>4234</v>
      </c>
      <c r="B16" s="190" t="s">
        <v>4249</v>
      </c>
      <c r="C16" s="188" t="s">
        <v>4250</v>
      </c>
      <c r="D16" s="188" t="s">
        <v>4236</v>
      </c>
      <c r="E16" s="261" t="s">
        <v>4251</v>
      </c>
      <c r="F16" s="202"/>
    </row>
    <row r="17" spans="1:6" ht="24.6" customHeight="1">
      <c r="A17" s="190" t="s">
        <v>4234</v>
      </c>
      <c r="B17" s="190" t="s">
        <v>4249</v>
      </c>
      <c r="C17" s="188" t="s">
        <v>4250</v>
      </c>
      <c r="D17" s="188" t="s">
        <v>4236</v>
      </c>
      <c r="E17" s="261" t="s">
        <v>4252</v>
      </c>
      <c r="F17" s="202"/>
    </row>
    <row r="18" spans="1:6" ht="24.6" customHeight="1">
      <c r="A18" s="190" t="s">
        <v>4234</v>
      </c>
      <c r="B18" s="190" t="s">
        <v>4253</v>
      </c>
      <c r="C18" s="188" t="s">
        <v>4254</v>
      </c>
      <c r="D18" s="188" t="s">
        <v>4236</v>
      </c>
      <c r="E18" s="261" t="s">
        <v>4255</v>
      </c>
      <c r="F18" s="202"/>
    </row>
    <row r="19" spans="1:6" ht="24.6" customHeight="1">
      <c r="A19" s="190" t="s">
        <v>4234</v>
      </c>
      <c r="B19" s="190" t="s">
        <v>4253</v>
      </c>
      <c r="C19" s="188" t="s">
        <v>4254</v>
      </c>
      <c r="D19" s="188" t="s">
        <v>4236</v>
      </c>
      <c r="E19" s="261" t="s">
        <v>4256</v>
      </c>
      <c r="F19" s="202"/>
    </row>
    <row r="20" spans="1:6" ht="24.6" customHeight="1">
      <c r="A20" s="190" t="s">
        <v>4234</v>
      </c>
      <c r="B20" s="187" t="s">
        <v>4253</v>
      </c>
      <c r="C20" s="188" t="s">
        <v>4254</v>
      </c>
      <c r="D20" s="188" t="s">
        <v>4236</v>
      </c>
      <c r="E20" s="259" t="s">
        <v>4257</v>
      </c>
      <c r="F20" s="202"/>
    </row>
    <row r="21" spans="1:6" ht="24.6" customHeight="1">
      <c r="A21" s="190" t="s">
        <v>4234</v>
      </c>
      <c r="B21" s="187" t="s">
        <v>4253</v>
      </c>
      <c r="C21" s="188" t="s">
        <v>4254</v>
      </c>
      <c r="D21" s="188" t="s">
        <v>4236</v>
      </c>
      <c r="E21" s="259" t="s">
        <v>3743</v>
      </c>
      <c r="F21" s="202"/>
    </row>
    <row r="22" spans="1:6" ht="24.6" customHeight="1">
      <c r="A22" s="190" t="s">
        <v>4234</v>
      </c>
      <c r="B22" s="187" t="s">
        <v>4253</v>
      </c>
      <c r="C22" s="188" t="s">
        <v>4254</v>
      </c>
      <c r="D22" s="188" t="s">
        <v>4236</v>
      </c>
      <c r="E22" s="259" t="s">
        <v>4258</v>
      </c>
      <c r="F22" s="202"/>
    </row>
    <row r="23" spans="1:6" ht="35.4" customHeight="1">
      <c r="A23" s="190" t="s">
        <v>4234</v>
      </c>
      <c r="B23" s="187" t="s">
        <v>4253</v>
      </c>
      <c r="C23" s="188" t="s">
        <v>4254</v>
      </c>
      <c r="D23" s="188" t="s">
        <v>4236</v>
      </c>
      <c r="E23" s="259" t="s">
        <v>4259</v>
      </c>
      <c r="F23" s="202"/>
    </row>
    <row r="24" spans="1:6" ht="24.6" customHeight="1">
      <c r="A24" s="190" t="s">
        <v>4234</v>
      </c>
      <c r="B24" s="187" t="s">
        <v>4260</v>
      </c>
      <c r="C24" s="188" t="s">
        <v>4261</v>
      </c>
      <c r="D24" s="188" t="s">
        <v>4236</v>
      </c>
      <c r="E24" s="259" t="s">
        <v>4262</v>
      </c>
      <c r="F24" s="202"/>
    </row>
    <row r="25" spans="1:6" ht="24.6" customHeight="1">
      <c r="A25" s="190" t="s">
        <v>4234</v>
      </c>
      <c r="B25" s="187" t="s">
        <v>4260</v>
      </c>
      <c r="C25" s="188" t="s">
        <v>4261</v>
      </c>
      <c r="D25" s="188" t="s">
        <v>4236</v>
      </c>
      <c r="E25" s="259" t="s">
        <v>4263</v>
      </c>
      <c r="F25" s="202"/>
    </row>
    <row r="26" spans="1:6" ht="24.6" customHeight="1">
      <c r="A26" s="190" t="s">
        <v>4234</v>
      </c>
      <c r="B26" s="187" t="s">
        <v>4260</v>
      </c>
      <c r="C26" s="188" t="s">
        <v>4261</v>
      </c>
      <c r="D26" s="188" t="s">
        <v>4236</v>
      </c>
      <c r="E26" s="259" t="s">
        <v>4264</v>
      </c>
      <c r="F26" s="202"/>
    </row>
    <row r="27" spans="1:6" ht="24.6" customHeight="1">
      <c r="A27" s="190" t="s">
        <v>4234</v>
      </c>
      <c r="B27" s="187" t="s">
        <v>4260</v>
      </c>
      <c r="C27" s="188" t="s">
        <v>4261</v>
      </c>
      <c r="D27" s="188" t="s">
        <v>4241</v>
      </c>
      <c r="E27" s="259" t="s">
        <v>4265</v>
      </c>
      <c r="F27" s="202"/>
    </row>
    <row r="28" spans="1:6" ht="36" customHeight="1">
      <c r="A28" s="190" t="s">
        <v>4234</v>
      </c>
      <c r="B28" s="187" t="s">
        <v>4260</v>
      </c>
      <c r="C28" s="188" t="s">
        <v>4261</v>
      </c>
      <c r="D28" s="188" t="s">
        <v>4241</v>
      </c>
      <c r="E28" s="259" t="s">
        <v>4266</v>
      </c>
      <c r="F28" s="202"/>
    </row>
    <row r="29" spans="1:6" ht="24.6" customHeight="1">
      <c r="A29" s="190" t="s">
        <v>4234</v>
      </c>
      <c r="B29" s="187" t="s">
        <v>4260</v>
      </c>
      <c r="C29" s="188" t="s">
        <v>4261</v>
      </c>
      <c r="D29" s="188" t="s">
        <v>4236</v>
      </c>
      <c r="E29" s="259" t="s">
        <v>4267</v>
      </c>
      <c r="F29" s="202"/>
    </row>
    <row r="30" spans="1:6" ht="35.4" customHeight="1">
      <c r="A30" s="190" t="s">
        <v>4234</v>
      </c>
      <c r="B30" s="187" t="s">
        <v>4260</v>
      </c>
      <c r="C30" s="188" t="s">
        <v>4261</v>
      </c>
      <c r="D30" s="188" t="s">
        <v>4241</v>
      </c>
      <c r="E30" s="259" t="s">
        <v>4268</v>
      </c>
      <c r="F30" s="202"/>
    </row>
    <row r="31" spans="1:6" ht="24.6" customHeight="1">
      <c r="A31" s="190" t="s">
        <v>4234</v>
      </c>
      <c r="B31" s="187" t="s">
        <v>4260</v>
      </c>
      <c r="C31" s="188" t="s">
        <v>4261</v>
      </c>
      <c r="D31" s="188" t="s">
        <v>4241</v>
      </c>
      <c r="E31" s="259" t="s">
        <v>4269</v>
      </c>
      <c r="F31" s="202"/>
    </row>
    <row r="32" spans="1:6" ht="24.6" customHeight="1">
      <c r="A32" s="190" t="s">
        <v>4234</v>
      </c>
      <c r="B32" s="187" t="s">
        <v>4270</v>
      </c>
      <c r="C32" s="188" t="s">
        <v>4271</v>
      </c>
      <c r="D32" s="188" t="s">
        <v>4241</v>
      </c>
      <c r="E32" s="259" t="s">
        <v>4272</v>
      </c>
      <c r="F32" s="202"/>
    </row>
    <row r="33" spans="1:6" ht="35.4" customHeight="1">
      <c r="A33" s="190" t="s">
        <v>4234</v>
      </c>
      <c r="B33" s="187" t="s">
        <v>4270</v>
      </c>
      <c r="C33" s="188" t="s">
        <v>4271</v>
      </c>
      <c r="D33" s="188" t="s">
        <v>4241</v>
      </c>
      <c r="E33" s="259" t="s">
        <v>4273</v>
      </c>
      <c r="F33" s="202"/>
    </row>
    <row r="34" spans="1:6" ht="24.6" customHeight="1">
      <c r="A34" s="190" t="s">
        <v>4234</v>
      </c>
      <c r="B34" s="187" t="s">
        <v>4270</v>
      </c>
      <c r="C34" s="188" t="s">
        <v>4271</v>
      </c>
      <c r="D34" s="188" t="s">
        <v>4241</v>
      </c>
      <c r="E34" s="259" t="s">
        <v>4274</v>
      </c>
      <c r="F34" s="202"/>
    </row>
    <row r="35" spans="1:6" ht="24.6" customHeight="1">
      <c r="A35" s="190" t="s">
        <v>4234</v>
      </c>
      <c r="B35" s="187" t="s">
        <v>4270</v>
      </c>
      <c r="C35" s="188" t="s">
        <v>4271</v>
      </c>
      <c r="D35" s="188" t="s">
        <v>4241</v>
      </c>
      <c r="E35" s="259" t="s">
        <v>4275</v>
      </c>
      <c r="F35" s="202"/>
    </row>
    <row r="36" spans="1:6" ht="24.6" customHeight="1">
      <c r="A36" s="190" t="s">
        <v>4234</v>
      </c>
      <c r="B36" s="187" t="s">
        <v>4270</v>
      </c>
      <c r="C36" s="188" t="s">
        <v>4271</v>
      </c>
      <c r="D36" s="188" t="s">
        <v>4236</v>
      </c>
      <c r="E36" s="259" t="s">
        <v>4276</v>
      </c>
      <c r="F36" s="202"/>
    </row>
    <row r="37" spans="1:6" ht="24.6" customHeight="1">
      <c r="A37" s="190" t="s">
        <v>4234</v>
      </c>
      <c r="B37" s="187" t="s">
        <v>4270</v>
      </c>
      <c r="C37" s="188" t="s">
        <v>4271</v>
      </c>
      <c r="D37" s="188" t="s">
        <v>4241</v>
      </c>
      <c r="E37" s="259" t="s">
        <v>4277</v>
      </c>
      <c r="F37" s="202"/>
    </row>
    <row r="38" spans="1:6" ht="24.6" customHeight="1">
      <c r="A38" s="190" t="s">
        <v>4234</v>
      </c>
      <c r="B38" s="187" t="s">
        <v>4278</v>
      </c>
      <c r="C38" s="188" t="s">
        <v>4279</v>
      </c>
      <c r="D38" s="188" t="s">
        <v>4241</v>
      </c>
      <c r="E38" s="259" t="s">
        <v>4280</v>
      </c>
      <c r="F38" s="202"/>
    </row>
    <row r="39" spans="1:6" ht="24.6" customHeight="1">
      <c r="A39" s="190" t="s">
        <v>4234</v>
      </c>
      <c r="B39" s="187" t="s">
        <v>4278</v>
      </c>
      <c r="C39" s="188" t="s">
        <v>4279</v>
      </c>
      <c r="D39" s="188" t="s">
        <v>4236</v>
      </c>
      <c r="E39" s="259" t="s">
        <v>4281</v>
      </c>
      <c r="F39" s="202"/>
    </row>
    <row r="40" spans="1:6" ht="24.6" customHeight="1">
      <c r="A40" s="190" t="s">
        <v>4234</v>
      </c>
      <c r="B40" s="187" t="s">
        <v>4278</v>
      </c>
      <c r="C40" s="188" t="s">
        <v>4279</v>
      </c>
      <c r="D40" s="188" t="s">
        <v>4241</v>
      </c>
      <c r="E40" s="259" t="s">
        <v>4282</v>
      </c>
      <c r="F40" s="202"/>
    </row>
    <row r="41" spans="1:6" ht="24.6" customHeight="1">
      <c r="A41" s="190" t="s">
        <v>4234</v>
      </c>
      <c r="B41" s="187" t="s">
        <v>4278</v>
      </c>
      <c r="C41" s="188" t="s">
        <v>4279</v>
      </c>
      <c r="D41" s="188" t="s">
        <v>4241</v>
      </c>
      <c r="E41" s="259" t="s">
        <v>4283</v>
      </c>
      <c r="F41" s="202"/>
    </row>
    <row r="42" spans="1:6" ht="24.6" customHeight="1">
      <c r="A42" s="190" t="s">
        <v>4234</v>
      </c>
      <c r="B42" s="187" t="s">
        <v>4278</v>
      </c>
      <c r="C42" s="188" t="s">
        <v>4279</v>
      </c>
      <c r="D42" s="188" t="s">
        <v>4241</v>
      </c>
      <c r="E42" s="259" t="s">
        <v>4284</v>
      </c>
      <c r="F42" s="202"/>
    </row>
    <row r="43" spans="1:6" ht="24.6" customHeight="1">
      <c r="A43" s="187" t="s">
        <v>4285</v>
      </c>
      <c r="B43" s="187" t="s">
        <v>4286</v>
      </c>
      <c r="C43" s="188" t="s">
        <v>4287</v>
      </c>
      <c r="D43" s="188" t="s">
        <v>4236</v>
      </c>
      <c r="E43" s="259" t="s">
        <v>4288</v>
      </c>
      <c r="F43" s="202"/>
    </row>
    <row r="44" spans="1:6" ht="24.6" customHeight="1">
      <c r="A44" s="187" t="s">
        <v>4285</v>
      </c>
      <c r="B44" s="187" t="s">
        <v>4286</v>
      </c>
      <c r="C44" s="188" t="s">
        <v>4287</v>
      </c>
      <c r="D44" s="188" t="s">
        <v>4236</v>
      </c>
      <c r="E44" s="259" t="s">
        <v>4289</v>
      </c>
      <c r="F44" s="202"/>
    </row>
    <row r="45" spans="1:6" ht="24.6" customHeight="1">
      <c r="A45" s="187" t="s">
        <v>4285</v>
      </c>
      <c r="B45" s="187" t="s">
        <v>4286</v>
      </c>
      <c r="C45" s="188" t="s">
        <v>4287</v>
      </c>
      <c r="D45" s="188" t="s">
        <v>4236</v>
      </c>
      <c r="E45" s="259" t="s">
        <v>4290</v>
      </c>
      <c r="F45" s="202"/>
    </row>
    <row r="46" spans="1:6" ht="24.6" customHeight="1">
      <c r="A46" s="187" t="s">
        <v>4285</v>
      </c>
      <c r="B46" s="187" t="s">
        <v>4291</v>
      </c>
      <c r="C46" s="188" t="s">
        <v>4292</v>
      </c>
      <c r="D46" s="188" t="s">
        <v>4241</v>
      </c>
      <c r="E46" s="259" t="s">
        <v>4293</v>
      </c>
      <c r="F46" s="202"/>
    </row>
    <row r="47" spans="1:6" ht="24.6" customHeight="1">
      <c r="A47" s="187" t="s">
        <v>4285</v>
      </c>
      <c r="B47" s="187" t="s">
        <v>4291</v>
      </c>
      <c r="C47" s="188" t="s">
        <v>4292</v>
      </c>
      <c r="D47" s="188" t="s">
        <v>4241</v>
      </c>
      <c r="E47" s="259" t="s">
        <v>4294</v>
      </c>
      <c r="F47" s="202"/>
    </row>
    <row r="48" spans="1:6" ht="36.6" customHeight="1">
      <c r="A48" s="187" t="s">
        <v>4285</v>
      </c>
      <c r="B48" s="187" t="s">
        <v>4291</v>
      </c>
      <c r="C48" s="188" t="s">
        <v>4292</v>
      </c>
      <c r="D48" s="188" t="s">
        <v>4241</v>
      </c>
      <c r="E48" s="259" t="s">
        <v>4295</v>
      </c>
      <c r="F48" s="202"/>
    </row>
    <row r="49" spans="1:6" ht="24.6" customHeight="1">
      <c r="A49" s="187" t="s">
        <v>4285</v>
      </c>
      <c r="B49" s="187" t="s">
        <v>4296</v>
      </c>
      <c r="C49" s="188" t="s">
        <v>4297</v>
      </c>
      <c r="D49" s="188" t="s">
        <v>4236</v>
      </c>
      <c r="E49" s="259" t="s">
        <v>4298</v>
      </c>
      <c r="F49" s="202"/>
    </row>
    <row r="50" spans="1:6" ht="24.6" customHeight="1">
      <c r="A50" s="187" t="s">
        <v>4285</v>
      </c>
      <c r="B50" s="187" t="s">
        <v>4296</v>
      </c>
      <c r="C50" s="188" t="s">
        <v>4297</v>
      </c>
      <c r="D50" s="188" t="s">
        <v>4236</v>
      </c>
      <c r="E50" s="259" t="s">
        <v>4299</v>
      </c>
      <c r="F50" s="202"/>
    </row>
    <row r="51" spans="1:6" ht="24.6" customHeight="1">
      <c r="A51" s="187" t="s">
        <v>4285</v>
      </c>
      <c r="B51" s="187" t="s">
        <v>4300</v>
      </c>
      <c r="C51" s="188" t="s">
        <v>4301</v>
      </c>
      <c r="D51" s="188" t="s">
        <v>4241</v>
      </c>
      <c r="E51" s="259" t="s">
        <v>4302</v>
      </c>
      <c r="F51" s="202"/>
    </row>
    <row r="52" spans="1:6" ht="24.6" customHeight="1">
      <c r="A52" s="187" t="s">
        <v>4285</v>
      </c>
      <c r="B52" s="187" t="s">
        <v>4300</v>
      </c>
      <c r="C52" s="188" t="s">
        <v>4301</v>
      </c>
      <c r="D52" s="188" t="s">
        <v>4241</v>
      </c>
      <c r="E52" s="259" t="s">
        <v>4303</v>
      </c>
      <c r="F52" s="202"/>
    </row>
    <row r="53" spans="1:6" ht="24.6" customHeight="1">
      <c r="A53" s="187" t="s">
        <v>4285</v>
      </c>
      <c r="B53" s="187" t="s">
        <v>4304</v>
      </c>
      <c r="C53" s="188" t="s">
        <v>4305</v>
      </c>
      <c r="D53" s="188" t="s">
        <v>4241</v>
      </c>
      <c r="E53" s="259" t="s">
        <v>4306</v>
      </c>
      <c r="F53" s="202"/>
    </row>
    <row r="54" spans="1:6" ht="24.6" customHeight="1">
      <c r="A54" s="187" t="s">
        <v>4285</v>
      </c>
      <c r="B54" s="187" t="s">
        <v>4307</v>
      </c>
      <c r="C54" s="188" t="s">
        <v>4308</v>
      </c>
      <c r="D54" s="188" t="s">
        <v>4236</v>
      </c>
      <c r="E54" s="259" t="s">
        <v>4309</v>
      </c>
      <c r="F54" s="202"/>
    </row>
    <row r="55" spans="1:6" ht="24.6" customHeight="1">
      <c r="A55" s="187" t="s">
        <v>4285</v>
      </c>
      <c r="B55" s="187" t="s">
        <v>4307</v>
      </c>
      <c r="C55" s="188" t="s">
        <v>4308</v>
      </c>
      <c r="D55" s="188" t="s">
        <v>4241</v>
      </c>
      <c r="E55" s="259" t="s">
        <v>4310</v>
      </c>
      <c r="F55" s="202"/>
    </row>
    <row r="56" spans="1:6" ht="24.6" customHeight="1">
      <c r="A56" s="187" t="s">
        <v>4285</v>
      </c>
      <c r="B56" s="187" t="s">
        <v>4307</v>
      </c>
      <c r="C56" s="188" t="s">
        <v>4308</v>
      </c>
      <c r="D56" s="188" t="s">
        <v>4241</v>
      </c>
      <c r="E56" s="259" t="s">
        <v>4311</v>
      </c>
      <c r="F56" s="202"/>
    </row>
    <row r="57" spans="1:6" ht="24.6" customHeight="1">
      <c r="A57" s="187" t="s">
        <v>4285</v>
      </c>
      <c r="B57" s="187" t="s">
        <v>4312</v>
      </c>
      <c r="C57" s="188" t="s">
        <v>4313</v>
      </c>
      <c r="D57" s="188" t="s">
        <v>4241</v>
      </c>
      <c r="E57" s="259" t="s">
        <v>4314</v>
      </c>
      <c r="F57" s="202"/>
    </row>
    <row r="58" spans="1:6" ht="24.6" customHeight="1">
      <c r="A58" s="187" t="s">
        <v>4285</v>
      </c>
      <c r="B58" s="187" t="s">
        <v>4312</v>
      </c>
      <c r="C58" s="188" t="s">
        <v>4313</v>
      </c>
      <c r="D58" s="188" t="s">
        <v>4236</v>
      </c>
      <c r="E58" s="259" t="s">
        <v>4315</v>
      </c>
      <c r="F58" s="202"/>
    </row>
    <row r="59" spans="1:6" ht="24.6" customHeight="1">
      <c r="A59" s="187" t="s">
        <v>4285</v>
      </c>
      <c r="B59" s="187" t="s">
        <v>4316</v>
      </c>
      <c r="C59" s="188" t="s">
        <v>4317</v>
      </c>
      <c r="D59" s="188" t="s">
        <v>4241</v>
      </c>
      <c r="E59" s="259" t="s">
        <v>4318</v>
      </c>
      <c r="F59" s="202"/>
    </row>
    <row r="60" spans="1:6" ht="24.6" customHeight="1">
      <c r="A60" s="187" t="s">
        <v>4285</v>
      </c>
      <c r="B60" s="187" t="s">
        <v>4316</v>
      </c>
      <c r="C60" s="188" t="s">
        <v>4317</v>
      </c>
      <c r="D60" s="188" t="s">
        <v>4241</v>
      </c>
      <c r="E60" s="259" t="s">
        <v>4319</v>
      </c>
      <c r="F60" s="202"/>
    </row>
    <row r="61" spans="1:6" ht="24.6" customHeight="1">
      <c r="A61" s="187" t="s">
        <v>4285</v>
      </c>
      <c r="B61" s="187" t="s">
        <v>4316</v>
      </c>
      <c r="C61" s="188" t="s">
        <v>4317</v>
      </c>
      <c r="D61" s="188" t="s">
        <v>4241</v>
      </c>
      <c r="E61" s="259" t="s">
        <v>4320</v>
      </c>
      <c r="F61" s="202"/>
    </row>
    <row r="62" spans="1:6" ht="24.6" customHeight="1">
      <c r="A62" s="187" t="s">
        <v>4285</v>
      </c>
      <c r="B62" s="187" t="s">
        <v>4316</v>
      </c>
      <c r="C62" s="188" t="s">
        <v>4317</v>
      </c>
      <c r="D62" s="188" t="s">
        <v>4241</v>
      </c>
      <c r="E62" s="259" t="s">
        <v>4321</v>
      </c>
      <c r="F62" s="202"/>
    </row>
    <row r="63" spans="1:6" ht="24.6" customHeight="1">
      <c r="A63" s="187" t="s">
        <v>4285</v>
      </c>
      <c r="B63" s="187" t="s">
        <v>4322</v>
      </c>
      <c r="C63" s="188" t="s">
        <v>4323</v>
      </c>
      <c r="D63" s="188" t="s">
        <v>4241</v>
      </c>
      <c r="E63" s="259" t="s">
        <v>4324</v>
      </c>
      <c r="F63" s="202"/>
    </row>
    <row r="64" spans="1:6" ht="24.6" customHeight="1">
      <c r="A64" s="187" t="s">
        <v>4285</v>
      </c>
      <c r="B64" s="187" t="s">
        <v>4322</v>
      </c>
      <c r="C64" s="188" t="s">
        <v>4323</v>
      </c>
      <c r="D64" s="188" t="s">
        <v>4241</v>
      </c>
      <c r="E64" s="259" t="s">
        <v>4325</v>
      </c>
      <c r="F64" s="202"/>
    </row>
    <row r="65" spans="1:6" ht="24.6" customHeight="1">
      <c r="A65" s="187" t="s">
        <v>4285</v>
      </c>
      <c r="B65" s="187" t="s">
        <v>4322</v>
      </c>
      <c r="C65" s="188" t="s">
        <v>4323</v>
      </c>
      <c r="D65" s="188" t="s">
        <v>4241</v>
      </c>
      <c r="E65" s="259" t="s">
        <v>4326</v>
      </c>
      <c r="F65" s="202"/>
    </row>
  </sheetData>
  <sheetProtection password="E7B8" sheet="1" formatCells="0" autoFilter="0"/>
  <autoFilter ref="A2:F65"/>
  <phoneticPr fontId="3"/>
  <conditionalFormatting sqref="D3:D65">
    <cfRule type="cellIs" dxfId="4" priority="1" operator="equal">
      <formula>"設備"</formula>
    </cfRule>
    <cfRule type="cellIs" dxfId="3" priority="2" operator="equal">
      <formula>"運用"</formula>
    </cfRule>
  </conditionalFormatting>
  <conditionalFormatting sqref="E3:E65">
    <cfRule type="expression" dxfId="2" priority="3">
      <formula>$F3:$F65="○"</formula>
    </cfRule>
  </conditionalFormatting>
  <dataValidations count="1">
    <dataValidation type="list" allowBlank="1" showInputMessage="1" showErrorMessage="1" sqref="F3:F65">
      <formula1>"○"</formula1>
    </dataValidation>
  </dataValidations>
  <printOptions horizontalCentered="1"/>
  <pageMargins left="0.78740157480314965" right="0.78740157480314965" top="0.78740157480314965" bottom="0.59055118110236227" header="0.39370078740157483" footer="0.39370078740157483"/>
  <pageSetup paperSize="9" scale="79" fitToHeight="0"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21"/>
    <pageSetUpPr fitToPage="1"/>
  </sheetPr>
  <dimension ref="A1:BG100"/>
  <sheetViews>
    <sheetView showGridLines="0" view="pageBreakPreview" zoomScaleNormal="85" zoomScaleSheetLayoutView="100" workbookViewId="0">
      <pane xSplit="24" ySplit="4" topLeftCell="Y5" activePane="bottomRight" state="frozen"/>
      <selection pane="topRight" activeCell="Y1" sqref="Y1"/>
      <selection pane="bottomLeft" activeCell="A5" sqref="A5"/>
      <selection pane="bottomRight" sqref="A1:X1"/>
    </sheetView>
  </sheetViews>
  <sheetFormatPr defaultColWidth="8.6640625" defaultRowHeight="10.8" outlineLevelCol="1"/>
  <cols>
    <col min="1" max="1" width="2.109375" style="8" customWidth="1"/>
    <col min="2" max="4" width="5.6640625" style="8" customWidth="1"/>
    <col min="5" max="5" width="2.6640625" style="8" customWidth="1"/>
    <col min="6" max="6" width="5.21875" style="8" customWidth="1"/>
    <col min="7" max="7" width="5.6640625" style="8" customWidth="1"/>
    <col min="8" max="8" width="5" style="8" customWidth="1"/>
    <col min="9" max="9" width="2.6640625" style="8" customWidth="1"/>
    <col min="10" max="10" width="4.88671875" style="8" customWidth="1"/>
    <col min="11" max="11" width="2.6640625" style="8" customWidth="1"/>
    <col min="12" max="13" width="2.44140625" style="8" customWidth="1"/>
    <col min="14" max="15" width="2.6640625" style="8" customWidth="1"/>
    <col min="16" max="16" width="5.6640625" style="8" customWidth="1"/>
    <col min="17" max="18" width="2.6640625" style="8" customWidth="1"/>
    <col min="19" max="19" width="3.6640625" style="8" customWidth="1"/>
    <col min="20" max="20" width="4.109375" style="8" customWidth="1"/>
    <col min="21" max="23" width="3.6640625" style="8" customWidth="1"/>
    <col min="24" max="24" width="4.109375" style="8" customWidth="1"/>
    <col min="25" max="25" width="1.33203125" style="8" customWidth="1"/>
    <col min="26" max="26" width="41.33203125" style="8" customWidth="1"/>
    <col min="27" max="27" width="5.77734375" style="8" hidden="1" customWidth="1" outlineLevel="1"/>
    <col min="28" max="28" width="93.6640625" style="8" hidden="1" customWidth="1" outlineLevel="1"/>
    <col min="29" max="29" width="3.109375" style="8" customWidth="1" collapsed="1"/>
    <col min="30" max="30" width="1.109375" style="8" customWidth="1"/>
    <col min="31" max="31" width="4.44140625" style="8" customWidth="1"/>
    <col min="32" max="33" width="5.6640625" style="8" customWidth="1"/>
    <col min="34" max="34" width="2.6640625" style="8" customWidth="1"/>
    <col min="35" max="35" width="5.21875" style="8" customWidth="1"/>
    <col min="36" max="36" width="5" style="8" customWidth="1"/>
    <col min="37" max="37" width="4.88671875" style="8" customWidth="1"/>
    <col min="38" max="38" width="2.6640625" style="8" customWidth="1"/>
    <col min="39" max="39" width="5" style="8" customWidth="1"/>
    <col min="40" max="40" width="2.6640625" style="8" customWidth="1"/>
    <col min="41" max="42" width="2.44140625" style="8" customWidth="1"/>
    <col min="43" max="44" width="2.6640625" style="8" customWidth="1"/>
    <col min="45" max="45" width="5.6640625" style="8" customWidth="1"/>
    <col min="46" max="46" width="2.6640625" style="8" customWidth="1"/>
    <col min="47" max="47" width="3.21875" style="8" customWidth="1"/>
    <col min="48" max="48" width="3.109375" style="8" customWidth="1"/>
    <col min="49" max="49" width="4.109375" style="8" customWidth="1"/>
    <col min="50" max="50" width="3.109375" style="8" customWidth="1"/>
    <col min="51" max="51" width="3.6640625" style="8" customWidth="1"/>
    <col min="52" max="52" width="3.109375" style="8" customWidth="1"/>
    <col min="53" max="53" width="3" style="8" bestFit="1" customWidth="1"/>
    <col min="54" max="54" width="3.77734375" style="8" customWidth="1"/>
    <col min="55" max="16384" width="8.6640625" style="8"/>
  </cols>
  <sheetData>
    <row r="1" spans="1:59" ht="12" customHeight="1">
      <c r="A1" s="391" t="s">
        <v>195</v>
      </c>
      <c r="B1" s="391"/>
      <c r="C1" s="391"/>
      <c r="D1" s="391"/>
      <c r="E1" s="391"/>
      <c r="F1" s="391"/>
      <c r="G1" s="391"/>
      <c r="H1" s="391"/>
      <c r="I1" s="391"/>
      <c r="J1" s="391"/>
      <c r="K1" s="391"/>
      <c r="L1" s="391"/>
      <c r="M1" s="391"/>
      <c r="N1" s="391"/>
      <c r="O1" s="391"/>
      <c r="P1" s="391"/>
      <c r="Q1" s="391"/>
      <c r="R1" s="391"/>
      <c r="S1" s="391"/>
      <c r="T1" s="391"/>
      <c r="U1" s="391"/>
      <c r="V1" s="391"/>
      <c r="W1" s="391"/>
      <c r="X1" s="391"/>
      <c r="Z1" s="114" t="s">
        <v>3519</v>
      </c>
      <c r="AB1" s="29" t="s">
        <v>3414</v>
      </c>
      <c r="AD1" s="391" t="s">
        <v>195</v>
      </c>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F1" s="8" t="s">
        <v>75</v>
      </c>
      <c r="BG1" s="8" t="s">
        <v>96</v>
      </c>
    </row>
    <row r="2" spans="1:59" ht="12" customHeight="1">
      <c r="A2" s="392"/>
      <c r="B2" s="392"/>
      <c r="C2" s="392"/>
      <c r="D2" s="392"/>
      <c r="E2" s="392"/>
      <c r="F2" s="392"/>
      <c r="G2" s="392"/>
      <c r="H2" s="392"/>
      <c r="I2" s="392"/>
      <c r="J2" s="392"/>
      <c r="K2" s="392"/>
      <c r="L2" s="392"/>
      <c r="M2" s="392"/>
      <c r="N2" s="392"/>
      <c r="O2" s="392"/>
      <c r="P2" s="392"/>
      <c r="Q2" s="392"/>
      <c r="R2" s="392"/>
      <c r="S2" s="392"/>
      <c r="T2" s="392"/>
      <c r="U2" s="392"/>
      <c r="V2" s="392"/>
      <c r="W2" s="392"/>
      <c r="X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F2" s="8" t="s">
        <v>76</v>
      </c>
      <c r="BG2" s="8" t="s">
        <v>97</v>
      </c>
    </row>
    <row r="3" spans="1:59" ht="12" customHeight="1">
      <c r="A3" s="395"/>
      <c r="B3" s="395"/>
      <c r="C3" s="395"/>
      <c r="D3" s="395"/>
      <c r="E3" s="395"/>
      <c r="F3" s="395"/>
      <c r="G3" s="395"/>
      <c r="H3" s="395"/>
      <c r="I3" s="395"/>
      <c r="J3" s="395"/>
      <c r="K3" s="395"/>
      <c r="L3" s="395"/>
      <c r="M3" s="395"/>
      <c r="N3" s="395"/>
      <c r="O3" s="395"/>
      <c r="P3" s="395"/>
      <c r="Q3" s="395"/>
      <c r="R3" s="395"/>
      <c r="S3" s="395"/>
      <c r="T3" s="395"/>
      <c r="U3" s="395"/>
      <c r="V3" s="395"/>
      <c r="W3" s="395"/>
      <c r="X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G3" s="8" t="s">
        <v>98</v>
      </c>
    </row>
    <row r="4" spans="1:59" s="20" customFormat="1" ht="20.100000000000001" customHeight="1">
      <c r="A4" s="394" t="s">
        <v>80</v>
      </c>
      <c r="B4" s="394"/>
      <c r="C4" s="394"/>
      <c r="D4" s="394"/>
      <c r="E4" s="394"/>
      <c r="F4" s="394"/>
      <c r="G4" s="394"/>
      <c r="H4" s="394"/>
      <c r="I4" s="394"/>
      <c r="J4" s="394"/>
      <c r="K4" s="394"/>
      <c r="L4" s="394"/>
      <c r="M4" s="394"/>
      <c r="N4" s="394"/>
      <c r="O4" s="394"/>
      <c r="P4" s="394"/>
      <c r="Q4" s="394"/>
      <c r="R4" s="394"/>
      <c r="S4" s="394"/>
      <c r="T4" s="394"/>
      <c r="U4" s="394"/>
      <c r="V4" s="394"/>
      <c r="W4" s="394"/>
      <c r="X4" s="394"/>
      <c r="Z4" s="19" t="s">
        <v>3411</v>
      </c>
      <c r="AD4" s="394" t="s">
        <v>80</v>
      </c>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G4" s="20" t="s">
        <v>99</v>
      </c>
    </row>
    <row r="5" spans="1:59">
      <c r="A5" s="395"/>
      <c r="B5" s="393" t="s">
        <v>0</v>
      </c>
      <c r="C5" s="393"/>
      <c r="D5" s="393"/>
      <c r="E5" s="393"/>
      <c r="F5" s="393"/>
      <c r="G5" s="393"/>
      <c r="H5" s="393"/>
      <c r="I5" s="393"/>
      <c r="J5" s="393"/>
      <c r="K5" s="393"/>
      <c r="L5" s="393"/>
      <c r="M5" s="393"/>
      <c r="N5" s="393"/>
      <c r="O5" s="393"/>
      <c r="P5" s="393"/>
      <c r="Q5" s="393"/>
      <c r="R5" s="393"/>
      <c r="S5" s="393"/>
      <c r="T5" s="393"/>
      <c r="U5" s="393"/>
      <c r="V5" s="393"/>
      <c r="W5" s="393"/>
      <c r="X5" s="393"/>
      <c r="AD5" s="395"/>
      <c r="AE5" s="393" t="s">
        <v>0</v>
      </c>
      <c r="AF5" s="393"/>
      <c r="AG5" s="393"/>
      <c r="AH5" s="393"/>
      <c r="AI5" s="393"/>
      <c r="AJ5" s="393"/>
      <c r="AK5" s="393"/>
      <c r="AL5" s="393"/>
      <c r="AM5" s="393"/>
      <c r="AN5" s="393"/>
      <c r="AO5" s="393"/>
      <c r="AP5" s="393"/>
      <c r="AQ5" s="393"/>
      <c r="AR5" s="393"/>
      <c r="AS5" s="393"/>
      <c r="AT5" s="393"/>
      <c r="AU5" s="393"/>
      <c r="AV5" s="393"/>
      <c r="AW5" s="393"/>
      <c r="AX5" s="393"/>
      <c r="AY5" s="393"/>
      <c r="AZ5" s="393"/>
      <c r="BA5" s="393"/>
      <c r="BG5" s="8" t="s">
        <v>100</v>
      </c>
    </row>
    <row r="6" spans="1:59" s="20" customFormat="1" ht="20.100000000000001" customHeight="1">
      <c r="A6" s="395"/>
      <c r="B6" s="398"/>
      <c r="C6" s="398"/>
      <c r="D6" s="398"/>
      <c r="E6" s="398"/>
      <c r="F6" s="398"/>
      <c r="G6" s="398"/>
      <c r="H6" s="398"/>
      <c r="I6" s="398"/>
      <c r="J6" s="398"/>
      <c r="K6" s="398"/>
      <c r="L6" s="398"/>
      <c r="M6" s="398"/>
      <c r="N6" s="398"/>
      <c r="O6" s="398"/>
      <c r="P6" s="398"/>
      <c r="Q6" s="398"/>
      <c r="R6" s="399">
        <f>入力補助シート!M17</f>
        <v>2024</v>
      </c>
      <c r="S6" s="399"/>
      <c r="T6" s="12" t="s">
        <v>69</v>
      </c>
      <c r="U6" s="13">
        <f>入力補助シート!P17</f>
        <v>0</v>
      </c>
      <c r="V6" s="12" t="s">
        <v>3393</v>
      </c>
      <c r="W6" s="13">
        <f>入力補助シート!S17</f>
        <v>0</v>
      </c>
      <c r="X6" s="12" t="s">
        <v>70</v>
      </c>
      <c r="AB6" s="26" t="s">
        <v>3412</v>
      </c>
      <c r="AD6" s="395"/>
      <c r="AE6" s="398"/>
      <c r="AF6" s="398"/>
      <c r="AG6" s="398"/>
      <c r="AH6" s="398"/>
      <c r="AI6" s="398"/>
      <c r="AJ6" s="398"/>
      <c r="AK6" s="398"/>
      <c r="AL6" s="398"/>
      <c r="AM6" s="398"/>
      <c r="AN6" s="398"/>
      <c r="AO6" s="398"/>
      <c r="AP6" s="398"/>
      <c r="AQ6" s="398"/>
      <c r="AR6" s="398"/>
      <c r="AS6" s="398"/>
      <c r="AT6" s="398"/>
      <c r="AU6" s="459" t="str">
        <f>LEFT(Z1,4)</f>
        <v>2024</v>
      </c>
      <c r="AV6" s="459"/>
      <c r="AW6" s="12" t="s">
        <v>69</v>
      </c>
      <c r="AX6" s="30">
        <v>7</v>
      </c>
      <c r="AY6" s="12" t="s">
        <v>3393</v>
      </c>
      <c r="AZ6" s="30">
        <v>15</v>
      </c>
      <c r="BA6" s="12" t="s">
        <v>70</v>
      </c>
      <c r="BG6" s="20" t="s">
        <v>101</v>
      </c>
    </row>
    <row r="7" spans="1:59" s="20" customFormat="1" ht="20.100000000000001" customHeight="1">
      <c r="A7" s="395"/>
      <c r="B7" s="392" t="s">
        <v>45</v>
      </c>
      <c r="C7" s="392"/>
      <c r="D7" s="392"/>
      <c r="E7" s="392"/>
      <c r="F7" s="392"/>
      <c r="G7" s="392"/>
      <c r="H7" s="392"/>
      <c r="I7" s="392"/>
      <c r="J7" s="392"/>
      <c r="K7" s="392"/>
      <c r="L7" s="392"/>
      <c r="M7" s="392"/>
      <c r="N7" s="392"/>
      <c r="O7" s="392"/>
      <c r="P7" s="392"/>
      <c r="Q7" s="392"/>
      <c r="R7" s="392"/>
      <c r="S7" s="392"/>
      <c r="T7" s="392"/>
      <c r="U7" s="392"/>
      <c r="V7" s="392"/>
      <c r="W7" s="392"/>
      <c r="X7" s="392"/>
      <c r="AD7" s="395"/>
      <c r="AE7" s="392" t="s">
        <v>45</v>
      </c>
      <c r="AF7" s="392"/>
      <c r="AG7" s="392"/>
      <c r="AH7" s="392"/>
      <c r="AI7" s="392"/>
      <c r="AJ7" s="392"/>
      <c r="AK7" s="392"/>
      <c r="AL7" s="392"/>
      <c r="AM7" s="392"/>
      <c r="AN7" s="392"/>
      <c r="AO7" s="392"/>
      <c r="AP7" s="392"/>
      <c r="AQ7" s="392"/>
      <c r="AR7" s="392"/>
      <c r="AS7" s="392"/>
      <c r="AT7" s="392"/>
      <c r="AU7" s="392"/>
      <c r="AV7" s="392"/>
      <c r="AW7" s="392"/>
      <c r="AX7" s="392"/>
      <c r="AY7" s="392"/>
      <c r="AZ7" s="392"/>
      <c r="BA7" s="392"/>
      <c r="BG7" s="20" t="s">
        <v>102</v>
      </c>
    </row>
    <row r="8" spans="1:59" s="20" customFormat="1" ht="15" customHeight="1">
      <c r="A8" s="395"/>
      <c r="B8" s="396" t="s">
        <v>71</v>
      </c>
      <c r="C8" s="396"/>
      <c r="D8" s="396"/>
      <c r="E8" s="396"/>
      <c r="F8" s="396"/>
      <c r="G8" s="396"/>
      <c r="H8" s="396"/>
      <c r="I8" s="396"/>
      <c r="J8" s="396"/>
      <c r="K8" s="396"/>
      <c r="L8" s="396"/>
      <c r="M8" s="400">
        <f>入力補助シート!M18</f>
        <v>0</v>
      </c>
      <c r="N8" s="401"/>
      <c r="O8" s="113" t="s">
        <v>77</v>
      </c>
      <c r="P8" s="125">
        <f>入力補助シート!P18</f>
        <v>0</v>
      </c>
      <c r="Q8" s="394"/>
      <c r="R8" s="394"/>
      <c r="S8" s="394"/>
      <c r="T8" s="394"/>
      <c r="U8" s="394"/>
      <c r="V8" s="394"/>
      <c r="W8" s="394"/>
      <c r="X8" s="394"/>
      <c r="AB8" s="27" t="s">
        <v>3413</v>
      </c>
      <c r="AD8" s="395"/>
      <c r="AE8" s="396" t="s">
        <v>71</v>
      </c>
      <c r="AF8" s="396"/>
      <c r="AG8" s="396"/>
      <c r="AH8" s="396"/>
      <c r="AI8" s="396"/>
      <c r="AJ8" s="396"/>
      <c r="AK8" s="396"/>
      <c r="AL8" s="396"/>
      <c r="AM8" s="396"/>
      <c r="AN8" s="396"/>
      <c r="AO8" s="396"/>
      <c r="AP8" s="458" t="s">
        <v>3416</v>
      </c>
      <c r="AQ8" s="458"/>
      <c r="AR8" s="108" t="s">
        <v>77</v>
      </c>
      <c r="AS8" s="92" t="s">
        <v>3417</v>
      </c>
      <c r="AT8" s="460"/>
      <c r="AU8" s="460"/>
      <c r="AV8" s="460"/>
      <c r="AW8" s="460"/>
      <c r="AX8" s="460"/>
      <c r="AY8" s="460"/>
      <c r="AZ8" s="460"/>
      <c r="BA8" s="460"/>
      <c r="BG8" s="20" t="s">
        <v>103</v>
      </c>
    </row>
    <row r="9" spans="1:59" s="20" customFormat="1" ht="15" customHeight="1">
      <c r="A9" s="395"/>
      <c r="B9" s="396" t="s">
        <v>72</v>
      </c>
      <c r="C9" s="396"/>
      <c r="D9" s="396"/>
      <c r="E9" s="396"/>
      <c r="F9" s="396"/>
      <c r="G9" s="396"/>
      <c r="H9" s="396"/>
      <c r="I9" s="396"/>
      <c r="J9" s="396"/>
      <c r="K9" s="396"/>
      <c r="L9" s="396"/>
      <c r="M9" s="397">
        <f>入力補助シート!M19</f>
        <v>0</v>
      </c>
      <c r="N9" s="397"/>
      <c r="O9" s="397"/>
      <c r="P9" s="397"/>
      <c r="Q9" s="397"/>
      <c r="R9" s="397"/>
      <c r="S9" s="397"/>
      <c r="T9" s="397"/>
      <c r="U9" s="397"/>
      <c r="V9" s="397"/>
      <c r="W9" s="397"/>
      <c r="X9" s="111"/>
      <c r="AD9" s="395"/>
      <c r="AE9" s="396" t="s">
        <v>72</v>
      </c>
      <c r="AF9" s="396"/>
      <c r="AG9" s="396"/>
      <c r="AH9" s="396"/>
      <c r="AI9" s="396"/>
      <c r="AJ9" s="396"/>
      <c r="AK9" s="396"/>
      <c r="AL9" s="396"/>
      <c r="AM9" s="396"/>
      <c r="AN9" s="396"/>
      <c r="AO9" s="396"/>
      <c r="AP9" s="458" t="s">
        <v>3418</v>
      </c>
      <c r="AQ9" s="458"/>
      <c r="AR9" s="458"/>
      <c r="AS9" s="458"/>
      <c r="AT9" s="458"/>
      <c r="AU9" s="458"/>
      <c r="AV9" s="458"/>
      <c r="AW9" s="458"/>
      <c r="AX9" s="458"/>
      <c r="AY9" s="458"/>
      <c r="AZ9" s="458"/>
      <c r="BA9" s="49"/>
      <c r="BG9" s="20" t="s">
        <v>104</v>
      </c>
    </row>
    <row r="10" spans="1:59" s="20" customFormat="1" ht="15" customHeight="1">
      <c r="A10" s="395"/>
      <c r="B10" s="396"/>
      <c r="C10" s="396"/>
      <c r="D10" s="396"/>
      <c r="E10" s="396"/>
      <c r="F10" s="396"/>
      <c r="G10" s="396"/>
      <c r="H10" s="396"/>
      <c r="I10" s="396"/>
      <c r="J10" s="396"/>
      <c r="K10" s="396"/>
      <c r="L10" s="396"/>
      <c r="M10" s="397" t="str">
        <f>入力補助シート!AD19&amp;""</f>
        <v/>
      </c>
      <c r="N10" s="397"/>
      <c r="O10" s="397"/>
      <c r="P10" s="397"/>
      <c r="Q10" s="397"/>
      <c r="R10" s="397"/>
      <c r="S10" s="397"/>
      <c r="T10" s="397"/>
      <c r="U10" s="397"/>
      <c r="V10" s="397"/>
      <c r="W10" s="397"/>
      <c r="X10" s="111"/>
      <c r="AD10" s="395"/>
      <c r="AE10" s="396"/>
      <c r="AF10" s="396"/>
      <c r="AG10" s="396"/>
      <c r="AH10" s="396"/>
      <c r="AI10" s="396"/>
      <c r="AJ10" s="396"/>
      <c r="AK10" s="396"/>
      <c r="AL10" s="396"/>
      <c r="AM10" s="396"/>
      <c r="AN10" s="396"/>
      <c r="AO10" s="396"/>
      <c r="AP10" s="458" t="s">
        <v>3517</v>
      </c>
      <c r="AQ10" s="458"/>
      <c r="AR10" s="458"/>
      <c r="AS10" s="458"/>
      <c r="AT10" s="458"/>
      <c r="AU10" s="458"/>
      <c r="AV10" s="458"/>
      <c r="AW10" s="458"/>
      <c r="AX10" s="458"/>
      <c r="AY10" s="458"/>
      <c r="AZ10" s="458"/>
      <c r="BA10" s="49"/>
      <c r="BG10" s="20" t="s">
        <v>105</v>
      </c>
    </row>
    <row r="11" spans="1:59" s="20" customFormat="1" ht="15" customHeight="1">
      <c r="A11" s="395"/>
      <c r="B11" s="396" t="s">
        <v>73</v>
      </c>
      <c r="C11" s="396"/>
      <c r="D11" s="396"/>
      <c r="E11" s="396"/>
      <c r="F11" s="396"/>
      <c r="G11" s="396"/>
      <c r="H11" s="396"/>
      <c r="I11" s="396"/>
      <c r="J11" s="396"/>
      <c r="K11" s="396"/>
      <c r="L11" s="396"/>
      <c r="M11" s="397" t="str">
        <f>入力補助シート!M20&amp;""</f>
        <v/>
      </c>
      <c r="N11" s="397"/>
      <c r="O11" s="397"/>
      <c r="P11" s="397"/>
      <c r="Q11" s="397"/>
      <c r="R11" s="397"/>
      <c r="S11" s="397"/>
      <c r="T11" s="397"/>
      <c r="U11" s="397"/>
      <c r="V11" s="397"/>
      <c r="W11" s="397"/>
      <c r="AD11" s="395"/>
      <c r="AE11" s="396" t="s">
        <v>73</v>
      </c>
      <c r="AF11" s="396"/>
      <c r="AG11" s="396"/>
      <c r="AH11" s="396"/>
      <c r="AI11" s="396"/>
      <c r="AJ11" s="396"/>
      <c r="AK11" s="396"/>
      <c r="AL11" s="396"/>
      <c r="AM11" s="396"/>
      <c r="AN11" s="396"/>
      <c r="AO11" s="396"/>
      <c r="AP11" s="458" t="s">
        <v>3518</v>
      </c>
      <c r="AQ11" s="458"/>
      <c r="AR11" s="458"/>
      <c r="AS11" s="458"/>
      <c r="AT11" s="458"/>
      <c r="AU11" s="458"/>
      <c r="AV11" s="458"/>
      <c r="AW11" s="458"/>
      <c r="AX11" s="458"/>
      <c r="AY11" s="458"/>
      <c r="AZ11" s="458"/>
      <c r="BA11" s="49"/>
      <c r="BG11" s="20" t="s">
        <v>106</v>
      </c>
    </row>
    <row r="12" spans="1:59" s="20" customFormat="1" ht="15" customHeight="1">
      <c r="A12" s="395"/>
      <c r="B12" s="396"/>
      <c r="C12" s="396"/>
      <c r="D12" s="396"/>
      <c r="E12" s="396"/>
      <c r="F12" s="396"/>
      <c r="G12" s="396"/>
      <c r="H12" s="396"/>
      <c r="I12" s="396"/>
      <c r="J12" s="396"/>
      <c r="K12" s="396"/>
      <c r="L12" s="396"/>
      <c r="M12" s="397" t="str">
        <f>入力補助シート!M21&amp;" "&amp;入力補助シート!AE21&amp;"　"&amp;入力補助シート!AJ21</f>
        <v xml:space="preserve"> 　</v>
      </c>
      <c r="N12" s="397"/>
      <c r="O12" s="397"/>
      <c r="P12" s="397"/>
      <c r="Q12" s="397"/>
      <c r="R12" s="397"/>
      <c r="S12" s="397"/>
      <c r="T12" s="397"/>
      <c r="U12" s="397"/>
      <c r="V12" s="397"/>
      <c r="W12" s="397"/>
      <c r="X12" s="113"/>
      <c r="AD12" s="395"/>
      <c r="AE12" s="396"/>
      <c r="AF12" s="396"/>
      <c r="AG12" s="396"/>
      <c r="AH12" s="396"/>
      <c r="AI12" s="396"/>
      <c r="AJ12" s="396"/>
      <c r="AK12" s="396"/>
      <c r="AL12" s="396"/>
      <c r="AM12" s="396"/>
      <c r="AN12" s="396"/>
      <c r="AO12" s="396"/>
      <c r="AP12" s="458" t="s">
        <v>3526</v>
      </c>
      <c r="AQ12" s="458"/>
      <c r="AR12" s="458"/>
      <c r="AS12" s="458"/>
      <c r="AT12" s="458"/>
      <c r="AU12" s="458"/>
      <c r="AV12" s="458"/>
      <c r="AW12" s="458"/>
      <c r="AX12" s="458"/>
      <c r="AY12" s="458"/>
      <c r="AZ12" s="458"/>
      <c r="BA12" s="108"/>
      <c r="BG12" s="20" t="s">
        <v>107</v>
      </c>
    </row>
    <row r="13" spans="1:59">
      <c r="A13" s="395"/>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AD13" s="395"/>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G13" s="8" t="s">
        <v>108</v>
      </c>
    </row>
    <row r="14" spans="1:59" ht="20.100000000000001" customHeight="1">
      <c r="A14" s="395"/>
      <c r="B14" s="392" t="s">
        <v>38</v>
      </c>
      <c r="C14" s="392"/>
      <c r="D14" s="392"/>
      <c r="E14" s="392"/>
      <c r="F14" s="392"/>
      <c r="G14" s="392"/>
      <c r="H14" s="392"/>
      <c r="I14" s="392"/>
      <c r="J14" s="392"/>
      <c r="K14" s="392"/>
      <c r="L14" s="392"/>
      <c r="M14" s="392"/>
      <c r="N14" s="392"/>
      <c r="O14" s="392"/>
      <c r="P14" s="392"/>
      <c r="Q14" s="392"/>
      <c r="R14" s="392"/>
      <c r="S14" s="392"/>
      <c r="T14" s="392"/>
      <c r="U14" s="392"/>
      <c r="V14" s="392"/>
      <c r="W14" s="392"/>
      <c r="X14" s="392"/>
      <c r="AD14" s="395"/>
      <c r="AE14" s="392" t="s">
        <v>38</v>
      </c>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G14" s="8" t="s">
        <v>109</v>
      </c>
    </row>
    <row r="15" spans="1:59" ht="20.100000000000001" customHeight="1" thickBot="1">
      <c r="A15" s="392" t="s">
        <v>46</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1"/>
      <c r="AD15" s="392" t="s">
        <v>46</v>
      </c>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G15" s="8" t="s">
        <v>110</v>
      </c>
    </row>
    <row r="16" spans="1:59" s="20" customFormat="1" ht="35.1" customHeight="1">
      <c r="A16" s="422"/>
      <c r="B16" s="410" t="s">
        <v>74</v>
      </c>
      <c r="C16" s="411"/>
      <c r="D16" s="411"/>
      <c r="E16" s="416" t="str">
        <f>M11&amp;" "&amp;M12</f>
        <v xml:space="preserve">  　</v>
      </c>
      <c r="F16" s="417"/>
      <c r="G16" s="417"/>
      <c r="H16" s="417"/>
      <c r="I16" s="417"/>
      <c r="J16" s="417"/>
      <c r="K16" s="417"/>
      <c r="L16" s="417"/>
      <c r="M16" s="417"/>
      <c r="N16" s="417"/>
      <c r="O16" s="417"/>
      <c r="P16" s="417"/>
      <c r="Q16" s="417"/>
      <c r="R16" s="417"/>
      <c r="S16" s="417"/>
      <c r="T16" s="417"/>
      <c r="U16" s="417"/>
      <c r="V16" s="417"/>
      <c r="W16" s="417"/>
      <c r="X16" s="418"/>
      <c r="AA16" s="22"/>
      <c r="AC16" s="24"/>
      <c r="AD16" s="422"/>
      <c r="AE16" s="410" t="s">
        <v>74</v>
      </c>
      <c r="AF16" s="411"/>
      <c r="AG16" s="411"/>
      <c r="AH16" s="461" t="s">
        <v>3524</v>
      </c>
      <c r="AI16" s="462"/>
      <c r="AJ16" s="462"/>
      <c r="AK16" s="462"/>
      <c r="AL16" s="462"/>
      <c r="AM16" s="462"/>
      <c r="AN16" s="462"/>
      <c r="AO16" s="462"/>
      <c r="AP16" s="462"/>
      <c r="AQ16" s="462"/>
      <c r="AR16" s="462"/>
      <c r="AS16" s="462"/>
      <c r="AT16" s="462"/>
      <c r="AU16" s="462"/>
      <c r="AV16" s="462"/>
      <c r="AW16" s="462"/>
      <c r="AX16" s="462"/>
      <c r="AY16" s="462"/>
      <c r="AZ16" s="462"/>
      <c r="BA16" s="463"/>
      <c r="BG16" s="20" t="s">
        <v>111</v>
      </c>
    </row>
    <row r="17" spans="1:59" s="20" customFormat="1" ht="35.1" customHeight="1">
      <c r="A17" s="422"/>
      <c r="B17" s="412" t="s">
        <v>39</v>
      </c>
      <c r="C17" s="413"/>
      <c r="D17" s="413"/>
      <c r="E17" s="419" t="str">
        <f>M9&amp;" "&amp;M10</f>
        <v xml:space="preserve">0 </v>
      </c>
      <c r="F17" s="420"/>
      <c r="G17" s="420"/>
      <c r="H17" s="420"/>
      <c r="I17" s="420"/>
      <c r="J17" s="420"/>
      <c r="K17" s="420"/>
      <c r="L17" s="420"/>
      <c r="M17" s="420"/>
      <c r="N17" s="420"/>
      <c r="O17" s="420"/>
      <c r="P17" s="420"/>
      <c r="Q17" s="420"/>
      <c r="R17" s="420"/>
      <c r="S17" s="420"/>
      <c r="T17" s="420"/>
      <c r="U17" s="420"/>
      <c r="V17" s="420"/>
      <c r="W17" s="420"/>
      <c r="X17" s="421"/>
      <c r="AA17" s="25"/>
      <c r="AC17" s="25"/>
      <c r="AD17" s="422"/>
      <c r="AE17" s="412" t="s">
        <v>39</v>
      </c>
      <c r="AF17" s="413"/>
      <c r="AG17" s="413"/>
      <c r="AH17" s="464" t="s">
        <v>3525</v>
      </c>
      <c r="AI17" s="465"/>
      <c r="AJ17" s="465"/>
      <c r="AK17" s="465"/>
      <c r="AL17" s="465"/>
      <c r="AM17" s="465"/>
      <c r="AN17" s="465"/>
      <c r="AO17" s="465"/>
      <c r="AP17" s="465"/>
      <c r="AQ17" s="465"/>
      <c r="AR17" s="465"/>
      <c r="AS17" s="465"/>
      <c r="AT17" s="465"/>
      <c r="AU17" s="465"/>
      <c r="AV17" s="465"/>
      <c r="AW17" s="465"/>
      <c r="AX17" s="465"/>
      <c r="AY17" s="465"/>
      <c r="AZ17" s="465"/>
      <c r="BA17" s="466"/>
      <c r="BG17" s="20" t="s">
        <v>112</v>
      </c>
    </row>
    <row r="18" spans="1:59" ht="15.9" customHeight="1">
      <c r="A18" s="422"/>
      <c r="B18" s="453" t="s">
        <v>10</v>
      </c>
      <c r="C18" s="404" t="s">
        <v>11</v>
      </c>
      <c r="D18" s="405"/>
      <c r="E18" s="1" t="str">
        <f>IF(入力補助シート!$AW$19="農業・林業", "■", "□")</f>
        <v>□</v>
      </c>
      <c r="F18" s="414" t="s">
        <v>12</v>
      </c>
      <c r="G18" s="414"/>
      <c r="H18" s="414"/>
      <c r="I18" s="414"/>
      <c r="J18" s="414"/>
      <c r="K18" s="414"/>
      <c r="L18" s="414"/>
      <c r="M18" s="414"/>
      <c r="N18" s="414"/>
      <c r="O18" s="2" t="str">
        <f>IF(入力補助シート!$AW$19="不動産業・物品賃貸業", "■", "□")</f>
        <v>□</v>
      </c>
      <c r="P18" s="414" t="s">
        <v>13</v>
      </c>
      <c r="Q18" s="414"/>
      <c r="R18" s="414"/>
      <c r="S18" s="414"/>
      <c r="T18" s="414"/>
      <c r="U18" s="414"/>
      <c r="V18" s="414"/>
      <c r="W18" s="414"/>
      <c r="X18" s="415"/>
      <c r="Z18" s="21"/>
      <c r="AA18" s="34"/>
      <c r="AB18" s="28"/>
      <c r="AC18" s="34"/>
      <c r="AD18" s="422"/>
      <c r="AE18" s="453" t="s">
        <v>10</v>
      </c>
      <c r="AF18" s="404" t="s">
        <v>11</v>
      </c>
      <c r="AG18" s="405"/>
      <c r="AH18" s="32" t="s">
        <v>81</v>
      </c>
      <c r="AI18" s="414" t="s">
        <v>12</v>
      </c>
      <c r="AJ18" s="414"/>
      <c r="AK18" s="414"/>
      <c r="AL18" s="414"/>
      <c r="AM18" s="414"/>
      <c r="AN18" s="414"/>
      <c r="AO18" s="414"/>
      <c r="AP18" s="414"/>
      <c r="AQ18" s="414"/>
      <c r="AR18" s="33" t="s">
        <v>81</v>
      </c>
      <c r="AS18" s="414" t="s">
        <v>13</v>
      </c>
      <c r="AT18" s="414"/>
      <c r="AU18" s="414"/>
      <c r="AV18" s="414"/>
      <c r="AW18" s="414"/>
      <c r="AX18" s="414"/>
      <c r="AY18" s="414"/>
      <c r="AZ18" s="414"/>
      <c r="BA18" s="415"/>
      <c r="BG18" s="8" t="s">
        <v>113</v>
      </c>
    </row>
    <row r="19" spans="1:59" ht="15.9" customHeight="1">
      <c r="A19" s="422"/>
      <c r="B19" s="454"/>
      <c r="C19" s="406"/>
      <c r="D19" s="407"/>
      <c r="E19" s="3" t="str">
        <f>IF(入力補助シート!$AW$19="漁業", "■", "□")</f>
        <v>□</v>
      </c>
      <c r="F19" s="402" t="s">
        <v>14</v>
      </c>
      <c r="G19" s="402"/>
      <c r="H19" s="402"/>
      <c r="I19" s="402"/>
      <c r="J19" s="402"/>
      <c r="K19" s="402"/>
      <c r="L19" s="402"/>
      <c r="M19" s="402"/>
      <c r="N19" s="402"/>
      <c r="O19" s="4" t="str">
        <f>IF(入力補助シート!$AW$19="学術研究・専門・技術サービス業", "■", "□")</f>
        <v>□</v>
      </c>
      <c r="P19" s="402" t="s">
        <v>15</v>
      </c>
      <c r="Q19" s="402"/>
      <c r="R19" s="402"/>
      <c r="S19" s="402"/>
      <c r="T19" s="402"/>
      <c r="U19" s="402"/>
      <c r="V19" s="402"/>
      <c r="W19" s="402"/>
      <c r="X19" s="403"/>
      <c r="Z19" s="21"/>
      <c r="AA19" s="34"/>
      <c r="AB19" s="28"/>
      <c r="AD19" s="422"/>
      <c r="AE19" s="454"/>
      <c r="AF19" s="406"/>
      <c r="AG19" s="407"/>
      <c r="AH19" s="35" t="s">
        <v>81</v>
      </c>
      <c r="AI19" s="402" t="s">
        <v>14</v>
      </c>
      <c r="AJ19" s="402"/>
      <c r="AK19" s="402"/>
      <c r="AL19" s="402"/>
      <c r="AM19" s="402"/>
      <c r="AN19" s="402"/>
      <c r="AO19" s="402"/>
      <c r="AP19" s="402"/>
      <c r="AQ19" s="402"/>
      <c r="AR19" s="36" t="s">
        <v>81</v>
      </c>
      <c r="AS19" s="402" t="s">
        <v>15</v>
      </c>
      <c r="AT19" s="402"/>
      <c r="AU19" s="402"/>
      <c r="AV19" s="402"/>
      <c r="AW19" s="402"/>
      <c r="AX19" s="402"/>
      <c r="AY19" s="402"/>
      <c r="AZ19" s="402"/>
      <c r="BA19" s="403"/>
      <c r="BG19" s="8" t="s">
        <v>114</v>
      </c>
    </row>
    <row r="20" spans="1:59" ht="15.9" customHeight="1">
      <c r="A20" s="422"/>
      <c r="B20" s="454"/>
      <c r="C20" s="406"/>
      <c r="D20" s="407"/>
      <c r="E20" s="3" t="str">
        <f>IF(入力補助シート!$AW$19="鉱業・採石業・砂利採取業", "■", "□")</f>
        <v>□</v>
      </c>
      <c r="F20" s="402" t="s">
        <v>16</v>
      </c>
      <c r="G20" s="402"/>
      <c r="H20" s="402"/>
      <c r="I20" s="402"/>
      <c r="J20" s="402"/>
      <c r="K20" s="402"/>
      <c r="L20" s="402"/>
      <c r="M20" s="402"/>
      <c r="N20" s="402"/>
      <c r="O20" s="4" t="str">
        <f>IF(入力補助シート!$AW$19="宿泊業・飲食サービス業", "■", "□")</f>
        <v>□</v>
      </c>
      <c r="P20" s="402" t="s">
        <v>17</v>
      </c>
      <c r="Q20" s="402"/>
      <c r="R20" s="402"/>
      <c r="S20" s="402"/>
      <c r="T20" s="402"/>
      <c r="U20" s="402"/>
      <c r="V20" s="402"/>
      <c r="W20" s="402"/>
      <c r="X20" s="403"/>
      <c r="Z20" s="21"/>
      <c r="AA20" s="34"/>
      <c r="AB20" s="28"/>
      <c r="AD20" s="422"/>
      <c r="AE20" s="454"/>
      <c r="AF20" s="406"/>
      <c r="AG20" s="407"/>
      <c r="AH20" s="35" t="s">
        <v>81</v>
      </c>
      <c r="AI20" s="402" t="s">
        <v>16</v>
      </c>
      <c r="AJ20" s="402"/>
      <c r="AK20" s="402"/>
      <c r="AL20" s="402"/>
      <c r="AM20" s="402"/>
      <c r="AN20" s="402"/>
      <c r="AO20" s="402"/>
      <c r="AP20" s="402"/>
      <c r="AQ20" s="402"/>
      <c r="AR20" s="36" t="s">
        <v>81</v>
      </c>
      <c r="AS20" s="402" t="s">
        <v>17</v>
      </c>
      <c r="AT20" s="402"/>
      <c r="AU20" s="402"/>
      <c r="AV20" s="402"/>
      <c r="AW20" s="402"/>
      <c r="AX20" s="402"/>
      <c r="AY20" s="402"/>
      <c r="AZ20" s="402"/>
      <c r="BA20" s="403"/>
      <c r="BG20" s="8" t="s">
        <v>115</v>
      </c>
    </row>
    <row r="21" spans="1:59" ht="15.9" customHeight="1">
      <c r="A21" s="422"/>
      <c r="B21" s="454"/>
      <c r="C21" s="406"/>
      <c r="D21" s="407"/>
      <c r="E21" s="3" t="str">
        <f>IF(入力補助シート!$AW$19="建設業", "■", "□")</f>
        <v>□</v>
      </c>
      <c r="F21" s="402" t="s">
        <v>18</v>
      </c>
      <c r="G21" s="402"/>
      <c r="H21" s="402"/>
      <c r="I21" s="402"/>
      <c r="J21" s="402"/>
      <c r="K21" s="402"/>
      <c r="L21" s="402"/>
      <c r="M21" s="402"/>
      <c r="N21" s="402"/>
      <c r="O21" s="4" t="str">
        <f>IF(入力補助シート!$AW$19="生活関連サービス業・娯楽業", "■", "□")</f>
        <v>□</v>
      </c>
      <c r="P21" s="402" t="s">
        <v>19</v>
      </c>
      <c r="Q21" s="402"/>
      <c r="R21" s="402"/>
      <c r="S21" s="402"/>
      <c r="T21" s="402"/>
      <c r="U21" s="402"/>
      <c r="V21" s="402"/>
      <c r="W21" s="402"/>
      <c r="X21" s="403"/>
      <c r="Z21" s="21"/>
      <c r="AA21" s="34"/>
      <c r="AB21" s="28"/>
      <c r="AD21" s="422"/>
      <c r="AE21" s="454"/>
      <c r="AF21" s="406"/>
      <c r="AG21" s="407"/>
      <c r="AH21" s="35" t="s">
        <v>81</v>
      </c>
      <c r="AI21" s="402" t="s">
        <v>18</v>
      </c>
      <c r="AJ21" s="402"/>
      <c r="AK21" s="402"/>
      <c r="AL21" s="402"/>
      <c r="AM21" s="402"/>
      <c r="AN21" s="402"/>
      <c r="AO21" s="402"/>
      <c r="AP21" s="402"/>
      <c r="AQ21" s="402"/>
      <c r="AR21" s="36" t="s">
        <v>81</v>
      </c>
      <c r="AS21" s="402" t="s">
        <v>19</v>
      </c>
      <c r="AT21" s="402"/>
      <c r="AU21" s="402"/>
      <c r="AV21" s="402"/>
      <c r="AW21" s="402"/>
      <c r="AX21" s="402"/>
      <c r="AY21" s="402"/>
      <c r="AZ21" s="402"/>
      <c r="BA21" s="403"/>
      <c r="BG21" s="8" t="s">
        <v>116</v>
      </c>
    </row>
    <row r="22" spans="1:59" ht="15.9" customHeight="1">
      <c r="A22" s="422"/>
      <c r="B22" s="454"/>
      <c r="C22" s="406"/>
      <c r="D22" s="407"/>
      <c r="E22" s="3" t="str">
        <f>IF(入力補助シート!$AW$19="製造業", "■", "□")</f>
        <v>□</v>
      </c>
      <c r="F22" s="402" t="s">
        <v>20</v>
      </c>
      <c r="G22" s="402"/>
      <c r="H22" s="402"/>
      <c r="I22" s="402"/>
      <c r="J22" s="402"/>
      <c r="K22" s="402"/>
      <c r="L22" s="402"/>
      <c r="M22" s="402"/>
      <c r="N22" s="402"/>
      <c r="O22" s="4" t="str">
        <f>IF(入力補助シート!$AW$19="教育・学習支援業", "■", "□")</f>
        <v>□</v>
      </c>
      <c r="P22" s="402" t="s">
        <v>21</v>
      </c>
      <c r="Q22" s="402"/>
      <c r="R22" s="402"/>
      <c r="S22" s="402"/>
      <c r="T22" s="402"/>
      <c r="U22" s="402"/>
      <c r="V22" s="402"/>
      <c r="W22" s="402"/>
      <c r="X22" s="403"/>
      <c r="Z22" s="21"/>
      <c r="AA22" s="34"/>
      <c r="AB22" s="28"/>
      <c r="AD22" s="422"/>
      <c r="AE22" s="454"/>
      <c r="AF22" s="406"/>
      <c r="AG22" s="407"/>
      <c r="AH22" s="35" t="s">
        <v>3419</v>
      </c>
      <c r="AI22" s="402" t="s">
        <v>20</v>
      </c>
      <c r="AJ22" s="402"/>
      <c r="AK22" s="402"/>
      <c r="AL22" s="402"/>
      <c r="AM22" s="402"/>
      <c r="AN22" s="402"/>
      <c r="AO22" s="402"/>
      <c r="AP22" s="402"/>
      <c r="AQ22" s="402"/>
      <c r="AR22" s="36" t="s">
        <v>81</v>
      </c>
      <c r="AS22" s="402" t="s">
        <v>21</v>
      </c>
      <c r="AT22" s="402"/>
      <c r="AU22" s="402"/>
      <c r="AV22" s="402"/>
      <c r="AW22" s="402"/>
      <c r="AX22" s="402"/>
      <c r="AY22" s="402"/>
      <c r="AZ22" s="402"/>
      <c r="BA22" s="403"/>
      <c r="BG22" s="8" t="s">
        <v>117</v>
      </c>
    </row>
    <row r="23" spans="1:59" ht="15.9" customHeight="1">
      <c r="A23" s="422"/>
      <c r="B23" s="454"/>
      <c r="C23" s="406"/>
      <c r="D23" s="407"/>
      <c r="E23" s="3" t="str">
        <f>IF(入力補助シート!$AW$19="電気・ガス・熱供給・水道業", "■", "□")</f>
        <v>□</v>
      </c>
      <c r="F23" s="402" t="s">
        <v>22</v>
      </c>
      <c r="G23" s="402"/>
      <c r="H23" s="402"/>
      <c r="I23" s="402"/>
      <c r="J23" s="402"/>
      <c r="K23" s="402"/>
      <c r="L23" s="402"/>
      <c r="M23" s="402"/>
      <c r="N23" s="402"/>
      <c r="O23" s="4" t="str">
        <f>IF(入力補助シート!$AW$19="医療・福祉", "■", "□")</f>
        <v>□</v>
      </c>
      <c r="P23" s="402" t="s">
        <v>23</v>
      </c>
      <c r="Q23" s="402"/>
      <c r="R23" s="402"/>
      <c r="S23" s="402"/>
      <c r="T23" s="402"/>
      <c r="U23" s="402"/>
      <c r="V23" s="402"/>
      <c r="W23" s="402"/>
      <c r="X23" s="403"/>
      <c r="Z23" s="20"/>
      <c r="AA23" s="34"/>
      <c r="AD23" s="422"/>
      <c r="AE23" s="454"/>
      <c r="AF23" s="406"/>
      <c r="AG23" s="407"/>
      <c r="AH23" s="35" t="s">
        <v>81</v>
      </c>
      <c r="AI23" s="402" t="s">
        <v>22</v>
      </c>
      <c r="AJ23" s="402"/>
      <c r="AK23" s="402"/>
      <c r="AL23" s="402"/>
      <c r="AM23" s="402"/>
      <c r="AN23" s="402"/>
      <c r="AO23" s="402"/>
      <c r="AP23" s="402"/>
      <c r="AQ23" s="402"/>
      <c r="AR23" s="36" t="s">
        <v>81</v>
      </c>
      <c r="AS23" s="402" t="s">
        <v>23</v>
      </c>
      <c r="AT23" s="402"/>
      <c r="AU23" s="402"/>
      <c r="AV23" s="402"/>
      <c r="AW23" s="402"/>
      <c r="AX23" s="402"/>
      <c r="AY23" s="402"/>
      <c r="AZ23" s="402"/>
      <c r="BA23" s="403"/>
      <c r="BG23" s="8" t="s">
        <v>118</v>
      </c>
    </row>
    <row r="24" spans="1:59" ht="15.9" customHeight="1">
      <c r="A24" s="422"/>
      <c r="B24" s="454"/>
      <c r="C24" s="406"/>
      <c r="D24" s="407"/>
      <c r="E24" s="3" t="str">
        <f>IF(入力補助シート!$AW$19="情報通信業", "■", "□")</f>
        <v>□</v>
      </c>
      <c r="F24" s="402" t="s">
        <v>24</v>
      </c>
      <c r="G24" s="402"/>
      <c r="H24" s="402"/>
      <c r="I24" s="402"/>
      <c r="J24" s="402"/>
      <c r="K24" s="402"/>
      <c r="L24" s="402"/>
      <c r="M24" s="402"/>
      <c r="N24" s="402"/>
      <c r="O24" s="4" t="str">
        <f>IF(入力補助シート!$AW$19="複合サービス事業", "■", "□")</f>
        <v>□</v>
      </c>
      <c r="P24" s="402" t="s">
        <v>25</v>
      </c>
      <c r="Q24" s="402"/>
      <c r="R24" s="402"/>
      <c r="S24" s="402"/>
      <c r="T24" s="402"/>
      <c r="U24" s="402"/>
      <c r="V24" s="402"/>
      <c r="W24" s="402"/>
      <c r="X24" s="403"/>
      <c r="AA24" s="34"/>
      <c r="AD24" s="422"/>
      <c r="AE24" s="454"/>
      <c r="AF24" s="406"/>
      <c r="AG24" s="407"/>
      <c r="AH24" s="35" t="s">
        <v>81</v>
      </c>
      <c r="AI24" s="402" t="s">
        <v>24</v>
      </c>
      <c r="AJ24" s="402"/>
      <c r="AK24" s="402"/>
      <c r="AL24" s="402"/>
      <c r="AM24" s="402"/>
      <c r="AN24" s="402"/>
      <c r="AO24" s="402"/>
      <c r="AP24" s="402"/>
      <c r="AQ24" s="402"/>
      <c r="AR24" s="36" t="s">
        <v>81</v>
      </c>
      <c r="AS24" s="402" t="s">
        <v>25</v>
      </c>
      <c r="AT24" s="402"/>
      <c r="AU24" s="402"/>
      <c r="AV24" s="402"/>
      <c r="AW24" s="402"/>
      <c r="AX24" s="402"/>
      <c r="AY24" s="402"/>
      <c r="AZ24" s="402"/>
      <c r="BA24" s="403"/>
      <c r="BG24" s="8" t="s">
        <v>119</v>
      </c>
    </row>
    <row r="25" spans="1:59" ht="15.9" customHeight="1">
      <c r="A25" s="422"/>
      <c r="B25" s="454"/>
      <c r="C25" s="406"/>
      <c r="D25" s="407"/>
      <c r="E25" s="3" t="str">
        <f>IF(入力補助シート!$AW$19="運輸業・郵便業", "■", "□")</f>
        <v>□</v>
      </c>
      <c r="F25" s="402" t="s">
        <v>26</v>
      </c>
      <c r="G25" s="402"/>
      <c r="H25" s="402"/>
      <c r="I25" s="402"/>
      <c r="J25" s="402"/>
      <c r="K25" s="402"/>
      <c r="L25" s="402"/>
      <c r="M25" s="402"/>
      <c r="N25" s="402"/>
      <c r="O25" s="4" t="str">
        <f>IF(入力補助シート!$AW$19="サービス業", "■", "□")</f>
        <v>□</v>
      </c>
      <c r="P25" s="402" t="s">
        <v>27</v>
      </c>
      <c r="Q25" s="402"/>
      <c r="R25" s="402"/>
      <c r="S25" s="402"/>
      <c r="T25" s="402"/>
      <c r="U25" s="402"/>
      <c r="V25" s="402"/>
      <c r="W25" s="402"/>
      <c r="X25" s="403"/>
      <c r="AA25" s="34"/>
      <c r="AD25" s="422"/>
      <c r="AE25" s="454"/>
      <c r="AF25" s="406"/>
      <c r="AG25" s="407"/>
      <c r="AH25" s="35" t="s">
        <v>81</v>
      </c>
      <c r="AI25" s="402" t="s">
        <v>26</v>
      </c>
      <c r="AJ25" s="402"/>
      <c r="AK25" s="402"/>
      <c r="AL25" s="402"/>
      <c r="AM25" s="402"/>
      <c r="AN25" s="402"/>
      <c r="AO25" s="402"/>
      <c r="AP25" s="402"/>
      <c r="AQ25" s="402"/>
      <c r="AR25" s="36" t="s">
        <v>81</v>
      </c>
      <c r="AS25" s="402" t="s">
        <v>27</v>
      </c>
      <c r="AT25" s="402"/>
      <c r="AU25" s="402"/>
      <c r="AV25" s="402"/>
      <c r="AW25" s="402"/>
      <c r="AX25" s="402"/>
      <c r="AY25" s="402"/>
      <c r="AZ25" s="402"/>
      <c r="BA25" s="403"/>
      <c r="BG25" s="8" t="s">
        <v>120</v>
      </c>
    </row>
    <row r="26" spans="1:59" ht="15.9" customHeight="1">
      <c r="A26" s="422"/>
      <c r="B26" s="454"/>
      <c r="C26" s="406"/>
      <c r="D26" s="407"/>
      <c r="E26" s="3" t="str">
        <f>IF(入力補助シート!$AW$19="卸売業・小売業", "■", "□")</f>
        <v>□</v>
      </c>
      <c r="F26" s="402" t="s">
        <v>28</v>
      </c>
      <c r="G26" s="402"/>
      <c r="H26" s="402"/>
      <c r="I26" s="402"/>
      <c r="J26" s="402"/>
      <c r="K26" s="402"/>
      <c r="L26" s="402"/>
      <c r="M26" s="402"/>
      <c r="N26" s="402"/>
      <c r="O26" s="4" t="str">
        <f>IF(入力補助シート!$AW$19="公務", "■", "□")</f>
        <v>□</v>
      </c>
      <c r="P26" s="402" t="s">
        <v>57</v>
      </c>
      <c r="Q26" s="402"/>
      <c r="R26" s="402"/>
      <c r="S26" s="402"/>
      <c r="T26" s="402"/>
      <c r="U26" s="402"/>
      <c r="V26" s="402"/>
      <c r="W26" s="402"/>
      <c r="X26" s="403"/>
      <c r="AA26" s="34"/>
      <c r="AD26" s="422"/>
      <c r="AE26" s="454"/>
      <c r="AF26" s="406"/>
      <c r="AG26" s="407"/>
      <c r="AH26" s="35" t="s">
        <v>81</v>
      </c>
      <c r="AI26" s="402" t="s">
        <v>28</v>
      </c>
      <c r="AJ26" s="402"/>
      <c r="AK26" s="402"/>
      <c r="AL26" s="402"/>
      <c r="AM26" s="402"/>
      <c r="AN26" s="402"/>
      <c r="AO26" s="402"/>
      <c r="AP26" s="402"/>
      <c r="AQ26" s="402"/>
      <c r="AR26" s="36" t="s">
        <v>81</v>
      </c>
      <c r="AS26" s="402" t="s">
        <v>57</v>
      </c>
      <c r="AT26" s="402"/>
      <c r="AU26" s="402"/>
      <c r="AV26" s="402"/>
      <c r="AW26" s="402"/>
      <c r="AX26" s="402"/>
      <c r="AY26" s="402"/>
      <c r="AZ26" s="402"/>
      <c r="BA26" s="403"/>
      <c r="BG26" s="8" t="s">
        <v>121</v>
      </c>
    </row>
    <row r="27" spans="1:59" ht="15.9" customHeight="1">
      <c r="A27" s="422"/>
      <c r="B27" s="454"/>
      <c r="C27" s="408"/>
      <c r="D27" s="409"/>
      <c r="E27" s="3" t="str">
        <f>IF(入力補助シート!$AW$19="金融業・保険業", "■", "□")</f>
        <v>□</v>
      </c>
      <c r="F27" s="402" t="s">
        <v>29</v>
      </c>
      <c r="G27" s="402"/>
      <c r="H27" s="402"/>
      <c r="I27" s="402"/>
      <c r="J27" s="402"/>
      <c r="K27" s="402"/>
      <c r="L27" s="402"/>
      <c r="M27" s="402"/>
      <c r="N27" s="402"/>
      <c r="O27" s="456"/>
      <c r="P27" s="456"/>
      <c r="Q27" s="456"/>
      <c r="R27" s="456"/>
      <c r="S27" s="456"/>
      <c r="T27" s="456"/>
      <c r="U27" s="456"/>
      <c r="V27" s="456"/>
      <c r="W27" s="456"/>
      <c r="X27" s="457"/>
      <c r="AA27" s="34"/>
      <c r="AD27" s="422"/>
      <c r="AE27" s="454"/>
      <c r="AF27" s="408"/>
      <c r="AG27" s="409"/>
      <c r="AH27" s="35" t="s">
        <v>81</v>
      </c>
      <c r="AI27" s="402" t="s">
        <v>29</v>
      </c>
      <c r="AJ27" s="402"/>
      <c r="AK27" s="402"/>
      <c r="AL27" s="402"/>
      <c r="AM27" s="402"/>
      <c r="AN27" s="402"/>
      <c r="AO27" s="402"/>
      <c r="AP27" s="402"/>
      <c r="AQ27" s="402"/>
      <c r="AR27" s="456"/>
      <c r="AS27" s="456"/>
      <c r="AT27" s="456"/>
      <c r="AU27" s="456"/>
      <c r="AV27" s="456"/>
      <c r="AW27" s="456"/>
      <c r="AX27" s="456"/>
      <c r="AY27" s="456"/>
      <c r="AZ27" s="456"/>
      <c r="BA27" s="457"/>
      <c r="BG27" s="8" t="s">
        <v>122</v>
      </c>
    </row>
    <row r="28" spans="1:59" ht="24.9" customHeight="1" thickBot="1">
      <c r="A28" s="422"/>
      <c r="B28" s="455"/>
      <c r="C28" s="451" t="s">
        <v>2</v>
      </c>
      <c r="D28" s="452"/>
      <c r="E28" s="423">
        <f>入力補助シート!AD22</f>
        <v>0</v>
      </c>
      <c r="F28" s="424"/>
      <c r="G28" s="424"/>
      <c r="H28" s="424"/>
      <c r="I28" s="424"/>
      <c r="J28" s="424"/>
      <c r="K28" s="424"/>
      <c r="L28" s="424"/>
      <c r="M28" s="424"/>
      <c r="N28" s="424"/>
      <c r="O28" s="424"/>
      <c r="P28" s="424"/>
      <c r="Q28" s="424"/>
      <c r="R28" s="424"/>
      <c r="S28" s="424"/>
      <c r="T28" s="424"/>
      <c r="U28" s="424"/>
      <c r="V28" s="424"/>
      <c r="W28" s="424"/>
      <c r="X28" s="425"/>
      <c r="AA28" s="25"/>
      <c r="AC28" s="23"/>
      <c r="AD28" s="422"/>
      <c r="AE28" s="455"/>
      <c r="AF28" s="451" t="s">
        <v>2</v>
      </c>
      <c r="AG28" s="452"/>
      <c r="AH28" s="467" t="s">
        <v>113</v>
      </c>
      <c r="AI28" s="468"/>
      <c r="AJ28" s="468"/>
      <c r="AK28" s="468"/>
      <c r="AL28" s="468"/>
      <c r="AM28" s="468"/>
      <c r="AN28" s="468"/>
      <c r="AO28" s="468"/>
      <c r="AP28" s="468"/>
      <c r="AQ28" s="468"/>
      <c r="AR28" s="468"/>
      <c r="AS28" s="468"/>
      <c r="AT28" s="468"/>
      <c r="AU28" s="468"/>
      <c r="AV28" s="468"/>
      <c r="AW28" s="468"/>
      <c r="AX28" s="468"/>
      <c r="AY28" s="468"/>
      <c r="AZ28" s="468"/>
      <c r="BA28" s="469"/>
      <c r="BG28" s="8" t="s">
        <v>123</v>
      </c>
    </row>
    <row r="29" spans="1:59" s="20" customFormat="1" ht="20.100000000000001" customHeight="1">
      <c r="A29" s="422"/>
      <c r="B29" s="438" t="s">
        <v>78</v>
      </c>
      <c r="C29" s="439"/>
      <c r="D29" s="440"/>
      <c r="E29" s="448" t="s">
        <v>3</v>
      </c>
      <c r="F29" s="439"/>
      <c r="G29" s="439"/>
      <c r="H29" s="449" t="str">
        <f>入力補助シート!M23&amp;" "&amp;入力補助シート!M27</f>
        <v xml:space="preserve"> </v>
      </c>
      <c r="I29" s="449"/>
      <c r="J29" s="449"/>
      <c r="K29" s="449"/>
      <c r="L29" s="449"/>
      <c r="M29" s="449"/>
      <c r="N29" s="449"/>
      <c r="O29" s="449"/>
      <c r="P29" s="449"/>
      <c r="Q29" s="449"/>
      <c r="R29" s="449"/>
      <c r="S29" s="449"/>
      <c r="T29" s="449"/>
      <c r="U29" s="449"/>
      <c r="V29" s="449"/>
      <c r="W29" s="449"/>
      <c r="X29" s="450"/>
      <c r="Z29" s="8"/>
      <c r="AD29" s="422"/>
      <c r="AE29" s="438" t="s">
        <v>78</v>
      </c>
      <c r="AF29" s="439"/>
      <c r="AG29" s="440"/>
      <c r="AH29" s="448" t="s">
        <v>3</v>
      </c>
      <c r="AI29" s="439"/>
      <c r="AJ29" s="439"/>
      <c r="AK29" s="470" t="s">
        <v>3420</v>
      </c>
      <c r="AL29" s="470"/>
      <c r="AM29" s="470"/>
      <c r="AN29" s="470"/>
      <c r="AO29" s="470"/>
      <c r="AP29" s="470"/>
      <c r="AQ29" s="470"/>
      <c r="AR29" s="470"/>
      <c r="AS29" s="470"/>
      <c r="AT29" s="470"/>
      <c r="AU29" s="470"/>
      <c r="AV29" s="470"/>
      <c r="AW29" s="470"/>
      <c r="AX29" s="470"/>
      <c r="AY29" s="470"/>
      <c r="AZ29" s="470"/>
      <c r="BA29" s="471"/>
      <c r="BG29" s="20" t="s">
        <v>124</v>
      </c>
    </row>
    <row r="30" spans="1:59" s="20" customFormat="1" ht="20.100000000000001" customHeight="1">
      <c r="A30" s="422"/>
      <c r="B30" s="441"/>
      <c r="C30" s="430"/>
      <c r="D30" s="442"/>
      <c r="E30" s="429" t="s">
        <v>30</v>
      </c>
      <c r="F30" s="430"/>
      <c r="G30" s="430"/>
      <c r="H30" s="125">
        <f>入力補助シート!M24</f>
        <v>0</v>
      </c>
      <c r="I30" s="112" t="s">
        <v>79</v>
      </c>
      <c r="J30" s="125">
        <f>入力補助シート!P24</f>
        <v>0</v>
      </c>
      <c r="K30" s="112" t="s">
        <v>79</v>
      </c>
      <c r="L30" s="400">
        <f>入力補助シート!S24</f>
        <v>0</v>
      </c>
      <c r="M30" s="401"/>
      <c r="N30" s="426"/>
      <c r="O30" s="426"/>
      <c r="P30" s="426"/>
      <c r="Q30" s="426"/>
      <c r="R30" s="426"/>
      <c r="S30" s="426"/>
      <c r="T30" s="426"/>
      <c r="U30" s="426"/>
      <c r="V30" s="426"/>
      <c r="W30" s="426"/>
      <c r="X30" s="427"/>
      <c r="Z30" s="8"/>
      <c r="AB30" s="27" t="s">
        <v>3415</v>
      </c>
      <c r="AD30" s="422"/>
      <c r="AE30" s="441"/>
      <c r="AF30" s="430"/>
      <c r="AG30" s="442"/>
      <c r="AH30" s="429" t="s">
        <v>30</v>
      </c>
      <c r="AI30" s="430"/>
      <c r="AJ30" s="430"/>
      <c r="AK30" s="40" t="s">
        <v>3421</v>
      </c>
      <c r="AL30" s="37" t="s">
        <v>77</v>
      </c>
      <c r="AM30" s="40" t="s">
        <v>3421</v>
      </c>
      <c r="AN30" s="37" t="s">
        <v>77</v>
      </c>
      <c r="AO30" s="458" t="s">
        <v>3423</v>
      </c>
      <c r="AP30" s="458"/>
      <c r="AQ30" s="426"/>
      <c r="AR30" s="426"/>
      <c r="AS30" s="426"/>
      <c r="AT30" s="426"/>
      <c r="AU30" s="426"/>
      <c r="AV30" s="426"/>
      <c r="AW30" s="426"/>
      <c r="AX30" s="426"/>
      <c r="AY30" s="426"/>
      <c r="AZ30" s="426"/>
      <c r="BA30" s="427"/>
      <c r="BG30" s="20" t="s">
        <v>125</v>
      </c>
    </row>
    <row r="31" spans="1:59" s="20" customFormat="1" ht="20.100000000000001" customHeight="1">
      <c r="A31" s="422"/>
      <c r="B31" s="441"/>
      <c r="C31" s="430"/>
      <c r="D31" s="442"/>
      <c r="E31" s="429" t="s">
        <v>40</v>
      </c>
      <c r="F31" s="430"/>
      <c r="G31" s="430"/>
      <c r="H31" s="125">
        <f>入力補助シート!M25</f>
        <v>0</v>
      </c>
      <c r="I31" s="112" t="s">
        <v>79</v>
      </c>
      <c r="J31" s="125">
        <f>入力補助シート!P25</f>
        <v>0</v>
      </c>
      <c r="K31" s="112" t="s">
        <v>79</v>
      </c>
      <c r="L31" s="400">
        <f>入力補助シート!S25</f>
        <v>0</v>
      </c>
      <c r="M31" s="401"/>
      <c r="N31" s="426"/>
      <c r="O31" s="426"/>
      <c r="P31" s="426"/>
      <c r="Q31" s="426"/>
      <c r="R31" s="426"/>
      <c r="S31" s="426"/>
      <c r="T31" s="426"/>
      <c r="U31" s="426"/>
      <c r="V31" s="426"/>
      <c r="W31" s="426"/>
      <c r="X31" s="427"/>
      <c r="Z31" s="8"/>
      <c r="AB31" s="27" t="s">
        <v>3415</v>
      </c>
      <c r="AD31" s="422"/>
      <c r="AE31" s="441"/>
      <c r="AF31" s="430"/>
      <c r="AG31" s="442"/>
      <c r="AH31" s="429" t="s">
        <v>40</v>
      </c>
      <c r="AI31" s="430"/>
      <c r="AJ31" s="430"/>
      <c r="AK31" s="40" t="s">
        <v>3422</v>
      </c>
      <c r="AL31" s="37" t="s">
        <v>77</v>
      </c>
      <c r="AM31" s="40" t="s">
        <v>3422</v>
      </c>
      <c r="AN31" s="37" t="s">
        <v>77</v>
      </c>
      <c r="AO31" s="458" t="s">
        <v>3424</v>
      </c>
      <c r="AP31" s="458"/>
      <c r="AQ31" s="426"/>
      <c r="AR31" s="426"/>
      <c r="AS31" s="426"/>
      <c r="AT31" s="426"/>
      <c r="AU31" s="426"/>
      <c r="AV31" s="426"/>
      <c r="AW31" s="426"/>
      <c r="AX31" s="426"/>
      <c r="AY31" s="426"/>
      <c r="AZ31" s="426"/>
      <c r="BA31" s="427"/>
      <c r="BG31" s="20" t="s">
        <v>126</v>
      </c>
    </row>
    <row r="32" spans="1:59" s="20" customFormat="1" ht="20.100000000000001" customHeight="1">
      <c r="A32" s="422"/>
      <c r="B32" s="443"/>
      <c r="C32" s="444"/>
      <c r="D32" s="445"/>
      <c r="E32" s="446" t="s">
        <v>31</v>
      </c>
      <c r="F32" s="447"/>
      <c r="G32" s="447"/>
      <c r="H32" s="435">
        <f>入力補助シート!M26</f>
        <v>0</v>
      </c>
      <c r="I32" s="436"/>
      <c r="J32" s="436"/>
      <c r="K32" s="436"/>
      <c r="L32" s="436"/>
      <c r="M32" s="436"/>
      <c r="N32" s="436"/>
      <c r="O32" s="436"/>
      <c r="P32" s="436"/>
      <c r="Q32" s="436"/>
      <c r="R32" s="436"/>
      <c r="S32" s="436"/>
      <c r="T32" s="436"/>
      <c r="U32" s="436"/>
      <c r="V32" s="436"/>
      <c r="W32" s="436"/>
      <c r="X32" s="437"/>
      <c r="Z32" s="8"/>
      <c r="AD32" s="422"/>
      <c r="AE32" s="443"/>
      <c r="AF32" s="444"/>
      <c r="AG32" s="445"/>
      <c r="AH32" s="446" t="s">
        <v>31</v>
      </c>
      <c r="AI32" s="447"/>
      <c r="AJ32" s="447"/>
      <c r="AK32" s="472" t="s">
        <v>3425</v>
      </c>
      <c r="AL32" s="472"/>
      <c r="AM32" s="472"/>
      <c r="AN32" s="472"/>
      <c r="AO32" s="472"/>
      <c r="AP32" s="472"/>
      <c r="AQ32" s="472"/>
      <c r="AR32" s="472"/>
      <c r="AS32" s="472"/>
      <c r="AT32" s="472"/>
      <c r="AU32" s="472"/>
      <c r="AV32" s="472"/>
      <c r="AW32" s="472"/>
      <c r="AX32" s="472"/>
      <c r="AY32" s="472"/>
      <c r="AZ32" s="472"/>
      <c r="BA32" s="473"/>
      <c r="BG32" s="20" t="s">
        <v>127</v>
      </c>
    </row>
    <row r="33" spans="2:59" s="20" customFormat="1">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Z33" s="8"/>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G33" s="20" t="s">
        <v>128</v>
      </c>
    </row>
    <row r="34" spans="2:59" ht="99.9" customHeight="1">
      <c r="B34" s="38" t="s">
        <v>41</v>
      </c>
      <c r="C34" s="428"/>
      <c r="D34" s="428"/>
      <c r="E34" s="428"/>
      <c r="F34" s="428"/>
      <c r="G34" s="38" t="s">
        <v>42</v>
      </c>
      <c r="H34" s="432"/>
      <c r="I34" s="433"/>
      <c r="J34" s="433"/>
      <c r="K34" s="433"/>
      <c r="L34" s="433"/>
      <c r="M34" s="433"/>
      <c r="N34" s="433"/>
      <c r="O34" s="433"/>
      <c r="P34" s="433"/>
      <c r="Q34" s="433"/>
      <c r="R34" s="433"/>
      <c r="S34" s="433"/>
      <c r="T34" s="433"/>
      <c r="U34" s="433"/>
      <c r="V34" s="433"/>
      <c r="W34" s="433"/>
      <c r="X34" s="434"/>
      <c r="AE34" s="38" t="s">
        <v>41</v>
      </c>
      <c r="AF34" s="428"/>
      <c r="AG34" s="428"/>
      <c r="AH34" s="428"/>
      <c r="AI34" s="428"/>
      <c r="AJ34" s="38" t="s">
        <v>42</v>
      </c>
      <c r="AK34" s="432"/>
      <c r="AL34" s="433"/>
      <c r="AM34" s="433"/>
      <c r="AN34" s="433"/>
      <c r="AO34" s="433"/>
      <c r="AP34" s="433"/>
      <c r="AQ34" s="433"/>
      <c r="AR34" s="433"/>
      <c r="AS34" s="433"/>
      <c r="AT34" s="433"/>
      <c r="AU34" s="433"/>
      <c r="AV34" s="433"/>
      <c r="AW34" s="433"/>
      <c r="AX34" s="433"/>
      <c r="AY34" s="433"/>
      <c r="AZ34" s="433"/>
      <c r="BA34" s="434"/>
      <c r="BG34" s="8" t="s">
        <v>129</v>
      </c>
    </row>
    <row r="35" spans="2:59">
      <c r="C35" s="39"/>
      <c r="D35" s="39"/>
      <c r="E35" s="39"/>
      <c r="F35" s="39"/>
      <c r="G35" s="39"/>
      <c r="H35" s="39"/>
      <c r="I35" s="39"/>
      <c r="J35" s="39"/>
      <c r="K35" s="39"/>
      <c r="L35" s="39"/>
      <c r="M35" s="39"/>
      <c r="N35" s="39"/>
      <c r="O35" s="39"/>
      <c r="P35" s="39"/>
      <c r="Q35" s="39"/>
      <c r="R35" s="39"/>
      <c r="S35" s="39"/>
      <c r="Z35" s="20"/>
      <c r="BG35" s="8" t="s">
        <v>130</v>
      </c>
    </row>
    <row r="36" spans="2:59">
      <c r="Z36" s="20"/>
      <c r="BG36" s="8" t="s">
        <v>131</v>
      </c>
    </row>
    <row r="37" spans="2:59">
      <c r="Z37" s="20"/>
      <c r="BG37" s="8" t="s">
        <v>132</v>
      </c>
    </row>
    <row r="38" spans="2:59">
      <c r="Z38" s="20"/>
      <c r="BG38" s="8" t="s">
        <v>133</v>
      </c>
    </row>
    <row r="39" spans="2:59">
      <c r="Z39" s="20"/>
      <c r="BG39" s="8" t="s">
        <v>134</v>
      </c>
    </row>
    <row r="40" spans="2:59">
      <c r="BG40" s="8" t="s">
        <v>135</v>
      </c>
    </row>
    <row r="41" spans="2:59">
      <c r="BG41" s="8" t="s">
        <v>136</v>
      </c>
    </row>
    <row r="42" spans="2:59">
      <c r="BG42" s="8" t="s">
        <v>137</v>
      </c>
    </row>
    <row r="43" spans="2:59">
      <c r="BG43" s="8" t="s">
        <v>138</v>
      </c>
    </row>
    <row r="44" spans="2:59">
      <c r="BG44" s="8" t="s">
        <v>139</v>
      </c>
    </row>
    <row r="45" spans="2:59">
      <c r="BG45" s="8" t="s">
        <v>140</v>
      </c>
    </row>
    <row r="46" spans="2:59">
      <c r="BG46" s="8" t="s">
        <v>141</v>
      </c>
    </row>
    <row r="47" spans="2:59">
      <c r="BG47" s="8" t="s">
        <v>142</v>
      </c>
    </row>
    <row r="48" spans="2:59">
      <c r="BG48" s="8" t="s">
        <v>143</v>
      </c>
    </row>
    <row r="49" spans="59:59">
      <c r="BG49" s="8" t="s">
        <v>144</v>
      </c>
    </row>
    <row r="50" spans="59:59">
      <c r="BG50" s="8" t="s">
        <v>145</v>
      </c>
    </row>
    <row r="51" spans="59:59">
      <c r="BG51" s="8" t="s">
        <v>146</v>
      </c>
    </row>
    <row r="52" spans="59:59">
      <c r="BG52" s="8" t="s">
        <v>147</v>
      </c>
    </row>
    <row r="53" spans="59:59">
      <c r="BG53" s="8" t="s">
        <v>148</v>
      </c>
    </row>
    <row r="54" spans="59:59">
      <c r="BG54" s="8" t="s">
        <v>149</v>
      </c>
    </row>
    <row r="55" spans="59:59">
      <c r="BG55" s="8" t="s">
        <v>150</v>
      </c>
    </row>
    <row r="56" spans="59:59">
      <c r="BG56" s="8" t="s">
        <v>151</v>
      </c>
    </row>
    <row r="57" spans="59:59">
      <c r="BG57" s="8" t="s">
        <v>152</v>
      </c>
    </row>
    <row r="58" spans="59:59">
      <c r="BG58" s="8" t="s">
        <v>153</v>
      </c>
    </row>
    <row r="59" spans="59:59">
      <c r="BG59" s="8" t="s">
        <v>154</v>
      </c>
    </row>
    <row r="60" spans="59:59">
      <c r="BG60" s="8" t="s">
        <v>155</v>
      </c>
    </row>
    <row r="61" spans="59:59">
      <c r="BG61" s="8" t="s">
        <v>156</v>
      </c>
    </row>
    <row r="62" spans="59:59">
      <c r="BG62" s="8" t="s">
        <v>157</v>
      </c>
    </row>
    <row r="63" spans="59:59">
      <c r="BG63" s="8" t="s">
        <v>158</v>
      </c>
    </row>
    <row r="64" spans="59:59">
      <c r="BG64" s="8" t="s">
        <v>159</v>
      </c>
    </row>
    <row r="65" spans="59:59">
      <c r="BG65" s="8" t="s">
        <v>160</v>
      </c>
    </row>
    <row r="66" spans="59:59">
      <c r="BG66" s="8" t="s">
        <v>161</v>
      </c>
    </row>
    <row r="67" spans="59:59">
      <c r="BG67" s="8" t="s">
        <v>162</v>
      </c>
    </row>
    <row r="68" spans="59:59">
      <c r="BG68" s="8" t="s">
        <v>163</v>
      </c>
    </row>
    <row r="69" spans="59:59">
      <c r="BG69" s="8" t="s">
        <v>164</v>
      </c>
    </row>
    <row r="70" spans="59:59">
      <c r="BG70" s="8" t="s">
        <v>165</v>
      </c>
    </row>
    <row r="71" spans="59:59">
      <c r="BG71" s="8" t="s">
        <v>166</v>
      </c>
    </row>
    <row r="72" spans="59:59">
      <c r="BG72" s="8" t="s">
        <v>167</v>
      </c>
    </row>
    <row r="73" spans="59:59">
      <c r="BG73" s="8" t="s">
        <v>168</v>
      </c>
    </row>
    <row r="74" spans="59:59">
      <c r="BG74" s="8" t="s">
        <v>169</v>
      </c>
    </row>
    <row r="75" spans="59:59">
      <c r="BG75" s="8" t="s">
        <v>170</v>
      </c>
    </row>
    <row r="76" spans="59:59">
      <c r="BG76" s="8" t="s">
        <v>171</v>
      </c>
    </row>
    <row r="77" spans="59:59">
      <c r="BG77" s="8" t="s">
        <v>172</v>
      </c>
    </row>
    <row r="78" spans="59:59">
      <c r="BG78" s="8" t="s">
        <v>173</v>
      </c>
    </row>
    <row r="79" spans="59:59">
      <c r="BG79" s="8" t="s">
        <v>174</v>
      </c>
    </row>
    <row r="80" spans="59:59">
      <c r="BG80" s="8" t="s">
        <v>175</v>
      </c>
    </row>
    <row r="81" spans="59:59">
      <c r="BG81" s="8" t="s">
        <v>176</v>
      </c>
    </row>
    <row r="82" spans="59:59">
      <c r="BG82" s="8" t="s">
        <v>177</v>
      </c>
    </row>
    <row r="83" spans="59:59">
      <c r="BG83" s="8" t="s">
        <v>178</v>
      </c>
    </row>
    <row r="84" spans="59:59">
      <c r="BG84" s="8" t="s">
        <v>179</v>
      </c>
    </row>
    <row r="85" spans="59:59">
      <c r="BG85" s="8" t="s">
        <v>180</v>
      </c>
    </row>
    <row r="86" spans="59:59">
      <c r="BG86" s="8" t="s">
        <v>181</v>
      </c>
    </row>
    <row r="87" spans="59:59">
      <c r="BG87" s="8" t="s">
        <v>182</v>
      </c>
    </row>
    <row r="88" spans="59:59">
      <c r="BG88" s="8" t="s">
        <v>183</v>
      </c>
    </row>
    <row r="89" spans="59:59">
      <c r="BG89" s="8" t="s">
        <v>184</v>
      </c>
    </row>
    <row r="90" spans="59:59">
      <c r="BG90" s="8" t="s">
        <v>185</v>
      </c>
    </row>
    <row r="91" spans="59:59">
      <c r="BG91" s="8" t="s">
        <v>186</v>
      </c>
    </row>
    <row r="92" spans="59:59">
      <c r="BG92" s="8" t="s">
        <v>187</v>
      </c>
    </row>
    <row r="93" spans="59:59">
      <c r="BG93" s="8" t="s">
        <v>188</v>
      </c>
    </row>
    <row r="94" spans="59:59">
      <c r="BG94" s="8" t="s">
        <v>189</v>
      </c>
    </row>
    <row r="95" spans="59:59">
      <c r="BG95" s="8" t="s">
        <v>190</v>
      </c>
    </row>
    <row r="96" spans="59:59">
      <c r="BG96" s="8" t="s">
        <v>191</v>
      </c>
    </row>
    <row r="97" spans="59:59">
      <c r="BG97" s="8" t="s">
        <v>192</v>
      </c>
    </row>
    <row r="98" spans="59:59">
      <c r="BG98" s="8" t="s">
        <v>193</v>
      </c>
    </row>
    <row r="99" spans="59:59">
      <c r="BG99" s="8" t="s">
        <v>194</v>
      </c>
    </row>
    <row r="100" spans="59:59">
      <c r="BG100" s="194" t="s">
        <v>4327</v>
      </c>
    </row>
  </sheetData>
  <sheetProtection password="E7B8" sheet="1" formatCells="0"/>
  <mergeCells count="128">
    <mergeCell ref="AS23:BA23"/>
    <mergeCell ref="AI24:AQ24"/>
    <mergeCell ref="AS24:BA24"/>
    <mergeCell ref="AE33:BA33"/>
    <mergeCell ref="AF34:AI34"/>
    <mergeCell ref="AK34:BA34"/>
    <mergeCell ref="AF28:AG28"/>
    <mergeCell ref="AH28:BA28"/>
    <mergeCell ref="AE29:AG32"/>
    <mergeCell ref="AH29:AJ29"/>
    <mergeCell ref="AK29:BA29"/>
    <mergeCell ref="AH30:AJ30"/>
    <mergeCell ref="AO30:AP30"/>
    <mergeCell ref="AQ30:BA30"/>
    <mergeCell ref="AH31:AJ31"/>
    <mergeCell ref="AO31:AP31"/>
    <mergeCell ref="AQ31:BA31"/>
    <mergeCell ref="AH32:AJ32"/>
    <mergeCell ref="AK32:BA32"/>
    <mergeCell ref="AD16:AD32"/>
    <mergeCell ref="AE16:AG16"/>
    <mergeCell ref="AH16:BA16"/>
    <mergeCell ref="AE17:AG17"/>
    <mergeCell ref="AH17:BA17"/>
    <mergeCell ref="AE18:AE28"/>
    <mergeCell ref="AF18:AG27"/>
    <mergeCell ref="AI18:AQ18"/>
    <mergeCell ref="AS18:BA18"/>
    <mergeCell ref="AI19:AQ19"/>
    <mergeCell ref="AS19:BA19"/>
    <mergeCell ref="AI20:AQ20"/>
    <mergeCell ref="AS20:BA20"/>
    <mergeCell ref="AI21:AQ21"/>
    <mergeCell ref="AS21:BA21"/>
    <mergeCell ref="AI22:AQ22"/>
    <mergeCell ref="AI25:AQ25"/>
    <mergeCell ref="AS25:BA25"/>
    <mergeCell ref="AI26:AQ26"/>
    <mergeCell ref="AS26:BA26"/>
    <mergeCell ref="AI27:AQ27"/>
    <mergeCell ref="AR27:BA27"/>
    <mergeCell ref="AS22:BA22"/>
    <mergeCell ref="AI23:AQ23"/>
    <mergeCell ref="AP11:AZ11"/>
    <mergeCell ref="AP12:AZ12"/>
    <mergeCell ref="AE13:BA13"/>
    <mergeCell ref="AE14:BA14"/>
    <mergeCell ref="AD15:BA15"/>
    <mergeCell ref="AD1:BA1"/>
    <mergeCell ref="AD2:BA2"/>
    <mergeCell ref="AD3:BA3"/>
    <mergeCell ref="AD4:BA4"/>
    <mergeCell ref="AD5:AD14"/>
    <mergeCell ref="AE5:BA5"/>
    <mergeCell ref="AE6:AT6"/>
    <mergeCell ref="AU6:AV6"/>
    <mergeCell ref="AE7:BA7"/>
    <mergeCell ref="AE8:AO8"/>
    <mergeCell ref="AP8:AQ8"/>
    <mergeCell ref="AT8:BA8"/>
    <mergeCell ref="AE9:AO10"/>
    <mergeCell ref="AP9:AZ9"/>
    <mergeCell ref="AP10:AZ10"/>
    <mergeCell ref="AE11:AO12"/>
    <mergeCell ref="A15:X15"/>
    <mergeCell ref="A16:A32"/>
    <mergeCell ref="E28:X28"/>
    <mergeCell ref="F26:N26"/>
    <mergeCell ref="P25:X25"/>
    <mergeCell ref="N30:X30"/>
    <mergeCell ref="C34:F34"/>
    <mergeCell ref="E31:G31"/>
    <mergeCell ref="B33:X33"/>
    <mergeCell ref="H34:X34"/>
    <mergeCell ref="L31:M31"/>
    <mergeCell ref="N31:X31"/>
    <mergeCell ref="H32:X32"/>
    <mergeCell ref="B29:D32"/>
    <mergeCell ref="E32:G32"/>
    <mergeCell ref="E29:G29"/>
    <mergeCell ref="E30:G30"/>
    <mergeCell ref="H29:X29"/>
    <mergeCell ref="L30:M30"/>
    <mergeCell ref="C28:D28"/>
    <mergeCell ref="B18:B28"/>
    <mergeCell ref="F21:N21"/>
    <mergeCell ref="O27:X27"/>
    <mergeCell ref="F23:N23"/>
    <mergeCell ref="P23:X23"/>
    <mergeCell ref="P19:X19"/>
    <mergeCell ref="F19:N19"/>
    <mergeCell ref="P26:X26"/>
    <mergeCell ref="F24:N24"/>
    <mergeCell ref="C18:D27"/>
    <mergeCell ref="B16:D16"/>
    <mergeCell ref="B17:D17"/>
    <mergeCell ref="F22:N22"/>
    <mergeCell ref="F18:N18"/>
    <mergeCell ref="F27:N27"/>
    <mergeCell ref="P21:X21"/>
    <mergeCell ref="P18:X18"/>
    <mergeCell ref="P20:X20"/>
    <mergeCell ref="P24:X24"/>
    <mergeCell ref="P22:X22"/>
    <mergeCell ref="F20:N20"/>
    <mergeCell ref="E16:X16"/>
    <mergeCell ref="E17:X17"/>
    <mergeCell ref="F25:N25"/>
    <mergeCell ref="A1:X1"/>
    <mergeCell ref="A2:X2"/>
    <mergeCell ref="B5:X5"/>
    <mergeCell ref="Q8:X8"/>
    <mergeCell ref="A3:X3"/>
    <mergeCell ref="B7:X7"/>
    <mergeCell ref="A4:X4"/>
    <mergeCell ref="B8:L8"/>
    <mergeCell ref="A5:A14"/>
    <mergeCell ref="M11:W11"/>
    <mergeCell ref="M9:W9"/>
    <mergeCell ref="M12:W12"/>
    <mergeCell ref="B13:X13"/>
    <mergeCell ref="B14:X14"/>
    <mergeCell ref="B6:Q6"/>
    <mergeCell ref="R6:S6"/>
    <mergeCell ref="M10:W10"/>
    <mergeCell ref="M8:N8"/>
    <mergeCell ref="B11:L12"/>
    <mergeCell ref="B9:L10"/>
  </mergeCells>
  <phoneticPr fontId="3"/>
  <dataValidations count="19">
    <dataValidation allowBlank="1" showInputMessage="1" showErrorMessage="1" prompt="半角数字で入力してください。" sqref="AM30:AM31 AK30:AK31 AO30:AP31 AS8 AP8:AQ8"/>
    <dataValidation allowBlank="1" showInputMessage="1" showErrorMessage="1" prompt="1行目に住所をご記入ください（全角の場合は22文字以内）。" sqref="AP9:AZ9"/>
    <dataValidation allowBlank="1" showInputMessage="1" showErrorMessage="1" prompt="2行目に入居ビル等をご記入ください（全角の場合は22文字以内）。" sqref="AP10:AZ10"/>
    <dataValidation allowBlank="1" showInputMessage="1" showErrorMessage="1" prompt="法人の場合、1行目に法人名をご記入ください（全角の場合は22文字以内）。" sqref="AP11:AZ11"/>
    <dataValidation allowBlank="1" showInputMessage="1" showErrorMessage="1" prompt="法人の場合、2行目に代表者名をご記入ください（全角の場合は22文字以内）。" sqref="AP12:AZ12"/>
    <dataValidation allowBlank="1" showInputMessage="1" showErrorMessage="1" prompt="半角で入力してください。" sqref="AK32:BA32"/>
    <dataValidation allowBlank="1" showInputMessage="1" showErrorMessage="1" prompt="社として、本制度の問い合わせや本県からの案内を受け取られるところをご記入ください。（委託先でも可）" sqref="H29:X29 AK29:BA29"/>
    <dataValidation type="whole" imeMode="halfAlpha" allowBlank="1" showInputMessage="1" showErrorMessage="1" prompt="半角数字で入力" sqref="W6 AZ6">
      <formula1>1</formula1>
      <formula2>31</formula2>
    </dataValidation>
    <dataValidation type="whole" imeMode="halfAlpha" allowBlank="1" showInputMessage="1" showErrorMessage="1" prompt="半角数字で入力" sqref="U6 AX6">
      <formula1>1</formula1>
      <formula2>12</formula2>
    </dataValidation>
    <dataValidation type="whole" imeMode="halfAlpha" operator="greaterThanOrEqual" allowBlank="1" showInputMessage="1" showErrorMessage="1" sqref="R6:S6">
      <formula1>LEFT(Z1,4)+1-1</formula1>
    </dataValidation>
    <dataValidation type="list" allowBlank="1" showInputMessage="1" showErrorMessage="1" promptTitle="プルダウン選択" prompt="該当する大分類を一つだけ選び、■を選択してください。" sqref="E18:E27 O18:O26 AH18:AH27 AR18:AR26">
      <formula1>$BF$1:$BF$2</formula1>
    </dataValidation>
    <dataValidation type="list" allowBlank="1" showInputMessage="1" showErrorMessage="1" promptTitle="プルダウン選択" prompt="該当する中分類を選択してください。" sqref="AH28:BA28">
      <formula1>$BG$1:$BG$99</formula1>
    </dataValidation>
    <dataValidation imeMode="off" allowBlank="1" showInputMessage="1" showErrorMessage="1" prompt="半角数字で入力してください。" sqref="M8:N8"/>
    <dataValidation imeMode="off" allowBlank="1" showInputMessage="1" showErrorMessage="1" prompt="半角数字で入力してください。" sqref="P8"/>
    <dataValidation type="custom" imeMode="off" allowBlank="1" showInputMessage="1" showErrorMessage="1" prompt="半角数字で入力してください。" sqref="H30 J30:J31 L30:M30">
      <formula1>NOT(COUNTIF(H30,"* *"))</formula1>
    </dataValidation>
    <dataValidation type="custom" imeMode="off" allowBlank="1" showInputMessage="1" showErrorMessage="1" prompt="半角数字で入力してください。" sqref="H31">
      <formula1>NOT(COUNTIF(H31,"* *"))</formula1>
    </dataValidation>
    <dataValidation type="custom" imeMode="off" allowBlank="1" showInputMessage="1" showErrorMessage="1" prompt="半角数字で入力してください。" sqref="L31:M31">
      <formula1>NOT(COUNTIF(L31,"* *"))</formula1>
    </dataValidation>
    <dataValidation imeMode="halfAlpha" allowBlank="1" showInputMessage="1" showErrorMessage="1" prompt="半角で入力してください。" sqref="H32:X32"/>
    <dataValidation type="list" allowBlank="1" showInputMessage="1" showErrorMessage="1" promptTitle="プルダウン選択" prompt="該当する中分類を選択してください。" sqref="E28:X28">
      <formula1>$BG$1:$BG$100</formula1>
    </dataValidation>
  </dataValidations>
  <hyperlinks>
    <hyperlink ref="AK32" r:id="rId1"/>
  </hyperlinks>
  <printOptions horizontalCentered="1"/>
  <pageMargins left="0.6692913385826772" right="0.6692913385826772" top="0.59055118110236227" bottom="0.59055118110236227" header="0.31496062992125984" footer="0.31496062992125984"/>
  <pageSetup paperSize="9" scale="98" orientation="portrait" r:id="rId2"/>
  <headerFooter alignWithMargins="0">
    <oddFooter xml:space="preserve">&amp;R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25</xdr:col>
                    <xdr:colOff>312420</xdr:colOff>
                    <xdr:row>3</xdr:row>
                    <xdr:rowOff>236220</xdr:rowOff>
                  </from>
                  <to>
                    <xdr:col>25</xdr:col>
                    <xdr:colOff>594360</xdr:colOff>
                    <xdr:row>5</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25</xdr:col>
                    <xdr:colOff>327660</xdr:colOff>
                    <xdr:row>7</xdr:row>
                    <xdr:rowOff>30480</xdr:rowOff>
                  </from>
                  <to>
                    <xdr:col>25</xdr:col>
                    <xdr:colOff>601980</xdr:colOff>
                    <xdr:row>8</xdr:row>
                    <xdr:rowOff>144780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25</xdr:col>
                    <xdr:colOff>335280</xdr:colOff>
                    <xdr:row>10</xdr:row>
                    <xdr:rowOff>106680</xdr:rowOff>
                  </from>
                  <to>
                    <xdr:col>25</xdr:col>
                    <xdr:colOff>617220</xdr:colOff>
                    <xdr:row>12</xdr:row>
                    <xdr:rowOff>45720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25</xdr:col>
                    <xdr:colOff>342900</xdr:colOff>
                    <xdr:row>16</xdr:row>
                    <xdr:rowOff>121920</xdr:rowOff>
                  </from>
                  <to>
                    <xdr:col>25</xdr:col>
                    <xdr:colOff>640080</xdr:colOff>
                    <xdr:row>17</xdr:row>
                    <xdr:rowOff>22860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25</xdr:col>
                    <xdr:colOff>335280</xdr:colOff>
                    <xdr:row>25</xdr:row>
                    <xdr:rowOff>114300</xdr:rowOff>
                  </from>
                  <to>
                    <xdr:col>25</xdr:col>
                    <xdr:colOff>609600</xdr:colOff>
                    <xdr:row>27</xdr:row>
                    <xdr:rowOff>22860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25</xdr:col>
                    <xdr:colOff>342900</xdr:colOff>
                    <xdr:row>28</xdr:row>
                    <xdr:rowOff>167640</xdr:rowOff>
                  </from>
                  <to>
                    <xdr:col>25</xdr:col>
                    <xdr:colOff>617220</xdr:colOff>
                    <xdr:row>29</xdr:row>
                    <xdr:rowOff>220980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25</xdr:col>
                    <xdr:colOff>342900</xdr:colOff>
                    <xdr:row>18</xdr:row>
                    <xdr:rowOff>106680</xdr:rowOff>
                  </from>
                  <to>
                    <xdr:col>25</xdr:col>
                    <xdr:colOff>640080</xdr:colOff>
                    <xdr:row>20</xdr:row>
                    <xdr:rowOff>53340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25</xdr:col>
                    <xdr:colOff>335280</xdr:colOff>
                    <xdr:row>13</xdr:row>
                    <xdr:rowOff>167640</xdr:rowOff>
                  </from>
                  <to>
                    <xdr:col>25</xdr:col>
                    <xdr:colOff>632460</xdr:colOff>
                    <xdr:row>15</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21"/>
    <pageSetUpPr fitToPage="1"/>
  </sheetPr>
  <dimension ref="A1:AL39"/>
  <sheetViews>
    <sheetView showGridLines="0" view="pageBreakPreview" zoomScaleNormal="85" zoomScaleSheetLayoutView="100" workbookViewId="0">
      <pane xSplit="17" ySplit="1" topLeftCell="R2" activePane="bottomRight" state="frozen"/>
      <selection pane="topRight" activeCell="R1" sqref="R1"/>
      <selection pane="bottomLeft" activeCell="A2" sqref="A2"/>
      <selection pane="bottomRight" activeCell="B6" sqref="B6:Q6"/>
    </sheetView>
  </sheetViews>
  <sheetFormatPr defaultColWidth="9" defaultRowHeight="10.8" outlineLevelCol="1"/>
  <cols>
    <col min="1" max="1" width="2.109375" style="8" customWidth="1"/>
    <col min="2" max="17" width="5.33203125" style="8" customWidth="1"/>
    <col min="18" max="18" width="34" style="8" customWidth="1"/>
    <col min="19" max="19" width="9" style="8" hidden="1" customWidth="1" outlineLevel="1"/>
    <col min="20" max="20" width="34.77734375" style="34" hidden="1" customWidth="1" outlineLevel="1"/>
    <col min="21" max="21" width="3.109375" style="51" customWidth="1" collapsed="1"/>
    <col min="22" max="22" width="2.109375" style="8" customWidth="1"/>
    <col min="23" max="38" width="5.21875" style="8" customWidth="1"/>
    <col min="39" max="16384" width="9" style="8"/>
  </cols>
  <sheetData>
    <row r="1" spans="1:38" ht="22.5" customHeight="1">
      <c r="A1" s="52" t="s">
        <v>32</v>
      </c>
      <c r="B1" s="52"/>
      <c r="C1" s="52"/>
      <c r="D1" s="52"/>
      <c r="E1" s="52"/>
      <c r="F1" s="52"/>
      <c r="G1" s="52"/>
      <c r="H1" s="52"/>
      <c r="I1" s="52"/>
      <c r="J1" s="52"/>
      <c r="K1" s="52"/>
      <c r="L1" s="52"/>
      <c r="M1" s="52"/>
      <c r="N1" s="52"/>
      <c r="O1" s="52"/>
      <c r="P1" s="52"/>
      <c r="Q1" s="56" t="str">
        <f>'計画(任意)1面'!$M$11</f>
        <v/>
      </c>
      <c r="R1" s="42"/>
      <c r="S1" s="43" t="s">
        <v>3426</v>
      </c>
      <c r="T1" s="43" t="s">
        <v>3414</v>
      </c>
      <c r="U1" s="44"/>
      <c r="V1" s="480" t="s">
        <v>32</v>
      </c>
      <c r="W1" s="480"/>
      <c r="X1" s="480"/>
      <c r="Y1" s="480"/>
      <c r="Z1" s="480"/>
      <c r="AA1" s="480"/>
      <c r="AB1" s="480"/>
      <c r="AC1" s="480"/>
      <c r="AD1" s="480"/>
      <c r="AE1" s="480"/>
      <c r="AF1" s="480"/>
      <c r="AG1" s="480"/>
      <c r="AH1" s="480"/>
      <c r="AI1" s="480"/>
      <c r="AJ1" s="480"/>
      <c r="AK1" s="480"/>
      <c r="AL1" s="480"/>
    </row>
    <row r="2" spans="1:38" s="7" customFormat="1" ht="20.100000000000001" customHeight="1" thickBot="1">
      <c r="A2" s="392" t="s">
        <v>47</v>
      </c>
      <c r="B2" s="392"/>
      <c r="C2" s="392"/>
      <c r="D2" s="392"/>
      <c r="E2" s="392"/>
      <c r="F2" s="392"/>
      <c r="G2" s="392"/>
      <c r="H2" s="392"/>
      <c r="I2" s="392"/>
      <c r="J2" s="392"/>
      <c r="K2" s="392"/>
      <c r="L2" s="392"/>
      <c r="M2" s="392"/>
      <c r="N2" s="392"/>
      <c r="O2" s="392"/>
      <c r="P2" s="392"/>
      <c r="Q2" s="392"/>
      <c r="R2" s="45" t="str">
        <f>'計画(任意)1面'!$Z$1</f>
        <v>2024ver1</v>
      </c>
      <c r="S2" s="8"/>
      <c r="T2" s="34"/>
      <c r="U2" s="23"/>
      <c r="V2" s="392" t="s">
        <v>47</v>
      </c>
      <c r="W2" s="392"/>
      <c r="X2" s="392"/>
      <c r="Y2" s="392"/>
      <c r="Z2" s="392"/>
      <c r="AA2" s="392"/>
      <c r="AB2" s="392"/>
      <c r="AC2" s="392"/>
      <c r="AD2" s="392"/>
      <c r="AE2" s="392"/>
      <c r="AF2" s="392"/>
      <c r="AG2" s="392"/>
      <c r="AH2" s="392"/>
      <c r="AI2" s="392"/>
      <c r="AJ2" s="392"/>
      <c r="AK2" s="392"/>
      <c r="AL2" s="392"/>
    </row>
    <row r="3" spans="1:38" ht="30" customHeight="1">
      <c r="A3" s="395"/>
      <c r="B3" s="478"/>
      <c r="C3" s="479"/>
      <c r="D3" s="41" t="str">
        <f>LEFT(R2,4)</f>
        <v>2024</v>
      </c>
      <c r="E3" s="15" t="s">
        <v>1</v>
      </c>
      <c r="F3" s="15" t="s">
        <v>3394</v>
      </c>
      <c r="G3" s="14">
        <f>入力補助シート!S43</f>
        <v>2027</v>
      </c>
      <c r="H3" s="15" t="s">
        <v>1</v>
      </c>
      <c r="I3" s="474"/>
      <c r="J3" s="426"/>
      <c r="K3" s="426"/>
      <c r="L3" s="426"/>
      <c r="M3" s="426"/>
      <c r="N3" s="426"/>
      <c r="O3" s="426"/>
      <c r="P3" s="426"/>
      <c r="Q3" s="426"/>
      <c r="R3" s="46"/>
      <c r="T3" s="47" t="s">
        <v>3427</v>
      </c>
      <c r="U3" s="25"/>
      <c r="V3" s="395"/>
      <c r="W3" s="481"/>
      <c r="X3" s="482"/>
      <c r="Y3" s="41" t="str">
        <f>D3</f>
        <v>2024</v>
      </c>
      <c r="Z3" s="15" t="s">
        <v>1</v>
      </c>
      <c r="AA3" s="15" t="s">
        <v>3394</v>
      </c>
      <c r="AB3" s="48">
        <f>Y3+3</f>
        <v>2027</v>
      </c>
      <c r="AC3" s="15" t="s">
        <v>1</v>
      </c>
      <c r="AD3" s="474"/>
      <c r="AE3" s="426"/>
      <c r="AF3" s="426"/>
      <c r="AG3" s="426"/>
      <c r="AH3" s="426"/>
      <c r="AI3" s="426"/>
      <c r="AJ3" s="426"/>
      <c r="AK3" s="426"/>
      <c r="AL3" s="426"/>
    </row>
    <row r="4" spans="1:38">
      <c r="A4" s="395"/>
      <c r="B4" s="394"/>
      <c r="C4" s="394"/>
      <c r="D4" s="394"/>
      <c r="E4" s="394"/>
      <c r="F4" s="394"/>
      <c r="G4" s="394"/>
      <c r="H4" s="394"/>
      <c r="I4" s="394"/>
      <c r="J4" s="394"/>
      <c r="K4" s="394"/>
      <c r="L4" s="394"/>
      <c r="M4" s="394"/>
      <c r="N4" s="394"/>
      <c r="O4" s="394"/>
      <c r="P4" s="394"/>
      <c r="Q4" s="394"/>
      <c r="U4" s="49"/>
      <c r="V4" s="395"/>
      <c r="W4" s="394"/>
      <c r="X4" s="394"/>
      <c r="Y4" s="394"/>
      <c r="Z4" s="394"/>
      <c r="AA4" s="394"/>
      <c r="AB4" s="394"/>
      <c r="AC4" s="394"/>
      <c r="AD4" s="394"/>
      <c r="AE4" s="394"/>
      <c r="AF4" s="394"/>
      <c r="AG4" s="394"/>
      <c r="AH4" s="394"/>
      <c r="AI4" s="394"/>
      <c r="AJ4" s="394"/>
      <c r="AK4" s="394"/>
      <c r="AL4" s="394"/>
    </row>
    <row r="5" spans="1:38" s="7" customFormat="1" ht="20.100000000000001" customHeight="1">
      <c r="A5" s="392" t="s">
        <v>3398</v>
      </c>
      <c r="B5" s="392"/>
      <c r="C5" s="392"/>
      <c r="D5" s="392"/>
      <c r="E5" s="392"/>
      <c r="F5" s="392"/>
      <c r="G5" s="392"/>
      <c r="H5" s="392"/>
      <c r="I5" s="392"/>
      <c r="J5" s="392"/>
      <c r="K5" s="392"/>
      <c r="L5" s="392"/>
      <c r="M5" s="392"/>
      <c r="N5" s="392"/>
      <c r="O5" s="392"/>
      <c r="P5" s="392"/>
      <c r="Q5" s="392"/>
      <c r="T5" s="50"/>
      <c r="U5" s="51"/>
      <c r="V5" s="392" t="s">
        <v>3398</v>
      </c>
      <c r="W5" s="392"/>
      <c r="X5" s="392"/>
      <c r="Y5" s="392"/>
      <c r="Z5" s="392"/>
      <c r="AA5" s="392"/>
      <c r="AB5" s="392"/>
      <c r="AC5" s="392"/>
      <c r="AD5" s="392"/>
      <c r="AE5" s="392"/>
      <c r="AF5" s="392"/>
      <c r="AG5" s="392"/>
      <c r="AH5" s="392"/>
      <c r="AI5" s="392"/>
      <c r="AJ5" s="392"/>
      <c r="AK5" s="392"/>
      <c r="AL5" s="392"/>
    </row>
    <row r="6" spans="1:38" ht="306" customHeight="1" thickBot="1">
      <c r="A6" s="54"/>
      <c r="B6" s="475" t="str">
        <f>入力補助シート!AW50</f>
        <v xml:space="preserve"> 
具体的な取組としては、下記事項である。
 </v>
      </c>
      <c r="C6" s="476"/>
      <c r="D6" s="476"/>
      <c r="E6" s="476"/>
      <c r="F6" s="476"/>
      <c r="G6" s="476"/>
      <c r="H6" s="476"/>
      <c r="I6" s="476"/>
      <c r="J6" s="476"/>
      <c r="K6" s="476"/>
      <c r="L6" s="476"/>
      <c r="M6" s="476"/>
      <c r="N6" s="476"/>
      <c r="O6" s="476"/>
      <c r="P6" s="476"/>
      <c r="Q6" s="477"/>
      <c r="S6" s="52"/>
      <c r="U6" s="53"/>
      <c r="V6" s="240"/>
      <c r="W6" s="475" t="s">
        <v>4349</v>
      </c>
      <c r="X6" s="476"/>
      <c r="Y6" s="476"/>
      <c r="Z6" s="476"/>
      <c r="AA6" s="476"/>
      <c r="AB6" s="476"/>
      <c r="AC6" s="476"/>
      <c r="AD6" s="476"/>
      <c r="AE6" s="476"/>
      <c r="AF6" s="476"/>
      <c r="AG6" s="476"/>
      <c r="AH6" s="476"/>
      <c r="AI6" s="476"/>
      <c r="AJ6" s="476"/>
      <c r="AK6" s="476"/>
      <c r="AL6" s="477"/>
    </row>
    <row r="7" spans="1:38">
      <c r="U7" s="49"/>
    </row>
    <row r="8" spans="1:38">
      <c r="U8" s="49"/>
    </row>
    <row r="9" spans="1:38">
      <c r="U9" s="49"/>
    </row>
    <row r="10" spans="1:38">
      <c r="U10" s="49"/>
    </row>
    <row r="11" spans="1:38">
      <c r="U11" s="49"/>
    </row>
    <row r="12" spans="1:38">
      <c r="U12" s="49"/>
    </row>
    <row r="16" spans="1:38">
      <c r="U16" s="22"/>
    </row>
    <row r="17" spans="21:21">
      <c r="U17" s="49"/>
    </row>
    <row r="18" spans="21:21">
      <c r="U18" s="55"/>
    </row>
    <row r="19" spans="21:21">
      <c r="U19" s="55"/>
    </row>
    <row r="20" spans="21:21">
      <c r="U20" s="55"/>
    </row>
    <row r="21" spans="21:21">
      <c r="U21" s="55"/>
    </row>
    <row r="22" spans="21:21">
      <c r="U22" s="55"/>
    </row>
    <row r="23" spans="21:21">
      <c r="U23" s="55"/>
    </row>
    <row r="35" spans="21:21">
      <c r="U35" s="49"/>
    </row>
    <row r="36" spans="21:21">
      <c r="U36" s="49"/>
    </row>
    <row r="37" spans="21:21">
      <c r="U37" s="49"/>
    </row>
    <row r="38" spans="21:21">
      <c r="U38" s="49"/>
    </row>
    <row r="39" spans="21:21">
      <c r="U39" s="49"/>
    </row>
  </sheetData>
  <sheetProtection password="E7B8" sheet="1" formatCells="0"/>
  <mergeCells count="15">
    <mergeCell ref="V5:AL5"/>
    <mergeCell ref="W6:AL6"/>
    <mergeCell ref="V1:AL1"/>
    <mergeCell ref="V2:AL2"/>
    <mergeCell ref="V3:V4"/>
    <mergeCell ref="W3:X3"/>
    <mergeCell ref="AD3:AL3"/>
    <mergeCell ref="W4:AL4"/>
    <mergeCell ref="I3:Q3"/>
    <mergeCell ref="B6:Q6"/>
    <mergeCell ref="A5:Q5"/>
    <mergeCell ref="A2:Q2"/>
    <mergeCell ref="B3:C3"/>
    <mergeCell ref="A3:A4"/>
    <mergeCell ref="B4:Q4"/>
  </mergeCells>
  <phoneticPr fontId="3"/>
  <dataValidations count="2">
    <dataValidation allowBlank="1" showInputMessage="1" showErrorMessage="1" prompt="全角1,000文字（18行）まで入力できます。" sqref="B6:Q6 W6:AL6"/>
    <dataValidation type="whole" imeMode="off" allowBlank="1" showInputMessage="1" showErrorMessage="1" prompt="西暦4ケタ・半角数字で入力" sqref="G3">
      <formula1>D3+1-1</formula1>
      <formula2>D3+4</formula2>
    </dataValidation>
  </dataValidations>
  <printOptions horizontalCentered="1"/>
  <pageMargins left="0.70866141732283472" right="0.70866141732283472" top="0.59055118110236227" bottom="0.59055118110236227"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17</xdr:col>
                    <xdr:colOff>266700</xdr:colOff>
                    <xdr:row>2</xdr:row>
                    <xdr:rowOff>30480</xdr:rowOff>
                  </from>
                  <to>
                    <xdr:col>17</xdr:col>
                    <xdr:colOff>571500</xdr:colOff>
                    <xdr:row>2</xdr:row>
                    <xdr:rowOff>342900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17</xdr:col>
                    <xdr:colOff>289560</xdr:colOff>
                    <xdr:row>5</xdr:row>
                    <xdr:rowOff>502920</xdr:rowOff>
                  </from>
                  <to>
                    <xdr:col>17</xdr:col>
                    <xdr:colOff>594360</xdr:colOff>
                    <xdr:row>5</xdr:row>
                    <xdr:rowOff>708660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21"/>
    <pageSetUpPr fitToPage="1"/>
  </sheetPr>
  <dimension ref="A1:AV39"/>
  <sheetViews>
    <sheetView showGridLines="0" view="pageBreakPreview" zoomScaleNormal="85" zoomScaleSheetLayoutView="100" workbookViewId="0">
      <pane xSplit="17" ySplit="1" topLeftCell="R2" activePane="bottomRight" state="frozen"/>
      <selection pane="topRight" activeCell="R1" sqref="R1"/>
      <selection pane="bottomLeft" activeCell="A2" sqref="A2"/>
      <selection pane="bottomRight"/>
    </sheetView>
  </sheetViews>
  <sheetFormatPr defaultColWidth="9" defaultRowHeight="10.8" outlineLevelCol="1"/>
  <cols>
    <col min="1" max="1" width="2.109375" style="8" customWidth="1"/>
    <col min="2" max="8" width="5.33203125" style="8" customWidth="1"/>
    <col min="9" max="9" width="5.44140625" style="8" customWidth="1"/>
    <col min="10" max="17" width="5.33203125" style="8" customWidth="1"/>
    <col min="18" max="18" width="14.5546875" style="208" customWidth="1"/>
    <col min="19" max="19" width="5.6640625" style="8" customWidth="1"/>
    <col min="20" max="20" width="7.44140625" style="8" customWidth="1"/>
    <col min="21" max="21" width="3.109375" style="8" customWidth="1"/>
    <col min="22" max="22" width="8.21875" style="8" customWidth="1"/>
    <col min="23" max="23" width="3.109375" style="8" customWidth="1"/>
    <col min="24" max="24" width="6.88671875" style="8" customWidth="1"/>
    <col min="25" max="25" width="3.109375" style="8" customWidth="1"/>
    <col min="26" max="26" width="7.44140625" style="8" customWidth="1"/>
    <col min="27" max="27" width="11.109375" style="8" customWidth="1"/>
    <col min="28" max="28" width="9" style="8" hidden="1" customWidth="1" outlineLevel="1"/>
    <col min="29" max="29" width="65.77734375" style="8" hidden="1" customWidth="1" outlineLevel="1"/>
    <col min="30" max="30" width="3" style="51" customWidth="1" collapsed="1"/>
    <col min="31" max="31" width="5.21875" style="8" customWidth="1"/>
    <col min="32" max="38" width="5.33203125" style="8" customWidth="1"/>
    <col min="39" max="39" width="5.44140625" style="8" customWidth="1"/>
    <col min="40" max="47" width="5.33203125" style="8" customWidth="1"/>
    <col min="48" max="16384" width="9" style="8"/>
  </cols>
  <sheetData>
    <row r="1" spans="1:48" ht="26.25" customHeight="1">
      <c r="A1" s="52" t="s">
        <v>33</v>
      </c>
      <c r="B1" s="52"/>
      <c r="C1" s="52"/>
      <c r="D1" s="52"/>
      <c r="E1" s="52"/>
      <c r="F1" s="52"/>
      <c r="G1" s="52"/>
      <c r="H1" s="52"/>
      <c r="I1" s="52"/>
      <c r="J1" s="52"/>
      <c r="K1" s="52"/>
      <c r="L1" s="52"/>
      <c r="M1" s="52"/>
      <c r="N1" s="52"/>
      <c r="O1" s="52"/>
      <c r="P1" s="52"/>
      <c r="Q1" s="56" t="str">
        <f>'計画(任意)1面'!$M$11</f>
        <v/>
      </c>
      <c r="R1" s="209"/>
      <c r="AA1" s="45" t="str">
        <f>'計画(任意)1面'!$Z$1</f>
        <v>2024ver1</v>
      </c>
      <c r="AB1" s="43" t="s">
        <v>3426</v>
      </c>
      <c r="AC1" s="43" t="s">
        <v>3414</v>
      </c>
      <c r="AD1" s="44"/>
      <c r="AE1" s="52" t="s">
        <v>33</v>
      </c>
      <c r="AF1" s="52"/>
      <c r="AG1" s="52"/>
      <c r="AH1" s="52"/>
      <c r="AI1" s="52"/>
      <c r="AJ1" s="52"/>
      <c r="AK1" s="52"/>
      <c r="AL1" s="52"/>
      <c r="AM1" s="52"/>
      <c r="AN1" s="52"/>
      <c r="AO1" s="52"/>
      <c r="AP1" s="52"/>
      <c r="AQ1" s="52"/>
      <c r="AR1" s="52"/>
      <c r="AS1" s="52"/>
      <c r="AT1" s="52"/>
      <c r="AU1" s="52"/>
      <c r="AV1" s="56" t="str">
        <f>Q1</f>
        <v/>
      </c>
    </row>
    <row r="2" spans="1:48" s="34" customFormat="1" ht="27" customHeight="1">
      <c r="A2" s="392" t="s">
        <v>3399</v>
      </c>
      <c r="B2" s="392"/>
      <c r="C2" s="392"/>
      <c r="D2" s="392"/>
      <c r="E2" s="392"/>
      <c r="F2" s="392"/>
      <c r="G2" s="392"/>
      <c r="H2" s="392"/>
      <c r="I2" s="392"/>
      <c r="J2" s="392"/>
      <c r="K2" s="392"/>
      <c r="L2" s="392"/>
      <c r="M2" s="392"/>
      <c r="N2" s="392"/>
      <c r="O2" s="392"/>
      <c r="P2" s="392"/>
      <c r="Q2" s="392"/>
      <c r="R2" s="209"/>
      <c r="S2" s="57"/>
      <c r="T2" s="57"/>
      <c r="U2" s="57"/>
      <c r="V2" s="57"/>
      <c r="W2" s="57"/>
      <c r="X2" s="57"/>
      <c r="Y2" s="57"/>
      <c r="Z2" s="57"/>
      <c r="AA2" s="57"/>
      <c r="AD2" s="25"/>
      <c r="AE2" s="392" t="s">
        <v>3399</v>
      </c>
      <c r="AF2" s="392"/>
      <c r="AG2" s="392"/>
      <c r="AH2" s="392"/>
      <c r="AI2" s="392"/>
      <c r="AJ2" s="392"/>
      <c r="AK2" s="392"/>
      <c r="AL2" s="392"/>
      <c r="AM2" s="392"/>
      <c r="AN2" s="392"/>
      <c r="AO2" s="392"/>
      <c r="AP2" s="392"/>
      <c r="AQ2" s="392"/>
      <c r="AR2" s="392"/>
      <c r="AS2" s="392"/>
      <c r="AT2" s="392"/>
      <c r="AU2" s="392"/>
      <c r="AV2" s="392"/>
    </row>
    <row r="3" spans="1:48" s="34" customFormat="1" ht="22.5" customHeight="1">
      <c r="A3" s="552"/>
      <c r="B3" s="485" t="s">
        <v>3400</v>
      </c>
      <c r="C3" s="486"/>
      <c r="D3" s="448" t="s">
        <v>58</v>
      </c>
      <c r="E3" s="440"/>
      <c r="F3" s="550"/>
      <c r="G3" s="551"/>
      <c r="H3" s="71">
        <f>'計画(任意)2面'!D3-1</f>
        <v>2023</v>
      </c>
      <c r="I3" s="509" t="s">
        <v>1</v>
      </c>
      <c r="J3" s="510"/>
      <c r="K3" s="474"/>
      <c r="L3" s="426"/>
      <c r="M3" s="426"/>
      <c r="N3" s="426"/>
      <c r="O3" s="426"/>
      <c r="P3" s="426"/>
      <c r="Q3" s="426"/>
      <c r="R3" s="209"/>
      <c r="AC3" s="34" t="s">
        <v>3428</v>
      </c>
      <c r="AE3" s="201"/>
      <c r="AF3" s="485" t="s">
        <v>3400</v>
      </c>
      <c r="AG3" s="486"/>
      <c r="AH3" s="448" t="s">
        <v>58</v>
      </c>
      <c r="AI3" s="440"/>
      <c r="AJ3" s="550"/>
      <c r="AK3" s="551"/>
      <c r="AL3" s="71">
        <f>LEFT(AA1,4)-1</f>
        <v>2023</v>
      </c>
      <c r="AM3" s="509" t="s">
        <v>1</v>
      </c>
      <c r="AN3" s="510"/>
      <c r="AO3" s="474"/>
      <c r="AP3" s="426"/>
      <c r="AQ3" s="426"/>
      <c r="AR3" s="426"/>
      <c r="AS3" s="426"/>
      <c r="AT3" s="426"/>
      <c r="AU3" s="426"/>
    </row>
    <row r="4" spans="1:48" s="34" customFormat="1" ht="22.5" customHeight="1" thickBot="1">
      <c r="A4" s="552"/>
      <c r="B4" s="487"/>
      <c r="C4" s="488"/>
      <c r="D4" s="507"/>
      <c r="E4" s="508"/>
      <c r="F4" s="16" t="s">
        <v>3395</v>
      </c>
      <c r="G4" s="72" t="str">
        <f>入力補助シート!AW47</f>
        <v/>
      </c>
      <c r="H4" s="17" t="s">
        <v>3396</v>
      </c>
      <c r="I4" s="72" t="str">
        <f>入力補助シート!AX47</f>
        <v/>
      </c>
      <c r="J4" s="18" t="s">
        <v>3397</v>
      </c>
      <c r="K4" s="548"/>
      <c r="L4" s="549"/>
      <c r="M4" s="549"/>
      <c r="N4" s="549"/>
      <c r="O4" s="549"/>
      <c r="P4" s="549"/>
      <c r="Q4" s="549"/>
      <c r="R4" s="209"/>
      <c r="AC4" s="34" t="s">
        <v>3429</v>
      </c>
      <c r="AD4" s="49"/>
      <c r="AE4" s="201"/>
      <c r="AF4" s="487"/>
      <c r="AG4" s="488"/>
      <c r="AH4" s="507"/>
      <c r="AI4" s="508"/>
      <c r="AJ4" s="16" t="s">
        <v>82</v>
      </c>
      <c r="AK4" s="72"/>
      <c r="AL4" s="17" t="s">
        <v>83</v>
      </c>
      <c r="AM4" s="72"/>
      <c r="AN4" s="18" t="s">
        <v>3397</v>
      </c>
      <c r="AO4" s="548"/>
      <c r="AP4" s="549"/>
      <c r="AQ4" s="549"/>
      <c r="AR4" s="549"/>
      <c r="AS4" s="549"/>
      <c r="AT4" s="549"/>
      <c r="AU4" s="549"/>
    </row>
    <row r="5" spans="1:48" s="34" customFormat="1" ht="22.5" customHeight="1">
      <c r="A5" s="552"/>
      <c r="B5" s="487"/>
      <c r="C5" s="488"/>
      <c r="D5" s="531" t="s">
        <v>59</v>
      </c>
      <c r="E5" s="532"/>
      <c r="F5" s="572">
        <f>入力補助シート!AC74</f>
        <v>0</v>
      </c>
      <c r="G5" s="573"/>
      <c r="H5" s="573"/>
      <c r="I5" s="491" t="s">
        <v>84</v>
      </c>
      <c r="J5" s="492"/>
      <c r="K5" s="571" t="s">
        <v>61</v>
      </c>
      <c r="L5" s="555"/>
      <c r="M5" s="565" t="str">
        <f>入力補助シート!AZ77</f>
        <v/>
      </c>
      <c r="N5" s="566"/>
      <c r="O5" s="566"/>
      <c r="P5" s="495" t="s">
        <v>85</v>
      </c>
      <c r="Q5" s="496"/>
      <c r="R5" s="209"/>
      <c r="AC5" s="34" t="s">
        <v>3430</v>
      </c>
      <c r="AD5" s="74"/>
      <c r="AE5" s="201"/>
      <c r="AF5" s="487"/>
      <c r="AG5" s="488"/>
      <c r="AH5" s="531" t="s">
        <v>59</v>
      </c>
      <c r="AI5" s="532"/>
      <c r="AJ5" s="575">
        <v>158</v>
      </c>
      <c r="AK5" s="576"/>
      <c r="AL5" s="576"/>
      <c r="AM5" s="491" t="s">
        <v>84</v>
      </c>
      <c r="AN5" s="492"/>
      <c r="AO5" s="571" t="s">
        <v>61</v>
      </c>
      <c r="AP5" s="555"/>
      <c r="AQ5" s="577">
        <v>152</v>
      </c>
      <c r="AR5" s="578"/>
      <c r="AS5" s="578"/>
      <c r="AT5" s="495" t="s">
        <v>84</v>
      </c>
      <c r="AU5" s="496"/>
    </row>
    <row r="6" spans="1:48" s="34" customFormat="1" ht="22.5" customHeight="1">
      <c r="A6" s="552"/>
      <c r="B6" s="487"/>
      <c r="C6" s="488"/>
      <c r="D6" s="533"/>
      <c r="E6" s="534"/>
      <c r="F6" s="501">
        <f>入力補助シート!AM74</f>
        <v>0</v>
      </c>
      <c r="G6" s="502"/>
      <c r="H6" s="502"/>
      <c r="I6" s="493"/>
      <c r="J6" s="494"/>
      <c r="K6" s="513"/>
      <c r="L6" s="514"/>
      <c r="M6" s="503" t="str">
        <f>入力補助シート!AZ78</f>
        <v/>
      </c>
      <c r="N6" s="504"/>
      <c r="O6" s="504"/>
      <c r="P6" s="497"/>
      <c r="Q6" s="498"/>
      <c r="R6" s="209"/>
      <c r="AD6" s="49"/>
      <c r="AE6" s="201"/>
      <c r="AF6" s="487"/>
      <c r="AG6" s="488"/>
      <c r="AH6" s="533"/>
      <c r="AI6" s="534"/>
      <c r="AJ6" s="579">
        <v>157</v>
      </c>
      <c r="AK6" s="580"/>
      <c r="AL6" s="580"/>
      <c r="AM6" s="493"/>
      <c r="AN6" s="494"/>
      <c r="AO6" s="513"/>
      <c r="AP6" s="514"/>
      <c r="AQ6" s="581">
        <v>151</v>
      </c>
      <c r="AR6" s="582"/>
      <c r="AS6" s="582"/>
      <c r="AT6" s="497"/>
      <c r="AU6" s="498"/>
    </row>
    <row r="7" spans="1:48" ht="22.5" customHeight="1">
      <c r="A7" s="552"/>
      <c r="B7" s="487"/>
      <c r="C7" s="488"/>
      <c r="D7" s="511" t="s">
        <v>60</v>
      </c>
      <c r="E7" s="512"/>
      <c r="F7" s="567" t="str">
        <f>入力補助シート!AZ79</f>
        <v/>
      </c>
      <c r="G7" s="568"/>
      <c r="H7" s="568"/>
      <c r="I7" s="499" t="s">
        <v>86</v>
      </c>
      <c r="J7" s="500"/>
      <c r="K7" s="115"/>
      <c r="L7" s="115"/>
      <c r="M7" s="115"/>
      <c r="N7" s="115"/>
      <c r="O7" s="115"/>
      <c r="P7" s="515"/>
      <c r="Q7" s="516"/>
      <c r="R7" s="218" t="e">
        <f>1-M5/F5</f>
        <v>#VALUE!</v>
      </c>
      <c r="S7" s="598" t="s">
        <v>3431</v>
      </c>
      <c r="T7" s="598"/>
      <c r="U7" s="58"/>
      <c r="V7" s="599" t="s">
        <v>3432</v>
      </c>
      <c r="W7" s="599"/>
      <c r="X7" s="599" t="s">
        <v>3433</v>
      </c>
      <c r="Y7" s="599"/>
      <c r="Z7" s="600" t="s">
        <v>3434</v>
      </c>
      <c r="AA7" s="600"/>
      <c r="AD7" s="49"/>
      <c r="AE7" s="201"/>
      <c r="AF7" s="487"/>
      <c r="AG7" s="488"/>
      <c r="AH7" s="511" t="s">
        <v>60</v>
      </c>
      <c r="AI7" s="512"/>
      <c r="AJ7" s="583">
        <v>4</v>
      </c>
      <c r="AK7" s="584"/>
      <c r="AL7" s="584"/>
      <c r="AM7" s="499" t="s">
        <v>86</v>
      </c>
      <c r="AN7" s="500"/>
      <c r="AO7" s="587"/>
      <c r="AP7" s="587"/>
      <c r="AQ7" s="587"/>
      <c r="AR7" s="587"/>
      <c r="AS7" s="587"/>
      <c r="AT7" s="587"/>
      <c r="AU7" s="587"/>
    </row>
    <row r="8" spans="1:48" ht="22.5" customHeight="1" thickBot="1">
      <c r="A8" s="552"/>
      <c r="B8" s="489"/>
      <c r="C8" s="490"/>
      <c r="D8" s="513"/>
      <c r="E8" s="514"/>
      <c r="F8" s="505" t="str">
        <f>入力補助シート!AZ80</f>
        <v/>
      </c>
      <c r="G8" s="506"/>
      <c r="H8" s="506"/>
      <c r="I8" s="497"/>
      <c r="J8" s="498"/>
      <c r="K8" s="116"/>
      <c r="L8" s="116"/>
      <c r="M8" s="116"/>
      <c r="N8" s="116"/>
      <c r="O8" s="116"/>
      <c r="P8" s="517"/>
      <c r="Q8" s="518"/>
      <c r="R8" s="218" t="e">
        <f>1-M6/F6</f>
        <v>#VALUE!</v>
      </c>
      <c r="S8" s="598"/>
      <c r="T8" s="598"/>
      <c r="U8" s="59"/>
      <c r="V8" s="599"/>
      <c r="W8" s="599"/>
      <c r="X8" s="599"/>
      <c r="Y8" s="599"/>
      <c r="Z8" s="600"/>
      <c r="AA8" s="600"/>
      <c r="AD8" s="49"/>
      <c r="AE8" s="201"/>
      <c r="AF8" s="489"/>
      <c r="AG8" s="490"/>
      <c r="AH8" s="513"/>
      <c r="AI8" s="514"/>
      <c r="AJ8" s="589">
        <v>4</v>
      </c>
      <c r="AK8" s="590"/>
      <c r="AL8" s="590"/>
      <c r="AM8" s="585"/>
      <c r="AN8" s="586"/>
      <c r="AO8" s="588"/>
      <c r="AP8" s="588"/>
      <c r="AQ8" s="588"/>
      <c r="AR8" s="588"/>
      <c r="AS8" s="588"/>
      <c r="AT8" s="588"/>
      <c r="AU8" s="588"/>
    </row>
    <row r="9" spans="1:48" ht="33.75" customHeight="1" thickBot="1">
      <c r="A9" s="552"/>
      <c r="B9" s="485" t="s">
        <v>3401</v>
      </c>
      <c r="C9" s="555"/>
      <c r="D9" s="560" t="s">
        <v>63</v>
      </c>
      <c r="E9" s="561"/>
      <c r="F9" s="562" t="str">
        <f>入力補助シート!AW93</f>
        <v/>
      </c>
      <c r="G9" s="563"/>
      <c r="H9" s="563"/>
      <c r="I9" s="563"/>
      <c r="J9" s="564"/>
      <c r="K9" s="569" t="s">
        <v>54</v>
      </c>
      <c r="L9" s="570"/>
      <c r="M9" s="483" t="str">
        <f>IF(F9="","",P5&amp;"/")</f>
        <v/>
      </c>
      <c r="N9" s="484"/>
      <c r="O9" s="574" t="str">
        <f>入力補助シート!AE95&amp;""</f>
        <v/>
      </c>
      <c r="P9" s="574"/>
      <c r="Q9" s="73"/>
      <c r="R9" s="209"/>
      <c r="T9" s="60"/>
      <c r="U9" s="61" t="s">
        <v>3435</v>
      </c>
      <c r="V9" s="62"/>
      <c r="W9" s="61" t="s">
        <v>3436</v>
      </c>
      <c r="X9" s="63"/>
      <c r="Y9" s="61" t="s">
        <v>3437</v>
      </c>
      <c r="Z9" s="64">
        <f>T9+V9-X9</f>
        <v>0</v>
      </c>
      <c r="AA9" s="65"/>
      <c r="AD9" s="49"/>
      <c r="AE9" s="201"/>
      <c r="AF9" s="485" t="s">
        <v>3401</v>
      </c>
      <c r="AG9" s="555"/>
      <c r="AH9" s="560" t="s">
        <v>63</v>
      </c>
      <c r="AI9" s="561"/>
      <c r="AJ9" s="595" t="s">
        <v>3523</v>
      </c>
      <c r="AK9" s="596"/>
      <c r="AL9" s="596"/>
      <c r="AM9" s="596"/>
      <c r="AN9" s="597"/>
      <c r="AO9" s="569" t="s">
        <v>54</v>
      </c>
      <c r="AP9" s="570"/>
      <c r="AQ9" s="483" t="str">
        <f>IF(AJ9="","",AT5&amp;"/")</f>
        <v>tCO2/</v>
      </c>
      <c r="AR9" s="484"/>
      <c r="AS9" s="594" t="s">
        <v>3440</v>
      </c>
      <c r="AT9" s="594"/>
      <c r="AU9" s="73"/>
    </row>
    <row r="10" spans="1:48" ht="22.5" customHeight="1">
      <c r="A10" s="552"/>
      <c r="B10" s="487"/>
      <c r="C10" s="556"/>
      <c r="D10" s="531" t="s">
        <v>91</v>
      </c>
      <c r="E10" s="532"/>
      <c r="F10" s="521" t="e">
        <f>入力補助シート!BJ77</f>
        <v>#DIV/0!</v>
      </c>
      <c r="G10" s="522"/>
      <c r="H10" s="522"/>
      <c r="I10" s="499" t="str">
        <f>M9&amp;O9</f>
        <v/>
      </c>
      <c r="J10" s="499"/>
      <c r="K10" s="535" t="s">
        <v>62</v>
      </c>
      <c r="L10" s="536"/>
      <c r="M10" s="521" t="e">
        <f>入力補助シート!AZ94</f>
        <v>#DIV/0!</v>
      </c>
      <c r="N10" s="522"/>
      <c r="O10" s="522"/>
      <c r="P10" s="499" t="str">
        <f>M9&amp;O9</f>
        <v/>
      </c>
      <c r="Q10" s="539"/>
      <c r="R10" s="209"/>
      <c r="T10" s="203"/>
      <c r="U10" s="61"/>
      <c r="V10" s="203"/>
      <c r="W10" s="61"/>
      <c r="X10" s="203"/>
      <c r="Y10" s="61"/>
      <c r="Z10" s="68" t="s">
        <v>60</v>
      </c>
      <c r="AA10" s="69" t="e">
        <f>1-Z9/T9</f>
        <v>#DIV/0!</v>
      </c>
      <c r="AD10" s="49"/>
      <c r="AE10" s="201"/>
      <c r="AF10" s="487"/>
      <c r="AG10" s="556"/>
      <c r="AH10" s="531" t="s">
        <v>91</v>
      </c>
      <c r="AI10" s="532"/>
      <c r="AJ10" s="591">
        <v>0.52700000000000002</v>
      </c>
      <c r="AK10" s="592"/>
      <c r="AL10" s="592"/>
      <c r="AM10" s="499" t="str">
        <f>AQ9&amp;AS9</f>
        <v>tCO2/㎡×時間</v>
      </c>
      <c r="AN10" s="499"/>
      <c r="AO10" s="535" t="s">
        <v>62</v>
      </c>
      <c r="AP10" s="536"/>
      <c r="AQ10" s="591">
        <v>0.50600000000000001</v>
      </c>
      <c r="AR10" s="592"/>
      <c r="AS10" s="592"/>
      <c r="AT10" s="499" t="str">
        <f>AQ9&amp;AS9</f>
        <v>tCO2/㎡×時間</v>
      </c>
      <c r="AU10" s="539"/>
    </row>
    <row r="11" spans="1:48" ht="22.5" customHeight="1" thickBot="1">
      <c r="A11" s="552"/>
      <c r="B11" s="487"/>
      <c r="C11" s="556"/>
      <c r="D11" s="533"/>
      <c r="E11" s="534"/>
      <c r="F11" s="542" t="e">
        <f>入力補助シート!BN77</f>
        <v>#DIV/0!</v>
      </c>
      <c r="G11" s="543"/>
      <c r="H11" s="543"/>
      <c r="I11" s="493"/>
      <c r="J11" s="493"/>
      <c r="K11" s="513"/>
      <c r="L11" s="514"/>
      <c r="M11" s="544" t="e">
        <f>入力補助シート!AZ95</f>
        <v>#DIV/0!</v>
      </c>
      <c r="N11" s="545"/>
      <c r="O11" s="545"/>
      <c r="P11" s="497"/>
      <c r="Q11" s="498"/>
      <c r="R11" s="209"/>
      <c r="T11" s="59"/>
      <c r="U11" s="66"/>
      <c r="V11" s="67"/>
      <c r="W11" s="66"/>
      <c r="X11" s="67"/>
      <c r="AD11" s="49"/>
      <c r="AE11" s="201"/>
      <c r="AF11" s="487"/>
      <c r="AG11" s="556"/>
      <c r="AH11" s="533"/>
      <c r="AI11" s="534"/>
      <c r="AJ11" s="622">
        <v>0.52300000000000002</v>
      </c>
      <c r="AK11" s="623"/>
      <c r="AL11" s="623"/>
      <c r="AM11" s="593"/>
      <c r="AN11" s="593"/>
      <c r="AO11" s="513"/>
      <c r="AP11" s="514"/>
      <c r="AQ11" s="624">
        <v>0.502</v>
      </c>
      <c r="AR11" s="625"/>
      <c r="AS11" s="625"/>
      <c r="AT11" s="497"/>
      <c r="AU11" s="498"/>
    </row>
    <row r="12" spans="1:48" ht="22.5" customHeight="1">
      <c r="A12" s="552"/>
      <c r="B12" s="557"/>
      <c r="C12" s="556"/>
      <c r="D12" s="537" t="s">
        <v>60</v>
      </c>
      <c r="E12" s="538"/>
      <c r="F12" s="523" t="str">
        <f>入力補助シート!AZ96</f>
        <v/>
      </c>
      <c r="G12" s="524"/>
      <c r="H12" s="524"/>
      <c r="I12" s="491" t="s">
        <v>86</v>
      </c>
      <c r="J12" s="540"/>
      <c r="K12" s="117"/>
      <c r="L12" s="118"/>
      <c r="M12" s="118"/>
      <c r="N12" s="118"/>
      <c r="O12" s="118"/>
      <c r="P12" s="515"/>
      <c r="Q12" s="516"/>
      <c r="R12" s="219" t="e">
        <f>1-M10/F10</f>
        <v>#DIV/0!</v>
      </c>
      <c r="S12" s="601" t="s">
        <v>3438</v>
      </c>
      <c r="T12" s="602"/>
      <c r="U12" s="602"/>
      <c r="V12" s="603"/>
      <c r="X12" s="610" t="s">
        <v>3439</v>
      </c>
      <c r="Y12" s="611"/>
      <c r="Z12" s="611"/>
      <c r="AA12" s="612"/>
      <c r="AD12" s="49"/>
      <c r="AE12" s="201"/>
      <c r="AF12" s="557"/>
      <c r="AG12" s="556"/>
      <c r="AH12" s="537" t="s">
        <v>60</v>
      </c>
      <c r="AI12" s="538"/>
      <c r="AJ12" s="626">
        <v>4</v>
      </c>
      <c r="AK12" s="627"/>
      <c r="AL12" s="627"/>
      <c r="AM12" s="491" t="s">
        <v>86</v>
      </c>
      <c r="AN12" s="540"/>
      <c r="AO12" s="629"/>
      <c r="AP12" s="630"/>
      <c r="AQ12" s="630"/>
      <c r="AR12" s="630"/>
      <c r="AS12" s="630"/>
      <c r="AT12" s="630"/>
      <c r="AU12" s="630"/>
    </row>
    <row r="13" spans="1:48" ht="22.5" customHeight="1">
      <c r="A13" s="552"/>
      <c r="B13" s="557"/>
      <c r="C13" s="556"/>
      <c r="D13" s="533"/>
      <c r="E13" s="534"/>
      <c r="F13" s="546" t="str">
        <f>入力補助シート!AZ97</f>
        <v/>
      </c>
      <c r="G13" s="547"/>
      <c r="H13" s="547"/>
      <c r="I13" s="493"/>
      <c r="J13" s="541"/>
      <c r="K13" s="119"/>
      <c r="L13" s="120"/>
      <c r="M13" s="120"/>
      <c r="N13" s="120"/>
      <c r="O13" s="120"/>
      <c r="P13" s="517"/>
      <c r="Q13" s="518"/>
      <c r="R13" s="219" t="e">
        <f>1-M11/F11</f>
        <v>#DIV/0!</v>
      </c>
      <c r="S13" s="604"/>
      <c r="T13" s="605"/>
      <c r="U13" s="605"/>
      <c r="V13" s="606"/>
      <c r="X13" s="613"/>
      <c r="Y13" s="614"/>
      <c r="Z13" s="614"/>
      <c r="AA13" s="615"/>
      <c r="AE13" s="201"/>
      <c r="AF13" s="557"/>
      <c r="AG13" s="556"/>
      <c r="AH13" s="533"/>
      <c r="AI13" s="534"/>
      <c r="AJ13" s="633">
        <v>4</v>
      </c>
      <c r="AK13" s="634"/>
      <c r="AL13" s="634"/>
      <c r="AM13" s="593"/>
      <c r="AN13" s="628"/>
      <c r="AO13" s="631"/>
      <c r="AP13" s="632"/>
      <c r="AQ13" s="632"/>
      <c r="AR13" s="632"/>
      <c r="AS13" s="632"/>
      <c r="AT13" s="632"/>
      <c r="AU13" s="632"/>
    </row>
    <row r="14" spans="1:48" ht="102" customHeight="1">
      <c r="A14" s="552"/>
      <c r="B14" s="558"/>
      <c r="C14" s="559"/>
      <c r="D14" s="525" t="s">
        <v>90</v>
      </c>
      <c r="E14" s="526"/>
      <c r="F14" s="527" t="str">
        <f>入力補助シート!AC94&amp;""</f>
        <v/>
      </c>
      <c r="G14" s="528"/>
      <c r="H14" s="528"/>
      <c r="I14" s="528"/>
      <c r="J14" s="528"/>
      <c r="K14" s="529"/>
      <c r="L14" s="529"/>
      <c r="M14" s="529"/>
      <c r="N14" s="529"/>
      <c r="O14" s="529"/>
      <c r="P14" s="529"/>
      <c r="Q14" s="530"/>
      <c r="R14" s="209"/>
      <c r="S14" s="604"/>
      <c r="T14" s="605"/>
      <c r="U14" s="605"/>
      <c r="V14" s="606"/>
      <c r="X14" s="613"/>
      <c r="Y14" s="614"/>
      <c r="Z14" s="614"/>
      <c r="AA14" s="615"/>
      <c r="AE14" s="201"/>
      <c r="AF14" s="558"/>
      <c r="AG14" s="559"/>
      <c r="AH14" s="525" t="s">
        <v>90</v>
      </c>
      <c r="AI14" s="526"/>
      <c r="AJ14" s="527" t="s">
        <v>4350</v>
      </c>
      <c r="AK14" s="528"/>
      <c r="AL14" s="528"/>
      <c r="AM14" s="528"/>
      <c r="AN14" s="528"/>
      <c r="AO14" s="529"/>
      <c r="AP14" s="529"/>
      <c r="AQ14" s="529"/>
      <c r="AR14" s="529"/>
      <c r="AS14" s="529"/>
      <c r="AT14" s="529"/>
      <c r="AU14" s="530"/>
    </row>
    <row r="15" spans="1:48" ht="409.05" customHeight="1">
      <c r="A15" s="552"/>
      <c r="B15" s="519" t="s">
        <v>3402</v>
      </c>
      <c r="C15" s="520"/>
      <c r="D15" s="553" t="e">
        <f>入力補助シート!AW238</f>
        <v>#VALUE!</v>
      </c>
      <c r="E15" s="553"/>
      <c r="F15" s="553"/>
      <c r="G15" s="553"/>
      <c r="H15" s="553"/>
      <c r="I15" s="553"/>
      <c r="J15" s="553"/>
      <c r="K15" s="553"/>
      <c r="L15" s="553"/>
      <c r="M15" s="553"/>
      <c r="N15" s="553"/>
      <c r="O15" s="553"/>
      <c r="P15" s="553"/>
      <c r="Q15" s="554"/>
      <c r="R15" s="209"/>
      <c r="S15" s="604"/>
      <c r="T15" s="605"/>
      <c r="U15" s="605"/>
      <c r="V15" s="606"/>
      <c r="X15" s="613"/>
      <c r="Y15" s="614"/>
      <c r="Z15" s="614"/>
      <c r="AA15" s="615"/>
      <c r="AE15" s="201"/>
      <c r="AF15" s="519" t="s">
        <v>3402</v>
      </c>
      <c r="AG15" s="520"/>
      <c r="AH15" s="619" t="s">
        <v>4351</v>
      </c>
      <c r="AI15" s="620"/>
      <c r="AJ15" s="620"/>
      <c r="AK15" s="620"/>
      <c r="AL15" s="620"/>
      <c r="AM15" s="620"/>
      <c r="AN15" s="620"/>
      <c r="AO15" s="620"/>
      <c r="AP15" s="620"/>
      <c r="AQ15" s="620"/>
      <c r="AR15" s="620"/>
      <c r="AS15" s="620"/>
      <c r="AT15" s="620"/>
      <c r="AU15" s="621"/>
    </row>
    <row r="16" spans="1:48" ht="11.4" thickBot="1">
      <c r="R16" s="209"/>
      <c r="S16" s="607"/>
      <c r="T16" s="608"/>
      <c r="U16" s="608"/>
      <c r="V16" s="609"/>
      <c r="W16" s="70"/>
      <c r="X16" s="616"/>
      <c r="Y16" s="617"/>
      <c r="Z16" s="617"/>
      <c r="AA16" s="618"/>
      <c r="AD16" s="22"/>
    </row>
    <row r="17" spans="18:30" ht="11.4" thickBot="1">
      <c r="R17" s="209"/>
      <c r="T17" s="34"/>
      <c r="U17" s="34"/>
      <c r="V17" s="34"/>
      <c r="W17" s="34"/>
      <c r="X17" s="34"/>
      <c r="Y17" s="34"/>
      <c r="Z17" s="34"/>
      <c r="AA17" s="34"/>
    </row>
    <row r="18" spans="18:30">
      <c r="R18" s="209"/>
      <c r="AD18" s="75"/>
    </row>
    <row r="19" spans="18:30">
      <c r="S19" s="34"/>
      <c r="T19" s="34"/>
      <c r="U19" s="34"/>
      <c r="V19" s="34"/>
      <c r="W19" s="34"/>
      <c r="X19" s="34"/>
      <c r="Y19" s="34"/>
      <c r="Z19" s="34"/>
      <c r="AA19" s="34"/>
      <c r="AD19" s="55"/>
    </row>
    <row r="20" spans="18:30">
      <c r="S20" s="34"/>
      <c r="T20" s="34"/>
      <c r="U20" s="34"/>
      <c r="V20" s="34"/>
      <c r="W20" s="34"/>
      <c r="X20" s="34"/>
      <c r="Y20" s="34"/>
      <c r="Z20" s="34"/>
      <c r="AA20" s="34"/>
      <c r="AD20" s="55"/>
    </row>
    <row r="21" spans="18:30">
      <c r="AD21" s="55"/>
    </row>
    <row r="22" spans="18:30">
      <c r="AD22" s="55"/>
    </row>
    <row r="25" spans="18:30">
      <c r="AD25" s="25"/>
    </row>
    <row r="35" spans="30:30">
      <c r="AD35" s="49"/>
    </row>
    <row r="36" spans="30:30">
      <c r="AD36" s="49"/>
    </row>
    <row r="37" spans="30:30">
      <c r="AD37" s="49"/>
    </row>
    <row r="38" spans="30:30">
      <c r="AD38" s="49"/>
    </row>
    <row r="39" spans="30:30">
      <c r="AD39" s="49"/>
    </row>
  </sheetData>
  <sheetProtection password="E7B8" sheet="1" formatCells="0"/>
  <mergeCells count="93">
    <mergeCell ref="AF15:AG15"/>
    <mergeCell ref="AH15:AU15"/>
    <mergeCell ref="AJ11:AL11"/>
    <mergeCell ref="AQ11:AS11"/>
    <mergeCell ref="AH12:AI13"/>
    <mergeCell ref="AJ12:AL12"/>
    <mergeCell ref="AM12:AN13"/>
    <mergeCell ref="AO12:AU13"/>
    <mergeCell ref="AF9:AG14"/>
    <mergeCell ref="AO9:AP9"/>
    <mergeCell ref="AJ13:AL13"/>
    <mergeCell ref="S7:T8"/>
    <mergeCell ref="V7:W8"/>
    <mergeCell ref="X7:Y8"/>
    <mergeCell ref="Z7:AA8"/>
    <mergeCell ref="S12:V16"/>
    <mergeCell ref="X12:AA16"/>
    <mergeCell ref="AM7:AN8"/>
    <mergeCell ref="AO7:AU8"/>
    <mergeCell ref="AJ8:AL8"/>
    <mergeCell ref="AH14:AI14"/>
    <mergeCell ref="AJ14:AU14"/>
    <mergeCell ref="AJ10:AL10"/>
    <mergeCell ref="AM10:AN11"/>
    <mergeCell ref="AO10:AP11"/>
    <mergeCell ref="AQ10:AS10"/>
    <mergeCell ref="AQ9:AR9"/>
    <mergeCell ref="AH10:AI11"/>
    <mergeCell ref="AS9:AT9"/>
    <mergeCell ref="AT10:AU11"/>
    <mergeCell ref="AH9:AI9"/>
    <mergeCell ref="AJ9:AN9"/>
    <mergeCell ref="AE2:AV2"/>
    <mergeCell ref="AF3:AG8"/>
    <mergeCell ref="AH3:AI4"/>
    <mergeCell ref="AJ3:AK3"/>
    <mergeCell ref="AM3:AN3"/>
    <mergeCell ref="AO3:AU4"/>
    <mergeCell ref="AH5:AI6"/>
    <mergeCell ref="AJ5:AL5"/>
    <mergeCell ref="AM5:AN6"/>
    <mergeCell ref="AO5:AP6"/>
    <mergeCell ref="AQ5:AS5"/>
    <mergeCell ref="AT5:AU6"/>
    <mergeCell ref="AJ6:AL6"/>
    <mergeCell ref="AQ6:AS6"/>
    <mergeCell ref="AH7:AI8"/>
    <mergeCell ref="AJ7:AL7"/>
    <mergeCell ref="A2:Q2"/>
    <mergeCell ref="K3:Q4"/>
    <mergeCell ref="F3:G3"/>
    <mergeCell ref="A3:A15"/>
    <mergeCell ref="D15:Q15"/>
    <mergeCell ref="B9:C14"/>
    <mergeCell ref="D9:E9"/>
    <mergeCell ref="F10:H10"/>
    <mergeCell ref="F9:J9"/>
    <mergeCell ref="M5:O5"/>
    <mergeCell ref="F7:H7"/>
    <mergeCell ref="K9:L9"/>
    <mergeCell ref="K5:L6"/>
    <mergeCell ref="F5:H5"/>
    <mergeCell ref="D5:E6"/>
    <mergeCell ref="O9:P9"/>
    <mergeCell ref="B15:C15"/>
    <mergeCell ref="M10:O10"/>
    <mergeCell ref="F12:H12"/>
    <mergeCell ref="D14:E14"/>
    <mergeCell ref="F14:Q14"/>
    <mergeCell ref="D10:E11"/>
    <mergeCell ref="K10:L11"/>
    <mergeCell ref="D12:E13"/>
    <mergeCell ref="I10:J11"/>
    <mergeCell ref="P10:Q11"/>
    <mergeCell ref="I12:J13"/>
    <mergeCell ref="F11:H11"/>
    <mergeCell ref="M11:O11"/>
    <mergeCell ref="F13:H13"/>
    <mergeCell ref="P12:Q12"/>
    <mergeCell ref="P13:Q13"/>
    <mergeCell ref="M9:N9"/>
    <mergeCell ref="B3:C8"/>
    <mergeCell ref="I5:J6"/>
    <mergeCell ref="P5:Q6"/>
    <mergeCell ref="I7:J8"/>
    <mergeCell ref="F6:H6"/>
    <mergeCell ref="M6:O6"/>
    <mergeCell ref="F8:H8"/>
    <mergeCell ref="D3:E4"/>
    <mergeCell ref="I3:J3"/>
    <mergeCell ref="D7:E8"/>
    <mergeCell ref="P7:Q7"/>
    <mergeCell ref="P8:Q8"/>
  </mergeCells>
  <phoneticPr fontId="3"/>
  <dataValidations count="18">
    <dataValidation allowBlank="1" showInputMessage="1" showErrorMessage="1" prompt="基礎排出係数を使用して算出した有効数字3桁の排出量を半角で入力してください。" sqref="AQ5:AS5 AJ5:AL5"/>
    <dataValidation allowBlank="1" showInputMessage="1" showErrorMessage="1" prompt="調整後排出係数を使用して算出した有効数字3桁の排出量を半角で入力してください。" sqref="AQ6:AS6 AJ6:AL6"/>
    <dataValidation allowBlank="1" showInputMessage="1" showErrorMessage="1" prompt="基礎排出係数に基づく排出量原単位を、原則として有効数字3桁半角で入力してください。" sqref="AQ10:AS10 AJ10:AL10"/>
    <dataValidation allowBlank="1" showInputMessage="1" showErrorMessage="1" prompt="調整後排出係数に基づく排出量原単位を、原則として有効数字3桁半角で入力してください。" sqref="AQ11:AS11 AJ11:AL11"/>
    <dataValidation allowBlank="1" showInputMessage="1" showErrorMessage="1" prompt="半角で入力してください。小数点以下第２位まで入力できます。（第３位を四捨五入）" sqref="AJ7:AL7 AJ12:AL13"/>
    <dataValidation allowBlank="1" showInputMessage="1" showErrorMessage="1" prompt="「原単位の指標の種類」に記入した指標の単位を入力してください。" sqref="O9:P9"/>
    <dataValidation allowBlank="1" showInputMessage="1" showErrorMessage="1" prompt="全角500文字（14行）まで入力できます。" sqref="AJ14:AU14 F14:Q14"/>
    <dataValidation allowBlank="1" showInputMessage="1" showErrorMessage="1" prompt="全角1,000文字（21行）まで入力できます。" sqref="AH15:AU15 D15:Q15"/>
    <dataValidation type="whole" imeMode="halfAlpha" allowBlank="1" showInputMessage="1" showErrorMessage="1" promptTitle="通常記入不要" prompt="基準排出量に3年間の平均値を使用する場合のみ、算定期間の最終年度（計画書の提出年度の前年度）を西暦4ケタ・半角数字で入力" sqref="I4 AM4">
      <formula1>2010</formula1>
      <formula2>2030</formula2>
    </dataValidation>
    <dataValidation type="whole" imeMode="halfAlpha" allowBlank="1" showInputMessage="1" showErrorMessage="1" promptTitle="通常記入不要" prompt="基準排出量に3年間の平均値を使用する場合のみ、算定期間の初年度を西暦4ケタ・半角数字で入力" sqref="G4 AK4">
      <formula1>2010</formula1>
      <formula2>2030</formula2>
    </dataValidation>
    <dataValidation type="whole" imeMode="halfAlpha" allowBlank="1" showInputMessage="1" showErrorMessage="1" prompt="計画書の提出年度の前年度を、西暦4ケタ・半角数字で入力" sqref="H3">
      <formula1>2010</formula1>
      <formula2>2030</formula2>
    </dataValidation>
    <dataValidation imeMode="halfAlpha" allowBlank="1" showInputMessage="1" showErrorMessage="1" prompt="基礎排出係数を使用して算出した有効数字3桁の排出量を半角で入力してください。" sqref="F5:H5 M5:O5"/>
    <dataValidation imeMode="halfAlpha" allowBlank="1" showInputMessage="1" showErrorMessage="1" prompt="調整後排出係数を使用して算出した有効数字3桁の排出量を半角で入力してください。" sqref="F6:H6 M6:O6"/>
    <dataValidation imeMode="halfAlpha" allowBlank="1" showInputMessage="1" showErrorMessage="1" prompt="基礎排出係数に基づく排出量原単位を、原則として有効数字3桁半角で入力してください。" sqref="F10:H10 M10:O10"/>
    <dataValidation imeMode="halfAlpha" allowBlank="1" showInputMessage="1" showErrorMessage="1" prompt="調整後排出係数に基づく排出量原単位を、原則として有効数字3桁半角で入力してください。" sqref="F11:H11 M11:O11"/>
    <dataValidation imeMode="halfAlpha" allowBlank="1" showInputMessage="1" showErrorMessage="1" prompt="半角で入力してください。小数点以下第１位まで入力できます。（第２位を四捨五入）" sqref="F13:H13"/>
    <dataValidation allowBlank="1" showInputMessage="1" showErrorMessage="1" prompt="半角で入力してください。小数点以下第１位まで入力できます。（第２位を四捨五入）" sqref="F7:H7 F8:H8"/>
    <dataValidation imeMode="halfAlpha" allowBlank="1" showInputMessage="1" showErrorMessage="1" prompt="半角で入力してください。小数点以下第１位まで入力できます。（第２位を四捨五入）" sqref="F12:H12"/>
  </dataValidations>
  <printOptions horizontalCentered="1"/>
  <pageMargins left="0.70866141732283472" right="0.70866141732283472" top="0.59055118110236227" bottom="0.59055118110236227" header="0.31496062992125984" footer="0.31496062992125984"/>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18</xdr:col>
                    <xdr:colOff>137160</xdr:colOff>
                    <xdr:row>1</xdr:row>
                    <xdr:rowOff>0</xdr:rowOff>
                  </from>
                  <to>
                    <xdr:col>19</xdr:col>
                    <xdr:colOff>91440</xdr:colOff>
                    <xdr:row>1</xdr:row>
                    <xdr:rowOff>335280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18</xdr:col>
                    <xdr:colOff>129540</xdr:colOff>
                    <xdr:row>3</xdr:row>
                    <xdr:rowOff>0</xdr:rowOff>
                  </from>
                  <to>
                    <xdr:col>19</xdr:col>
                    <xdr:colOff>83820</xdr:colOff>
                    <xdr:row>4</xdr:row>
                    <xdr:rowOff>53340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18</xdr:col>
                    <xdr:colOff>137160</xdr:colOff>
                    <xdr:row>14</xdr:row>
                    <xdr:rowOff>1836420</xdr:rowOff>
                  </from>
                  <to>
                    <xdr:col>19</xdr:col>
                    <xdr:colOff>91440</xdr:colOff>
                    <xdr:row>14</xdr:row>
                    <xdr:rowOff>2179320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18</xdr:col>
                    <xdr:colOff>137160</xdr:colOff>
                    <xdr:row>14</xdr:row>
                    <xdr:rowOff>365760</xdr:rowOff>
                  </from>
                  <to>
                    <xdr:col>19</xdr:col>
                    <xdr:colOff>99060</xdr:colOff>
                    <xdr:row>14</xdr:row>
                    <xdr:rowOff>708660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182880</xdr:colOff>
                    <xdr:row>11</xdr:row>
                    <xdr:rowOff>228600</xdr:rowOff>
                  </from>
                  <to>
                    <xdr:col>19</xdr:col>
                    <xdr:colOff>60960</xdr:colOff>
                    <xdr:row>12</xdr:row>
                    <xdr:rowOff>190500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18</xdr:col>
                    <xdr:colOff>182880</xdr:colOff>
                    <xdr:row>12</xdr:row>
                    <xdr:rowOff>91440</xdr:rowOff>
                  </from>
                  <to>
                    <xdr:col>19</xdr:col>
                    <xdr:colOff>60960</xdr:colOff>
                    <xdr:row>13</xdr:row>
                    <xdr:rowOff>53340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18</xdr:col>
                    <xdr:colOff>182880</xdr:colOff>
                    <xdr:row>12</xdr:row>
                    <xdr:rowOff>228600</xdr:rowOff>
                  </from>
                  <to>
                    <xdr:col>19</xdr:col>
                    <xdr:colOff>60960</xdr:colOff>
                    <xdr:row>13</xdr:row>
                    <xdr:rowOff>190500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18</xdr:col>
                    <xdr:colOff>182880</xdr:colOff>
                    <xdr:row>13</xdr:row>
                    <xdr:rowOff>83820</xdr:rowOff>
                  </from>
                  <to>
                    <xdr:col>19</xdr:col>
                    <xdr:colOff>60960</xdr:colOff>
                    <xdr:row>13</xdr:row>
                    <xdr:rowOff>327660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18</xdr:col>
                    <xdr:colOff>182880</xdr:colOff>
                    <xdr:row>13</xdr:row>
                    <xdr:rowOff>220980</xdr:rowOff>
                  </from>
                  <to>
                    <xdr:col>19</xdr:col>
                    <xdr:colOff>60960</xdr:colOff>
                    <xdr:row>13</xdr:row>
                    <xdr:rowOff>464820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18</xdr:col>
                    <xdr:colOff>182880</xdr:colOff>
                    <xdr:row>13</xdr:row>
                    <xdr:rowOff>495300</xdr:rowOff>
                  </from>
                  <to>
                    <xdr:col>19</xdr:col>
                    <xdr:colOff>60960</xdr:colOff>
                    <xdr:row>13</xdr:row>
                    <xdr:rowOff>739140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18</xdr:col>
                    <xdr:colOff>190500</xdr:colOff>
                    <xdr:row>14</xdr:row>
                    <xdr:rowOff>144780</xdr:rowOff>
                  </from>
                  <to>
                    <xdr:col>19</xdr:col>
                    <xdr:colOff>68580</xdr:colOff>
                    <xdr:row>14</xdr:row>
                    <xdr:rowOff>388620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18</xdr:col>
                    <xdr:colOff>190500</xdr:colOff>
                    <xdr:row>14</xdr:row>
                    <xdr:rowOff>0</xdr:rowOff>
                  </from>
                  <to>
                    <xdr:col>19</xdr:col>
                    <xdr:colOff>99060</xdr:colOff>
                    <xdr:row>14</xdr:row>
                    <xdr:rowOff>243840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18</xdr:col>
                    <xdr:colOff>190500</xdr:colOff>
                    <xdr:row>13</xdr:row>
                    <xdr:rowOff>1028700</xdr:rowOff>
                  </from>
                  <to>
                    <xdr:col>19</xdr:col>
                    <xdr:colOff>68580</xdr:colOff>
                    <xdr:row>13</xdr:row>
                    <xdr:rowOff>1280160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18</xdr:col>
                    <xdr:colOff>182880</xdr:colOff>
                    <xdr:row>13</xdr:row>
                    <xdr:rowOff>899160</xdr:rowOff>
                  </from>
                  <to>
                    <xdr:col>19</xdr:col>
                    <xdr:colOff>60960</xdr:colOff>
                    <xdr:row>13</xdr:row>
                    <xdr:rowOff>1143000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18</xdr:col>
                    <xdr:colOff>182880</xdr:colOff>
                    <xdr:row>13</xdr:row>
                    <xdr:rowOff>762000</xdr:rowOff>
                  </from>
                  <to>
                    <xdr:col>19</xdr:col>
                    <xdr:colOff>60960</xdr:colOff>
                    <xdr:row>13</xdr:row>
                    <xdr:rowOff>1005840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18</xdr:col>
                    <xdr:colOff>182880</xdr:colOff>
                    <xdr:row>13</xdr:row>
                    <xdr:rowOff>624840</xdr:rowOff>
                  </from>
                  <to>
                    <xdr:col>19</xdr:col>
                    <xdr:colOff>60960</xdr:colOff>
                    <xdr:row>13</xdr:row>
                    <xdr:rowOff>868680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indexed="21"/>
    <pageSetUpPr fitToPage="1"/>
  </sheetPr>
  <dimension ref="A1:AU39"/>
  <sheetViews>
    <sheetView showGridLines="0" view="pageBreakPreview" zoomScaleNormal="85" zoomScaleSheetLayoutView="100" workbookViewId="0">
      <pane xSplit="17" ySplit="1" topLeftCell="R2" activePane="bottomRight" state="frozen"/>
      <selection pane="topRight" activeCell="R1" sqref="R1"/>
      <selection pane="bottomLeft" activeCell="A2" sqref="A2"/>
      <selection pane="bottomRight" activeCell="F8" sqref="F8:H8"/>
    </sheetView>
  </sheetViews>
  <sheetFormatPr defaultColWidth="9" defaultRowHeight="10.8" outlineLevelCol="1"/>
  <cols>
    <col min="1" max="1" width="2.109375" style="8" customWidth="1"/>
    <col min="2" max="2" width="5.33203125" style="34" customWidth="1"/>
    <col min="3" max="4" width="5.33203125" style="8" customWidth="1"/>
    <col min="5" max="6" width="5.33203125" style="80" customWidth="1"/>
    <col min="7" max="17" width="5.33203125" style="8" customWidth="1"/>
    <col min="18" max="18" width="14.33203125" style="243" customWidth="1"/>
    <col min="19" max="19" width="5.6640625" style="8" customWidth="1"/>
    <col min="20" max="20" width="7.44140625" style="8" customWidth="1"/>
    <col min="21" max="21" width="5.21875" style="8" customWidth="1"/>
    <col min="22" max="22" width="7.44140625" style="8" customWidth="1"/>
    <col min="23" max="23" width="3.109375" style="8" customWidth="1"/>
    <col min="24" max="24" width="6.88671875" style="8" customWidth="1"/>
    <col min="25" max="25" width="3.109375" style="8" customWidth="1"/>
    <col min="26" max="26" width="7.44140625" style="8" customWidth="1"/>
    <col min="27" max="27" width="11.33203125" style="8" customWidth="1"/>
    <col min="28" max="28" width="9" style="8" hidden="1" customWidth="1" outlineLevel="1"/>
    <col min="29" max="29" width="67.6640625" style="34" hidden="1" customWidth="1" outlineLevel="1"/>
    <col min="30" max="30" width="3" style="51" customWidth="1" collapsed="1"/>
    <col min="31" max="31" width="2.109375" style="8" customWidth="1"/>
    <col min="32" max="32" width="5.33203125" style="34" customWidth="1"/>
    <col min="33" max="34" width="5.33203125" style="8" customWidth="1"/>
    <col min="35" max="36" width="5.33203125" style="80" customWidth="1"/>
    <col min="37" max="47" width="5.33203125" style="8" customWidth="1"/>
    <col min="48" max="16384" width="9" style="8"/>
  </cols>
  <sheetData>
    <row r="1" spans="1:47" ht="26.25" customHeight="1">
      <c r="A1" s="52" t="s">
        <v>34</v>
      </c>
      <c r="B1" s="52"/>
      <c r="C1" s="52"/>
      <c r="D1" s="52"/>
      <c r="E1" s="52"/>
      <c r="F1" s="52"/>
      <c r="G1" s="52"/>
      <c r="H1" s="52"/>
      <c r="I1" s="52"/>
      <c r="J1" s="52"/>
      <c r="K1" s="52"/>
      <c r="L1" s="52"/>
      <c r="M1" s="52"/>
      <c r="N1" s="52"/>
      <c r="O1" s="52"/>
      <c r="P1" s="52"/>
      <c r="Q1" s="56" t="str">
        <f>'計画(任意)1面'!$M$11</f>
        <v/>
      </c>
      <c r="AA1" s="45" t="str">
        <f>'計画(任意)1面'!$Z$1</f>
        <v>2024ver1</v>
      </c>
      <c r="AB1" s="43" t="s">
        <v>3426</v>
      </c>
      <c r="AC1" s="43" t="s">
        <v>3414</v>
      </c>
      <c r="AD1" s="44"/>
      <c r="AE1" s="52" t="s">
        <v>34</v>
      </c>
      <c r="AF1" s="52"/>
      <c r="AG1" s="52"/>
      <c r="AH1" s="52"/>
      <c r="AI1" s="52"/>
      <c r="AJ1" s="52"/>
      <c r="AK1" s="52"/>
      <c r="AL1" s="52"/>
      <c r="AM1" s="52"/>
      <c r="AN1" s="52"/>
      <c r="AO1" s="52"/>
      <c r="AP1" s="52"/>
      <c r="AQ1" s="52"/>
      <c r="AR1" s="52"/>
      <c r="AS1" s="52"/>
      <c r="AT1" s="52"/>
      <c r="AU1" s="56" t="str">
        <f>Q1</f>
        <v/>
      </c>
    </row>
    <row r="2" spans="1:47" s="34" customFormat="1" ht="26.25" customHeight="1">
      <c r="A2" s="392" t="s">
        <v>3403</v>
      </c>
      <c r="B2" s="392"/>
      <c r="C2" s="392"/>
      <c r="D2" s="392"/>
      <c r="E2" s="392"/>
      <c r="F2" s="392"/>
      <c r="G2" s="392"/>
      <c r="H2" s="392"/>
      <c r="I2" s="392"/>
      <c r="J2" s="392"/>
      <c r="K2" s="392"/>
      <c r="L2" s="392"/>
      <c r="M2" s="392"/>
      <c r="N2" s="392"/>
      <c r="O2" s="392"/>
      <c r="P2" s="392"/>
      <c r="Q2" s="392"/>
      <c r="R2" s="241"/>
      <c r="AD2" s="25"/>
      <c r="AE2" s="392" t="s">
        <v>3403</v>
      </c>
      <c r="AF2" s="392"/>
      <c r="AG2" s="392"/>
      <c r="AH2" s="392"/>
      <c r="AI2" s="392"/>
      <c r="AJ2" s="392"/>
      <c r="AK2" s="392"/>
      <c r="AL2" s="392"/>
      <c r="AM2" s="392"/>
      <c r="AN2" s="392"/>
      <c r="AO2" s="392"/>
      <c r="AP2" s="392"/>
      <c r="AQ2" s="392"/>
      <c r="AR2" s="392"/>
      <c r="AS2" s="392"/>
      <c r="AT2" s="392"/>
      <c r="AU2" s="392"/>
    </row>
    <row r="3" spans="1:47" s="34" customFormat="1" ht="23.25" customHeight="1">
      <c r="A3" s="552"/>
      <c r="B3" s="485" t="s">
        <v>3404</v>
      </c>
      <c r="C3" s="486"/>
      <c r="D3" s="448" t="s">
        <v>58</v>
      </c>
      <c r="E3" s="440"/>
      <c r="F3" s="550"/>
      <c r="G3" s="551"/>
      <c r="H3" s="71">
        <f>'計画(任意)2面'!D3-1</f>
        <v>2023</v>
      </c>
      <c r="I3" s="509" t="s">
        <v>1</v>
      </c>
      <c r="J3" s="510"/>
      <c r="K3" s="474"/>
      <c r="L3" s="426"/>
      <c r="M3" s="426"/>
      <c r="N3" s="426"/>
      <c r="O3" s="426"/>
      <c r="P3" s="426"/>
      <c r="Q3" s="426"/>
      <c r="R3" s="241"/>
      <c r="AC3" s="34" t="s">
        <v>3428</v>
      </c>
      <c r="AE3" s="552"/>
      <c r="AF3" s="485" t="s">
        <v>3404</v>
      </c>
      <c r="AG3" s="486"/>
      <c r="AH3" s="448" t="s">
        <v>58</v>
      </c>
      <c r="AI3" s="440"/>
      <c r="AJ3" s="550"/>
      <c r="AK3" s="551"/>
      <c r="AL3" s="71">
        <f>H3</f>
        <v>2023</v>
      </c>
      <c r="AM3" s="509" t="s">
        <v>1</v>
      </c>
      <c r="AN3" s="510"/>
      <c r="AO3" s="474"/>
      <c r="AP3" s="426"/>
      <c r="AQ3" s="426"/>
      <c r="AR3" s="426"/>
      <c r="AS3" s="426"/>
      <c r="AT3" s="426"/>
      <c r="AU3" s="426"/>
    </row>
    <row r="4" spans="1:47" s="34" customFormat="1" ht="23.25" customHeight="1" thickBot="1">
      <c r="A4" s="552"/>
      <c r="B4" s="487"/>
      <c r="C4" s="488"/>
      <c r="D4" s="507"/>
      <c r="E4" s="508"/>
      <c r="F4" s="16" t="s">
        <v>82</v>
      </c>
      <c r="G4" s="72" t="str">
        <f>入力補助シート!AW47</f>
        <v/>
      </c>
      <c r="H4" s="17" t="s">
        <v>83</v>
      </c>
      <c r="I4" s="72" t="str">
        <f>入力補助シート!AX47</f>
        <v/>
      </c>
      <c r="J4" s="18" t="s">
        <v>3397</v>
      </c>
      <c r="K4" s="548"/>
      <c r="L4" s="549"/>
      <c r="M4" s="549"/>
      <c r="N4" s="549"/>
      <c r="O4" s="549"/>
      <c r="P4" s="549"/>
      <c r="Q4" s="549"/>
      <c r="R4" s="241"/>
      <c r="AC4" s="34" t="s">
        <v>3429</v>
      </c>
      <c r="AD4" s="49"/>
      <c r="AE4" s="552"/>
      <c r="AF4" s="487"/>
      <c r="AG4" s="488"/>
      <c r="AH4" s="507"/>
      <c r="AI4" s="508"/>
      <c r="AJ4" s="16" t="s">
        <v>82</v>
      </c>
      <c r="AK4" s="72"/>
      <c r="AL4" s="17" t="s">
        <v>83</v>
      </c>
      <c r="AM4" s="72"/>
      <c r="AN4" s="18" t="s">
        <v>3397</v>
      </c>
      <c r="AO4" s="548"/>
      <c r="AP4" s="549"/>
      <c r="AQ4" s="549"/>
      <c r="AR4" s="549"/>
      <c r="AS4" s="549"/>
      <c r="AT4" s="549"/>
      <c r="AU4" s="549"/>
    </row>
    <row r="5" spans="1:47" s="34" customFormat="1" ht="33.75" customHeight="1">
      <c r="A5" s="552"/>
      <c r="B5" s="487"/>
      <c r="C5" s="488"/>
      <c r="D5" s="639" t="s">
        <v>59</v>
      </c>
      <c r="E5" s="640"/>
      <c r="F5" s="694" t="str">
        <f>入力補助シート!AC101&amp;""</f>
        <v/>
      </c>
      <c r="G5" s="695"/>
      <c r="H5" s="695"/>
      <c r="I5" s="649" t="s">
        <v>94</v>
      </c>
      <c r="J5" s="654"/>
      <c r="K5" s="655" t="s">
        <v>61</v>
      </c>
      <c r="L5" s="656"/>
      <c r="M5" s="660" t="str">
        <f>入力補助シート!AZ106</f>
        <v/>
      </c>
      <c r="N5" s="660"/>
      <c r="O5" s="660"/>
      <c r="P5" s="651" t="s">
        <v>85</v>
      </c>
      <c r="Q5" s="652"/>
      <c r="R5" s="241"/>
      <c r="AC5" s="34" t="s">
        <v>3443</v>
      </c>
      <c r="AD5" s="74"/>
      <c r="AE5" s="552"/>
      <c r="AF5" s="487"/>
      <c r="AG5" s="488"/>
      <c r="AH5" s="670" t="s">
        <v>59</v>
      </c>
      <c r="AI5" s="671"/>
      <c r="AJ5" s="711">
        <v>123</v>
      </c>
      <c r="AK5" s="712"/>
      <c r="AL5" s="712"/>
      <c r="AM5" s="649" t="s">
        <v>84</v>
      </c>
      <c r="AN5" s="654"/>
      <c r="AO5" s="655" t="s">
        <v>61</v>
      </c>
      <c r="AP5" s="656"/>
      <c r="AQ5" s="713">
        <v>118</v>
      </c>
      <c r="AR5" s="713"/>
      <c r="AS5" s="713"/>
      <c r="AT5" s="651" t="s">
        <v>84</v>
      </c>
      <c r="AU5" s="652"/>
    </row>
    <row r="6" spans="1:47" ht="33.75" customHeight="1">
      <c r="A6" s="552"/>
      <c r="B6" s="635"/>
      <c r="C6" s="636"/>
      <c r="D6" s="696" t="s">
        <v>60</v>
      </c>
      <c r="E6" s="697"/>
      <c r="F6" s="698" t="str">
        <f>入力補助シート!AZ107</f>
        <v/>
      </c>
      <c r="G6" s="698"/>
      <c r="H6" s="698"/>
      <c r="I6" s="647" t="s">
        <v>86</v>
      </c>
      <c r="J6" s="653"/>
      <c r="K6" s="123"/>
      <c r="L6" s="124"/>
      <c r="M6" s="124"/>
      <c r="N6" s="124"/>
      <c r="O6" s="124"/>
      <c r="P6" s="515"/>
      <c r="Q6" s="516"/>
      <c r="R6" s="244" t="e">
        <f>1-M5/F5</f>
        <v>#VALUE!</v>
      </c>
      <c r="S6" s="598" t="s">
        <v>3431</v>
      </c>
      <c r="T6" s="598"/>
      <c r="U6" s="58"/>
      <c r="V6" s="599" t="s">
        <v>3432</v>
      </c>
      <c r="W6" s="599"/>
      <c r="X6" s="599" t="s">
        <v>3433</v>
      </c>
      <c r="Y6" s="599"/>
      <c r="Z6" s="600" t="s">
        <v>3434</v>
      </c>
      <c r="AA6" s="600"/>
      <c r="AD6" s="49"/>
      <c r="AE6" s="552"/>
      <c r="AF6" s="635"/>
      <c r="AG6" s="636"/>
      <c r="AH6" s="696" t="s">
        <v>60</v>
      </c>
      <c r="AI6" s="697"/>
      <c r="AJ6" s="714">
        <v>4</v>
      </c>
      <c r="AK6" s="714"/>
      <c r="AL6" s="714"/>
      <c r="AM6" s="647" t="s">
        <v>86</v>
      </c>
      <c r="AN6" s="653"/>
      <c r="AO6" s="719"/>
      <c r="AP6" s="720"/>
      <c r="AQ6" s="720"/>
      <c r="AR6" s="720"/>
      <c r="AS6" s="720"/>
      <c r="AT6" s="720"/>
      <c r="AU6" s="720"/>
    </row>
    <row r="7" spans="1:47" ht="33.75" customHeight="1" thickBot="1">
      <c r="A7" s="552"/>
      <c r="B7" s="485" t="s">
        <v>3405</v>
      </c>
      <c r="C7" s="555"/>
      <c r="D7" s="670" t="s">
        <v>63</v>
      </c>
      <c r="E7" s="671"/>
      <c r="F7" s="562" t="str">
        <f>入力補助シート!AW120</f>
        <v/>
      </c>
      <c r="G7" s="563"/>
      <c r="H7" s="563"/>
      <c r="I7" s="563"/>
      <c r="J7" s="564"/>
      <c r="K7" s="569" t="s">
        <v>54</v>
      </c>
      <c r="L7" s="570"/>
      <c r="M7" s="662" t="str">
        <f>IF(F7="","",P5&amp;"/")</f>
        <v/>
      </c>
      <c r="N7" s="663"/>
      <c r="O7" s="664" t="str">
        <f>入力補助シート!AE122&amp;""</f>
        <v/>
      </c>
      <c r="P7" s="574"/>
      <c r="Q7" s="73"/>
      <c r="S7" s="598"/>
      <c r="T7" s="598"/>
      <c r="U7" s="59"/>
      <c r="V7" s="599"/>
      <c r="W7" s="599"/>
      <c r="X7" s="599"/>
      <c r="Y7" s="599"/>
      <c r="Z7" s="600"/>
      <c r="AA7" s="600"/>
      <c r="AD7" s="49"/>
      <c r="AE7" s="552"/>
      <c r="AF7" s="485" t="s">
        <v>3405</v>
      </c>
      <c r="AG7" s="555"/>
      <c r="AH7" s="670" t="s">
        <v>63</v>
      </c>
      <c r="AI7" s="671"/>
      <c r="AJ7" s="689" t="s">
        <v>3446</v>
      </c>
      <c r="AK7" s="690"/>
      <c r="AL7" s="690"/>
      <c r="AM7" s="690"/>
      <c r="AN7" s="691"/>
      <c r="AO7" s="569" t="s">
        <v>54</v>
      </c>
      <c r="AP7" s="570"/>
      <c r="AQ7" s="483" t="str">
        <f>IF(AJ7="","",AT5&amp;"/")</f>
        <v>tCO2/</v>
      </c>
      <c r="AR7" s="484"/>
      <c r="AS7" s="721" t="s">
        <v>3447</v>
      </c>
      <c r="AT7" s="721"/>
      <c r="AU7" s="73"/>
    </row>
    <row r="8" spans="1:47" ht="33.75" customHeight="1" thickBot="1">
      <c r="A8" s="552"/>
      <c r="B8" s="487"/>
      <c r="C8" s="556"/>
      <c r="D8" s="639" t="s">
        <v>91</v>
      </c>
      <c r="E8" s="640"/>
      <c r="F8" s="641" t="e">
        <f>入力補助シート!BJ103</f>
        <v>#DIV/0!</v>
      </c>
      <c r="G8" s="642"/>
      <c r="H8" s="642"/>
      <c r="I8" s="499" t="str">
        <f>M7&amp;O7</f>
        <v/>
      </c>
      <c r="J8" s="499"/>
      <c r="K8" s="643" t="s">
        <v>62</v>
      </c>
      <c r="L8" s="644"/>
      <c r="M8" s="645" t="e">
        <f>入力補助シート!AZ121</f>
        <v>#DIV/0!</v>
      </c>
      <c r="N8" s="646"/>
      <c r="O8" s="646"/>
      <c r="P8" s="647" t="str">
        <f>M7&amp;O7</f>
        <v/>
      </c>
      <c r="Q8" s="648"/>
      <c r="T8" s="60"/>
      <c r="U8" s="61" t="s">
        <v>3435</v>
      </c>
      <c r="V8" s="62"/>
      <c r="W8" s="61" t="s">
        <v>3436</v>
      </c>
      <c r="X8" s="63"/>
      <c r="Y8" s="61" t="s">
        <v>3437</v>
      </c>
      <c r="Z8" s="64">
        <f>T8+V8-X8</f>
        <v>0</v>
      </c>
      <c r="AA8" s="65"/>
      <c r="AD8" s="49"/>
      <c r="AE8" s="552"/>
      <c r="AF8" s="487"/>
      <c r="AG8" s="556"/>
      <c r="AH8" s="670" t="s">
        <v>91</v>
      </c>
      <c r="AI8" s="671"/>
      <c r="AJ8" s="722">
        <v>0.123</v>
      </c>
      <c r="AK8" s="723"/>
      <c r="AL8" s="723"/>
      <c r="AM8" s="499" t="str">
        <f>AQ7&amp;AS7</f>
        <v>tCO2/千km</v>
      </c>
      <c r="AN8" s="499"/>
      <c r="AO8" s="643" t="s">
        <v>62</v>
      </c>
      <c r="AP8" s="559"/>
      <c r="AQ8" s="724">
        <v>0.11799999999999999</v>
      </c>
      <c r="AR8" s="724"/>
      <c r="AS8" s="724"/>
      <c r="AT8" s="647" t="str">
        <f>AQ7&amp;AS7</f>
        <v>tCO2/千km</v>
      </c>
      <c r="AU8" s="648"/>
    </row>
    <row r="9" spans="1:47" ht="33.75" customHeight="1" thickBot="1">
      <c r="A9" s="552"/>
      <c r="B9" s="557"/>
      <c r="C9" s="556"/>
      <c r="D9" s="672" t="s">
        <v>60</v>
      </c>
      <c r="E9" s="673"/>
      <c r="F9" s="674" t="str">
        <f>入力補助シート!AZ122</f>
        <v/>
      </c>
      <c r="G9" s="675"/>
      <c r="H9" s="675"/>
      <c r="I9" s="649" t="s">
        <v>86</v>
      </c>
      <c r="J9" s="650"/>
      <c r="K9" s="121"/>
      <c r="L9" s="122"/>
      <c r="M9" s="216"/>
      <c r="N9" s="216"/>
      <c r="O9" s="216"/>
      <c r="P9" s="657"/>
      <c r="Q9" s="658"/>
      <c r="R9" s="250" t="e">
        <f>1-M8/F8</f>
        <v>#DIV/0!</v>
      </c>
      <c r="T9" s="59"/>
      <c r="U9" s="66"/>
      <c r="V9" s="67"/>
      <c r="W9" s="66"/>
      <c r="X9" s="67"/>
      <c r="Z9" s="68" t="s">
        <v>60</v>
      </c>
      <c r="AA9" s="69" t="e">
        <f>1-Z8/T8</f>
        <v>#DIV/0!</v>
      </c>
      <c r="AD9" s="49"/>
      <c r="AE9" s="552"/>
      <c r="AF9" s="557"/>
      <c r="AG9" s="556"/>
      <c r="AH9" s="672" t="s">
        <v>60</v>
      </c>
      <c r="AI9" s="725"/>
      <c r="AJ9" s="726">
        <v>4</v>
      </c>
      <c r="AK9" s="726"/>
      <c r="AL9" s="726"/>
      <c r="AM9" s="649" t="s">
        <v>86</v>
      </c>
      <c r="AN9" s="650"/>
      <c r="AO9" s="715"/>
      <c r="AP9" s="716"/>
      <c r="AQ9" s="716"/>
      <c r="AR9" s="716"/>
      <c r="AS9" s="716"/>
      <c r="AT9" s="716"/>
      <c r="AU9" s="716"/>
    </row>
    <row r="10" spans="1:47" ht="123.75" customHeight="1">
      <c r="A10" s="552"/>
      <c r="B10" s="558"/>
      <c r="C10" s="559"/>
      <c r="D10" s="525" t="s">
        <v>66</v>
      </c>
      <c r="E10" s="526"/>
      <c r="F10" s="527" t="str">
        <f>入力補助シート!AC121&amp;""</f>
        <v/>
      </c>
      <c r="G10" s="528"/>
      <c r="H10" s="528"/>
      <c r="I10" s="528"/>
      <c r="J10" s="528"/>
      <c r="K10" s="528"/>
      <c r="L10" s="528"/>
      <c r="M10" s="528"/>
      <c r="N10" s="528"/>
      <c r="O10" s="528"/>
      <c r="P10" s="528"/>
      <c r="Q10" s="676"/>
      <c r="T10" s="677" t="s">
        <v>3441</v>
      </c>
      <c r="U10" s="678"/>
      <c r="V10" s="679"/>
      <c r="X10" s="683" t="s">
        <v>3442</v>
      </c>
      <c r="Y10" s="684"/>
      <c r="Z10" s="684"/>
      <c r="AA10" s="685"/>
      <c r="AD10" s="49"/>
      <c r="AE10" s="552"/>
      <c r="AF10" s="558"/>
      <c r="AG10" s="559"/>
      <c r="AH10" s="525" t="s">
        <v>66</v>
      </c>
      <c r="AI10" s="526"/>
      <c r="AJ10" s="527"/>
      <c r="AK10" s="528"/>
      <c r="AL10" s="528"/>
      <c r="AM10" s="528"/>
      <c r="AN10" s="528"/>
      <c r="AO10" s="528"/>
      <c r="AP10" s="528"/>
      <c r="AQ10" s="528"/>
      <c r="AR10" s="528"/>
      <c r="AS10" s="528"/>
      <c r="AT10" s="528"/>
      <c r="AU10" s="676"/>
    </row>
    <row r="11" spans="1:47" ht="359.4" customHeight="1" thickBot="1">
      <c r="A11" s="552"/>
      <c r="B11" s="485" t="s">
        <v>3402</v>
      </c>
      <c r="C11" s="486"/>
      <c r="D11" s="637" t="e">
        <f>入力補助シート!AW249</f>
        <v>#VALUE!</v>
      </c>
      <c r="E11" s="637"/>
      <c r="F11" s="637"/>
      <c r="G11" s="637"/>
      <c r="H11" s="637"/>
      <c r="I11" s="637"/>
      <c r="J11" s="637"/>
      <c r="K11" s="637"/>
      <c r="L11" s="637"/>
      <c r="M11" s="637"/>
      <c r="N11" s="637"/>
      <c r="O11" s="637"/>
      <c r="P11" s="637"/>
      <c r="Q11" s="638"/>
      <c r="R11" s="241"/>
      <c r="T11" s="680"/>
      <c r="U11" s="681"/>
      <c r="V11" s="682"/>
      <c r="X11" s="686"/>
      <c r="Y11" s="687"/>
      <c r="Z11" s="687"/>
      <c r="AA11" s="688"/>
      <c r="AD11" s="49"/>
      <c r="AE11" s="552"/>
      <c r="AF11" s="485" t="s">
        <v>3402</v>
      </c>
      <c r="AG11" s="486"/>
      <c r="AH11" s="717" t="s">
        <v>4353</v>
      </c>
      <c r="AI11" s="717"/>
      <c r="AJ11" s="717"/>
      <c r="AK11" s="717"/>
      <c r="AL11" s="717"/>
      <c r="AM11" s="717"/>
      <c r="AN11" s="717"/>
      <c r="AO11" s="717"/>
      <c r="AP11" s="717"/>
      <c r="AQ11" s="717"/>
      <c r="AR11" s="717"/>
      <c r="AS11" s="717"/>
      <c r="AT11" s="717"/>
      <c r="AU11" s="718"/>
    </row>
    <row r="12" spans="1:47" ht="15" customHeight="1">
      <c r="A12" s="552"/>
      <c r="B12" s="485" t="s">
        <v>64</v>
      </c>
      <c r="C12" s="486"/>
      <c r="D12" s="659" t="s">
        <v>9</v>
      </c>
      <c r="E12" s="659"/>
      <c r="F12" s="659"/>
      <c r="G12" s="659"/>
      <c r="H12" s="659"/>
      <c r="I12" s="659"/>
      <c r="J12" s="659"/>
      <c r="K12" s="659"/>
      <c r="L12" s="659"/>
      <c r="M12" s="659" t="s">
        <v>65</v>
      </c>
      <c r="N12" s="659"/>
      <c r="O12" s="669"/>
      <c r="P12" s="702"/>
      <c r="Q12" s="703"/>
      <c r="AD12" s="49"/>
      <c r="AE12" s="552"/>
      <c r="AF12" s="485" t="s">
        <v>64</v>
      </c>
      <c r="AG12" s="486"/>
      <c r="AH12" s="659" t="s">
        <v>9</v>
      </c>
      <c r="AI12" s="659"/>
      <c r="AJ12" s="659"/>
      <c r="AK12" s="659"/>
      <c r="AL12" s="659"/>
      <c r="AM12" s="659"/>
      <c r="AN12" s="659"/>
      <c r="AO12" s="659"/>
      <c r="AP12" s="659"/>
      <c r="AQ12" s="659" t="s">
        <v>65</v>
      </c>
      <c r="AR12" s="659"/>
      <c r="AS12" s="669"/>
      <c r="AT12" s="702"/>
      <c r="AU12" s="703"/>
    </row>
    <row r="13" spans="1:47" ht="15" customHeight="1">
      <c r="A13" s="552"/>
      <c r="B13" s="487"/>
      <c r="C13" s="488"/>
      <c r="D13" s="661" t="s">
        <v>5</v>
      </c>
      <c r="E13" s="661"/>
      <c r="F13" s="661"/>
      <c r="G13" s="661"/>
      <c r="H13" s="661"/>
      <c r="I13" s="661"/>
      <c r="J13" s="667">
        <f>入力補助シート!I127</f>
        <v>0</v>
      </c>
      <c r="K13" s="668"/>
      <c r="L13" s="76" t="s">
        <v>6</v>
      </c>
      <c r="M13" s="708"/>
      <c r="N13" s="709"/>
      <c r="O13" s="710"/>
      <c r="P13" s="704"/>
      <c r="Q13" s="395"/>
      <c r="AC13" s="34" t="s">
        <v>3444</v>
      </c>
      <c r="AE13" s="552"/>
      <c r="AF13" s="487"/>
      <c r="AG13" s="488"/>
      <c r="AH13" s="661" t="s">
        <v>5</v>
      </c>
      <c r="AI13" s="661"/>
      <c r="AJ13" s="661"/>
      <c r="AK13" s="661"/>
      <c r="AL13" s="661"/>
      <c r="AM13" s="661"/>
      <c r="AN13" s="727">
        <v>58</v>
      </c>
      <c r="AO13" s="711"/>
      <c r="AP13" s="76" t="s">
        <v>6</v>
      </c>
      <c r="AQ13" s="708"/>
      <c r="AR13" s="709"/>
      <c r="AS13" s="710"/>
      <c r="AT13" s="704"/>
      <c r="AU13" s="395"/>
    </row>
    <row r="14" spans="1:47" ht="15" customHeight="1">
      <c r="A14" s="552"/>
      <c r="B14" s="487"/>
      <c r="C14" s="488"/>
      <c r="D14" s="661" t="s">
        <v>55</v>
      </c>
      <c r="E14" s="661"/>
      <c r="F14" s="661"/>
      <c r="G14" s="661"/>
      <c r="H14" s="661"/>
      <c r="I14" s="661"/>
      <c r="J14" s="667">
        <f>入力補助シート!K128</f>
        <v>0</v>
      </c>
      <c r="K14" s="668"/>
      <c r="L14" s="76" t="s">
        <v>6</v>
      </c>
      <c r="M14" s="665" t="e">
        <f>IF(J13="","",J14/$J$13*100)</f>
        <v>#DIV/0!</v>
      </c>
      <c r="N14" s="666"/>
      <c r="O14" s="77" t="s">
        <v>87</v>
      </c>
      <c r="P14" s="704"/>
      <c r="Q14" s="395"/>
      <c r="W14" s="70"/>
      <c r="AE14" s="552"/>
      <c r="AF14" s="487"/>
      <c r="AG14" s="488"/>
      <c r="AH14" s="661" t="s">
        <v>55</v>
      </c>
      <c r="AI14" s="661"/>
      <c r="AJ14" s="661"/>
      <c r="AK14" s="661"/>
      <c r="AL14" s="661"/>
      <c r="AM14" s="661"/>
      <c r="AN14" s="727">
        <v>2</v>
      </c>
      <c r="AO14" s="711"/>
      <c r="AP14" s="76" t="s">
        <v>6</v>
      </c>
      <c r="AQ14" s="665">
        <f>IF(AN13="","",AN14/$AN$13*100)</f>
        <v>3.4482758620689653</v>
      </c>
      <c r="AR14" s="666"/>
      <c r="AS14" s="77" t="s">
        <v>86</v>
      </c>
      <c r="AT14" s="704"/>
      <c r="AU14" s="395"/>
    </row>
    <row r="15" spans="1:47" ht="15" customHeight="1">
      <c r="A15" s="552"/>
      <c r="B15" s="487"/>
      <c r="C15" s="488"/>
      <c r="D15" s="699" t="s">
        <v>88</v>
      </c>
      <c r="E15" s="700"/>
      <c r="F15" s="700"/>
      <c r="G15" s="700"/>
      <c r="H15" s="700"/>
      <c r="I15" s="701"/>
      <c r="J15" s="667">
        <f>入力補助シート!U128</f>
        <v>0</v>
      </c>
      <c r="K15" s="668"/>
      <c r="L15" s="76" t="s">
        <v>6</v>
      </c>
      <c r="M15" s="665" t="e">
        <f>IF(J13="","",J15/$J$13*100)</f>
        <v>#DIV/0!</v>
      </c>
      <c r="N15" s="666"/>
      <c r="O15" s="77" t="s">
        <v>87</v>
      </c>
      <c r="P15" s="704"/>
      <c r="Q15" s="395"/>
      <c r="AE15" s="552"/>
      <c r="AF15" s="487"/>
      <c r="AG15" s="488"/>
      <c r="AH15" s="699" t="s">
        <v>88</v>
      </c>
      <c r="AI15" s="700"/>
      <c r="AJ15" s="700"/>
      <c r="AK15" s="700"/>
      <c r="AL15" s="700"/>
      <c r="AM15" s="701"/>
      <c r="AN15" s="727">
        <v>0</v>
      </c>
      <c r="AO15" s="711"/>
      <c r="AP15" s="76" t="s">
        <v>6</v>
      </c>
      <c r="AQ15" s="665">
        <f>IF(AN13="","",AN15/$AN$13*100)</f>
        <v>0</v>
      </c>
      <c r="AR15" s="666"/>
      <c r="AS15" s="77" t="s">
        <v>86</v>
      </c>
      <c r="AT15" s="704"/>
      <c r="AU15" s="395"/>
    </row>
    <row r="16" spans="1:47" ht="15" customHeight="1">
      <c r="A16" s="552"/>
      <c r="B16" s="487"/>
      <c r="C16" s="488"/>
      <c r="D16" s="661" t="s">
        <v>89</v>
      </c>
      <c r="E16" s="661"/>
      <c r="F16" s="661"/>
      <c r="G16" s="661"/>
      <c r="H16" s="661"/>
      <c r="I16" s="661"/>
      <c r="J16" s="667">
        <f>入力補助シート!AE128</f>
        <v>0</v>
      </c>
      <c r="K16" s="668"/>
      <c r="L16" s="76" t="s">
        <v>6</v>
      </c>
      <c r="M16" s="665" t="e">
        <f>IF(J13="","",J16/$J$13*100)</f>
        <v>#DIV/0!</v>
      </c>
      <c r="N16" s="666"/>
      <c r="O16" s="77" t="s">
        <v>87</v>
      </c>
      <c r="P16" s="704"/>
      <c r="Q16" s="395"/>
      <c r="AD16" s="22"/>
      <c r="AE16" s="552"/>
      <c r="AF16" s="487"/>
      <c r="AG16" s="488"/>
      <c r="AH16" s="661" t="s">
        <v>89</v>
      </c>
      <c r="AI16" s="661"/>
      <c r="AJ16" s="661"/>
      <c r="AK16" s="661"/>
      <c r="AL16" s="661"/>
      <c r="AM16" s="661"/>
      <c r="AN16" s="727">
        <v>10</v>
      </c>
      <c r="AO16" s="711"/>
      <c r="AP16" s="76" t="s">
        <v>6</v>
      </c>
      <c r="AQ16" s="665">
        <f>IF(AN13="","",AN16/$AN$13*100)</f>
        <v>17.241379310344829</v>
      </c>
      <c r="AR16" s="666"/>
      <c r="AS16" s="77" t="s">
        <v>86</v>
      </c>
      <c r="AT16" s="704"/>
      <c r="AU16" s="395"/>
    </row>
    <row r="17" spans="1:47" ht="15" customHeight="1" thickBot="1">
      <c r="A17" s="552"/>
      <c r="B17" s="635"/>
      <c r="C17" s="636"/>
      <c r="D17" s="705" t="s">
        <v>56</v>
      </c>
      <c r="E17" s="705"/>
      <c r="F17" s="705"/>
      <c r="G17" s="705"/>
      <c r="H17" s="705"/>
      <c r="I17" s="705"/>
      <c r="J17" s="706">
        <f>入力補助シート!AQ128</f>
        <v>0</v>
      </c>
      <c r="K17" s="707"/>
      <c r="L17" s="78" t="s">
        <v>6</v>
      </c>
      <c r="M17" s="692" t="e">
        <f>IF(J13="","",J17/$J$13*100)</f>
        <v>#DIV/0!</v>
      </c>
      <c r="N17" s="693"/>
      <c r="O17" s="79" t="s">
        <v>87</v>
      </c>
      <c r="P17" s="704"/>
      <c r="Q17" s="395"/>
      <c r="AE17" s="552"/>
      <c r="AF17" s="635"/>
      <c r="AG17" s="636"/>
      <c r="AH17" s="705" t="s">
        <v>56</v>
      </c>
      <c r="AI17" s="705"/>
      <c r="AJ17" s="705"/>
      <c r="AK17" s="705"/>
      <c r="AL17" s="705"/>
      <c r="AM17" s="705"/>
      <c r="AN17" s="728">
        <v>0</v>
      </c>
      <c r="AO17" s="729"/>
      <c r="AP17" s="78" t="s">
        <v>6</v>
      </c>
      <c r="AQ17" s="692">
        <f>IF(AN13="","",AN17/$AN$13*100)</f>
        <v>0</v>
      </c>
      <c r="AR17" s="693"/>
      <c r="AS17" s="79" t="s">
        <v>86</v>
      </c>
      <c r="AT17" s="704"/>
      <c r="AU17" s="395"/>
    </row>
    <row r="18" spans="1:47">
      <c r="AD18" s="75"/>
    </row>
    <row r="19" spans="1:47">
      <c r="AD19" s="55"/>
    </row>
    <row r="20" spans="1:47">
      <c r="AD20" s="55"/>
    </row>
    <row r="21" spans="1:47">
      <c r="AD21" s="55"/>
    </row>
    <row r="22" spans="1:47">
      <c r="AD22" s="55"/>
    </row>
    <row r="25" spans="1:47">
      <c r="AD25" s="25"/>
    </row>
    <row r="35" spans="30:30">
      <c r="AD35" s="49"/>
    </row>
    <row r="36" spans="30:30">
      <c r="AD36" s="49"/>
    </row>
    <row r="37" spans="30:30">
      <c r="AD37" s="49"/>
    </row>
    <row r="38" spans="30:30">
      <c r="AD38" s="49"/>
    </row>
    <row r="39" spans="30:30">
      <c r="AD39" s="49"/>
    </row>
  </sheetData>
  <sheetProtection password="E7B8" sheet="1" formatCells="0"/>
  <mergeCells count="118">
    <mergeCell ref="AH9:AI9"/>
    <mergeCell ref="AJ9:AL9"/>
    <mergeCell ref="AM9:AN9"/>
    <mergeCell ref="AQ17:AR17"/>
    <mergeCell ref="AQ12:AS12"/>
    <mergeCell ref="AT12:AU17"/>
    <mergeCell ref="AH13:AM13"/>
    <mergeCell ref="AN13:AO13"/>
    <mergeCell ref="AQ13:AS13"/>
    <mergeCell ref="AH14:AM14"/>
    <mergeCell ref="AN14:AO14"/>
    <mergeCell ref="AQ14:AR14"/>
    <mergeCell ref="AH15:AM15"/>
    <mergeCell ref="AN15:AO15"/>
    <mergeCell ref="AQ15:AR15"/>
    <mergeCell ref="AH16:AM16"/>
    <mergeCell ref="AN16:AO16"/>
    <mergeCell ref="AQ16:AR16"/>
    <mergeCell ref="AH17:AM17"/>
    <mergeCell ref="AN17:AO17"/>
    <mergeCell ref="AO7:AP7"/>
    <mergeCell ref="AQ7:AR7"/>
    <mergeCell ref="AS7:AT7"/>
    <mergeCell ref="AH8:AI8"/>
    <mergeCell ref="AJ8:AL8"/>
    <mergeCell ref="AM8:AN8"/>
    <mergeCell ref="AO8:AP8"/>
    <mergeCell ref="AQ8:AS8"/>
    <mergeCell ref="AT8:AU8"/>
    <mergeCell ref="AE2:AU2"/>
    <mergeCell ref="AE3:AE17"/>
    <mergeCell ref="AF3:AG6"/>
    <mergeCell ref="AH3:AI4"/>
    <mergeCell ref="AJ3:AK3"/>
    <mergeCell ref="AM3:AN3"/>
    <mergeCell ref="AO3:AU4"/>
    <mergeCell ref="AH5:AI5"/>
    <mergeCell ref="AJ5:AL5"/>
    <mergeCell ref="AM5:AN5"/>
    <mergeCell ref="AO5:AP5"/>
    <mergeCell ref="AQ5:AS5"/>
    <mergeCell ref="AT5:AU5"/>
    <mergeCell ref="AH6:AI6"/>
    <mergeCell ref="AJ6:AL6"/>
    <mergeCell ref="AM6:AN6"/>
    <mergeCell ref="AO9:AU9"/>
    <mergeCell ref="AH10:AI10"/>
    <mergeCell ref="AJ10:AU10"/>
    <mergeCell ref="AF11:AG11"/>
    <mergeCell ref="AH11:AU11"/>
    <mergeCell ref="AO6:AU6"/>
    <mergeCell ref="AF7:AG10"/>
    <mergeCell ref="AH7:AI7"/>
    <mergeCell ref="A2:Q2"/>
    <mergeCell ref="F3:G3"/>
    <mergeCell ref="K3:Q4"/>
    <mergeCell ref="D3:E4"/>
    <mergeCell ref="A3:A17"/>
    <mergeCell ref="M17:N17"/>
    <mergeCell ref="D5:E5"/>
    <mergeCell ref="F5:H5"/>
    <mergeCell ref="D6:E6"/>
    <mergeCell ref="F6:H6"/>
    <mergeCell ref="B11:C11"/>
    <mergeCell ref="D15:I15"/>
    <mergeCell ref="B12:C17"/>
    <mergeCell ref="D12:L12"/>
    <mergeCell ref="B7:C10"/>
    <mergeCell ref="D14:I14"/>
    <mergeCell ref="D13:I13"/>
    <mergeCell ref="P12:Q17"/>
    <mergeCell ref="D17:I17"/>
    <mergeCell ref="J17:K17"/>
    <mergeCell ref="J16:K16"/>
    <mergeCell ref="J14:K14"/>
    <mergeCell ref="J13:K13"/>
    <mergeCell ref="M13:O13"/>
    <mergeCell ref="AF12:AG17"/>
    <mergeCell ref="AH12:AP12"/>
    <mergeCell ref="M5:O5"/>
    <mergeCell ref="D16:I16"/>
    <mergeCell ref="M7:N7"/>
    <mergeCell ref="O7:P7"/>
    <mergeCell ref="M14:N14"/>
    <mergeCell ref="J15:K15"/>
    <mergeCell ref="M12:O12"/>
    <mergeCell ref="M16:N16"/>
    <mergeCell ref="M15:N15"/>
    <mergeCell ref="D7:E7"/>
    <mergeCell ref="F7:J7"/>
    <mergeCell ref="D9:E9"/>
    <mergeCell ref="F9:H9"/>
    <mergeCell ref="D10:E10"/>
    <mergeCell ref="F10:Q10"/>
    <mergeCell ref="S6:T7"/>
    <mergeCell ref="V6:W7"/>
    <mergeCell ref="X6:Y7"/>
    <mergeCell ref="Z6:AA7"/>
    <mergeCell ref="T10:V11"/>
    <mergeCell ref="X10:AA11"/>
    <mergeCell ref="AJ7:AN7"/>
    <mergeCell ref="B3:C6"/>
    <mergeCell ref="D11:Q11"/>
    <mergeCell ref="K7:L7"/>
    <mergeCell ref="D8:E8"/>
    <mergeCell ref="F8:H8"/>
    <mergeCell ref="I8:J8"/>
    <mergeCell ref="K8:L8"/>
    <mergeCell ref="M8:O8"/>
    <mergeCell ref="P8:Q8"/>
    <mergeCell ref="I9:J9"/>
    <mergeCell ref="I3:J3"/>
    <mergeCell ref="P5:Q5"/>
    <mergeCell ref="I6:J6"/>
    <mergeCell ref="I5:J5"/>
    <mergeCell ref="K5:L5"/>
    <mergeCell ref="P6:Q6"/>
    <mergeCell ref="P9:Q9"/>
  </mergeCells>
  <phoneticPr fontId="3"/>
  <dataValidations count="12">
    <dataValidation imeMode="halfAlpha" allowBlank="1" showInputMessage="1" showErrorMessage="1" prompt="有効数字3桁の数値を半角で入力してください。" sqref="M5:O5 F5:H5 AQ5:AS5 AJ5:AL5"/>
    <dataValidation imeMode="halfAlpha" allowBlank="1" showInputMessage="1" showErrorMessage="1" prompt="半角で入力してください。" sqref="J13:K16 AN13:AO16"/>
    <dataValidation imeMode="halfAlpha" allowBlank="1" showInputMessage="1" showErrorMessage="1" prompt="半角で入力してください。小数点以下第２位まで入力できます。（第３位を四捨五入）" sqref="AJ9:AL9 AJ6:AL6"/>
    <dataValidation allowBlank="1" showInputMessage="1" showErrorMessage="1" prompt="「原単位の指標の種類」に記入した指標の単位を入力してください。" sqref="O7:P7"/>
    <dataValidation allowBlank="1" showInputMessage="1" showErrorMessage="1" prompt="全角500文字（14行）まで入力できます。" sqref="F10:Q10 AJ10:AU10"/>
    <dataValidation allowBlank="1" showInputMessage="1" showErrorMessage="1" prompt="全角1,000文字（21行）まで入力できます。" sqref="D11:Q11 AH11:AU11"/>
    <dataValidation imeMode="halfAlpha" allowBlank="1" showInputMessage="1" showErrorMessage="1" promptTitle="通常該当なし" prompt="半角で入力してください。" sqref="J17:K17 AN17:AO17"/>
    <dataValidation imeMode="halfAlpha" allowBlank="1" showInputMessage="1" showErrorMessage="1" prompt="原則として有効数字3桁半角で入力してください。" sqref="M8:O8 F8:H8 AQ8:AS8 AJ8:AL8"/>
    <dataValidation type="whole" imeMode="halfAlpha" allowBlank="1" showInputMessage="1" showErrorMessage="1" promptTitle="通常記入不要" prompt="基準排出量に3年間の平均値を使用する場合のみ、算定期間の初年度を西暦4ケタ・半角数字で入力" sqref="G4 AK4">
      <formula1>2010</formula1>
      <formula2>2030</formula2>
    </dataValidation>
    <dataValidation type="whole" imeMode="halfAlpha" allowBlank="1" showInputMessage="1" showErrorMessage="1" promptTitle="通常記入不要" prompt="基準排出量に3年間の平均値を使用する場合のみ、算定期間の最終年度（計画書の提出年度の前年度）を西暦4ケタ・半角数字で入力" sqref="I4 AM4">
      <formula1>2010</formula1>
      <formula2>2030</formula2>
    </dataValidation>
    <dataValidation type="whole" imeMode="halfAlpha" allowBlank="1" showInputMessage="1" showErrorMessage="1" prompt="計画書の提出年度の前年度を、西暦4ケタ・半角数字で入力" sqref="H3 AL3">
      <formula1>2010</formula1>
      <formula2>2030</formula2>
    </dataValidation>
    <dataValidation imeMode="halfAlpha" allowBlank="1" showInputMessage="1" showErrorMessage="1" prompt="半角で入力してください。小数点以下第１位まで入力できます。（第２位を四捨五入）" sqref="F6:H6 F9:H9"/>
  </dataValidations>
  <printOptions horizontalCentered="1"/>
  <pageMargins left="0.70866141732283472" right="0.70866141732283472" top="0.47244094488188981" bottom="0.47244094488188981" header="0.31496062992125984" footer="0.31496062992125984"/>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18</xdr:col>
                    <xdr:colOff>152400</xdr:colOff>
                    <xdr:row>0</xdr:row>
                    <xdr:rowOff>312420</xdr:rowOff>
                  </from>
                  <to>
                    <xdr:col>19</xdr:col>
                    <xdr:colOff>106680</xdr:colOff>
                    <xdr:row>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152400</xdr:colOff>
                    <xdr:row>3</xdr:row>
                    <xdr:rowOff>7620</xdr:rowOff>
                  </from>
                  <to>
                    <xdr:col>19</xdr:col>
                    <xdr:colOff>106680</xdr:colOff>
                    <xdr:row>4</xdr:row>
                    <xdr:rowOff>68580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19</xdr:col>
                    <xdr:colOff>83820</xdr:colOff>
                    <xdr:row>10</xdr:row>
                    <xdr:rowOff>419100</xdr:rowOff>
                  </from>
                  <to>
                    <xdr:col>19</xdr:col>
                    <xdr:colOff>426720</xdr:colOff>
                    <xdr:row>10</xdr:row>
                    <xdr:rowOff>762000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19</xdr:col>
                    <xdr:colOff>60960</xdr:colOff>
                    <xdr:row>9</xdr:row>
                    <xdr:rowOff>228600</xdr:rowOff>
                  </from>
                  <to>
                    <xdr:col>19</xdr:col>
                    <xdr:colOff>365760</xdr:colOff>
                    <xdr:row>9</xdr:row>
                    <xdr:rowOff>472440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19</xdr:col>
                    <xdr:colOff>60960</xdr:colOff>
                    <xdr:row>9</xdr:row>
                    <xdr:rowOff>365760</xdr:rowOff>
                  </from>
                  <to>
                    <xdr:col>19</xdr:col>
                    <xdr:colOff>365760</xdr:colOff>
                    <xdr:row>9</xdr:row>
                    <xdr:rowOff>609600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19</xdr:col>
                    <xdr:colOff>60960</xdr:colOff>
                    <xdr:row>9</xdr:row>
                    <xdr:rowOff>495300</xdr:rowOff>
                  </from>
                  <to>
                    <xdr:col>19</xdr:col>
                    <xdr:colOff>365760</xdr:colOff>
                    <xdr:row>9</xdr:row>
                    <xdr:rowOff>746760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19</xdr:col>
                    <xdr:colOff>60960</xdr:colOff>
                    <xdr:row>9</xdr:row>
                    <xdr:rowOff>624840</xdr:rowOff>
                  </from>
                  <to>
                    <xdr:col>19</xdr:col>
                    <xdr:colOff>365760</xdr:colOff>
                    <xdr:row>9</xdr:row>
                    <xdr:rowOff>868680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19</xdr:col>
                    <xdr:colOff>60960</xdr:colOff>
                    <xdr:row>9</xdr:row>
                    <xdr:rowOff>906780</xdr:rowOff>
                  </from>
                  <to>
                    <xdr:col>19</xdr:col>
                    <xdr:colOff>365760</xdr:colOff>
                    <xdr:row>9</xdr:row>
                    <xdr:rowOff>1150620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19</xdr:col>
                    <xdr:colOff>60960</xdr:colOff>
                    <xdr:row>9</xdr:row>
                    <xdr:rowOff>1181100</xdr:rowOff>
                  </from>
                  <to>
                    <xdr:col>19</xdr:col>
                    <xdr:colOff>365760</xdr:colOff>
                    <xdr:row>9</xdr:row>
                    <xdr:rowOff>1432560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19</xdr:col>
                    <xdr:colOff>60960</xdr:colOff>
                    <xdr:row>9</xdr:row>
                    <xdr:rowOff>1043940</xdr:rowOff>
                  </from>
                  <to>
                    <xdr:col>19</xdr:col>
                    <xdr:colOff>365760</xdr:colOff>
                    <xdr:row>9</xdr:row>
                    <xdr:rowOff>1295400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19</xdr:col>
                    <xdr:colOff>60960</xdr:colOff>
                    <xdr:row>9</xdr:row>
                    <xdr:rowOff>1318260</xdr:rowOff>
                  </from>
                  <to>
                    <xdr:col>19</xdr:col>
                    <xdr:colOff>365760</xdr:colOff>
                    <xdr:row>9</xdr:row>
                    <xdr:rowOff>1562100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19</xdr:col>
                    <xdr:colOff>68580</xdr:colOff>
                    <xdr:row>10</xdr:row>
                    <xdr:rowOff>15240</xdr:rowOff>
                  </from>
                  <to>
                    <xdr:col>19</xdr:col>
                    <xdr:colOff>373380</xdr:colOff>
                    <xdr:row>10</xdr:row>
                    <xdr:rowOff>266700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19</xdr:col>
                    <xdr:colOff>60960</xdr:colOff>
                    <xdr:row>10</xdr:row>
                    <xdr:rowOff>167640</xdr:rowOff>
                  </from>
                  <to>
                    <xdr:col>19</xdr:col>
                    <xdr:colOff>365760</xdr:colOff>
                    <xdr:row>10</xdr:row>
                    <xdr:rowOff>411480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19</xdr:col>
                    <xdr:colOff>91440</xdr:colOff>
                    <xdr:row>10</xdr:row>
                    <xdr:rowOff>1524000</xdr:rowOff>
                  </from>
                  <to>
                    <xdr:col>19</xdr:col>
                    <xdr:colOff>373380</xdr:colOff>
                    <xdr:row>10</xdr:row>
                    <xdr:rowOff>1821180</xdr:rowOff>
                  </to>
                </anchor>
              </controlPr>
            </control>
          </mc:Choice>
        </mc:AlternateContent>
        <mc:AlternateContent xmlns:mc="http://schemas.openxmlformats.org/markup-compatibility/2006">
          <mc:Choice Requires="x14">
            <control shapeId="4100" r:id="rId18" name="Check Box 4">
              <controlPr defaultSize="0" autoFill="0" autoLine="0" autoPict="0">
                <anchor moveWithCells="1">
                  <from>
                    <xdr:col>19</xdr:col>
                    <xdr:colOff>83820</xdr:colOff>
                    <xdr:row>10</xdr:row>
                    <xdr:rowOff>4000500</xdr:rowOff>
                  </from>
                  <to>
                    <xdr:col>19</xdr:col>
                    <xdr:colOff>449580</xdr:colOff>
                    <xdr:row>10</xdr:row>
                    <xdr:rowOff>4343400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21"/>
    <pageSetUpPr fitToPage="1"/>
  </sheetPr>
  <dimension ref="A1:AL11"/>
  <sheetViews>
    <sheetView showGridLines="0" view="pageBreakPreview" zoomScale="90" zoomScaleNormal="70" zoomScaleSheetLayoutView="90" workbookViewId="0">
      <pane xSplit="17" ySplit="1" topLeftCell="R2" activePane="bottomRight" state="frozen"/>
      <selection pane="topRight" activeCell="R1" sqref="R1"/>
      <selection pane="bottomLeft" activeCell="A2" sqref="A2"/>
      <selection pane="bottomRight" activeCell="B1" sqref="B1"/>
    </sheetView>
  </sheetViews>
  <sheetFormatPr defaultColWidth="9" defaultRowHeight="10.8" outlineLevelCol="1"/>
  <cols>
    <col min="1" max="1" width="2.109375" style="8" customWidth="1"/>
    <col min="2" max="3" width="5.44140625" style="8" customWidth="1"/>
    <col min="4" max="17" width="5.33203125" style="8" customWidth="1"/>
    <col min="18" max="18" width="47.77734375" style="8" customWidth="1"/>
    <col min="19" max="19" width="9" style="8" hidden="1" customWidth="1" outlineLevel="1"/>
    <col min="20" max="20" width="48.33203125" style="8" hidden="1" customWidth="1" outlineLevel="1"/>
    <col min="21" max="21" width="3.109375" style="8" customWidth="1" collapsed="1"/>
    <col min="22" max="22" width="2.109375" style="8" customWidth="1"/>
    <col min="23" max="24" width="5.44140625" style="8" customWidth="1"/>
    <col min="25" max="39" width="5.33203125" style="8" customWidth="1"/>
    <col min="40" max="16384" width="9" style="8"/>
  </cols>
  <sheetData>
    <row r="1" spans="1:38" ht="22.5" customHeight="1">
      <c r="A1" s="52" t="s">
        <v>35</v>
      </c>
      <c r="B1" s="52"/>
      <c r="C1" s="52"/>
      <c r="D1" s="52"/>
      <c r="E1" s="52"/>
      <c r="F1" s="52"/>
      <c r="G1" s="52"/>
      <c r="H1" s="52"/>
      <c r="I1" s="52"/>
      <c r="J1" s="52"/>
      <c r="K1" s="52"/>
      <c r="L1" s="52"/>
      <c r="M1" s="52"/>
      <c r="N1" s="52"/>
      <c r="O1" s="52"/>
      <c r="P1" s="52"/>
      <c r="Q1" s="56" t="str">
        <f>'計画(任意)1面'!$M$11</f>
        <v/>
      </c>
      <c r="R1" s="45" t="str">
        <f>'計画(任意)1面'!$Z$1</f>
        <v>2024ver1</v>
      </c>
      <c r="S1" s="43" t="s">
        <v>3426</v>
      </c>
      <c r="T1" s="43" t="s">
        <v>3414</v>
      </c>
      <c r="U1" s="44"/>
      <c r="V1" s="52" t="s">
        <v>35</v>
      </c>
      <c r="W1" s="52"/>
      <c r="X1" s="52"/>
      <c r="Y1" s="52"/>
      <c r="Z1" s="52"/>
      <c r="AA1" s="52"/>
      <c r="AB1" s="52"/>
      <c r="AC1" s="52"/>
      <c r="AD1" s="52"/>
      <c r="AE1" s="52"/>
      <c r="AF1" s="52"/>
      <c r="AG1" s="52"/>
      <c r="AH1" s="52"/>
      <c r="AI1" s="52"/>
      <c r="AJ1" s="52"/>
      <c r="AK1" s="52"/>
      <c r="AL1" s="56" t="s">
        <v>3445</v>
      </c>
    </row>
    <row r="2" spans="1:38" ht="20.100000000000001" customHeight="1" thickBot="1">
      <c r="A2" s="392" t="s">
        <v>3406</v>
      </c>
      <c r="B2" s="392"/>
      <c r="C2" s="392"/>
      <c r="D2" s="392"/>
      <c r="E2" s="392"/>
      <c r="F2" s="392"/>
      <c r="G2" s="392"/>
      <c r="H2" s="392"/>
      <c r="I2" s="392"/>
      <c r="J2" s="392"/>
      <c r="K2" s="392"/>
      <c r="L2" s="392"/>
      <c r="M2" s="392"/>
      <c r="N2" s="392"/>
      <c r="O2" s="392"/>
      <c r="P2" s="392"/>
      <c r="Q2" s="392"/>
      <c r="R2" s="42"/>
      <c r="T2" s="34"/>
      <c r="U2" s="25"/>
      <c r="V2" s="392" t="s">
        <v>3406</v>
      </c>
      <c r="W2" s="392"/>
      <c r="X2" s="392"/>
      <c r="Y2" s="392"/>
      <c r="Z2" s="392"/>
      <c r="AA2" s="392"/>
      <c r="AB2" s="392"/>
      <c r="AC2" s="392"/>
      <c r="AD2" s="392"/>
      <c r="AE2" s="392"/>
      <c r="AF2" s="392"/>
      <c r="AG2" s="392"/>
      <c r="AH2" s="392"/>
      <c r="AI2" s="392"/>
      <c r="AJ2" s="392"/>
      <c r="AK2" s="392"/>
      <c r="AL2" s="392"/>
    </row>
    <row r="3" spans="1:38" ht="300" customHeight="1">
      <c r="A3" s="730"/>
      <c r="B3" s="485" t="s">
        <v>3407</v>
      </c>
      <c r="C3" s="486"/>
      <c r="D3" s="717" t="str">
        <f>入力補助シート!AW133</f>
        <v/>
      </c>
      <c r="E3" s="717"/>
      <c r="F3" s="717"/>
      <c r="G3" s="717"/>
      <c r="H3" s="717"/>
      <c r="I3" s="717"/>
      <c r="J3" s="717"/>
      <c r="K3" s="717"/>
      <c r="L3" s="717"/>
      <c r="M3" s="717"/>
      <c r="N3" s="717"/>
      <c r="O3" s="717"/>
      <c r="P3" s="717"/>
      <c r="Q3" s="718"/>
      <c r="T3" s="34"/>
      <c r="U3" s="74"/>
      <c r="V3" s="730"/>
      <c r="W3" s="485" t="s">
        <v>3407</v>
      </c>
      <c r="X3" s="486"/>
      <c r="Y3" s="717" t="s">
        <v>4354</v>
      </c>
      <c r="Z3" s="717"/>
      <c r="AA3" s="717"/>
      <c r="AB3" s="717"/>
      <c r="AC3" s="717"/>
      <c r="AD3" s="717"/>
      <c r="AE3" s="717"/>
      <c r="AF3" s="717"/>
      <c r="AG3" s="717"/>
      <c r="AH3" s="717"/>
      <c r="AI3" s="717"/>
      <c r="AJ3" s="717"/>
      <c r="AK3" s="717"/>
      <c r="AL3" s="718"/>
    </row>
    <row r="4" spans="1:38" ht="240" customHeight="1">
      <c r="A4" s="730"/>
      <c r="B4" s="485" t="s">
        <v>3408</v>
      </c>
      <c r="C4" s="486"/>
      <c r="D4" s="717" t="str">
        <f>入力補助シート!AW175</f>
        <v/>
      </c>
      <c r="E4" s="717"/>
      <c r="F4" s="717"/>
      <c r="G4" s="717"/>
      <c r="H4" s="717"/>
      <c r="I4" s="717"/>
      <c r="J4" s="717"/>
      <c r="K4" s="717"/>
      <c r="L4" s="717"/>
      <c r="M4" s="717"/>
      <c r="N4" s="717"/>
      <c r="O4" s="717"/>
      <c r="P4" s="717"/>
      <c r="Q4" s="718"/>
      <c r="T4" s="34"/>
      <c r="U4" s="49"/>
      <c r="V4" s="730"/>
      <c r="W4" s="485" t="s">
        <v>3408</v>
      </c>
      <c r="X4" s="486"/>
      <c r="Y4" s="717" t="s">
        <v>4355</v>
      </c>
      <c r="Z4" s="717"/>
      <c r="AA4" s="717"/>
      <c r="AB4" s="717"/>
      <c r="AC4" s="717"/>
      <c r="AD4" s="717"/>
      <c r="AE4" s="717"/>
      <c r="AF4" s="717"/>
      <c r="AG4" s="717"/>
      <c r="AH4" s="717"/>
      <c r="AI4" s="717"/>
      <c r="AJ4" s="717"/>
      <c r="AK4" s="717"/>
      <c r="AL4" s="718"/>
    </row>
    <row r="5" spans="1:38" ht="240" customHeight="1" thickBot="1">
      <c r="A5" s="730"/>
      <c r="B5" s="519" t="s">
        <v>95</v>
      </c>
      <c r="C5" s="520"/>
      <c r="D5" s="731" t="str">
        <f>入力補助シート!AW204</f>
        <v xml:space="preserve">
</v>
      </c>
      <c r="E5" s="731"/>
      <c r="F5" s="731"/>
      <c r="G5" s="731"/>
      <c r="H5" s="731"/>
      <c r="I5" s="731"/>
      <c r="J5" s="731"/>
      <c r="K5" s="731"/>
      <c r="L5" s="731"/>
      <c r="M5" s="731"/>
      <c r="N5" s="731"/>
      <c r="O5" s="731"/>
      <c r="P5" s="731"/>
      <c r="Q5" s="732"/>
      <c r="T5" s="34"/>
      <c r="U5" s="51"/>
      <c r="V5" s="730"/>
      <c r="W5" s="519" t="s">
        <v>95</v>
      </c>
      <c r="X5" s="520"/>
      <c r="Y5" s="731" t="s">
        <v>4356</v>
      </c>
      <c r="Z5" s="731"/>
      <c r="AA5" s="731"/>
      <c r="AB5" s="731"/>
      <c r="AC5" s="731"/>
      <c r="AD5" s="731"/>
      <c r="AE5" s="731"/>
      <c r="AF5" s="731"/>
      <c r="AG5" s="731"/>
      <c r="AH5" s="731"/>
      <c r="AI5" s="731"/>
      <c r="AJ5" s="731"/>
      <c r="AK5" s="731"/>
      <c r="AL5" s="732"/>
    </row>
    <row r="6" spans="1:38">
      <c r="T6" s="34"/>
      <c r="U6" s="75"/>
    </row>
    <row r="7" spans="1:38">
      <c r="T7" s="34"/>
      <c r="U7" s="49"/>
    </row>
    <row r="8" spans="1:38">
      <c r="T8" s="34"/>
      <c r="U8" s="49"/>
    </row>
    <row r="9" spans="1:38">
      <c r="T9" s="34"/>
      <c r="U9" s="49"/>
    </row>
    <row r="10" spans="1:38">
      <c r="T10" s="34"/>
      <c r="U10" s="49"/>
    </row>
    <row r="11" spans="1:38">
      <c r="T11" s="34"/>
      <c r="U11" s="49"/>
    </row>
  </sheetData>
  <sheetProtection password="E7B8" sheet="1" formatCells="0"/>
  <mergeCells count="16">
    <mergeCell ref="V2:AL2"/>
    <mergeCell ref="V3:V5"/>
    <mergeCell ref="W3:X3"/>
    <mergeCell ref="Y3:AL3"/>
    <mergeCell ref="W4:X4"/>
    <mergeCell ref="Y4:AL4"/>
    <mergeCell ref="W5:X5"/>
    <mergeCell ref="Y5:AL5"/>
    <mergeCell ref="A2:Q2"/>
    <mergeCell ref="B5:C5"/>
    <mergeCell ref="A3:A5"/>
    <mergeCell ref="D5:Q5"/>
    <mergeCell ref="B3:C3"/>
    <mergeCell ref="B4:C4"/>
    <mergeCell ref="D3:Q3"/>
    <mergeCell ref="D4:Q4"/>
  </mergeCells>
  <phoneticPr fontId="3"/>
  <dataValidations count="1">
    <dataValidation allowBlank="1" showInputMessage="1" showErrorMessage="1" prompt="全角1,000文字（21行）まで入力できます。" sqref="D3:Q5 Y3:AL5"/>
  </dataValidations>
  <printOptions horizontalCentered="1"/>
  <pageMargins left="0.70866141732283472" right="0.70866141732283472" top="0.59055118110236227" bottom="0.59055118110236227" header="0.31496062992125984" footer="0.31496062992125984"/>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17</xdr:col>
                    <xdr:colOff>144780</xdr:colOff>
                    <xdr:row>2</xdr:row>
                    <xdr:rowOff>1859280</xdr:rowOff>
                  </from>
                  <to>
                    <xdr:col>17</xdr:col>
                    <xdr:colOff>525780</xdr:colOff>
                    <xdr:row>2</xdr:row>
                    <xdr:rowOff>2202180</xdr:rowOff>
                  </to>
                </anchor>
              </controlPr>
            </control>
          </mc:Choice>
        </mc:AlternateContent>
        <mc:AlternateContent xmlns:mc="http://schemas.openxmlformats.org/markup-compatibility/2006">
          <mc:Choice Requires="x14">
            <control shapeId="5135" r:id="rId5" name="Check Box 15">
              <controlPr defaultSize="0" autoFill="0" autoLine="0" autoPict="0">
                <anchor moveWithCells="1">
                  <from>
                    <xdr:col>17</xdr:col>
                    <xdr:colOff>350520</xdr:colOff>
                    <xdr:row>1</xdr:row>
                    <xdr:rowOff>213360</xdr:rowOff>
                  </from>
                  <to>
                    <xdr:col>17</xdr:col>
                    <xdr:colOff>731520</xdr:colOff>
                    <xdr:row>2</xdr:row>
                    <xdr:rowOff>304800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17</xdr:col>
                    <xdr:colOff>411480</xdr:colOff>
                    <xdr:row>3</xdr:row>
                    <xdr:rowOff>3032760</xdr:rowOff>
                  </from>
                  <to>
                    <xdr:col>17</xdr:col>
                    <xdr:colOff>792480</xdr:colOff>
                    <xdr:row>4</xdr:row>
                    <xdr:rowOff>327660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17</xdr:col>
                    <xdr:colOff>411480</xdr:colOff>
                    <xdr:row>3</xdr:row>
                    <xdr:rowOff>0</xdr:rowOff>
                  </from>
                  <to>
                    <xdr:col>17</xdr:col>
                    <xdr:colOff>792480</xdr:colOff>
                    <xdr:row>3</xdr:row>
                    <xdr:rowOff>342900</xdr:rowOff>
                  </to>
                </anchor>
              </controlPr>
            </control>
          </mc:Choice>
        </mc:AlternateContent>
        <mc:AlternateContent xmlns:mc="http://schemas.openxmlformats.org/markup-compatibility/2006">
          <mc:Choice Requires="x14">
            <control shapeId="5138" r:id="rId8" name="Check Box 18">
              <controlPr defaultSize="0" autoFill="0" autoLine="0" autoPict="0">
                <anchor moveWithCells="1">
                  <from>
                    <xdr:col>17</xdr:col>
                    <xdr:colOff>137160</xdr:colOff>
                    <xdr:row>3</xdr:row>
                    <xdr:rowOff>1508760</xdr:rowOff>
                  </from>
                  <to>
                    <xdr:col>17</xdr:col>
                    <xdr:colOff>518160</xdr:colOff>
                    <xdr:row>3</xdr:row>
                    <xdr:rowOff>1851660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21"/>
    <pageSetUpPr fitToPage="1"/>
  </sheetPr>
  <dimension ref="A1:AL39"/>
  <sheetViews>
    <sheetView showGridLines="0" view="pageBreakPreview" zoomScaleNormal="85" zoomScaleSheetLayoutView="100" workbookViewId="0">
      <pane xSplit="17" ySplit="1" topLeftCell="R2" activePane="bottomRight" state="frozen"/>
      <selection pane="topRight" activeCell="R1" sqref="R1"/>
      <selection pane="bottomLeft" activeCell="A2" sqref="A2"/>
      <selection pane="bottomRight" activeCell="B3" sqref="B3:Q3"/>
    </sheetView>
  </sheetViews>
  <sheetFormatPr defaultColWidth="9" defaultRowHeight="10.8" outlineLevelCol="1"/>
  <cols>
    <col min="1" max="1" width="2.109375" style="8" customWidth="1"/>
    <col min="2" max="17" width="5.33203125" style="8" customWidth="1"/>
    <col min="18" max="18" width="41.21875" style="8" customWidth="1"/>
    <col min="19" max="19" width="9" style="8" hidden="1" customWidth="1" outlineLevel="1"/>
    <col min="20" max="20" width="9" style="34" hidden="1" customWidth="1" outlineLevel="1"/>
    <col min="21" max="21" width="3.109375" style="51" customWidth="1" collapsed="1"/>
    <col min="22" max="22" width="2.109375" style="8" customWidth="1"/>
    <col min="23" max="38" width="5.33203125" style="8" customWidth="1"/>
    <col min="39" max="16384" width="9" style="8"/>
  </cols>
  <sheetData>
    <row r="1" spans="1:38" ht="18.75" customHeight="1">
      <c r="A1" s="52" t="s">
        <v>36</v>
      </c>
      <c r="B1" s="52"/>
      <c r="C1" s="52"/>
      <c r="D1" s="52"/>
      <c r="E1" s="52"/>
      <c r="F1" s="52"/>
      <c r="G1" s="52"/>
      <c r="H1" s="52"/>
      <c r="I1" s="52"/>
      <c r="J1" s="52"/>
      <c r="K1" s="52"/>
      <c r="L1" s="52"/>
      <c r="M1" s="52"/>
      <c r="N1" s="52"/>
      <c r="O1" s="52"/>
      <c r="P1" s="52"/>
      <c r="Q1" s="56" t="str">
        <f>'計画(任意)1面'!$M$11</f>
        <v/>
      </c>
      <c r="R1" s="45" t="str">
        <f>'計画(任意)1面'!$Z$1</f>
        <v>2024ver1</v>
      </c>
      <c r="S1" s="43" t="s">
        <v>3426</v>
      </c>
      <c r="T1" s="43" t="s">
        <v>3414</v>
      </c>
      <c r="U1" s="44"/>
      <c r="V1" s="52" t="s">
        <v>36</v>
      </c>
      <c r="W1" s="52"/>
      <c r="X1" s="52"/>
      <c r="Y1" s="52"/>
      <c r="Z1" s="52"/>
      <c r="AA1" s="52"/>
      <c r="AB1" s="52"/>
      <c r="AC1" s="52"/>
      <c r="AD1" s="52"/>
      <c r="AE1" s="52"/>
      <c r="AF1" s="52"/>
      <c r="AG1" s="52"/>
      <c r="AH1" s="52"/>
      <c r="AI1" s="52"/>
      <c r="AJ1" s="52"/>
      <c r="AK1" s="52"/>
      <c r="AL1" s="56" t="str">
        <f>Q1</f>
        <v/>
      </c>
    </row>
    <row r="2" spans="1:38" ht="18.75" customHeight="1" thickBot="1">
      <c r="A2" s="392" t="s">
        <v>43</v>
      </c>
      <c r="B2" s="392"/>
      <c r="C2" s="392"/>
      <c r="D2" s="392"/>
      <c r="E2" s="392"/>
      <c r="F2" s="392"/>
      <c r="G2" s="392"/>
      <c r="H2" s="392"/>
      <c r="I2" s="392"/>
      <c r="J2" s="392"/>
      <c r="K2" s="392"/>
      <c r="L2" s="392"/>
      <c r="M2" s="392"/>
      <c r="N2" s="392"/>
      <c r="O2" s="392"/>
      <c r="P2" s="392"/>
      <c r="Q2" s="392"/>
      <c r="R2" s="42"/>
      <c r="U2" s="25"/>
      <c r="V2" s="392" t="s">
        <v>43</v>
      </c>
      <c r="W2" s="392"/>
      <c r="X2" s="392"/>
      <c r="Y2" s="392"/>
      <c r="Z2" s="392"/>
      <c r="AA2" s="392"/>
      <c r="AB2" s="392"/>
      <c r="AC2" s="392"/>
      <c r="AD2" s="392"/>
      <c r="AE2" s="392"/>
      <c r="AF2" s="392"/>
      <c r="AG2" s="392"/>
      <c r="AH2" s="392"/>
      <c r="AI2" s="392"/>
      <c r="AJ2" s="392"/>
      <c r="AK2" s="392"/>
      <c r="AL2" s="392"/>
    </row>
    <row r="3" spans="1:38" ht="300" customHeight="1">
      <c r="A3" s="54"/>
      <c r="B3" s="475" t="str">
        <f>入力補助シート!AW216</f>
        <v/>
      </c>
      <c r="C3" s="476"/>
      <c r="D3" s="476"/>
      <c r="E3" s="476"/>
      <c r="F3" s="476"/>
      <c r="G3" s="476"/>
      <c r="H3" s="476"/>
      <c r="I3" s="476"/>
      <c r="J3" s="476"/>
      <c r="K3" s="476"/>
      <c r="L3" s="476"/>
      <c r="M3" s="476"/>
      <c r="N3" s="476"/>
      <c r="O3" s="476"/>
      <c r="P3" s="476"/>
      <c r="Q3" s="477"/>
      <c r="U3" s="74"/>
      <c r="V3" s="54"/>
      <c r="W3" s="733" t="s">
        <v>4357</v>
      </c>
      <c r="X3" s="734"/>
      <c r="Y3" s="734"/>
      <c r="Z3" s="734"/>
      <c r="AA3" s="734"/>
      <c r="AB3" s="734"/>
      <c r="AC3" s="734"/>
      <c r="AD3" s="734"/>
      <c r="AE3" s="734"/>
      <c r="AF3" s="734"/>
      <c r="AG3" s="734"/>
      <c r="AH3" s="734"/>
      <c r="AI3" s="734"/>
      <c r="AJ3" s="734"/>
      <c r="AK3" s="734"/>
      <c r="AL3" s="735"/>
    </row>
    <row r="4" spans="1:38">
      <c r="A4" s="395"/>
      <c r="B4" s="395"/>
      <c r="C4" s="395"/>
      <c r="D4" s="395"/>
      <c r="E4" s="395"/>
      <c r="F4" s="395"/>
      <c r="G4" s="395"/>
      <c r="H4" s="395"/>
      <c r="I4" s="395"/>
      <c r="J4" s="395"/>
      <c r="K4" s="395"/>
      <c r="L4" s="395"/>
      <c r="M4" s="395"/>
      <c r="N4" s="395"/>
      <c r="O4" s="395"/>
      <c r="P4" s="395"/>
      <c r="Q4" s="395"/>
      <c r="U4" s="49"/>
      <c r="V4" s="395"/>
      <c r="W4" s="395"/>
      <c r="X4" s="395"/>
      <c r="Y4" s="395"/>
      <c r="Z4" s="395"/>
      <c r="AA4" s="395"/>
      <c r="AB4" s="395"/>
      <c r="AC4" s="395"/>
      <c r="AD4" s="395"/>
      <c r="AE4" s="395"/>
      <c r="AF4" s="395"/>
      <c r="AG4" s="395"/>
      <c r="AH4" s="395"/>
      <c r="AI4" s="395"/>
      <c r="AJ4" s="395"/>
      <c r="AK4" s="395"/>
      <c r="AL4" s="395"/>
    </row>
    <row r="5" spans="1:38" ht="20.100000000000001" customHeight="1">
      <c r="A5" s="392" t="s">
        <v>3409</v>
      </c>
      <c r="B5" s="392"/>
      <c r="C5" s="392"/>
      <c r="D5" s="392"/>
      <c r="E5" s="392"/>
      <c r="F5" s="392"/>
      <c r="G5" s="392"/>
      <c r="H5" s="392"/>
      <c r="I5" s="392"/>
      <c r="J5" s="392"/>
      <c r="K5" s="392"/>
      <c r="L5" s="392"/>
      <c r="M5" s="392"/>
      <c r="N5" s="392"/>
      <c r="O5" s="392"/>
      <c r="P5" s="392"/>
      <c r="Q5" s="392"/>
      <c r="V5" s="392" t="s">
        <v>3409</v>
      </c>
      <c r="W5" s="392"/>
      <c r="X5" s="392"/>
      <c r="Y5" s="392"/>
      <c r="Z5" s="392"/>
      <c r="AA5" s="392"/>
      <c r="AB5" s="392"/>
      <c r="AC5" s="392"/>
      <c r="AD5" s="392"/>
      <c r="AE5" s="392"/>
      <c r="AF5" s="392"/>
      <c r="AG5" s="392"/>
      <c r="AH5" s="392"/>
      <c r="AI5" s="392"/>
      <c r="AJ5" s="392"/>
      <c r="AK5" s="392"/>
      <c r="AL5" s="392"/>
    </row>
    <row r="6" spans="1:38" ht="230.1" customHeight="1" thickBot="1">
      <c r="A6" s="54"/>
      <c r="B6" s="475" t="str">
        <f>入力補助シート!AW228</f>
        <v/>
      </c>
      <c r="C6" s="476"/>
      <c r="D6" s="476"/>
      <c r="E6" s="476"/>
      <c r="F6" s="476"/>
      <c r="G6" s="476"/>
      <c r="H6" s="476"/>
      <c r="I6" s="476"/>
      <c r="J6" s="476"/>
      <c r="K6" s="476"/>
      <c r="L6" s="476"/>
      <c r="M6" s="476"/>
      <c r="N6" s="476"/>
      <c r="O6" s="476"/>
      <c r="P6" s="476"/>
      <c r="Q6" s="477"/>
      <c r="R6" s="81"/>
      <c r="U6" s="23"/>
      <c r="V6" s="54"/>
      <c r="W6" s="475" t="s">
        <v>4358</v>
      </c>
      <c r="X6" s="476"/>
      <c r="Y6" s="476"/>
      <c r="Z6" s="476"/>
      <c r="AA6" s="476"/>
      <c r="AB6" s="476"/>
      <c r="AC6" s="476"/>
      <c r="AD6" s="476"/>
      <c r="AE6" s="476"/>
      <c r="AF6" s="476"/>
      <c r="AG6" s="476"/>
      <c r="AH6" s="476"/>
      <c r="AI6" s="476"/>
      <c r="AJ6" s="476"/>
      <c r="AK6" s="476"/>
      <c r="AL6" s="477"/>
    </row>
    <row r="7" spans="1:38">
      <c r="U7" s="49"/>
    </row>
    <row r="8" spans="1:38">
      <c r="U8" s="49"/>
    </row>
    <row r="9" spans="1:38">
      <c r="U9" s="49"/>
    </row>
    <row r="10" spans="1:38">
      <c r="U10" s="49"/>
    </row>
    <row r="11" spans="1:38">
      <c r="U11" s="49"/>
    </row>
    <row r="12" spans="1:38">
      <c r="U12" s="49"/>
    </row>
    <row r="19" spans="21:21">
      <c r="U19" s="55"/>
    </row>
    <row r="20" spans="21:21">
      <c r="U20" s="55"/>
    </row>
    <row r="21" spans="21:21">
      <c r="U21" s="55"/>
    </row>
    <row r="22" spans="21:21">
      <c r="U22" s="55"/>
    </row>
    <row r="25" spans="21:21">
      <c r="U25" s="25"/>
    </row>
    <row r="35" spans="21:21">
      <c r="U35" s="49"/>
    </row>
    <row r="36" spans="21:21">
      <c r="U36" s="49"/>
    </row>
    <row r="37" spans="21:21">
      <c r="U37" s="49"/>
    </row>
    <row r="38" spans="21:21">
      <c r="U38" s="49"/>
    </row>
    <row r="39" spans="21:21">
      <c r="U39" s="49"/>
    </row>
  </sheetData>
  <sheetProtection password="E7B8" sheet="1" formatCells="0"/>
  <mergeCells count="10">
    <mergeCell ref="V2:AL2"/>
    <mergeCell ref="W3:AL3"/>
    <mergeCell ref="V4:AL4"/>
    <mergeCell ref="V5:AL5"/>
    <mergeCell ref="W6:AL6"/>
    <mergeCell ref="B6:Q6"/>
    <mergeCell ref="B3:Q3"/>
    <mergeCell ref="A2:Q2"/>
    <mergeCell ref="A4:Q4"/>
    <mergeCell ref="A5:Q5"/>
  </mergeCells>
  <phoneticPr fontId="3"/>
  <dataValidations count="1">
    <dataValidation allowBlank="1" showInputMessage="1" showErrorMessage="1" prompt="全角1,000文字（18行）まで入力できます。" sqref="B3:Q3 B6:Q6 W3:AL3 W6:AL6"/>
  </dataValidations>
  <printOptions horizontalCentered="1"/>
  <pageMargins left="0.70866141732283472" right="0.70866141732283472" top="0.59055118110236227" bottom="0.59055118110236227"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17</xdr:col>
                    <xdr:colOff>312420</xdr:colOff>
                    <xdr:row>1</xdr:row>
                    <xdr:rowOff>213360</xdr:rowOff>
                  </from>
                  <to>
                    <xdr:col>17</xdr:col>
                    <xdr:colOff>693420</xdr:colOff>
                    <xdr:row>2</xdr:row>
                    <xdr:rowOff>312420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312420</xdr:colOff>
                    <xdr:row>5</xdr:row>
                    <xdr:rowOff>502920</xdr:rowOff>
                  </from>
                  <to>
                    <xdr:col>17</xdr:col>
                    <xdr:colOff>693420</xdr:colOff>
                    <xdr:row>5</xdr:row>
                    <xdr:rowOff>845820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30</vt:i4>
      </vt:variant>
    </vt:vector>
  </HeadingPairs>
  <TitlesOfParts>
    <vt:vector size="40" baseType="lpstr">
      <vt:lpstr>入力補助シート</vt:lpstr>
      <vt:lpstr>参考_工場等対策例</vt:lpstr>
      <vt:lpstr>参考_自動車対策例</vt:lpstr>
      <vt:lpstr>計画(任意)1面</vt:lpstr>
      <vt:lpstr>計画(任意)2面</vt:lpstr>
      <vt:lpstr>計画(任意)3面</vt:lpstr>
      <vt:lpstr>計画(任意)4面</vt:lpstr>
      <vt:lpstr>計画(任意)5面</vt:lpstr>
      <vt:lpstr>計画(任意)6面</vt:lpstr>
      <vt:lpstr>計画(任意)7面</vt:lpstr>
      <vt:lpstr>'計画(任意)1面'!Print_Area</vt:lpstr>
      <vt:lpstr>'計画(任意)2面'!Print_Area</vt:lpstr>
      <vt:lpstr>'計画(任意)3面'!Print_Area</vt:lpstr>
      <vt:lpstr>'計画(任意)4面'!Print_Area</vt:lpstr>
      <vt:lpstr>'計画(任意)5面'!Print_Area</vt:lpstr>
      <vt:lpstr>'計画(任意)6面'!Print_Area</vt:lpstr>
      <vt:lpstr>'計画(任意)7面'!Print_Area</vt:lpstr>
      <vt:lpstr>参考_工場等対策例!Print_Area</vt:lpstr>
      <vt:lpstr>参考_自動車対策例!Print_Area</vt:lpstr>
      <vt:lpstr>入力補助シート!Print_Area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vt:lpstr>
      <vt:lpstr>鉱業・採石業・砂利採取業</vt:lpstr>
      <vt:lpstr>宿泊業・飲食サービス業</vt:lpstr>
      <vt:lpstr>情報通信業</vt:lpstr>
      <vt:lpstr>生活関連サービス業・娯楽業</vt:lpstr>
      <vt:lpstr>製造業</vt:lpstr>
      <vt:lpstr>電気・ガス・熱供給・水道</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2020-05-22T04:07:47Z</dcterms:created>
  <dcterms:modified xsi:type="dcterms:W3CDTF">2024-04-22T02:36:15Z</dcterms:modified>
</cp:coreProperties>
</file>