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48" yWindow="0" windowWidth="23040" windowHeight="9360" tabRatio="852"/>
  </bookViews>
  <sheets>
    <sheet name="エネルギー使用量【入力シート】" sheetId="35" r:id="rId1"/>
    <sheet name="外部供給量【入力シート】" sheetId="39" r:id="rId2"/>
    <sheet name="以降入力不要（シートの名称変更、削除等を行わないでください）⇒" sheetId="66" r:id="rId3"/>
    <sheet name="参考_電気のCO2排出係数" sheetId="53" r:id="rId4"/>
    <sheet name="全県（総括）" sheetId="3" r:id="rId5"/>
    <sheet name="横浜・川崎（総括）" sheetId="67" r:id="rId6"/>
    <sheet name="横浜・川崎を除く県域（総括）" sheetId="68" r:id="rId7"/>
  </sheets>
  <definedNames>
    <definedName name="_xlnm._FilterDatabase" localSheetId="3" hidden="1">参考_電気のCO2排出係数!$A$6:$V$574</definedName>
    <definedName name="_xlnm.Print_Area" localSheetId="0">エネルギー使用量【入力シート】!$A$25:$P$113</definedName>
    <definedName name="_xlnm.Print_Area" localSheetId="5">'横浜・川崎（総括）'!$A$1:$T$106</definedName>
    <definedName name="_xlnm.Print_Area" localSheetId="6">'横浜・川崎を除く県域（総括）'!$A$1:$T$106</definedName>
    <definedName name="_xlnm.Print_Area" localSheetId="1">外部供給量【入力シート】!$A$25:$P$71</definedName>
    <definedName name="_xlnm.Print_Area" localSheetId="3">参考_電気のCO2排出係数!$A$1:$V$574</definedName>
    <definedName name="_xlnm.Print_Area" localSheetId="4">'全県（総括）'!$A$1:$T$106</definedName>
    <definedName name="_xlnm.Print_Titles" localSheetId="0">エネルギー使用量【入力シート】!$A:$I,エネルギー使用量【入力シート】!$26:$30</definedName>
    <definedName name="_xlnm.Print_Titles" localSheetId="5">'横浜・川崎（総括）'!$28:$30</definedName>
    <definedName name="_xlnm.Print_Titles" localSheetId="6">'横浜・川崎を除く県域（総括）'!$28:$30</definedName>
    <definedName name="_xlnm.Print_Titles" localSheetId="3">参考_電気のCO2排出係数!$1:$2</definedName>
    <definedName name="_xlnm.Print_Titles" localSheetId="4">'全県（総括）'!$28:$30</definedName>
  </definedNames>
  <calcPr calcId="162913"/>
</workbook>
</file>

<file path=xl/calcChain.xml><?xml version="1.0" encoding="utf-8"?>
<calcChain xmlns="http://schemas.openxmlformats.org/spreadsheetml/2006/main">
  <c r="F29" i="39" l="1"/>
  <c r="F28" i="39"/>
  <c r="F27" i="39" l="1"/>
  <c r="J48" i="35" l="1"/>
  <c r="J59" i="35" l="1"/>
  <c r="J31" i="35"/>
  <c r="E25" i="3" l="1"/>
  <c r="B25" i="3"/>
  <c r="F61" i="35" l="1"/>
  <c r="K19" i="68" l="1"/>
  <c r="P19" i="68" s="1"/>
  <c r="E19" i="68"/>
  <c r="K19" i="67"/>
  <c r="P19" i="67" s="1"/>
  <c r="E19" i="67"/>
  <c r="K19" i="3"/>
  <c r="P19" i="3" s="1"/>
  <c r="E19" i="3"/>
  <c r="AA5" i="35" l="1"/>
  <c r="G61" i="35" l="1"/>
  <c r="AA13" i="35" l="1"/>
  <c r="AA12" i="35"/>
  <c r="P100" i="68"/>
  <c r="O100" i="68"/>
  <c r="P100" i="67"/>
  <c r="O100" i="67"/>
  <c r="G99" i="35"/>
  <c r="F99" i="35"/>
  <c r="G97" i="35"/>
  <c r="F97" i="35"/>
  <c r="G95" i="35"/>
  <c r="F95" i="35"/>
  <c r="G93" i="35"/>
  <c r="P93" i="3" s="1"/>
  <c r="P92" i="3" s="1"/>
  <c r="F93" i="35"/>
  <c r="G91" i="35"/>
  <c r="F91" i="35"/>
  <c r="G89" i="35"/>
  <c r="F89" i="35"/>
  <c r="G87" i="35"/>
  <c r="P87" i="67" s="1"/>
  <c r="P86" i="67" s="1"/>
  <c r="F87" i="35"/>
  <c r="O87" i="3" s="1"/>
  <c r="O86" i="3" s="1"/>
  <c r="G85" i="35"/>
  <c r="F85" i="35"/>
  <c r="G83" i="35"/>
  <c r="F83" i="35"/>
  <c r="G81" i="35"/>
  <c r="F81" i="35"/>
  <c r="G79" i="35"/>
  <c r="F79" i="35"/>
  <c r="G77" i="35"/>
  <c r="F77" i="35"/>
  <c r="G75" i="35"/>
  <c r="F75" i="35"/>
  <c r="G73" i="35"/>
  <c r="F73" i="35"/>
  <c r="G71" i="35"/>
  <c r="F71" i="35"/>
  <c r="G69" i="35"/>
  <c r="F69" i="35"/>
  <c r="G67" i="35"/>
  <c r="P67" i="67" s="1"/>
  <c r="P66" i="67" s="1"/>
  <c r="F67" i="35"/>
  <c r="G65" i="35"/>
  <c r="F65" i="35"/>
  <c r="G63" i="35"/>
  <c r="F63" i="35"/>
  <c r="P61" i="3"/>
  <c r="P60" i="3" s="1"/>
  <c r="G29" i="35"/>
  <c r="G28" i="35"/>
  <c r="G27" i="35" l="1"/>
  <c r="O73" i="3"/>
  <c r="O72" i="3" s="1"/>
  <c r="O65" i="68"/>
  <c r="O64" i="68" s="1"/>
  <c r="O71" i="3"/>
  <c r="O70" i="3" s="1"/>
  <c r="O65" i="67"/>
  <c r="O64" i="67" s="1"/>
  <c r="O69" i="68"/>
  <c r="O68" i="68" s="1"/>
  <c r="O69" i="67"/>
  <c r="O68" i="67" s="1"/>
  <c r="O71" i="68"/>
  <c r="O70" i="68" s="1"/>
  <c r="O71" i="67"/>
  <c r="O70" i="67" s="1"/>
  <c r="O73" i="68"/>
  <c r="O72" i="68" s="1"/>
  <c r="O65" i="3"/>
  <c r="O64" i="3" s="1"/>
  <c r="O73" i="67"/>
  <c r="O72" i="67" s="1"/>
  <c r="O69" i="3"/>
  <c r="O68" i="3" s="1"/>
  <c r="P71" i="3"/>
  <c r="P70" i="3" s="1"/>
  <c r="P69" i="68"/>
  <c r="P68" i="68" s="1"/>
  <c r="P73" i="3"/>
  <c r="P72" i="3" s="1"/>
  <c r="P73" i="67"/>
  <c r="P72" i="67" s="1"/>
  <c r="P71" i="68"/>
  <c r="P70" i="68" s="1"/>
  <c r="P69" i="67"/>
  <c r="P68" i="67" s="1"/>
  <c r="P73" i="68"/>
  <c r="P72" i="68" s="1"/>
  <c r="P69" i="3"/>
  <c r="P68" i="3" s="1"/>
  <c r="P71" i="67"/>
  <c r="P70" i="67" s="1"/>
  <c r="O61" i="3"/>
  <c r="O60" i="3" s="1"/>
  <c r="O61" i="67"/>
  <c r="O60" i="67" s="1"/>
  <c r="O61" i="68"/>
  <c r="O60" i="68" s="1"/>
  <c r="O63" i="3"/>
  <c r="O62" i="3" s="1"/>
  <c r="O63" i="68"/>
  <c r="O62" i="68" s="1"/>
  <c r="O63" i="67"/>
  <c r="O62" i="67" s="1"/>
  <c r="P65" i="67"/>
  <c r="P64" i="67" s="1"/>
  <c r="P65" i="3"/>
  <c r="P64" i="3" s="1"/>
  <c r="P65" i="68"/>
  <c r="P64" i="68" s="1"/>
  <c r="P95" i="3"/>
  <c r="P94" i="3" s="1"/>
  <c r="P77" i="67"/>
  <c r="P76" i="67" s="1"/>
  <c r="P63" i="67"/>
  <c r="P62" i="67" s="1"/>
  <c r="P63" i="3"/>
  <c r="P62" i="3" s="1"/>
  <c r="P63" i="68"/>
  <c r="P62" i="68" s="1"/>
  <c r="P61" i="67"/>
  <c r="P60" i="67" s="1"/>
  <c r="P61" i="68"/>
  <c r="P60" i="68" s="1"/>
  <c r="P67" i="68"/>
  <c r="P66" i="68" s="1"/>
  <c r="O67" i="68"/>
  <c r="O66" i="68" s="1"/>
  <c r="P67" i="3"/>
  <c r="P66" i="3" s="1"/>
  <c r="O67" i="67"/>
  <c r="O66" i="67" s="1"/>
  <c r="O67" i="3"/>
  <c r="O66" i="3" s="1"/>
  <c r="P83" i="67"/>
  <c r="P82" i="67" s="1"/>
  <c r="P93" i="67"/>
  <c r="P92" i="67" s="1"/>
  <c r="O89" i="3"/>
  <c r="O88" i="3" s="1"/>
  <c r="P99" i="67"/>
  <c r="P98" i="67" s="1"/>
  <c r="O79" i="68"/>
  <c r="O78" i="68" s="1"/>
  <c r="P91" i="68"/>
  <c r="P90" i="68" s="1"/>
  <c r="P81" i="3"/>
  <c r="P80" i="3" s="1"/>
  <c r="O81" i="3"/>
  <c r="O80" i="3" s="1"/>
  <c r="P87" i="3"/>
  <c r="P86" i="3" s="1"/>
  <c r="O95" i="3"/>
  <c r="O94" i="3" s="1"/>
  <c r="O77" i="67"/>
  <c r="O76" i="67" s="1"/>
  <c r="O83" i="67"/>
  <c r="O82" i="67" s="1"/>
  <c r="O93" i="67"/>
  <c r="O92" i="67" s="1"/>
  <c r="O99" i="67"/>
  <c r="O98" i="67" s="1"/>
  <c r="P77" i="68"/>
  <c r="P76" i="68" s="1"/>
  <c r="P85" i="68"/>
  <c r="P84" i="68" s="1"/>
  <c r="O91" i="68"/>
  <c r="O90" i="68" s="1"/>
  <c r="O75" i="3"/>
  <c r="O74" i="3" s="1"/>
  <c r="O83" i="3"/>
  <c r="O82" i="3" s="1"/>
  <c r="P89" i="3"/>
  <c r="P88" i="3" s="1"/>
  <c r="O97" i="3"/>
  <c r="O96" i="3" s="1"/>
  <c r="O79" i="67"/>
  <c r="O78" i="67" s="1"/>
  <c r="O89" i="67"/>
  <c r="O88" i="67" s="1"/>
  <c r="O95" i="67"/>
  <c r="O94" i="67" s="1"/>
  <c r="P79" i="68"/>
  <c r="P78" i="68" s="1"/>
  <c r="O87" i="68"/>
  <c r="O86" i="68" s="1"/>
  <c r="O93" i="68"/>
  <c r="O92" i="68" s="1"/>
  <c r="P99" i="68"/>
  <c r="P98" i="68" s="1"/>
  <c r="P75" i="3"/>
  <c r="P74" i="3" s="1"/>
  <c r="P83" i="3"/>
  <c r="P82" i="3" s="1"/>
  <c r="O91" i="3"/>
  <c r="O90" i="3" s="1"/>
  <c r="P97" i="3"/>
  <c r="P96" i="3" s="1"/>
  <c r="P79" i="67"/>
  <c r="P78" i="67" s="1"/>
  <c r="P89" i="67"/>
  <c r="P88" i="67" s="1"/>
  <c r="P95" i="67"/>
  <c r="P94" i="67" s="1"/>
  <c r="O81" i="68"/>
  <c r="O80" i="68" s="1"/>
  <c r="P87" i="68"/>
  <c r="P86" i="68" s="1"/>
  <c r="P93" i="68"/>
  <c r="P92" i="68" s="1"/>
  <c r="O77" i="3"/>
  <c r="O76" i="3" s="1"/>
  <c r="O85" i="3"/>
  <c r="O84" i="3" s="1"/>
  <c r="P91" i="3"/>
  <c r="P90" i="3" s="1"/>
  <c r="O99" i="3"/>
  <c r="O98" i="3" s="1"/>
  <c r="O75" i="67"/>
  <c r="O74" i="67" s="1"/>
  <c r="O85" i="67"/>
  <c r="O84" i="67" s="1"/>
  <c r="O91" i="67"/>
  <c r="O90" i="67" s="1"/>
  <c r="P81" i="68"/>
  <c r="P80" i="68" s="1"/>
  <c r="O89" i="68"/>
  <c r="O88" i="68" s="1"/>
  <c r="O95" i="68"/>
  <c r="O94" i="68" s="1"/>
  <c r="O99" i="68"/>
  <c r="O98" i="68" s="1"/>
  <c r="P77" i="3"/>
  <c r="P76" i="3" s="1"/>
  <c r="P85" i="3"/>
  <c r="P84" i="3" s="1"/>
  <c r="O93" i="3"/>
  <c r="O92" i="3" s="1"/>
  <c r="P99" i="3"/>
  <c r="P98" i="3" s="1"/>
  <c r="P75" i="67"/>
  <c r="P74" i="67" s="1"/>
  <c r="P85" i="67"/>
  <c r="P84" i="67" s="1"/>
  <c r="P91" i="67"/>
  <c r="P90" i="67" s="1"/>
  <c r="O75" i="68"/>
  <c r="O74" i="68" s="1"/>
  <c r="O83" i="68"/>
  <c r="O82" i="68" s="1"/>
  <c r="P89" i="68"/>
  <c r="P88" i="68" s="1"/>
  <c r="P95" i="68"/>
  <c r="P94" i="68" s="1"/>
  <c r="O79" i="3"/>
  <c r="O78" i="3" s="1"/>
  <c r="O81" i="67"/>
  <c r="O80" i="67" s="1"/>
  <c r="O87" i="67"/>
  <c r="O86" i="67" s="1"/>
  <c r="O97" i="67"/>
  <c r="O96" i="67" s="1"/>
  <c r="P75" i="68"/>
  <c r="P74" i="68" s="1"/>
  <c r="P83" i="68"/>
  <c r="P82" i="68" s="1"/>
  <c r="O97" i="68"/>
  <c r="O96" i="68" s="1"/>
  <c r="P79" i="3"/>
  <c r="P78" i="3" s="1"/>
  <c r="P81" i="67"/>
  <c r="P80" i="67" s="1"/>
  <c r="P97" i="67"/>
  <c r="P96" i="67" s="1"/>
  <c r="O77" i="68"/>
  <c r="O76" i="68" s="1"/>
  <c r="O85" i="68"/>
  <c r="O84" i="68" s="1"/>
  <c r="P97" i="68"/>
  <c r="P96" i="68" s="1"/>
  <c r="S1" i="68" l="1"/>
  <c r="R1" i="68"/>
  <c r="S1" i="67"/>
  <c r="R1" i="67"/>
  <c r="S1" i="3"/>
  <c r="R1" i="3"/>
  <c r="I25" i="39"/>
  <c r="J25" i="39"/>
  <c r="AA53" i="35" l="1"/>
  <c r="J25" i="35"/>
  <c r="B25" i="35"/>
  <c r="AA25" i="35"/>
  <c r="AA24" i="35"/>
  <c r="AA23" i="35"/>
  <c r="AA22" i="35"/>
  <c r="AA21" i="35"/>
  <c r="AA20" i="35"/>
  <c r="AA19" i="35"/>
  <c r="AA18" i="35"/>
  <c r="AA17" i="35"/>
  <c r="H25" i="68"/>
  <c r="H27" i="68" s="1"/>
  <c r="Q23" i="68" s="1"/>
  <c r="E25" i="68"/>
  <c r="B25" i="68"/>
  <c r="G61" i="67"/>
  <c r="G62" i="67"/>
  <c r="G63" i="67"/>
  <c r="G64" i="67"/>
  <c r="G65" i="67"/>
  <c r="G66" i="67"/>
  <c r="G67" i="67"/>
  <c r="G68" i="67"/>
  <c r="G69" i="67"/>
  <c r="G70" i="67"/>
  <c r="G71" i="67"/>
  <c r="G72" i="67"/>
  <c r="G73" i="67"/>
  <c r="G74" i="67"/>
  <c r="G75" i="67"/>
  <c r="G76" i="67"/>
  <c r="G77" i="67"/>
  <c r="G78" i="67"/>
  <c r="G79" i="67"/>
  <c r="G80" i="67"/>
  <c r="G81" i="67"/>
  <c r="G82" i="67"/>
  <c r="G83" i="67"/>
  <c r="G84" i="67"/>
  <c r="G85" i="67"/>
  <c r="G86" i="67"/>
  <c r="G87" i="67"/>
  <c r="G88" i="67"/>
  <c r="G89" i="67"/>
  <c r="G90" i="67"/>
  <c r="G91" i="67"/>
  <c r="G92" i="67"/>
  <c r="G93" i="67"/>
  <c r="G94" i="67"/>
  <c r="G95" i="67"/>
  <c r="G96" i="67"/>
  <c r="G97" i="67"/>
  <c r="G98" i="67"/>
  <c r="G99" i="67"/>
  <c r="G100" i="67"/>
  <c r="G60" i="67"/>
  <c r="K61" i="67"/>
  <c r="K62" i="67"/>
  <c r="K63" i="67"/>
  <c r="K64" i="67"/>
  <c r="K65" i="67"/>
  <c r="K66" i="67"/>
  <c r="K67" i="67"/>
  <c r="K68" i="67"/>
  <c r="K69" i="67"/>
  <c r="K60" i="67"/>
  <c r="K56" i="67"/>
  <c r="K57" i="67"/>
  <c r="K58" i="67"/>
  <c r="G56" i="67"/>
  <c r="G57" i="67"/>
  <c r="G58" i="67"/>
  <c r="G55" i="67"/>
  <c r="K55" i="67"/>
  <c r="K33" i="67"/>
  <c r="K34" i="67"/>
  <c r="K35" i="67"/>
  <c r="K36" i="67"/>
  <c r="K37" i="67"/>
  <c r="K38" i="67"/>
  <c r="K39" i="67"/>
  <c r="K40" i="67"/>
  <c r="K41" i="67"/>
  <c r="K42" i="67"/>
  <c r="K43" i="67"/>
  <c r="K44" i="67"/>
  <c r="K45" i="67"/>
  <c r="K46" i="67"/>
  <c r="K47" i="67"/>
  <c r="K48" i="67"/>
  <c r="K49" i="67"/>
  <c r="K50" i="67"/>
  <c r="K51" i="67"/>
  <c r="K52" i="67"/>
  <c r="K53" i="67"/>
  <c r="G33" i="67"/>
  <c r="G34" i="67"/>
  <c r="G35" i="67"/>
  <c r="G36" i="67"/>
  <c r="G37" i="67"/>
  <c r="G38" i="67"/>
  <c r="G39" i="67"/>
  <c r="G40" i="67"/>
  <c r="G41" i="67"/>
  <c r="G42" i="67"/>
  <c r="G43" i="67"/>
  <c r="G44" i="67"/>
  <c r="G45" i="67"/>
  <c r="G46" i="67"/>
  <c r="G47" i="67"/>
  <c r="G48" i="67"/>
  <c r="G49" i="67"/>
  <c r="G50" i="67"/>
  <c r="G51" i="67"/>
  <c r="G52" i="67"/>
  <c r="G53" i="67"/>
  <c r="K32" i="67"/>
  <c r="G32" i="67"/>
  <c r="K31" i="67"/>
  <c r="G31" i="67"/>
  <c r="H25" i="67"/>
  <c r="E25" i="67"/>
  <c r="B25" i="67"/>
  <c r="E98" i="68"/>
  <c r="C98" i="68"/>
  <c r="E96" i="68"/>
  <c r="C96" i="68"/>
  <c r="E94" i="68"/>
  <c r="C94" i="68"/>
  <c r="E92" i="68"/>
  <c r="C92" i="68"/>
  <c r="E90" i="68"/>
  <c r="C90" i="68"/>
  <c r="E88" i="68"/>
  <c r="C88" i="68"/>
  <c r="E86" i="68"/>
  <c r="C86" i="68"/>
  <c r="E84" i="68"/>
  <c r="C84" i="68"/>
  <c r="E82" i="68"/>
  <c r="C82" i="68"/>
  <c r="E80" i="68"/>
  <c r="C80" i="68"/>
  <c r="E78" i="68"/>
  <c r="C78" i="68"/>
  <c r="E76" i="68"/>
  <c r="C76" i="68"/>
  <c r="E74" i="68"/>
  <c r="C74" i="68"/>
  <c r="E72" i="68"/>
  <c r="C72" i="68"/>
  <c r="E70" i="68"/>
  <c r="C70" i="68"/>
  <c r="E68" i="68"/>
  <c r="C68" i="68"/>
  <c r="E66" i="68"/>
  <c r="C66" i="68"/>
  <c r="E64" i="68"/>
  <c r="C64" i="68"/>
  <c r="E62" i="68"/>
  <c r="C62" i="68"/>
  <c r="E60" i="68"/>
  <c r="C60" i="68"/>
  <c r="P58" i="68"/>
  <c r="P57" i="68"/>
  <c r="P56" i="68"/>
  <c r="P55" i="68"/>
  <c r="P53" i="68"/>
  <c r="I53" i="68"/>
  <c r="P52" i="68"/>
  <c r="P51" i="68"/>
  <c r="P50" i="68"/>
  <c r="P49" i="68"/>
  <c r="P48" i="68"/>
  <c r="P47" i="68"/>
  <c r="P46" i="68"/>
  <c r="P45" i="68"/>
  <c r="P44" i="68"/>
  <c r="P43" i="68"/>
  <c r="P42" i="68"/>
  <c r="P41" i="68"/>
  <c r="P40" i="68"/>
  <c r="P39" i="68"/>
  <c r="P38" i="68"/>
  <c r="P37" i="68"/>
  <c r="P36" i="68"/>
  <c r="P35" i="68"/>
  <c r="P34" i="68"/>
  <c r="P33" i="68"/>
  <c r="P32" i="68"/>
  <c r="P31" i="68"/>
  <c r="S73" i="68" l="1"/>
  <c r="R73" i="68"/>
  <c r="S72" i="68"/>
  <c r="R72" i="68"/>
  <c r="S67" i="68"/>
  <c r="R67" i="68"/>
  <c r="S66" i="68"/>
  <c r="R66" i="68"/>
  <c r="S69" i="68"/>
  <c r="R69" i="68"/>
  <c r="S68" i="68"/>
  <c r="R68" i="68"/>
  <c r="S63" i="68"/>
  <c r="R63" i="68"/>
  <c r="S62" i="68"/>
  <c r="R62" i="68"/>
  <c r="S71" i="68"/>
  <c r="R71" i="68"/>
  <c r="S70" i="68"/>
  <c r="R70" i="68"/>
  <c r="R100" i="67"/>
  <c r="S100" i="67"/>
  <c r="R65" i="68"/>
  <c r="S65" i="68"/>
  <c r="S64" i="68"/>
  <c r="R64" i="68"/>
  <c r="S87" i="68"/>
  <c r="R87" i="68"/>
  <c r="R86" i="68"/>
  <c r="S86" i="68"/>
  <c r="S79" i="68"/>
  <c r="R79" i="68"/>
  <c r="R78" i="68"/>
  <c r="S78" i="68"/>
  <c r="R81" i="68"/>
  <c r="S80" i="68"/>
  <c r="S81" i="68"/>
  <c r="R80" i="68"/>
  <c r="R89" i="68"/>
  <c r="S88" i="68"/>
  <c r="S89" i="68"/>
  <c r="R88" i="68"/>
  <c r="R97" i="68"/>
  <c r="S96" i="68"/>
  <c r="S97" i="68"/>
  <c r="R96" i="68"/>
  <c r="S75" i="68"/>
  <c r="R75" i="68"/>
  <c r="R74" i="68"/>
  <c r="S74" i="68"/>
  <c r="S83" i="68"/>
  <c r="R83" i="68"/>
  <c r="R82" i="68"/>
  <c r="S82" i="68"/>
  <c r="S91" i="68"/>
  <c r="R91" i="68"/>
  <c r="R90" i="68"/>
  <c r="S90" i="68"/>
  <c r="S99" i="68"/>
  <c r="R99" i="68"/>
  <c r="R98" i="68"/>
  <c r="S98" i="68"/>
  <c r="R77" i="68"/>
  <c r="S76" i="68"/>
  <c r="S77" i="68"/>
  <c r="R76" i="68"/>
  <c r="R85" i="68"/>
  <c r="S84" i="68"/>
  <c r="R84" i="68"/>
  <c r="S85" i="68"/>
  <c r="R93" i="68"/>
  <c r="S92" i="68"/>
  <c r="S93" i="68"/>
  <c r="R92" i="68"/>
  <c r="S95" i="68"/>
  <c r="R95" i="68"/>
  <c r="R94" i="68"/>
  <c r="S94" i="68"/>
  <c r="J100" i="67" l="1"/>
  <c r="N100" i="67" s="1"/>
  <c r="J99" i="67"/>
  <c r="N99" i="67" s="1"/>
  <c r="J98" i="67"/>
  <c r="N98" i="67" s="1"/>
  <c r="E98" i="67"/>
  <c r="C98" i="67"/>
  <c r="J97" i="67"/>
  <c r="N97" i="67" s="1"/>
  <c r="J96" i="67"/>
  <c r="N96" i="67" s="1"/>
  <c r="E96" i="67"/>
  <c r="C96" i="67"/>
  <c r="J95" i="67"/>
  <c r="N95" i="67" s="1"/>
  <c r="J94" i="67"/>
  <c r="N94" i="67" s="1"/>
  <c r="E94" i="67"/>
  <c r="C94" i="67"/>
  <c r="J93" i="67"/>
  <c r="N93" i="67" s="1"/>
  <c r="J92" i="67"/>
  <c r="N92" i="67" s="1"/>
  <c r="E92" i="67"/>
  <c r="C92" i="67"/>
  <c r="J91" i="67"/>
  <c r="N91" i="67" s="1"/>
  <c r="J90" i="67"/>
  <c r="N90" i="67" s="1"/>
  <c r="E90" i="67"/>
  <c r="C90" i="67"/>
  <c r="J89" i="67"/>
  <c r="N89" i="67" s="1"/>
  <c r="J88" i="67"/>
  <c r="N88" i="67" s="1"/>
  <c r="E88" i="67"/>
  <c r="C88" i="67"/>
  <c r="J87" i="67"/>
  <c r="N87" i="67" s="1"/>
  <c r="J86" i="67"/>
  <c r="N86" i="67" s="1"/>
  <c r="E86" i="67"/>
  <c r="C86" i="67"/>
  <c r="J85" i="67"/>
  <c r="N85" i="67" s="1"/>
  <c r="J84" i="67"/>
  <c r="N84" i="67" s="1"/>
  <c r="E84" i="67"/>
  <c r="C84" i="67"/>
  <c r="J83" i="67"/>
  <c r="N83" i="67" s="1"/>
  <c r="J82" i="67"/>
  <c r="N82" i="67" s="1"/>
  <c r="E82" i="67"/>
  <c r="C82" i="67"/>
  <c r="J81" i="67"/>
  <c r="N81" i="67" s="1"/>
  <c r="J80" i="67"/>
  <c r="N80" i="67" s="1"/>
  <c r="E80" i="67"/>
  <c r="C80" i="67"/>
  <c r="J79" i="67"/>
  <c r="N79" i="67" s="1"/>
  <c r="J78" i="67"/>
  <c r="N78" i="67" s="1"/>
  <c r="E78" i="67"/>
  <c r="C78" i="67"/>
  <c r="J77" i="67"/>
  <c r="N77" i="67" s="1"/>
  <c r="J76" i="67"/>
  <c r="N76" i="67" s="1"/>
  <c r="E76" i="67"/>
  <c r="C76" i="67"/>
  <c r="J75" i="67"/>
  <c r="N75" i="67" s="1"/>
  <c r="J74" i="67"/>
  <c r="N74" i="67" s="1"/>
  <c r="E74" i="67"/>
  <c r="C74" i="67"/>
  <c r="J73" i="67"/>
  <c r="N73" i="67" s="1"/>
  <c r="J72" i="67"/>
  <c r="N72" i="67" s="1"/>
  <c r="E72" i="67"/>
  <c r="C72" i="67"/>
  <c r="J71" i="67"/>
  <c r="N71" i="67" s="1"/>
  <c r="J70" i="67"/>
  <c r="N70" i="67" s="1"/>
  <c r="E70" i="67"/>
  <c r="C70" i="67"/>
  <c r="J69" i="67"/>
  <c r="N69" i="67" s="1"/>
  <c r="J68" i="67"/>
  <c r="N68" i="67" s="1"/>
  <c r="E68" i="67"/>
  <c r="C68" i="67"/>
  <c r="J67" i="67"/>
  <c r="N67" i="67" s="1"/>
  <c r="J66" i="67"/>
  <c r="N66" i="67" s="1"/>
  <c r="E66" i="67"/>
  <c r="C66" i="67"/>
  <c r="J65" i="67"/>
  <c r="N65" i="67" s="1"/>
  <c r="J64" i="67"/>
  <c r="N64" i="67" s="1"/>
  <c r="E64" i="67"/>
  <c r="C64" i="67"/>
  <c r="J63" i="67"/>
  <c r="N63" i="67" s="1"/>
  <c r="J62" i="67"/>
  <c r="N62" i="67" s="1"/>
  <c r="E62" i="67"/>
  <c r="C62" i="67"/>
  <c r="J61" i="67"/>
  <c r="N61" i="67" s="1"/>
  <c r="J60" i="67"/>
  <c r="N60" i="67" s="1"/>
  <c r="G101" i="67"/>
  <c r="E60" i="67"/>
  <c r="C60" i="67"/>
  <c r="P58" i="67"/>
  <c r="M58" i="67"/>
  <c r="J58" i="67"/>
  <c r="N58" i="67"/>
  <c r="R58" i="67" s="1"/>
  <c r="S58" i="67" s="1"/>
  <c r="P57" i="67"/>
  <c r="M57" i="67"/>
  <c r="J57" i="67"/>
  <c r="N57" i="67"/>
  <c r="R57" i="67" s="1"/>
  <c r="S57" i="67" s="1"/>
  <c r="P56" i="67"/>
  <c r="M56" i="67"/>
  <c r="J56" i="67"/>
  <c r="N56" i="67"/>
  <c r="R56" i="67" s="1"/>
  <c r="S56" i="67" s="1"/>
  <c r="P55" i="67"/>
  <c r="K59" i="67"/>
  <c r="J55" i="67"/>
  <c r="N55" i="67"/>
  <c r="P53" i="67"/>
  <c r="I53" i="67"/>
  <c r="M53" i="67" s="1"/>
  <c r="J53" i="67"/>
  <c r="P52" i="67"/>
  <c r="M52" i="67"/>
  <c r="J52" i="67"/>
  <c r="P51" i="67"/>
  <c r="M51" i="67"/>
  <c r="J51" i="67"/>
  <c r="P50" i="67"/>
  <c r="M50" i="67"/>
  <c r="J50" i="67"/>
  <c r="P49" i="67"/>
  <c r="M49" i="67"/>
  <c r="J49" i="67"/>
  <c r="P48" i="67"/>
  <c r="M48" i="67"/>
  <c r="J48" i="67"/>
  <c r="P47" i="67"/>
  <c r="M47" i="67"/>
  <c r="J47" i="67"/>
  <c r="P46" i="67"/>
  <c r="M46" i="67"/>
  <c r="J46" i="67"/>
  <c r="P45" i="67"/>
  <c r="M45" i="67"/>
  <c r="J45" i="67"/>
  <c r="P44" i="67"/>
  <c r="M44" i="67"/>
  <c r="J44" i="67"/>
  <c r="P43" i="67"/>
  <c r="M43" i="67"/>
  <c r="J43" i="67"/>
  <c r="P42" i="67"/>
  <c r="M42" i="67"/>
  <c r="J42" i="67"/>
  <c r="P41" i="67"/>
  <c r="M41" i="67"/>
  <c r="J41" i="67"/>
  <c r="P40" i="67"/>
  <c r="M40" i="67"/>
  <c r="J40" i="67"/>
  <c r="P39" i="67"/>
  <c r="M39" i="67"/>
  <c r="J39" i="67"/>
  <c r="P38" i="67"/>
  <c r="M38" i="67"/>
  <c r="J38" i="67"/>
  <c r="P37" i="67"/>
  <c r="M37" i="67"/>
  <c r="J37" i="67"/>
  <c r="P36" i="67"/>
  <c r="M36" i="67"/>
  <c r="J36" i="67"/>
  <c r="P35" i="67"/>
  <c r="M35" i="67"/>
  <c r="J35" i="67"/>
  <c r="P34" i="67"/>
  <c r="M34" i="67"/>
  <c r="J34" i="67"/>
  <c r="P33" i="67"/>
  <c r="M33" i="67"/>
  <c r="J33" i="67"/>
  <c r="P32" i="67"/>
  <c r="M32" i="67"/>
  <c r="J32" i="67"/>
  <c r="P31" i="67"/>
  <c r="M31" i="67"/>
  <c r="J31" i="67"/>
  <c r="H27" i="67"/>
  <c r="Q23" i="67" s="1"/>
  <c r="N37" i="67" l="1"/>
  <c r="R37" i="67" s="1"/>
  <c r="S37" i="67" s="1"/>
  <c r="S63" i="67"/>
  <c r="R63" i="67"/>
  <c r="S62" i="67"/>
  <c r="R62" i="67"/>
  <c r="S67" i="67"/>
  <c r="R67" i="67"/>
  <c r="S66" i="67"/>
  <c r="R66" i="67"/>
  <c r="S71" i="67"/>
  <c r="R71" i="67"/>
  <c r="S70" i="67"/>
  <c r="R70" i="67"/>
  <c r="S60" i="67"/>
  <c r="R60" i="67"/>
  <c r="S61" i="67"/>
  <c r="R61" i="67"/>
  <c r="N33" i="67"/>
  <c r="R33" i="67" s="1"/>
  <c r="S33" i="67" s="1"/>
  <c r="N41" i="67"/>
  <c r="R41" i="67" s="1"/>
  <c r="S41" i="67" s="1"/>
  <c r="S69" i="67"/>
  <c r="R69" i="67"/>
  <c r="S68" i="67"/>
  <c r="R68" i="67"/>
  <c r="S73" i="67"/>
  <c r="R73" i="67"/>
  <c r="S72" i="67"/>
  <c r="R72" i="67"/>
  <c r="R65" i="67"/>
  <c r="S65" i="67"/>
  <c r="S64" i="67"/>
  <c r="R64" i="67"/>
  <c r="R75" i="67"/>
  <c r="S74" i="67"/>
  <c r="S75" i="67"/>
  <c r="R74" i="67"/>
  <c r="R79" i="67"/>
  <c r="S78" i="67"/>
  <c r="R78" i="67"/>
  <c r="S79" i="67"/>
  <c r="R83" i="67"/>
  <c r="S82" i="67"/>
  <c r="S83" i="67"/>
  <c r="R82" i="67"/>
  <c r="R87" i="67"/>
  <c r="S86" i="67"/>
  <c r="S87" i="67"/>
  <c r="R86" i="67"/>
  <c r="R91" i="67"/>
  <c r="S90" i="67"/>
  <c r="S91" i="67"/>
  <c r="R90" i="67"/>
  <c r="R95" i="67"/>
  <c r="S94" i="67"/>
  <c r="S95" i="67"/>
  <c r="R94" i="67"/>
  <c r="R99" i="67"/>
  <c r="S98" i="67"/>
  <c r="S99" i="67"/>
  <c r="R98" i="67"/>
  <c r="S77" i="67"/>
  <c r="R77" i="67"/>
  <c r="R76" i="67"/>
  <c r="S76" i="67"/>
  <c r="S81" i="67"/>
  <c r="R81" i="67"/>
  <c r="R80" i="67"/>
  <c r="S80" i="67"/>
  <c r="S85" i="67"/>
  <c r="R85" i="67"/>
  <c r="R84" i="67"/>
  <c r="S84" i="67"/>
  <c r="S89" i="67"/>
  <c r="R89" i="67"/>
  <c r="R88" i="67"/>
  <c r="S88" i="67"/>
  <c r="S93" i="67"/>
  <c r="R93" i="67"/>
  <c r="R92" i="67"/>
  <c r="S92" i="67"/>
  <c r="S97" i="67"/>
  <c r="R97" i="67"/>
  <c r="R96" i="67"/>
  <c r="S96" i="67"/>
  <c r="N45" i="67"/>
  <c r="R45" i="67" s="1"/>
  <c r="S45" i="67" s="1"/>
  <c r="N49" i="67"/>
  <c r="R49" i="67" s="1"/>
  <c r="S49" i="67" s="1"/>
  <c r="N36" i="67"/>
  <c r="R36" i="67" s="1"/>
  <c r="S36" i="67" s="1"/>
  <c r="N44" i="67"/>
  <c r="R44" i="67" s="1"/>
  <c r="S44" i="67" s="1"/>
  <c r="N52" i="67"/>
  <c r="R52" i="67" s="1"/>
  <c r="S52" i="67" s="1"/>
  <c r="N39" i="67"/>
  <c r="R39" i="67" s="1"/>
  <c r="S39" i="67" s="1"/>
  <c r="N47" i="67"/>
  <c r="R47" i="67" s="1"/>
  <c r="S47" i="67" s="1"/>
  <c r="J59" i="67"/>
  <c r="N34" i="67"/>
  <c r="R34" i="67" s="1"/>
  <c r="S34" i="67" s="1"/>
  <c r="N42" i="67"/>
  <c r="R42" i="67" s="1"/>
  <c r="S42" i="67" s="1"/>
  <c r="N50" i="67"/>
  <c r="R50" i="67" s="1"/>
  <c r="S50" i="67" s="1"/>
  <c r="N53" i="67"/>
  <c r="R53" i="67" s="1"/>
  <c r="S53" i="67" s="1"/>
  <c r="N40" i="67"/>
  <c r="R40" i="67" s="1"/>
  <c r="S40" i="67" s="1"/>
  <c r="N48" i="67"/>
  <c r="R48" i="67" s="1"/>
  <c r="S48" i="67" s="1"/>
  <c r="N35" i="67"/>
  <c r="R35" i="67" s="1"/>
  <c r="S35" i="67" s="1"/>
  <c r="N43" i="67"/>
  <c r="R43" i="67" s="1"/>
  <c r="S43" i="67" s="1"/>
  <c r="N51" i="67"/>
  <c r="R51" i="67" s="1"/>
  <c r="S51" i="67" s="1"/>
  <c r="N38" i="67"/>
  <c r="R38" i="67" s="1"/>
  <c r="S38" i="67" s="1"/>
  <c r="N46" i="67"/>
  <c r="R46" i="67" s="1"/>
  <c r="S46" i="67" s="1"/>
  <c r="M54" i="67"/>
  <c r="N32" i="67"/>
  <c r="R32" i="67" s="1"/>
  <c r="S32" i="67" s="1"/>
  <c r="R55" i="67"/>
  <c r="N59" i="67"/>
  <c r="N31" i="67"/>
  <c r="J54" i="67"/>
  <c r="G59" i="67"/>
  <c r="J101" i="67"/>
  <c r="M55" i="67"/>
  <c r="M59" i="67" s="1"/>
  <c r="AC64" i="35"/>
  <c r="G65" i="68"/>
  <c r="G66" i="68"/>
  <c r="AC66" i="35"/>
  <c r="AC68" i="35"/>
  <c r="G69" i="68"/>
  <c r="C64" i="3"/>
  <c r="AN68" i="35" l="1"/>
  <c r="AQ68" i="35"/>
  <c r="AM66" i="35"/>
  <c r="AQ66" i="35"/>
  <c r="AS64" i="35"/>
  <c r="AQ64" i="35"/>
  <c r="AR64" i="35"/>
  <c r="AM64" i="35"/>
  <c r="S65" i="3"/>
  <c r="S64" i="3"/>
  <c r="R65" i="3"/>
  <c r="R64" i="3"/>
  <c r="AS68" i="35"/>
  <c r="AJ68" i="35"/>
  <c r="AO68" i="35"/>
  <c r="AF66" i="35"/>
  <c r="AN66" i="35"/>
  <c r="AD64" i="35"/>
  <c r="AH64" i="35"/>
  <c r="AI64" i="35"/>
  <c r="AK64" i="35"/>
  <c r="AL64" i="35"/>
  <c r="AG68" i="35"/>
  <c r="AF64" i="35"/>
  <c r="AO64" i="35"/>
  <c r="AE64" i="35"/>
  <c r="AN64" i="35"/>
  <c r="AG64" i="35"/>
  <c r="AP64" i="35"/>
  <c r="AG66" i="35"/>
  <c r="AO66" i="35"/>
  <c r="AH68" i="35"/>
  <c r="AP68" i="35"/>
  <c r="AH66" i="35"/>
  <c r="AP66" i="35"/>
  <c r="AI68" i="35"/>
  <c r="AR68" i="35"/>
  <c r="AJ66" i="35"/>
  <c r="AS66" i="35"/>
  <c r="AK68" i="35"/>
  <c r="AI66" i="35"/>
  <c r="AR66" i="35"/>
  <c r="AJ64" i="35"/>
  <c r="AK66" i="35"/>
  <c r="AD68" i="35"/>
  <c r="AL68" i="35"/>
  <c r="AD66" i="35"/>
  <c r="AL66" i="35"/>
  <c r="AE68" i="35"/>
  <c r="AM68" i="35"/>
  <c r="AE66" i="35"/>
  <c r="AF68" i="35"/>
  <c r="J69" i="35"/>
  <c r="J65" i="68"/>
  <c r="N65" i="68" s="1"/>
  <c r="J68" i="35"/>
  <c r="G68" i="68"/>
  <c r="J67" i="35"/>
  <c r="G67" i="68"/>
  <c r="J66" i="68"/>
  <c r="N66" i="68" s="1"/>
  <c r="J65" i="35"/>
  <c r="J64" i="35"/>
  <c r="G64" i="68"/>
  <c r="J69" i="68"/>
  <c r="N69" i="68" s="1"/>
  <c r="J66" i="35"/>
  <c r="J102" i="67"/>
  <c r="J22" i="67" s="1"/>
  <c r="K103" i="35" s="1"/>
  <c r="N54" i="67"/>
  <c r="R31" i="67"/>
  <c r="R59" i="67"/>
  <c r="S55" i="67"/>
  <c r="S59" i="67" s="1"/>
  <c r="O100" i="3"/>
  <c r="J68" i="68" l="1"/>
  <c r="N68" i="68" s="1"/>
  <c r="J64" i="68"/>
  <c r="N64" i="68" s="1"/>
  <c r="J67" i="68"/>
  <c r="N67" i="68" s="1"/>
  <c r="S101" i="67"/>
  <c r="R101" i="67"/>
  <c r="R54" i="67"/>
  <c r="S31" i="67"/>
  <c r="S54" i="67" s="1"/>
  <c r="K70" i="39"/>
  <c r="K59" i="39"/>
  <c r="AA8" i="35"/>
  <c r="E8" i="35"/>
  <c r="S102" i="67" l="1"/>
  <c r="S22" i="67" s="1"/>
  <c r="R102" i="67"/>
  <c r="R22" i="67" s="1"/>
  <c r="K25" i="67" l="1"/>
  <c r="K109" i="35" s="1"/>
  <c r="L26" i="67"/>
  <c r="P26" i="67"/>
  <c r="O25" i="67"/>
  <c r="K110" i="35" s="1"/>
  <c r="K104" i="35"/>
  <c r="K105" i="35"/>
  <c r="E26" i="35"/>
  <c r="AA14" i="35"/>
  <c r="AA4" i="35" l="1"/>
  <c r="AA16" i="35"/>
  <c r="E26" i="39"/>
  <c r="B22" i="35" l="1"/>
  <c r="L59" i="39"/>
  <c r="K59" i="35"/>
  <c r="G100" i="68"/>
  <c r="G99" i="68"/>
  <c r="G98" i="68"/>
  <c r="G97" i="68"/>
  <c r="G96" i="68"/>
  <c r="G95" i="68"/>
  <c r="G94" i="68"/>
  <c r="G93" i="68"/>
  <c r="G92" i="68"/>
  <c r="G91" i="68"/>
  <c r="G90" i="68"/>
  <c r="G89" i="68"/>
  <c r="G88" i="68"/>
  <c r="G87" i="68"/>
  <c r="G86" i="68"/>
  <c r="G85" i="68"/>
  <c r="G84" i="68"/>
  <c r="G83" i="68"/>
  <c r="G82" i="68"/>
  <c r="G81" i="68"/>
  <c r="G80" i="68"/>
  <c r="G79" i="68"/>
  <c r="G78" i="68"/>
  <c r="G77" i="68"/>
  <c r="G76" i="68"/>
  <c r="G75" i="68"/>
  <c r="G74" i="68"/>
  <c r="G73" i="68"/>
  <c r="G72" i="68"/>
  <c r="G71" i="68"/>
  <c r="G70" i="68"/>
  <c r="G63" i="68"/>
  <c r="G62" i="68"/>
  <c r="G61" i="68"/>
  <c r="G60" i="68"/>
  <c r="G58" i="68"/>
  <c r="G57" i="68"/>
  <c r="G56" i="68"/>
  <c r="G55" i="68"/>
  <c r="G32" i="68"/>
  <c r="J32" i="68" s="1"/>
  <c r="G33" i="68"/>
  <c r="J33" i="68" s="1"/>
  <c r="G34" i="68"/>
  <c r="J34" i="68" s="1"/>
  <c r="G35" i="68"/>
  <c r="J35" i="68" s="1"/>
  <c r="G36" i="68"/>
  <c r="J36" i="68" s="1"/>
  <c r="G37" i="68"/>
  <c r="J37" i="68" s="1"/>
  <c r="G38" i="68"/>
  <c r="J38" i="68" s="1"/>
  <c r="G39" i="68"/>
  <c r="J39" i="68" s="1"/>
  <c r="G40" i="68"/>
  <c r="J40" i="68" s="1"/>
  <c r="G41" i="68"/>
  <c r="J41" i="68" s="1"/>
  <c r="G42" i="68"/>
  <c r="J42" i="68" s="1"/>
  <c r="G43" i="68"/>
  <c r="J43" i="68" s="1"/>
  <c r="G44" i="68"/>
  <c r="J44" i="68" s="1"/>
  <c r="G45" i="68"/>
  <c r="J45" i="68" s="1"/>
  <c r="G46" i="68"/>
  <c r="J46" i="68" s="1"/>
  <c r="G47" i="68"/>
  <c r="J47" i="68" s="1"/>
  <c r="G48" i="68"/>
  <c r="J48" i="68" s="1"/>
  <c r="G49" i="68"/>
  <c r="J49" i="68" s="1"/>
  <c r="G50" i="68"/>
  <c r="J50" i="68" s="1"/>
  <c r="G51" i="68"/>
  <c r="J51" i="68" s="1"/>
  <c r="G52" i="68"/>
  <c r="J52" i="68" s="1"/>
  <c r="G53" i="68"/>
  <c r="J53" i="68" s="1"/>
  <c r="G31" i="68"/>
  <c r="J31" i="68" s="1"/>
  <c r="S100" i="68" l="1"/>
  <c r="R100" i="68"/>
  <c r="J61" i="39"/>
  <c r="K61" i="3" s="1"/>
  <c r="K61" i="68"/>
  <c r="S61" i="68" s="1"/>
  <c r="J62" i="39"/>
  <c r="K62" i="68"/>
  <c r="J63" i="39"/>
  <c r="K63" i="3" s="1"/>
  <c r="K63" i="68"/>
  <c r="J64" i="39"/>
  <c r="K64" i="68"/>
  <c r="J66" i="39"/>
  <c r="K66" i="3" s="1"/>
  <c r="K66" i="68"/>
  <c r="J67" i="39"/>
  <c r="K67" i="3" s="1"/>
  <c r="K67" i="68"/>
  <c r="J69" i="39"/>
  <c r="K69" i="3" s="1"/>
  <c r="K69" i="68"/>
  <c r="J65" i="39"/>
  <c r="K65" i="3" s="1"/>
  <c r="K65" i="68"/>
  <c r="J60" i="39"/>
  <c r="K60" i="3" s="1"/>
  <c r="K60" i="68"/>
  <c r="R60" i="68" s="1"/>
  <c r="J68" i="39"/>
  <c r="K68" i="3" s="1"/>
  <c r="K68" i="68"/>
  <c r="J56" i="39"/>
  <c r="K56" i="68"/>
  <c r="M56" i="68" s="1"/>
  <c r="J58" i="39"/>
  <c r="K58" i="68"/>
  <c r="M58" i="68" s="1"/>
  <c r="J55" i="39"/>
  <c r="K55" i="68"/>
  <c r="J57" i="39"/>
  <c r="K57" i="68"/>
  <c r="M57" i="68" s="1"/>
  <c r="J48" i="39"/>
  <c r="K48" i="68"/>
  <c r="M48" i="68" s="1"/>
  <c r="N48" i="68" s="1"/>
  <c r="R48" i="68" s="1"/>
  <c r="S48" i="68" s="1"/>
  <c r="J32" i="39"/>
  <c r="K32" i="68"/>
  <c r="M32" i="68" s="1"/>
  <c r="N32" i="68" s="1"/>
  <c r="R32" i="68" s="1"/>
  <c r="S32" i="68" s="1"/>
  <c r="J47" i="39"/>
  <c r="K47" i="68"/>
  <c r="M47" i="68" s="1"/>
  <c r="N47" i="68" s="1"/>
  <c r="R47" i="68" s="1"/>
  <c r="S47" i="68" s="1"/>
  <c r="J31" i="39"/>
  <c r="K31" i="68"/>
  <c r="M31" i="68" s="1"/>
  <c r="J38" i="39"/>
  <c r="K38" i="68"/>
  <c r="M38" i="68" s="1"/>
  <c r="N38" i="68" s="1"/>
  <c r="R38" i="68" s="1"/>
  <c r="S38" i="68" s="1"/>
  <c r="J53" i="39"/>
  <c r="K53" i="68"/>
  <c r="M53" i="68" s="1"/>
  <c r="N53" i="68" s="1"/>
  <c r="R53" i="68" s="1"/>
  <c r="S53" i="68" s="1"/>
  <c r="J45" i="39"/>
  <c r="K45" i="68"/>
  <c r="M45" i="68" s="1"/>
  <c r="N45" i="68" s="1"/>
  <c r="R45" i="68" s="1"/>
  <c r="S45" i="68" s="1"/>
  <c r="J44" i="39"/>
  <c r="K44" i="68"/>
  <c r="M44" i="68" s="1"/>
  <c r="N44" i="68" s="1"/>
  <c r="R44" i="68" s="1"/>
  <c r="S44" i="68" s="1"/>
  <c r="J35" i="39"/>
  <c r="K35" i="68"/>
  <c r="M35" i="68" s="1"/>
  <c r="N35" i="68" s="1"/>
  <c r="R35" i="68" s="1"/>
  <c r="S35" i="68" s="1"/>
  <c r="J40" i="39"/>
  <c r="K40" i="68"/>
  <c r="M40" i="68" s="1"/>
  <c r="N40" i="68" s="1"/>
  <c r="R40" i="68" s="1"/>
  <c r="S40" i="68" s="1"/>
  <c r="J39" i="39"/>
  <c r="K39" i="68"/>
  <c r="M39" i="68" s="1"/>
  <c r="N39" i="68" s="1"/>
  <c r="R39" i="68" s="1"/>
  <c r="S39" i="68" s="1"/>
  <c r="J46" i="39"/>
  <c r="K46" i="68"/>
  <c r="M46" i="68" s="1"/>
  <c r="N46" i="68" s="1"/>
  <c r="R46" i="68" s="1"/>
  <c r="S46" i="68" s="1"/>
  <c r="J37" i="39"/>
  <c r="K37" i="68"/>
  <c r="M37" i="68" s="1"/>
  <c r="N37" i="68" s="1"/>
  <c r="R37" i="68" s="1"/>
  <c r="S37" i="68" s="1"/>
  <c r="J52" i="39"/>
  <c r="K52" i="68"/>
  <c r="M52" i="68" s="1"/>
  <c r="N52" i="68" s="1"/>
  <c r="R52" i="68" s="1"/>
  <c r="S52" i="68" s="1"/>
  <c r="J36" i="39"/>
  <c r="K36" i="68"/>
  <c r="M36" i="68" s="1"/>
  <c r="N36" i="68" s="1"/>
  <c r="R36" i="68" s="1"/>
  <c r="S36" i="68" s="1"/>
  <c r="J51" i="39"/>
  <c r="K51" i="68"/>
  <c r="M51" i="68" s="1"/>
  <c r="N51" i="68" s="1"/>
  <c r="R51" i="68" s="1"/>
  <c r="S51" i="68" s="1"/>
  <c r="J43" i="39"/>
  <c r="K43" i="68"/>
  <c r="M43" i="68" s="1"/>
  <c r="N43" i="68" s="1"/>
  <c r="R43" i="68" s="1"/>
  <c r="S43" i="68" s="1"/>
  <c r="J50" i="39"/>
  <c r="K50" i="68"/>
  <c r="M50" i="68" s="1"/>
  <c r="N50" i="68" s="1"/>
  <c r="R50" i="68" s="1"/>
  <c r="S50" i="68" s="1"/>
  <c r="J42" i="39"/>
  <c r="K42" i="68"/>
  <c r="M42" i="68" s="1"/>
  <c r="N42" i="68" s="1"/>
  <c r="R42" i="68" s="1"/>
  <c r="S42" i="68" s="1"/>
  <c r="J34" i="39"/>
  <c r="K34" i="68"/>
  <c r="M34" i="68" s="1"/>
  <c r="N34" i="68" s="1"/>
  <c r="R34" i="68" s="1"/>
  <c r="S34" i="68" s="1"/>
  <c r="J49" i="39"/>
  <c r="K49" i="68"/>
  <c r="M49" i="68" s="1"/>
  <c r="N49" i="68" s="1"/>
  <c r="R49" i="68" s="1"/>
  <c r="S49" i="68" s="1"/>
  <c r="J41" i="39"/>
  <c r="K41" i="68"/>
  <c r="M41" i="68" s="1"/>
  <c r="N41" i="68" s="1"/>
  <c r="R41" i="68" s="1"/>
  <c r="S41" i="68" s="1"/>
  <c r="J33" i="39"/>
  <c r="K33" i="68"/>
  <c r="M33" i="68" s="1"/>
  <c r="N33" i="68" s="1"/>
  <c r="R33" i="68" s="1"/>
  <c r="S33" i="68" s="1"/>
  <c r="J100" i="68"/>
  <c r="N100" i="68" s="1"/>
  <c r="J84" i="68"/>
  <c r="N84" i="68" s="1"/>
  <c r="J85" i="68"/>
  <c r="N85" i="68" s="1"/>
  <c r="J70" i="68"/>
  <c r="N70" i="68" s="1"/>
  <c r="J78" i="68"/>
  <c r="N78" i="68" s="1"/>
  <c r="J86" i="68"/>
  <c r="N86" i="68" s="1"/>
  <c r="J94" i="68"/>
  <c r="N94" i="68" s="1"/>
  <c r="J62" i="68"/>
  <c r="N62" i="68" s="1"/>
  <c r="J71" i="68"/>
  <c r="N71" i="68" s="1"/>
  <c r="J79" i="68"/>
  <c r="N79" i="68" s="1"/>
  <c r="J87" i="68"/>
  <c r="N87" i="68" s="1"/>
  <c r="J95" i="68"/>
  <c r="N95" i="68" s="1"/>
  <c r="J77" i="68"/>
  <c r="N77" i="68" s="1"/>
  <c r="J72" i="68"/>
  <c r="N72" i="68" s="1"/>
  <c r="J80" i="68"/>
  <c r="N80" i="68" s="1"/>
  <c r="J88" i="68"/>
  <c r="N88" i="68" s="1"/>
  <c r="J96" i="68"/>
  <c r="N96" i="68" s="1"/>
  <c r="J92" i="68"/>
  <c r="N92" i="68" s="1"/>
  <c r="J93" i="68"/>
  <c r="N93" i="68" s="1"/>
  <c r="J73" i="68"/>
  <c r="N73" i="68" s="1"/>
  <c r="J81" i="68"/>
  <c r="N81" i="68" s="1"/>
  <c r="J89" i="68"/>
  <c r="N89" i="68" s="1"/>
  <c r="J97" i="68"/>
  <c r="N97" i="68" s="1"/>
  <c r="J76" i="68"/>
  <c r="N76" i="68" s="1"/>
  <c r="J74" i="68"/>
  <c r="N74" i="68" s="1"/>
  <c r="J82" i="68"/>
  <c r="N82" i="68" s="1"/>
  <c r="J90" i="68"/>
  <c r="N90" i="68" s="1"/>
  <c r="J98" i="68"/>
  <c r="N98" i="68" s="1"/>
  <c r="J63" i="68"/>
  <c r="N63" i="68" s="1"/>
  <c r="J75" i="68"/>
  <c r="N75" i="68" s="1"/>
  <c r="J83" i="68"/>
  <c r="N83" i="68" s="1"/>
  <c r="J91" i="68"/>
  <c r="N91" i="68" s="1"/>
  <c r="J99" i="68"/>
  <c r="N99" i="68" s="1"/>
  <c r="J61" i="68"/>
  <c r="N61" i="68" s="1"/>
  <c r="J60" i="68"/>
  <c r="G101" i="68"/>
  <c r="J58" i="68"/>
  <c r="J57" i="68"/>
  <c r="J56" i="68"/>
  <c r="J55" i="68"/>
  <c r="G59" i="68"/>
  <c r="J54" i="68"/>
  <c r="K64" i="3"/>
  <c r="J50" i="35"/>
  <c r="J85" i="35"/>
  <c r="J94" i="35"/>
  <c r="J34" i="35"/>
  <c r="J87" i="35"/>
  <c r="J42" i="35"/>
  <c r="J93" i="35"/>
  <c r="J49" i="35"/>
  <c r="J78" i="35"/>
  <c r="J32" i="35"/>
  <c r="J95" i="35"/>
  <c r="J47" i="35"/>
  <c r="J39" i="35"/>
  <c r="J55" i="35"/>
  <c r="J72" i="35"/>
  <c r="J80" i="35"/>
  <c r="J88" i="35"/>
  <c r="J96" i="35"/>
  <c r="J77" i="35"/>
  <c r="J33" i="35"/>
  <c r="J40" i="35"/>
  <c r="J46" i="35"/>
  <c r="J38" i="35"/>
  <c r="J56" i="35"/>
  <c r="J73" i="35"/>
  <c r="J81" i="35"/>
  <c r="J89" i="35"/>
  <c r="J97" i="35"/>
  <c r="J41" i="35"/>
  <c r="J79" i="35"/>
  <c r="J45" i="35"/>
  <c r="J37" i="35"/>
  <c r="J57" i="35"/>
  <c r="J74" i="35"/>
  <c r="J82" i="35"/>
  <c r="J90" i="35"/>
  <c r="J98" i="35"/>
  <c r="J62" i="35"/>
  <c r="J71" i="35"/>
  <c r="J44" i="35"/>
  <c r="J36" i="35"/>
  <c r="J58" i="35"/>
  <c r="J75" i="35"/>
  <c r="J83" i="35"/>
  <c r="J91" i="35"/>
  <c r="J99" i="35"/>
  <c r="J61" i="35"/>
  <c r="J86" i="35"/>
  <c r="J63" i="35"/>
  <c r="J53" i="35"/>
  <c r="J52" i="35"/>
  <c r="J51" i="35"/>
  <c r="J43" i="35"/>
  <c r="J35" i="35"/>
  <c r="J60" i="35"/>
  <c r="J76" i="35"/>
  <c r="J84" i="35"/>
  <c r="J92" i="35"/>
  <c r="J100" i="35"/>
  <c r="J70" i="35"/>
  <c r="L59" i="35"/>
  <c r="N57" i="68" l="1"/>
  <c r="R57" i="68" s="1"/>
  <c r="S57" i="68" s="1"/>
  <c r="N56" i="68"/>
  <c r="R56" i="68" s="1"/>
  <c r="S56" i="68" s="1"/>
  <c r="N58" i="68"/>
  <c r="R58" i="68" s="1"/>
  <c r="S58" i="68" s="1"/>
  <c r="J70" i="39"/>
  <c r="S60" i="68"/>
  <c r="S101" i="68" s="1"/>
  <c r="R61" i="68"/>
  <c r="R101" i="68" s="1"/>
  <c r="K62" i="3"/>
  <c r="M55" i="68"/>
  <c r="M59" i="68" s="1"/>
  <c r="K59" i="68"/>
  <c r="N55" i="68"/>
  <c r="R55" i="68" s="1"/>
  <c r="M54" i="68"/>
  <c r="N31" i="68"/>
  <c r="R31" i="68" s="1"/>
  <c r="J59" i="68"/>
  <c r="N60" i="68"/>
  <c r="J101" i="68"/>
  <c r="N54" i="68"/>
  <c r="C62" i="39"/>
  <c r="L70" i="39"/>
  <c r="J59" i="39"/>
  <c r="K102" i="35"/>
  <c r="N59" i="68" l="1"/>
  <c r="J102" i="68"/>
  <c r="J22" i="68" s="1"/>
  <c r="L103" i="35" s="1"/>
  <c r="R59" i="68"/>
  <c r="S55" i="68"/>
  <c r="S59" i="68" s="1"/>
  <c r="R54" i="68"/>
  <c r="S31" i="68"/>
  <c r="S54" i="68" s="1"/>
  <c r="R102" i="68" l="1"/>
  <c r="R22" i="68" s="1"/>
  <c r="S102" i="68"/>
  <c r="S22" i="68" s="1"/>
  <c r="H25" i="3"/>
  <c r="L26" i="68" l="1"/>
  <c r="K25" i="68"/>
  <c r="L109" i="35" s="1"/>
  <c r="O25" i="68"/>
  <c r="L110" i="35" s="1"/>
  <c r="P26" i="68"/>
  <c r="L104" i="35"/>
  <c r="L105" i="35"/>
  <c r="E68" i="39" l="1"/>
  <c r="E66" i="39"/>
  <c r="E64" i="39"/>
  <c r="C68" i="39"/>
  <c r="C66" i="39"/>
  <c r="C64" i="39"/>
  <c r="C60" i="39"/>
  <c r="K58" i="3" l="1"/>
  <c r="K56" i="3"/>
  <c r="K55" i="3"/>
  <c r="K53" i="3"/>
  <c r="K51" i="3"/>
  <c r="K50" i="3"/>
  <c r="K49" i="3"/>
  <c r="K48" i="3"/>
  <c r="K47" i="3"/>
  <c r="K46" i="3"/>
  <c r="K45" i="3"/>
  <c r="K44" i="3"/>
  <c r="K43" i="3"/>
  <c r="K42" i="3"/>
  <c r="K41" i="3"/>
  <c r="K40" i="3"/>
  <c r="K39" i="3"/>
  <c r="K38" i="3"/>
  <c r="K37" i="3"/>
  <c r="K35" i="3"/>
  <c r="K34" i="3"/>
  <c r="K33" i="3"/>
  <c r="K32" i="3"/>
  <c r="K31" i="3"/>
  <c r="M31" i="3" s="1"/>
  <c r="P100" i="3"/>
  <c r="K57" i="3" l="1"/>
  <c r="K52" i="3"/>
  <c r="K36" i="3"/>
  <c r="L102" i="35" l="1"/>
  <c r="C90" i="3" l="1"/>
  <c r="C92" i="3"/>
  <c r="C94" i="3"/>
  <c r="C96" i="3"/>
  <c r="C98" i="3"/>
  <c r="C66" i="3"/>
  <c r="C68" i="3"/>
  <c r="C70" i="3"/>
  <c r="C72" i="3"/>
  <c r="C74" i="3"/>
  <c r="C76" i="3"/>
  <c r="C78" i="3"/>
  <c r="C80" i="3"/>
  <c r="C82" i="3"/>
  <c r="C84" i="3"/>
  <c r="C86" i="3"/>
  <c r="C88" i="3"/>
  <c r="E64" i="3"/>
  <c r="E66" i="3"/>
  <c r="E68" i="3"/>
  <c r="G99" i="3"/>
  <c r="J99" i="3" s="1"/>
  <c r="AC98" i="35"/>
  <c r="G98" i="3"/>
  <c r="J98" i="3" s="1"/>
  <c r="G97" i="3"/>
  <c r="J97" i="3" s="1"/>
  <c r="AC96" i="35"/>
  <c r="AQ96" i="35" s="1"/>
  <c r="G96" i="3"/>
  <c r="J96" i="3" s="1"/>
  <c r="G95" i="3"/>
  <c r="J95" i="3" s="1"/>
  <c r="AC94" i="35"/>
  <c r="AQ94" i="35" s="1"/>
  <c r="G94" i="3"/>
  <c r="J94" i="3" s="1"/>
  <c r="G93" i="3"/>
  <c r="J93" i="3" s="1"/>
  <c r="AC92" i="35"/>
  <c r="AQ92" i="35" s="1"/>
  <c r="G92" i="3"/>
  <c r="J92" i="3" s="1"/>
  <c r="G91" i="3"/>
  <c r="J91" i="3" s="1"/>
  <c r="AC90" i="35"/>
  <c r="AQ90" i="35" s="1"/>
  <c r="G90" i="3"/>
  <c r="J90" i="3" s="1"/>
  <c r="G89" i="3"/>
  <c r="J89" i="3" s="1"/>
  <c r="AC88" i="35"/>
  <c r="AQ88" i="35" s="1"/>
  <c r="G88" i="3"/>
  <c r="J88" i="3" s="1"/>
  <c r="G87" i="3"/>
  <c r="J87" i="3" s="1"/>
  <c r="AC86" i="35"/>
  <c r="AQ86" i="35" s="1"/>
  <c r="G86" i="3"/>
  <c r="J86" i="3" s="1"/>
  <c r="G85" i="3"/>
  <c r="J85" i="3" s="1"/>
  <c r="AC84" i="35"/>
  <c r="AQ84" i="35" s="1"/>
  <c r="G84" i="3"/>
  <c r="J84" i="3" s="1"/>
  <c r="G83" i="3"/>
  <c r="J83" i="3" s="1"/>
  <c r="AC82" i="35"/>
  <c r="AQ82" i="35" s="1"/>
  <c r="G82" i="3"/>
  <c r="J82" i="3" s="1"/>
  <c r="G81" i="3"/>
  <c r="J81" i="3" s="1"/>
  <c r="AC80" i="35"/>
  <c r="AQ80" i="35" s="1"/>
  <c r="G80" i="3"/>
  <c r="J80" i="3" s="1"/>
  <c r="G79" i="3"/>
  <c r="J79" i="3" s="1"/>
  <c r="AC78" i="35"/>
  <c r="AQ78" i="35" s="1"/>
  <c r="G78" i="3"/>
  <c r="J78" i="3" s="1"/>
  <c r="G77" i="3"/>
  <c r="J77" i="3" s="1"/>
  <c r="AC76" i="35"/>
  <c r="AQ76" i="35" s="1"/>
  <c r="G76" i="3"/>
  <c r="J76" i="3" s="1"/>
  <c r="G75" i="3"/>
  <c r="J75" i="3" s="1"/>
  <c r="AC74" i="35"/>
  <c r="AQ74" i="35" s="1"/>
  <c r="G74" i="3"/>
  <c r="J74" i="3" s="1"/>
  <c r="G73" i="3"/>
  <c r="J73" i="3" s="1"/>
  <c r="AC72" i="35"/>
  <c r="AQ72" i="35" s="1"/>
  <c r="G72" i="3"/>
  <c r="J72" i="3" s="1"/>
  <c r="G71" i="3"/>
  <c r="J71" i="3" s="1"/>
  <c r="AC70" i="35"/>
  <c r="AQ70" i="35" s="1"/>
  <c r="G70" i="3"/>
  <c r="J70" i="3" s="1"/>
  <c r="G69" i="3"/>
  <c r="J69" i="3" s="1"/>
  <c r="G68" i="3"/>
  <c r="J68" i="3" s="1"/>
  <c r="G67" i="3"/>
  <c r="J67" i="3" s="1"/>
  <c r="G66" i="3"/>
  <c r="J66" i="3" s="1"/>
  <c r="G65" i="3"/>
  <c r="J65" i="3" s="1"/>
  <c r="G64" i="3"/>
  <c r="J64" i="3" s="1"/>
  <c r="AC62" i="35"/>
  <c r="AC60" i="35"/>
  <c r="AL60" i="35" l="1"/>
  <c r="AS60" i="35"/>
  <c r="AR60" i="35"/>
  <c r="AJ60" i="35"/>
  <c r="AI60" i="35"/>
  <c r="AH60" i="35"/>
  <c r="AG60" i="35"/>
  <c r="AN60" i="35"/>
  <c r="AF60" i="35"/>
  <c r="AE60" i="35"/>
  <c r="AD60" i="35"/>
  <c r="AK60" i="35"/>
  <c r="AQ60" i="35"/>
  <c r="AP60" i="35"/>
  <c r="AO60" i="35"/>
  <c r="AM60" i="35"/>
  <c r="AR98" i="35"/>
  <c r="AQ98" i="35"/>
  <c r="AD62" i="35"/>
  <c r="AQ62" i="35"/>
  <c r="AR62" i="35"/>
  <c r="S85" i="3"/>
  <c r="S84" i="3"/>
  <c r="R85" i="3"/>
  <c r="R84" i="3"/>
  <c r="S82" i="3"/>
  <c r="R82" i="3"/>
  <c r="R83" i="3"/>
  <c r="S83" i="3"/>
  <c r="S66" i="3"/>
  <c r="R67" i="3"/>
  <c r="S67" i="3"/>
  <c r="R66" i="3"/>
  <c r="S86" i="3"/>
  <c r="R86" i="3"/>
  <c r="S87" i="3"/>
  <c r="R87" i="3"/>
  <c r="S78" i="3"/>
  <c r="R79" i="3"/>
  <c r="R78" i="3"/>
  <c r="S79" i="3"/>
  <c r="S97" i="3"/>
  <c r="R97" i="3"/>
  <c r="S96" i="3"/>
  <c r="R96" i="3"/>
  <c r="S70" i="3"/>
  <c r="R71" i="3"/>
  <c r="R70" i="3"/>
  <c r="S71" i="3"/>
  <c r="R99" i="3"/>
  <c r="S99" i="3"/>
  <c r="S98" i="3"/>
  <c r="R98" i="3"/>
  <c r="S77" i="3"/>
  <c r="R77" i="3"/>
  <c r="S76" i="3"/>
  <c r="R76" i="3"/>
  <c r="S94" i="3"/>
  <c r="R94" i="3"/>
  <c r="R95" i="3"/>
  <c r="S95" i="3"/>
  <c r="S74" i="3"/>
  <c r="S75" i="3"/>
  <c r="R75" i="3"/>
  <c r="R74" i="3"/>
  <c r="S93" i="3"/>
  <c r="R93" i="3"/>
  <c r="S92" i="3"/>
  <c r="R92" i="3"/>
  <c r="S69" i="3"/>
  <c r="R69" i="3"/>
  <c r="S68" i="3"/>
  <c r="R68" i="3"/>
  <c r="S81" i="3"/>
  <c r="R81" i="3"/>
  <c r="S80" i="3"/>
  <c r="R80" i="3"/>
  <c r="S89" i="3"/>
  <c r="R89" i="3"/>
  <c r="S88" i="3"/>
  <c r="R88" i="3"/>
  <c r="S73" i="3"/>
  <c r="R73" i="3"/>
  <c r="S72" i="3"/>
  <c r="R72" i="3"/>
  <c r="S90" i="3"/>
  <c r="R91" i="3"/>
  <c r="S91" i="3"/>
  <c r="R90" i="3"/>
  <c r="AL72" i="35"/>
  <c r="AS72" i="35"/>
  <c r="AH72" i="35"/>
  <c r="AF72" i="35"/>
  <c r="AD72" i="35"/>
  <c r="AK72" i="35"/>
  <c r="AJ72" i="35"/>
  <c r="AI72" i="35"/>
  <c r="AR72" i="35"/>
  <c r="AM72" i="35"/>
  <c r="AP72" i="35"/>
  <c r="AG72" i="35"/>
  <c r="AO72" i="35"/>
  <c r="AN72" i="35"/>
  <c r="AE72" i="35"/>
  <c r="AS70" i="35"/>
  <c r="AJ70" i="35"/>
  <c r="AD70" i="35"/>
  <c r="AO70" i="35"/>
  <c r="AN70" i="35"/>
  <c r="AM70" i="35"/>
  <c r="AR70" i="35"/>
  <c r="AI70" i="35"/>
  <c r="AH70" i="35"/>
  <c r="AG70" i="35"/>
  <c r="AP70" i="35"/>
  <c r="AE70" i="35"/>
  <c r="AF70" i="35"/>
  <c r="AL70" i="35"/>
  <c r="AK70" i="35"/>
  <c r="AS78" i="35"/>
  <c r="AJ78" i="35"/>
  <c r="AD78" i="35"/>
  <c r="AL78" i="35"/>
  <c r="AR78" i="35"/>
  <c r="AI78" i="35"/>
  <c r="AN78" i="35"/>
  <c r="AF78" i="35"/>
  <c r="AP78" i="35"/>
  <c r="AH78" i="35"/>
  <c r="AG78" i="35"/>
  <c r="AE78" i="35"/>
  <c r="AO78" i="35"/>
  <c r="AM78" i="35"/>
  <c r="AK78" i="35"/>
  <c r="AP76" i="35"/>
  <c r="AH76" i="35"/>
  <c r="AF76" i="35"/>
  <c r="AK76" i="35"/>
  <c r="AO76" i="35"/>
  <c r="AG76" i="35"/>
  <c r="AN76" i="35"/>
  <c r="AM76" i="35"/>
  <c r="AE76" i="35"/>
  <c r="AR76" i="35"/>
  <c r="AL76" i="35"/>
  <c r="AJ76" i="35"/>
  <c r="AD76" i="35"/>
  <c r="AS76" i="35"/>
  <c r="AI76" i="35"/>
  <c r="AN74" i="35"/>
  <c r="AF74" i="35"/>
  <c r="AS74" i="35"/>
  <c r="AI74" i="35"/>
  <c r="AP74" i="35"/>
  <c r="AD74" i="35"/>
  <c r="AO74" i="35"/>
  <c r="AM74" i="35"/>
  <c r="AE74" i="35"/>
  <c r="AL74" i="35"/>
  <c r="AK74" i="35"/>
  <c r="AR74" i="35"/>
  <c r="AH74" i="35"/>
  <c r="AG74" i="35"/>
  <c r="AJ74" i="35"/>
  <c r="AN62" i="35"/>
  <c r="AF62" i="35"/>
  <c r="AL62" i="35"/>
  <c r="AP62" i="35"/>
  <c r="AM62" i="35"/>
  <c r="AE62" i="35"/>
  <c r="AK62" i="35"/>
  <c r="AO62" i="35"/>
  <c r="AS62" i="35"/>
  <c r="AJ62" i="35"/>
  <c r="AI62" i="35"/>
  <c r="E62" i="39"/>
  <c r="AH62" i="35"/>
  <c r="AG62" i="35"/>
  <c r="AL86" i="35"/>
  <c r="AK86" i="35"/>
  <c r="AS86" i="35"/>
  <c r="AJ86" i="35"/>
  <c r="AD86" i="35"/>
  <c r="AR86" i="35"/>
  <c r="AI86" i="35"/>
  <c r="AP86" i="35"/>
  <c r="AH86" i="35"/>
  <c r="AN86" i="35"/>
  <c r="AF86" i="35"/>
  <c r="AE86" i="35"/>
  <c r="AO86" i="35"/>
  <c r="AG86" i="35"/>
  <c r="AM86" i="35"/>
  <c r="AF80" i="35"/>
  <c r="AM80" i="35"/>
  <c r="AE80" i="35"/>
  <c r="AL80" i="35"/>
  <c r="AK80" i="35"/>
  <c r="AS80" i="35"/>
  <c r="AJ80" i="35"/>
  <c r="AP80" i="35"/>
  <c r="AG80" i="35"/>
  <c r="AR80" i="35"/>
  <c r="AI80" i="35"/>
  <c r="AD80" i="35"/>
  <c r="AH80" i="35"/>
  <c r="AO80" i="35"/>
  <c r="AN80" i="35"/>
  <c r="AD92" i="35"/>
  <c r="AS92" i="35"/>
  <c r="AJ92" i="35"/>
  <c r="AR92" i="35"/>
  <c r="AI92" i="35"/>
  <c r="AP92" i="35"/>
  <c r="AH92" i="35"/>
  <c r="AO92" i="35"/>
  <c r="AG92" i="35"/>
  <c r="AN92" i="35"/>
  <c r="AF92" i="35"/>
  <c r="AL92" i="35"/>
  <c r="AK92" i="35"/>
  <c r="AM92" i="35"/>
  <c r="AE92" i="35"/>
  <c r="AR82" i="35"/>
  <c r="AP82" i="35"/>
  <c r="AO82" i="35"/>
  <c r="AG82" i="35"/>
  <c r="AN82" i="35"/>
  <c r="AF82" i="35"/>
  <c r="AM82" i="35"/>
  <c r="AE82" i="35"/>
  <c r="AL82" i="35"/>
  <c r="AD82" i="35"/>
  <c r="AS82" i="35"/>
  <c r="AI82" i="35"/>
  <c r="AH82" i="35"/>
  <c r="AK82" i="35"/>
  <c r="AJ82" i="35"/>
  <c r="AI98" i="35"/>
  <c r="AP98" i="35"/>
  <c r="AH98" i="35"/>
  <c r="AO98" i="35"/>
  <c r="AG98" i="35"/>
  <c r="AN98" i="35"/>
  <c r="AF98" i="35"/>
  <c r="AM98" i="35"/>
  <c r="AE98" i="35"/>
  <c r="AL98" i="35"/>
  <c r="AD98" i="35"/>
  <c r="AJ98" i="35"/>
  <c r="AK98" i="35"/>
  <c r="AS98" i="35"/>
  <c r="AG88" i="35"/>
  <c r="AN88" i="35"/>
  <c r="AF88" i="35"/>
  <c r="AM88" i="35"/>
  <c r="AE88" i="35"/>
  <c r="AD88" i="35"/>
  <c r="AL88" i="35"/>
  <c r="AK88" i="35"/>
  <c r="AS88" i="35"/>
  <c r="AJ88" i="35"/>
  <c r="AO88" i="35"/>
  <c r="AR88" i="35"/>
  <c r="AI88" i="35"/>
  <c r="AP88" i="35"/>
  <c r="AH88" i="35"/>
  <c r="AM94" i="35"/>
  <c r="AL94" i="35"/>
  <c r="AK94" i="35"/>
  <c r="AS94" i="35"/>
  <c r="AJ94" i="35"/>
  <c r="AR94" i="35"/>
  <c r="AI94" i="35"/>
  <c r="AP94" i="35"/>
  <c r="AH94" i="35"/>
  <c r="AF94" i="35"/>
  <c r="AD94" i="35"/>
  <c r="AO94" i="35"/>
  <c r="AG94" i="35"/>
  <c r="AN94" i="35"/>
  <c r="AE94" i="35"/>
  <c r="AK84" i="35"/>
  <c r="AS84" i="35"/>
  <c r="AJ84" i="35"/>
  <c r="AR84" i="35"/>
  <c r="AI84" i="35"/>
  <c r="AP84" i="35"/>
  <c r="AH84" i="35"/>
  <c r="AO84" i="35"/>
  <c r="AG84" i="35"/>
  <c r="AD84" i="35"/>
  <c r="AN84" i="35"/>
  <c r="AF84" i="35"/>
  <c r="AM84" i="35"/>
  <c r="AE84" i="35"/>
  <c r="AL84" i="35"/>
  <c r="AR90" i="35"/>
  <c r="AP90" i="35"/>
  <c r="AH90" i="35"/>
  <c r="AO90" i="35"/>
  <c r="AG90" i="35"/>
  <c r="AN90" i="35"/>
  <c r="AF90" i="35"/>
  <c r="AM90" i="35"/>
  <c r="AE90" i="35"/>
  <c r="AL90" i="35"/>
  <c r="AJ90" i="35"/>
  <c r="AK90" i="35"/>
  <c r="AS90" i="35"/>
  <c r="AI90" i="35"/>
  <c r="AD90" i="35"/>
  <c r="AH96" i="35"/>
  <c r="AO96" i="35"/>
  <c r="AG96" i="35"/>
  <c r="AN96" i="35"/>
  <c r="AF96" i="35"/>
  <c r="AM96" i="35"/>
  <c r="AE96" i="35"/>
  <c r="AL96" i="35"/>
  <c r="AK96" i="35"/>
  <c r="AS96" i="35"/>
  <c r="AJ96" i="35"/>
  <c r="AP96" i="35"/>
  <c r="AR96" i="35"/>
  <c r="AI96" i="35"/>
  <c r="AD96" i="35"/>
  <c r="E60" i="3"/>
  <c r="I53" i="3"/>
  <c r="C62" i="3"/>
  <c r="C60" i="3"/>
  <c r="S62" i="3" l="1"/>
  <c r="R62" i="3"/>
  <c r="S63" i="3"/>
  <c r="R63" i="3"/>
  <c r="E98" i="3"/>
  <c r="E96" i="3"/>
  <c r="E94" i="3"/>
  <c r="E92" i="3"/>
  <c r="E90" i="3"/>
  <c r="E88" i="3"/>
  <c r="E86" i="3"/>
  <c r="E84" i="3"/>
  <c r="E82" i="3"/>
  <c r="E80" i="3"/>
  <c r="E78" i="3"/>
  <c r="E76" i="3"/>
  <c r="E74" i="3"/>
  <c r="E72" i="3"/>
  <c r="E70" i="3"/>
  <c r="E60" i="39"/>
  <c r="E62" i="3"/>
  <c r="N97" i="3" l="1"/>
  <c r="N96" i="3"/>
  <c r="N95" i="3"/>
  <c r="N94" i="3"/>
  <c r="N93" i="3"/>
  <c r="N92" i="3"/>
  <c r="N91" i="3"/>
  <c r="N90" i="3"/>
  <c r="N89" i="3"/>
  <c r="N88" i="3"/>
  <c r="G100" i="3"/>
  <c r="N87" i="3"/>
  <c r="N86" i="3"/>
  <c r="N85" i="3"/>
  <c r="N84" i="3"/>
  <c r="N83" i="3"/>
  <c r="N82" i="3"/>
  <c r="N81" i="3"/>
  <c r="N80" i="3"/>
  <c r="N79" i="3"/>
  <c r="N78" i="3"/>
  <c r="G63" i="3"/>
  <c r="J63" i="3" s="1"/>
  <c r="G62" i="3"/>
  <c r="J62" i="3" s="1"/>
  <c r="G61" i="3"/>
  <c r="G58" i="3"/>
  <c r="G57" i="3"/>
  <c r="G56" i="3"/>
  <c r="G55" i="3"/>
  <c r="G32" i="3"/>
  <c r="G33" i="3"/>
  <c r="G34" i="3"/>
  <c r="G35" i="3"/>
  <c r="G36" i="3"/>
  <c r="G37" i="3"/>
  <c r="G38" i="3"/>
  <c r="G39" i="3"/>
  <c r="G40" i="3"/>
  <c r="G41" i="3"/>
  <c r="G42" i="3"/>
  <c r="G43" i="3"/>
  <c r="G44" i="3"/>
  <c r="G45" i="3"/>
  <c r="G46" i="3"/>
  <c r="G47" i="3"/>
  <c r="G48" i="3"/>
  <c r="G49" i="3"/>
  <c r="G50" i="3"/>
  <c r="G51" i="3"/>
  <c r="G52" i="3"/>
  <c r="G53" i="3"/>
  <c r="G31" i="3"/>
  <c r="S100" i="3" l="1"/>
  <c r="R100" i="3"/>
  <c r="J61" i="3"/>
  <c r="R61" i="3"/>
  <c r="S61" i="3"/>
  <c r="G60" i="3"/>
  <c r="J102" i="35"/>
  <c r="S60" i="3" l="1"/>
  <c r="R60" i="3"/>
  <c r="J60" i="3"/>
  <c r="N73" i="3"/>
  <c r="N72" i="3"/>
  <c r="N75" i="3"/>
  <c r="N74" i="3"/>
  <c r="N71" i="3"/>
  <c r="N70" i="3"/>
  <c r="N77" i="3"/>
  <c r="N76" i="3"/>
  <c r="N60" i="3" l="1"/>
  <c r="M58" i="3"/>
  <c r="M57" i="3"/>
  <c r="M56" i="3"/>
  <c r="M55" i="3"/>
  <c r="M32" i="3"/>
  <c r="M33" i="3"/>
  <c r="M34" i="3"/>
  <c r="M35" i="3"/>
  <c r="M36" i="3"/>
  <c r="M37" i="3"/>
  <c r="M38" i="3"/>
  <c r="M39" i="3"/>
  <c r="M40" i="3"/>
  <c r="M41" i="3"/>
  <c r="M42" i="3"/>
  <c r="M43" i="3"/>
  <c r="M44" i="3"/>
  <c r="M45" i="3"/>
  <c r="M46" i="3"/>
  <c r="M47" i="3"/>
  <c r="M48" i="3"/>
  <c r="M49" i="3"/>
  <c r="M50" i="3"/>
  <c r="M51" i="3"/>
  <c r="M52" i="3"/>
  <c r="M53" i="3"/>
  <c r="J58" i="3"/>
  <c r="J57" i="3"/>
  <c r="J56" i="3"/>
  <c r="J55" i="3"/>
  <c r="J53" i="3"/>
  <c r="J52" i="3"/>
  <c r="J51" i="3"/>
  <c r="J50" i="3"/>
  <c r="J49" i="3"/>
  <c r="J48" i="3"/>
  <c r="J47" i="3"/>
  <c r="J46" i="3"/>
  <c r="J45" i="3"/>
  <c r="J44" i="3"/>
  <c r="J43" i="3"/>
  <c r="J42" i="3"/>
  <c r="J41" i="3"/>
  <c r="J40" i="3"/>
  <c r="J39" i="3"/>
  <c r="J38" i="3"/>
  <c r="J37" i="3"/>
  <c r="J36" i="3"/>
  <c r="J35" i="3"/>
  <c r="J34" i="3"/>
  <c r="J33" i="3"/>
  <c r="J32" i="3"/>
  <c r="J31" i="3"/>
  <c r="N31" i="3" s="1"/>
  <c r="J54" i="3" l="1"/>
  <c r="H27" i="3" l="1"/>
  <c r="Q23" i="3" s="1"/>
  <c r="G101" i="3"/>
  <c r="J100" i="3"/>
  <c r="N99" i="3"/>
  <c r="N98" i="3"/>
  <c r="N69" i="3"/>
  <c r="N68" i="3"/>
  <c r="N67" i="3"/>
  <c r="N66" i="3"/>
  <c r="N65" i="3"/>
  <c r="N64" i="3"/>
  <c r="N63" i="3"/>
  <c r="N62" i="3"/>
  <c r="N61" i="3"/>
  <c r="K59" i="3"/>
  <c r="J59" i="3"/>
  <c r="G59" i="3"/>
  <c r="P58" i="3"/>
  <c r="N58" i="3"/>
  <c r="P57" i="3"/>
  <c r="N57" i="3"/>
  <c r="P56" i="3"/>
  <c r="N56" i="3"/>
  <c r="M59" i="3"/>
  <c r="P55" i="3"/>
  <c r="N55" i="3"/>
  <c r="P53" i="3"/>
  <c r="N53" i="3"/>
  <c r="P52" i="3"/>
  <c r="N52" i="3"/>
  <c r="P51" i="3"/>
  <c r="N51" i="3"/>
  <c r="P50" i="3"/>
  <c r="N50" i="3"/>
  <c r="P49" i="3"/>
  <c r="N49" i="3"/>
  <c r="P48" i="3"/>
  <c r="N48" i="3"/>
  <c r="P47" i="3"/>
  <c r="N47" i="3"/>
  <c r="P46" i="3"/>
  <c r="N46" i="3"/>
  <c r="P45" i="3"/>
  <c r="N45" i="3"/>
  <c r="P44" i="3"/>
  <c r="N44" i="3"/>
  <c r="P43" i="3"/>
  <c r="N43" i="3"/>
  <c r="P42" i="3"/>
  <c r="N42" i="3"/>
  <c r="P41" i="3"/>
  <c r="N41" i="3"/>
  <c r="P40" i="3"/>
  <c r="N40" i="3"/>
  <c r="P39" i="3"/>
  <c r="N39" i="3"/>
  <c r="P38" i="3"/>
  <c r="N38" i="3"/>
  <c r="P37" i="3"/>
  <c r="N37" i="3"/>
  <c r="P36" i="3"/>
  <c r="N36" i="3"/>
  <c r="P35" i="3"/>
  <c r="N35" i="3"/>
  <c r="P34" i="3"/>
  <c r="N34" i="3"/>
  <c r="P33" i="3"/>
  <c r="N33" i="3"/>
  <c r="P32" i="3"/>
  <c r="N32" i="3"/>
  <c r="P31" i="3"/>
  <c r="N100" i="3" l="1"/>
  <c r="J101" i="3"/>
  <c r="R32" i="3"/>
  <c r="R40" i="3"/>
  <c r="R48" i="3"/>
  <c r="R43" i="3"/>
  <c r="R51" i="3"/>
  <c r="R57" i="3"/>
  <c r="R38" i="3"/>
  <c r="R41" i="3"/>
  <c r="R49" i="3"/>
  <c r="R44" i="3"/>
  <c r="R52" i="3"/>
  <c r="R58" i="3"/>
  <c r="R39" i="3"/>
  <c r="R47" i="3"/>
  <c r="R45" i="3"/>
  <c r="R46" i="3"/>
  <c r="R55" i="3"/>
  <c r="R33" i="3"/>
  <c r="R34" i="3"/>
  <c r="R42" i="3"/>
  <c r="R50" i="3"/>
  <c r="R56" i="3"/>
  <c r="R31" i="3"/>
  <c r="S31" i="3" s="1"/>
  <c r="R37" i="3"/>
  <c r="R35" i="3"/>
  <c r="R36" i="3"/>
  <c r="R53" i="3"/>
  <c r="N59" i="3"/>
  <c r="J102" i="3"/>
  <c r="J22" i="3" s="1"/>
  <c r="J103" i="35" s="1"/>
  <c r="N54" i="3"/>
  <c r="M54" i="3"/>
  <c r="S56" i="3" l="1"/>
  <c r="S58" i="3"/>
  <c r="S49" i="3"/>
  <c r="S36" i="3"/>
  <c r="S55" i="3"/>
  <c r="S57" i="3"/>
  <c r="S48" i="3" l="1"/>
  <c r="S51" i="3"/>
  <c r="S39" i="3"/>
  <c r="S43" i="3"/>
  <c r="S46" i="3"/>
  <c r="S35" i="3"/>
  <c r="S38" i="3"/>
  <c r="S47" i="3"/>
  <c r="S44" i="3"/>
  <c r="S41" i="3"/>
  <c r="S45" i="3"/>
  <c r="S32" i="3"/>
  <c r="S42" i="3"/>
  <c r="S52" i="3"/>
  <c r="S50" i="3"/>
  <c r="S33" i="3"/>
  <c r="S34" i="3"/>
  <c r="S40" i="3"/>
  <c r="S37" i="3"/>
  <c r="S59" i="3"/>
  <c r="S53" i="3"/>
  <c r="R59" i="3"/>
  <c r="S54" i="3" l="1"/>
  <c r="R54" i="3"/>
  <c r="S101" i="3" l="1"/>
  <c r="S102" i="3" s="1"/>
  <c r="S22" i="3" s="1"/>
  <c r="P26" i="3" l="1"/>
  <c r="O25" i="3"/>
  <c r="J110" i="35" s="1"/>
  <c r="J105" i="35"/>
  <c r="R101" i="3"/>
  <c r="R102" i="3" l="1"/>
  <c r="R22" i="3" s="1"/>
  <c r="K25" i="3" l="1"/>
  <c r="J109" i="35" s="1"/>
  <c r="L26" i="3"/>
  <c r="J104" i="35"/>
</calcChain>
</file>

<file path=xl/comments1.xml><?xml version="1.0" encoding="utf-8"?>
<comments xmlns="http://schemas.openxmlformats.org/spreadsheetml/2006/main">
  <authors>
    <author>作成者</author>
  </authors>
  <commentList>
    <comment ref="C101" authorId="0" shapeId="0">
      <text>
        <r>
          <rPr>
            <b/>
            <sz val="9"/>
            <color indexed="81"/>
            <rFont val="ＭＳ Ｐゴシック"/>
            <family val="3"/>
            <charset val="128"/>
          </rPr>
          <t xml:space="preserve">【注意】
</t>
        </r>
        <r>
          <rPr>
            <sz val="9"/>
            <color indexed="81"/>
            <rFont val="ＭＳ Ｐゴシック"/>
            <family val="3"/>
            <charset val="128"/>
          </rPr>
          <t>※１の条件に該当する場合は、供給元の事業者名を入力してください。
⇒F101、G101のセルに排出係数を別途ご入力ください。</t>
        </r>
      </text>
    </comment>
    <comment ref="F101" authorId="0" shapeId="0">
      <text>
        <r>
          <rPr>
            <b/>
            <sz val="9"/>
            <color indexed="81"/>
            <rFont val="ＭＳ Ｐゴシック"/>
            <family val="3"/>
            <charset val="128"/>
          </rPr>
          <t xml:space="preserve">【注意】
</t>
        </r>
        <r>
          <rPr>
            <sz val="9"/>
            <color indexed="81"/>
            <rFont val="ＭＳ Ｐゴシック"/>
            <family val="3"/>
            <charset val="128"/>
          </rPr>
          <t>※１の条件に該当する場合は、基礎排出係数(tCO2/kWh)を入力してください。
⇒</t>
        </r>
        <r>
          <rPr>
            <b/>
            <u/>
            <sz val="9"/>
            <color indexed="81"/>
            <rFont val="ＭＳ Ｐゴシック"/>
            <family val="3"/>
            <charset val="128"/>
          </rPr>
          <t>排出係数の算出根拠を別途ご提示ください。</t>
        </r>
      </text>
    </comment>
    <comment ref="G101" authorId="0" shapeId="0">
      <text>
        <r>
          <rPr>
            <b/>
            <sz val="9"/>
            <color indexed="81"/>
            <rFont val="ＭＳ Ｐゴシック"/>
            <family val="3"/>
            <charset val="128"/>
          </rPr>
          <t>【注意】</t>
        </r>
        <r>
          <rPr>
            <sz val="9"/>
            <color indexed="81"/>
            <rFont val="ＭＳ Ｐゴシック"/>
            <family val="3"/>
            <charset val="128"/>
          </rPr>
          <t xml:space="preserve">
※１の条件に該当する場合は、調整後排出係数tCO2/kWhを入力してください。
⇒</t>
        </r>
        <r>
          <rPr>
            <b/>
            <u/>
            <sz val="9"/>
            <color indexed="81"/>
            <rFont val="ＭＳ Ｐゴシック"/>
            <family val="3"/>
            <charset val="128"/>
          </rPr>
          <t>排出係数の算出根拠を別途ご提示ください。</t>
        </r>
      </text>
    </comment>
  </commentList>
</comments>
</file>

<file path=xl/comments2.xml><?xml version="1.0" encoding="utf-8"?>
<comments xmlns="http://schemas.openxmlformats.org/spreadsheetml/2006/main">
  <authors>
    <author>作成者</author>
  </authors>
  <commentList>
    <comment ref="B229" authorId="0" shapeId="0">
      <text>
        <r>
          <rPr>
            <b/>
            <sz val="9"/>
            <color indexed="81"/>
            <rFont val="MS P ゴシック"/>
            <family val="3"/>
            <charset val="128"/>
          </rPr>
          <t>takahashi:環境省発表資料では今年は昭和商事(株)となっています。昨年の旧社名は昭和商事(株)です。</t>
        </r>
        <r>
          <rPr>
            <sz val="9"/>
            <color indexed="81"/>
            <rFont val="MS P ゴシック"/>
            <family val="3"/>
            <charset val="128"/>
          </rPr>
          <t xml:space="preserve">
</t>
        </r>
      </text>
    </comment>
    <comment ref="B419" authorId="0" shapeId="0">
      <text>
        <r>
          <rPr>
            <b/>
            <sz val="9"/>
            <color indexed="81"/>
            <rFont val="MS P ゴシック"/>
            <family val="3"/>
            <charset val="128"/>
          </rPr>
          <t>作成者:</t>
        </r>
        <r>
          <rPr>
            <sz val="9"/>
            <color indexed="81"/>
            <rFont val="MS P ゴシック"/>
            <family val="3"/>
            <charset val="128"/>
          </rPr>
          <t xml:space="preserve">
新日本瓦斯(株)と吸収合併</t>
        </r>
      </text>
    </comment>
  </commentList>
</comments>
</file>

<file path=xl/comments3.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4.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comments5.xml><?xml version="1.0" encoding="utf-8"?>
<comments xmlns="http://schemas.openxmlformats.org/spreadsheetml/2006/main">
  <authors>
    <author>作成者</author>
  </authors>
  <commentList>
    <comment ref="R22" authorId="0" shapeId="0">
      <text>
        <r>
          <rPr>
            <b/>
            <sz val="9"/>
            <rFont val="ＭＳ Ｐゴシック"/>
            <family val="3"/>
            <charset val="128"/>
          </rPr>
          <t>計算結果の数値の確認は必ずしてください。</t>
        </r>
      </text>
    </comment>
    <comment ref="S22" authorId="0" shapeId="0">
      <text>
        <r>
          <rPr>
            <b/>
            <sz val="9"/>
            <rFont val="ＭＳ Ｐゴシック"/>
            <family val="3"/>
            <charset val="128"/>
          </rPr>
          <t>計算結果の数値の確認は必ずしてください。</t>
        </r>
      </text>
    </comment>
  </commentList>
</comments>
</file>

<file path=xl/sharedStrings.xml><?xml version="1.0" encoding="utf-8"?>
<sst xmlns="http://schemas.openxmlformats.org/spreadsheetml/2006/main" count="8610" uniqueCount="1910">
  <si>
    <t>エネルギーの種類</t>
    <rPh sb="6" eb="8">
      <t>シュルイ</t>
    </rPh>
    <phoneticPr fontId="5"/>
  </si>
  <si>
    <t>原油（コンデンセートを除く。）</t>
    <rPh sb="0" eb="2">
      <t>ゲンユ</t>
    </rPh>
    <rPh sb="11" eb="12">
      <t>ノゾ</t>
    </rPh>
    <phoneticPr fontId="5"/>
  </si>
  <si>
    <t>原油のうちコンデンセート（NGL）</t>
    <rPh sb="0" eb="2">
      <t>ゲンユ</t>
    </rPh>
    <phoneticPr fontId="5"/>
  </si>
  <si>
    <t>灯油</t>
    <rPh sb="0" eb="2">
      <t>トウユ</t>
    </rPh>
    <phoneticPr fontId="5"/>
  </si>
  <si>
    <t>軽油</t>
    <rPh sb="0" eb="2">
      <t>ケイユ</t>
    </rPh>
    <phoneticPr fontId="5"/>
  </si>
  <si>
    <t>A重油</t>
    <rPh sb="1" eb="3">
      <t>ジュウユ</t>
    </rPh>
    <phoneticPr fontId="5"/>
  </si>
  <si>
    <t>B・C重油</t>
    <rPh sb="3" eb="5">
      <t>ジュウユ</t>
    </rPh>
    <phoneticPr fontId="5"/>
  </si>
  <si>
    <t>石油アスファルト</t>
    <rPh sb="0" eb="2">
      <t>セキユ</t>
    </rPh>
    <phoneticPr fontId="5"/>
  </si>
  <si>
    <t>石油コークス</t>
    <rPh sb="0" eb="2">
      <t>セキユ</t>
    </rPh>
    <phoneticPr fontId="5"/>
  </si>
  <si>
    <t>石炭コークス</t>
    <rPh sb="0" eb="2">
      <t>セキタン</t>
    </rPh>
    <phoneticPr fontId="5"/>
  </si>
  <si>
    <t>コークス炉ガス</t>
    <rPh sb="4" eb="5">
      <t>ロ</t>
    </rPh>
    <phoneticPr fontId="5"/>
  </si>
  <si>
    <t>高炉ガス</t>
    <rPh sb="0" eb="2">
      <t>コウロ</t>
    </rPh>
    <phoneticPr fontId="5"/>
  </si>
  <si>
    <t>転炉ガス</t>
    <rPh sb="0" eb="2">
      <t>テンロ</t>
    </rPh>
    <phoneticPr fontId="5"/>
  </si>
  <si>
    <t>産業用蒸気</t>
    <rPh sb="0" eb="3">
      <t>サンギョウヨウ</t>
    </rPh>
    <rPh sb="3" eb="5">
      <t>ジョウキ</t>
    </rPh>
    <phoneticPr fontId="5"/>
  </si>
  <si>
    <t>産業用以外の蒸気</t>
    <rPh sb="0" eb="3">
      <t>サンギョウヨウ</t>
    </rPh>
    <rPh sb="3" eb="5">
      <t>イガイ</t>
    </rPh>
    <rPh sb="6" eb="8">
      <t>ジョウキ</t>
    </rPh>
    <phoneticPr fontId="5"/>
  </si>
  <si>
    <t>温水</t>
    <rPh sb="0" eb="2">
      <t>オンスイ</t>
    </rPh>
    <phoneticPr fontId="5"/>
  </si>
  <si>
    <t>冷水</t>
    <rPh sb="0" eb="2">
      <t>レイスイ</t>
    </rPh>
    <phoneticPr fontId="5"/>
  </si>
  <si>
    <t>小計</t>
    <rPh sb="0" eb="2">
      <t>ショウケイ</t>
    </rPh>
    <phoneticPr fontId="5"/>
  </si>
  <si>
    <t>石油ガス</t>
    <rPh sb="0" eb="2">
      <t>セキユ</t>
    </rPh>
    <phoneticPr fontId="5"/>
  </si>
  <si>
    <t>石炭</t>
    <rPh sb="0" eb="2">
      <t>セキタン</t>
    </rPh>
    <phoneticPr fontId="5"/>
  </si>
  <si>
    <t>その他</t>
    <rPh sb="2" eb="3">
      <t>タ</t>
    </rPh>
    <phoneticPr fontId="5"/>
  </si>
  <si>
    <t>電気</t>
    <rPh sb="0" eb="2">
      <t>デンキ</t>
    </rPh>
    <phoneticPr fontId="5"/>
  </si>
  <si>
    <t>液化石油ガス（LPG）</t>
    <rPh sb="0" eb="2">
      <t>エキカ</t>
    </rPh>
    <rPh sb="2" eb="4">
      <t>セキユ</t>
    </rPh>
    <phoneticPr fontId="5"/>
  </si>
  <si>
    <t>石油系炭化水素ガス</t>
    <rPh sb="0" eb="3">
      <t>セキユケイ</t>
    </rPh>
    <rPh sb="3" eb="5">
      <t>タンカ</t>
    </rPh>
    <rPh sb="5" eb="7">
      <t>スイソ</t>
    </rPh>
    <phoneticPr fontId="5"/>
  </si>
  <si>
    <t>その他可燃性天然ガス</t>
    <rPh sb="2" eb="3">
      <t>タ</t>
    </rPh>
    <rPh sb="3" eb="6">
      <t>カネンセイ</t>
    </rPh>
    <rPh sb="6" eb="8">
      <t>テンネン</t>
    </rPh>
    <phoneticPr fontId="5"/>
  </si>
  <si>
    <t>原料炭</t>
    <rPh sb="0" eb="2">
      <t>ゲンリョウ</t>
    </rPh>
    <rPh sb="2" eb="3">
      <t>タン</t>
    </rPh>
    <phoneticPr fontId="5"/>
  </si>
  <si>
    <t>一般炭</t>
    <rPh sb="0" eb="2">
      <t>イッパン</t>
    </rPh>
    <rPh sb="2" eb="3">
      <t>タン</t>
    </rPh>
    <phoneticPr fontId="5"/>
  </si>
  <si>
    <t>無煙炭</t>
    <rPh sb="0" eb="2">
      <t>ムエン</t>
    </rPh>
    <rPh sb="2" eb="3">
      <t>タン</t>
    </rPh>
    <phoneticPr fontId="5"/>
  </si>
  <si>
    <t>エネルギー使用量</t>
    <rPh sb="5" eb="7">
      <t>シヨウ</t>
    </rPh>
    <rPh sb="7" eb="8">
      <t>リョウ</t>
    </rPh>
    <phoneticPr fontId="5"/>
  </si>
  <si>
    <t>単位</t>
    <rPh sb="0" eb="2">
      <t>タンイ</t>
    </rPh>
    <phoneticPr fontId="5"/>
  </si>
  <si>
    <t>千㎥</t>
    <rPh sb="0" eb="1">
      <t>セン</t>
    </rPh>
    <phoneticPr fontId="5"/>
  </si>
  <si>
    <t>燃料</t>
    <rPh sb="0" eb="2">
      <t>ネンリョウ</t>
    </rPh>
    <phoneticPr fontId="5"/>
  </si>
  <si>
    <t>熱</t>
    <rPh sb="0" eb="1">
      <t>ネツ</t>
    </rPh>
    <phoneticPr fontId="5"/>
  </si>
  <si>
    <t>ナフサ</t>
    <phoneticPr fontId="5"/>
  </si>
  <si>
    <t>t</t>
    <phoneticPr fontId="5"/>
  </si>
  <si>
    <t>コールタール</t>
    <phoneticPr fontId="5"/>
  </si>
  <si>
    <t>GJ</t>
    <phoneticPr fontId="5"/>
  </si>
  <si>
    <t>液化天然ガス（LＮG）</t>
    <rPh sb="0" eb="2">
      <t>エキカ</t>
    </rPh>
    <rPh sb="2" eb="4">
      <t>テンネン</t>
    </rPh>
    <phoneticPr fontId="5"/>
  </si>
  <si>
    <t>揮発油（ガソリン）</t>
    <rPh sb="0" eb="3">
      <t>キハツユ</t>
    </rPh>
    <phoneticPr fontId="5"/>
  </si>
  <si>
    <t>都市ガス</t>
    <rPh sb="0" eb="2">
      <t>トシ</t>
    </rPh>
    <phoneticPr fontId="5"/>
  </si>
  <si>
    <r>
      <t>千k</t>
    </r>
    <r>
      <rPr>
        <sz val="11"/>
        <rFont val="ＭＳ Ｐゴシック"/>
        <family val="3"/>
        <charset val="128"/>
      </rPr>
      <t>W</t>
    </r>
    <r>
      <rPr>
        <sz val="11"/>
        <rFont val="ＭＳ Ｐゴシック"/>
        <family val="3"/>
        <charset val="128"/>
      </rPr>
      <t>h</t>
    </r>
    <rPh sb="0" eb="1">
      <t>セン</t>
    </rPh>
    <phoneticPr fontId="5"/>
  </si>
  <si>
    <t>A0002</t>
  </si>
  <si>
    <t>A0003</t>
  </si>
  <si>
    <t>A0004</t>
  </si>
  <si>
    <t>A0007</t>
  </si>
  <si>
    <t>A0008</t>
  </si>
  <si>
    <t>A0009</t>
  </si>
  <si>
    <t>A0011</t>
  </si>
  <si>
    <t>A0012</t>
  </si>
  <si>
    <t>A0013</t>
  </si>
  <si>
    <t>A0014</t>
  </si>
  <si>
    <t>A0015</t>
  </si>
  <si>
    <t>A0016</t>
  </si>
  <si>
    <t>A0017</t>
  </si>
  <si>
    <t>A0018</t>
  </si>
  <si>
    <t>A0019</t>
  </si>
  <si>
    <t>A0020</t>
  </si>
  <si>
    <t>A0021</t>
  </si>
  <si>
    <t>A0023</t>
  </si>
  <si>
    <t>A0024</t>
  </si>
  <si>
    <t>A0025</t>
  </si>
  <si>
    <t>A0026</t>
  </si>
  <si>
    <t>A0027</t>
  </si>
  <si>
    <t>A0028</t>
  </si>
  <si>
    <t>A0031</t>
  </si>
  <si>
    <t>A0032</t>
  </si>
  <si>
    <t>A0034</t>
  </si>
  <si>
    <t>A0035</t>
  </si>
  <si>
    <t>A0036</t>
  </si>
  <si>
    <t>A0037</t>
  </si>
  <si>
    <t>A0039</t>
  </si>
  <si>
    <t>A0042</t>
  </si>
  <si>
    <t>A0043</t>
  </si>
  <si>
    <t>A0045</t>
  </si>
  <si>
    <t>A0046</t>
  </si>
  <si>
    <t>A0048</t>
  </si>
  <si>
    <t>A0049</t>
  </si>
  <si>
    <t>A0050</t>
  </si>
  <si>
    <t>A0051</t>
  </si>
  <si>
    <t>A0052</t>
  </si>
  <si>
    <t>A0053</t>
  </si>
  <si>
    <t>A0054</t>
  </si>
  <si>
    <t>A0055</t>
  </si>
  <si>
    <t>A0056</t>
  </si>
  <si>
    <t>A0057</t>
  </si>
  <si>
    <t>A0058</t>
  </si>
  <si>
    <t>A0060</t>
  </si>
  <si>
    <t>A0061</t>
  </si>
  <si>
    <t>A0062</t>
  </si>
  <si>
    <t>A0063</t>
  </si>
  <si>
    <t>A0064</t>
  </si>
  <si>
    <t>A0065</t>
  </si>
  <si>
    <t>A0066</t>
  </si>
  <si>
    <t>A0067</t>
  </si>
  <si>
    <t>A0068</t>
  </si>
  <si>
    <t>A0069</t>
  </si>
  <si>
    <t>A0070</t>
  </si>
  <si>
    <t>A0071</t>
  </si>
  <si>
    <t>A0072</t>
  </si>
  <si>
    <t>A0073</t>
  </si>
  <si>
    <t>A0074</t>
  </si>
  <si>
    <t>A0075</t>
  </si>
  <si>
    <t>A0076</t>
  </si>
  <si>
    <t>A0077</t>
  </si>
  <si>
    <t>A0079</t>
  </si>
  <si>
    <t>A0080</t>
  </si>
  <si>
    <t>A0081</t>
  </si>
  <si>
    <t>A0082</t>
  </si>
  <si>
    <t>A0083</t>
  </si>
  <si>
    <t>A0084</t>
  </si>
  <si>
    <t>A0085</t>
  </si>
  <si>
    <t>A0086</t>
  </si>
  <si>
    <t>A0087</t>
  </si>
  <si>
    <t>A0088</t>
  </si>
  <si>
    <t>A0089</t>
  </si>
  <si>
    <t>A0090</t>
  </si>
  <si>
    <t>A0091</t>
  </si>
  <si>
    <t>A0092</t>
  </si>
  <si>
    <t>A0093</t>
  </si>
  <si>
    <t>A0098</t>
  </si>
  <si>
    <t>A0103</t>
  </si>
  <si>
    <t>A0104</t>
  </si>
  <si>
    <t>A0105</t>
  </si>
  <si>
    <t>A0107</t>
  </si>
  <si>
    <t>A0110</t>
  </si>
  <si>
    <t>A0119</t>
  </si>
  <si>
    <t>A0120</t>
  </si>
  <si>
    <t>A0121</t>
  </si>
  <si>
    <t>A0122</t>
  </si>
  <si>
    <t>A0123</t>
  </si>
  <si>
    <t>A0124</t>
  </si>
  <si>
    <t>A0125</t>
  </si>
  <si>
    <t>A0126</t>
  </si>
  <si>
    <t>A0127</t>
  </si>
  <si>
    <t>A0128</t>
  </si>
  <si>
    <t>A0130</t>
  </si>
  <si>
    <t>A0133</t>
  </si>
  <si>
    <t>A0134</t>
  </si>
  <si>
    <t>A0135</t>
  </si>
  <si>
    <t>A0136</t>
  </si>
  <si>
    <t>A0137</t>
  </si>
  <si>
    <t>A0138</t>
  </si>
  <si>
    <t>A0140</t>
  </si>
  <si>
    <t>A0141</t>
  </si>
  <si>
    <t>A0142</t>
  </si>
  <si>
    <t>A0143</t>
  </si>
  <si>
    <t>A0144</t>
  </si>
  <si>
    <t>A0145</t>
  </si>
  <si>
    <t>A0146</t>
  </si>
  <si>
    <t>A0147</t>
  </si>
  <si>
    <t>A0149</t>
  </si>
  <si>
    <t>A0150</t>
  </si>
  <si>
    <t>A0151</t>
  </si>
  <si>
    <t>A0153</t>
  </si>
  <si>
    <t>A0155</t>
  </si>
  <si>
    <t>A0157</t>
  </si>
  <si>
    <t>A0158</t>
  </si>
  <si>
    <t>A0159</t>
  </si>
  <si>
    <t>A0160</t>
  </si>
  <si>
    <t>A0161</t>
  </si>
  <si>
    <t>A0162</t>
  </si>
  <si>
    <t>A0163</t>
  </si>
  <si>
    <t>A0164</t>
  </si>
  <si>
    <t>A0165</t>
  </si>
  <si>
    <t>A0166</t>
  </si>
  <si>
    <t>A0167</t>
  </si>
  <si>
    <t>A0168</t>
  </si>
  <si>
    <t>A0169</t>
  </si>
  <si>
    <t>A0170</t>
  </si>
  <si>
    <t>A0172</t>
  </si>
  <si>
    <t>A0173</t>
  </si>
  <si>
    <t>A0175</t>
  </si>
  <si>
    <t>A0177</t>
  </si>
  <si>
    <t>A0178</t>
  </si>
  <si>
    <t>A0179</t>
  </si>
  <si>
    <t>A0180</t>
  </si>
  <si>
    <t>A0181</t>
  </si>
  <si>
    <t>A0183</t>
  </si>
  <si>
    <t>A0184</t>
  </si>
  <si>
    <t>A0185</t>
  </si>
  <si>
    <t>A0186</t>
  </si>
  <si>
    <t>A0187</t>
  </si>
  <si>
    <t>A0188</t>
  </si>
  <si>
    <t>A0189</t>
  </si>
  <si>
    <t>A0190</t>
  </si>
  <si>
    <t>A0191</t>
  </si>
  <si>
    <t>A0193</t>
  </si>
  <si>
    <t>A0194</t>
  </si>
  <si>
    <t>A0195</t>
  </si>
  <si>
    <t>A0196</t>
  </si>
  <si>
    <t>A0197</t>
  </si>
  <si>
    <t>A0199</t>
  </si>
  <si>
    <t>A0200</t>
  </si>
  <si>
    <t>A0203</t>
  </si>
  <si>
    <t>A0204</t>
  </si>
  <si>
    <t>A0206</t>
  </si>
  <si>
    <t>A0209</t>
  </si>
  <si>
    <t>A0210</t>
  </si>
  <si>
    <t>A0211</t>
  </si>
  <si>
    <t>A0213</t>
  </si>
  <si>
    <t>A0214</t>
  </si>
  <si>
    <t>A0216</t>
  </si>
  <si>
    <t>A0217</t>
  </si>
  <si>
    <t>A0218</t>
  </si>
  <si>
    <t>A0220</t>
  </si>
  <si>
    <t>A0221</t>
  </si>
  <si>
    <t>A0222</t>
  </si>
  <si>
    <t>A0223</t>
  </si>
  <si>
    <t>A0226</t>
  </si>
  <si>
    <t>A0227</t>
  </si>
  <si>
    <t>A0228</t>
  </si>
  <si>
    <t>A0229</t>
  </si>
  <si>
    <t>A0231</t>
  </si>
  <si>
    <t>A0232</t>
  </si>
  <si>
    <t>A0234</t>
  </si>
  <si>
    <t>A0236</t>
  </si>
  <si>
    <t>A0237</t>
  </si>
  <si>
    <t>A0239</t>
  </si>
  <si>
    <t>A0240</t>
  </si>
  <si>
    <t>A0241</t>
  </si>
  <si>
    <t>A0243</t>
  </si>
  <si>
    <t>A0245</t>
  </si>
  <si>
    <t>A0246</t>
  </si>
  <si>
    <t>A0248</t>
  </si>
  <si>
    <t>A0250</t>
  </si>
  <si>
    <t>A0253</t>
  </si>
  <si>
    <t>A0254</t>
  </si>
  <si>
    <t>A0256</t>
  </si>
  <si>
    <t>A0257</t>
  </si>
  <si>
    <t>A0258</t>
  </si>
  <si>
    <t>A0259</t>
  </si>
  <si>
    <t>A0261</t>
  </si>
  <si>
    <t>A0264</t>
  </si>
  <si>
    <t>A0265</t>
  </si>
  <si>
    <t>A0277</t>
  </si>
  <si>
    <t>A0278</t>
  </si>
  <si>
    <t>A0279</t>
  </si>
  <si>
    <t>A0280</t>
  </si>
  <si>
    <t>A0281</t>
  </si>
  <si>
    <t>A0283</t>
  </si>
  <si>
    <t>A0284</t>
  </si>
  <si>
    <t>A0285</t>
  </si>
  <si>
    <t>A0286</t>
  </si>
  <si>
    <t>A0287</t>
  </si>
  <si>
    <t>A0288</t>
  </si>
  <si>
    <t>A0292</t>
  </si>
  <si>
    <t>A0293</t>
  </si>
  <si>
    <t>A0294</t>
  </si>
  <si>
    <t>A0295</t>
  </si>
  <si>
    <t>A0296</t>
  </si>
  <si>
    <t>A0300</t>
  </si>
  <si>
    <t>A0303</t>
  </si>
  <si>
    <t>A0305</t>
  </si>
  <si>
    <t>A0306</t>
  </si>
  <si>
    <t>A0308</t>
  </si>
  <si>
    <t>A0310</t>
  </si>
  <si>
    <t>A0311</t>
  </si>
  <si>
    <t>A0312</t>
  </si>
  <si>
    <t>A0313</t>
  </si>
  <si>
    <t>A0314</t>
  </si>
  <si>
    <t>A0315</t>
  </si>
  <si>
    <t>A0317</t>
  </si>
  <si>
    <t>A0318</t>
  </si>
  <si>
    <t>A0323</t>
  </si>
  <si>
    <t>A0324</t>
  </si>
  <si>
    <t>A0330</t>
  </si>
  <si>
    <t>A0332</t>
  </si>
  <si>
    <t>A0336</t>
  </si>
  <si>
    <t>A0337</t>
  </si>
  <si>
    <t>A0338</t>
  </si>
  <si>
    <t>A0340</t>
  </si>
  <si>
    <t>A0342</t>
  </si>
  <si>
    <t>A0343</t>
  </si>
  <si>
    <t>A0344</t>
  </si>
  <si>
    <t>A0345</t>
  </si>
  <si>
    <t>A0348</t>
  </si>
  <si>
    <t>A0349</t>
  </si>
  <si>
    <t>A0350</t>
  </si>
  <si>
    <t>A0351</t>
  </si>
  <si>
    <t>A0352</t>
  </si>
  <si>
    <t>A0353</t>
  </si>
  <si>
    <t>A0355</t>
  </si>
  <si>
    <t>A0356</t>
  </si>
  <si>
    <t>A0360</t>
  </si>
  <si>
    <t>A0362</t>
  </si>
  <si>
    <t>A0364</t>
  </si>
  <si>
    <t>A0365</t>
  </si>
  <si>
    <t>A0366</t>
  </si>
  <si>
    <t>A0367</t>
  </si>
  <si>
    <t>A0368</t>
  </si>
  <si>
    <t>A0369</t>
  </si>
  <si>
    <t>A0371</t>
  </si>
  <si>
    <t>A0372</t>
  </si>
  <si>
    <t>A0373</t>
  </si>
  <si>
    <t>A0376</t>
  </si>
  <si>
    <t>A0377</t>
  </si>
  <si>
    <t>A0378</t>
  </si>
  <si>
    <t>A0379</t>
  </si>
  <si>
    <t>A0380</t>
  </si>
  <si>
    <t>A0381</t>
  </si>
  <si>
    <t>A0382</t>
  </si>
  <si>
    <t>A0383</t>
  </si>
  <si>
    <t>A0385</t>
  </si>
  <si>
    <t>A0386</t>
  </si>
  <si>
    <t>A0387</t>
  </si>
  <si>
    <t>A0388</t>
  </si>
  <si>
    <t>A0389</t>
  </si>
  <si>
    <t>A0390</t>
  </si>
  <si>
    <t>A0391</t>
  </si>
  <si>
    <t>A0392</t>
  </si>
  <si>
    <t>A0393</t>
  </si>
  <si>
    <t>A0396</t>
  </si>
  <si>
    <t>A0397</t>
  </si>
  <si>
    <t>A0398</t>
  </si>
  <si>
    <t>A0402</t>
  </si>
  <si>
    <t>A0403</t>
  </si>
  <si>
    <t>A0405</t>
  </si>
  <si>
    <t>A0406</t>
  </si>
  <si>
    <t>A0411</t>
  </si>
  <si>
    <t>A0415</t>
  </si>
  <si>
    <t>A0416</t>
  </si>
  <si>
    <t>A0419</t>
  </si>
  <si>
    <t>A0420</t>
  </si>
  <si>
    <t>A0424</t>
  </si>
  <si>
    <t>A0425</t>
  </si>
  <si>
    <t>A0427</t>
  </si>
  <si>
    <t>A0431</t>
  </si>
  <si>
    <t>A0435</t>
  </si>
  <si>
    <t>A0436</t>
  </si>
  <si>
    <t>A0437</t>
  </si>
  <si>
    <t>A0438</t>
  </si>
  <si>
    <t>A0439</t>
  </si>
  <si>
    <t>A0440</t>
  </si>
  <si>
    <t>A0441</t>
  </si>
  <si>
    <t>A0442</t>
  </si>
  <si>
    <t>A0443</t>
  </si>
  <si>
    <t>A0445</t>
  </si>
  <si>
    <t>A0446</t>
  </si>
  <si>
    <t>A0447</t>
  </si>
  <si>
    <t>A0448</t>
  </si>
  <si>
    <t>A0451</t>
  </si>
  <si>
    <t>A0452</t>
  </si>
  <si>
    <t>A0453</t>
  </si>
  <si>
    <t>A0454</t>
  </si>
  <si>
    <t>A0455</t>
  </si>
  <si>
    <t>A0456</t>
  </si>
  <si>
    <t>A0458</t>
  </si>
  <si>
    <t>A0461</t>
  </si>
  <si>
    <t>A0465</t>
  </si>
  <si>
    <t>A0466</t>
  </si>
  <si>
    <t>A0467</t>
  </si>
  <si>
    <t>A0468</t>
  </si>
  <si>
    <t>A0470</t>
  </si>
  <si>
    <t>A0471</t>
  </si>
  <si>
    <t>A0472</t>
  </si>
  <si>
    <t>A0473</t>
  </si>
  <si>
    <t>A0476</t>
  </si>
  <si>
    <t>A0477</t>
  </si>
  <si>
    <t>A0480</t>
  </si>
  <si>
    <t>A0481</t>
  </si>
  <si>
    <t>A0482</t>
  </si>
  <si>
    <t>A0484</t>
  </si>
  <si>
    <t>A0486</t>
  </si>
  <si>
    <t>A0487</t>
  </si>
  <si>
    <t>A0490</t>
  </si>
  <si>
    <t>A0491</t>
  </si>
  <si>
    <t>A0493</t>
  </si>
  <si>
    <t>A0494</t>
  </si>
  <si>
    <t>A0495</t>
  </si>
  <si>
    <t>A0499</t>
  </si>
  <si>
    <t>A0500</t>
  </si>
  <si>
    <t>A0501</t>
  </si>
  <si>
    <t>A0502</t>
  </si>
  <si>
    <t>A0503</t>
  </si>
  <si>
    <t>A0506</t>
  </si>
  <si>
    <t>A0507</t>
  </si>
  <si>
    <t>A0508</t>
  </si>
  <si>
    <t>A0509</t>
  </si>
  <si>
    <t>A0510</t>
  </si>
  <si>
    <t>A0511</t>
  </si>
  <si>
    <t>A0513</t>
  </si>
  <si>
    <t>A0514</t>
  </si>
  <si>
    <t>A0515</t>
  </si>
  <si>
    <t>A0519</t>
  </si>
  <si>
    <t>A0520</t>
  </si>
  <si>
    <t>A0525</t>
  </si>
  <si>
    <t>A0526</t>
  </si>
  <si>
    <t>A0528</t>
  </si>
  <si>
    <t>A0534</t>
  </si>
  <si>
    <t>A0536</t>
  </si>
  <si>
    <t>A0537</t>
  </si>
  <si>
    <t>A0539</t>
  </si>
  <si>
    <t>A0543</t>
  </si>
  <si>
    <t>A0548</t>
  </si>
  <si>
    <t>A0552</t>
  </si>
  <si>
    <t>熱量Ｂ
（GJ）</t>
    <rPh sb="0" eb="2">
      <t>ネツリョウ</t>
    </rPh>
    <phoneticPr fontId="5"/>
  </si>
  <si>
    <t>熱量Ａ
（GJ）</t>
    <rPh sb="0" eb="2">
      <t>ネツリョウ</t>
    </rPh>
    <phoneticPr fontId="5"/>
  </si>
  <si>
    <t>数値Ａ</t>
    <rPh sb="0" eb="2">
      <t>スウチ</t>
    </rPh>
    <phoneticPr fontId="5"/>
  </si>
  <si>
    <t>数値Ｂ</t>
    <rPh sb="0" eb="2">
      <t>スウチ</t>
    </rPh>
    <phoneticPr fontId="5"/>
  </si>
  <si>
    <t>千kWh</t>
    <phoneticPr fontId="5"/>
  </si>
  <si>
    <t>合　計</t>
    <rPh sb="0" eb="1">
      <t>ゴウ</t>
    </rPh>
    <rPh sb="2" eb="3">
      <t>ケイ</t>
    </rPh>
    <phoneticPr fontId="5"/>
  </si>
  <si>
    <t>可燃性
天然ガス</t>
    <rPh sb="0" eb="3">
      <t>カネンセイ</t>
    </rPh>
    <rPh sb="4" eb="6">
      <t>テンネン</t>
    </rPh>
    <phoneticPr fontId="5"/>
  </si>
  <si>
    <t>別紙１（エネルギー起源二酸化炭素排出量計算表）</t>
    <rPh sb="0" eb="2">
      <t>ベッシ</t>
    </rPh>
    <rPh sb="9" eb="11">
      <t>キゲン</t>
    </rPh>
    <rPh sb="11" eb="14">
      <t>ニサンカ</t>
    </rPh>
    <rPh sb="14" eb="16">
      <t>タンソ</t>
    </rPh>
    <rPh sb="16" eb="18">
      <t>ハイシュツ</t>
    </rPh>
    <rPh sb="18" eb="19">
      <t>リョウ</t>
    </rPh>
    <rPh sb="19" eb="21">
      <t>ケイサン</t>
    </rPh>
    <rPh sb="21" eb="22">
      <t>ヒョウ</t>
    </rPh>
    <phoneticPr fontId="5"/>
  </si>
  <si>
    <t>A0156</t>
  </si>
  <si>
    <t>A0230</t>
  </si>
  <si>
    <t>A0267</t>
  </si>
  <si>
    <t>北海道電力(株)</t>
  </si>
  <si>
    <t>A0268</t>
  </si>
  <si>
    <t>東北電力(株)</t>
  </si>
  <si>
    <t>A0269</t>
  </si>
  <si>
    <t>東京電力エナジーパートナー(株)</t>
  </si>
  <si>
    <t>A0270</t>
  </si>
  <si>
    <t>A0271</t>
  </si>
  <si>
    <t>北陸電力(株)</t>
  </si>
  <si>
    <t>A0272</t>
  </si>
  <si>
    <t>A0273</t>
  </si>
  <si>
    <t>中国電力(株)</t>
  </si>
  <si>
    <t>A0274</t>
  </si>
  <si>
    <t>四国電力(株)</t>
  </si>
  <si>
    <t>A0275</t>
  </si>
  <si>
    <t>九州電力(株)</t>
  </si>
  <si>
    <t>A0276</t>
  </si>
  <si>
    <t>沖縄電力(株)</t>
  </si>
  <si>
    <t>A0269_東京電力エナジーパートナー(株)</t>
  </si>
  <si>
    <t>kL</t>
    <phoneticPr fontId="5"/>
  </si>
  <si>
    <t>経産省の登録番号</t>
    <rPh sb="0" eb="3">
      <t>ケイサンショウ</t>
    </rPh>
    <rPh sb="4" eb="6">
      <t>トウロク</t>
    </rPh>
    <rPh sb="6" eb="8">
      <t>バンゴウ</t>
    </rPh>
    <phoneticPr fontId="35"/>
  </si>
  <si>
    <t>事業者名</t>
    <rPh sb="0" eb="3">
      <t>ジギョウシャ</t>
    </rPh>
    <rPh sb="3" eb="4">
      <t>メイ</t>
    </rPh>
    <phoneticPr fontId="35"/>
  </si>
  <si>
    <t>メニューＡ</t>
    <phoneticPr fontId="35"/>
  </si>
  <si>
    <t>メニューＣ</t>
    <phoneticPr fontId="35"/>
  </si>
  <si>
    <t>メニューＥ</t>
    <phoneticPr fontId="35"/>
  </si>
  <si>
    <t>メニューＦ</t>
    <phoneticPr fontId="35"/>
  </si>
  <si>
    <t>メニューＩ</t>
    <phoneticPr fontId="35"/>
  </si>
  <si>
    <t>参考値_事業者全体</t>
    <phoneticPr fontId="35"/>
  </si>
  <si>
    <t>昼間</t>
    <rPh sb="0" eb="2">
      <t>ヒルマ</t>
    </rPh>
    <phoneticPr fontId="5"/>
  </si>
  <si>
    <t>夜間</t>
    <rPh sb="0" eb="2">
      <t>ヤカン</t>
    </rPh>
    <phoneticPr fontId="5"/>
  </si>
  <si>
    <t>エネルギー起源二酸化炭素</t>
    <rPh sb="5" eb="7">
      <t>キゲン</t>
    </rPh>
    <rPh sb="7" eb="10">
      <t>ニサンカ</t>
    </rPh>
    <rPh sb="10" eb="12">
      <t>タンソ</t>
    </rPh>
    <phoneticPr fontId="5"/>
  </si>
  <si>
    <t>基礎</t>
    <rPh sb="0" eb="2">
      <t>キソ</t>
    </rPh>
    <phoneticPr fontId="5"/>
  </si>
  <si>
    <t>調整後</t>
    <rPh sb="0" eb="2">
      <t>チョウセイ</t>
    </rPh>
    <rPh sb="2" eb="3">
      <t>ゴ</t>
    </rPh>
    <phoneticPr fontId="5"/>
  </si>
  <si>
    <t>販売されたエネルギー量</t>
    <rPh sb="0" eb="2">
      <t>ハンバイ</t>
    </rPh>
    <rPh sb="10" eb="11">
      <t>リョウ</t>
    </rPh>
    <phoneticPr fontId="5"/>
  </si>
  <si>
    <t>tC/GJ</t>
    <phoneticPr fontId="5"/>
  </si>
  <si>
    <t>tCO2/GJ</t>
    <phoneticPr fontId="5"/>
  </si>
  <si>
    <t>tCO2/kWh</t>
    <phoneticPr fontId="5"/>
  </si>
  <si>
    <t>排出量原単位の指標</t>
    <rPh sb="7" eb="9">
      <t>シヒョウ</t>
    </rPh>
    <phoneticPr fontId="5"/>
  </si>
  <si>
    <t>名称</t>
    <rPh sb="0" eb="2">
      <t>メイショウ</t>
    </rPh>
    <phoneticPr fontId="5"/>
  </si>
  <si>
    <t>量</t>
    <phoneticPr fontId="5"/>
  </si>
  <si>
    <t>単位</t>
    <phoneticPr fontId="5"/>
  </si>
  <si>
    <t>エラー</t>
  </si>
  <si>
    <t>メニューＣ</t>
  </si>
  <si>
    <t>メニューＡ</t>
  </si>
  <si>
    <t>メニューＢ</t>
  </si>
  <si>
    <t>メニューなし</t>
  </si>
  <si>
    <t>単位発熱量</t>
    <phoneticPr fontId="5"/>
  </si>
  <si>
    <t>区分</t>
    <rPh sb="0" eb="2">
      <t>クブン</t>
    </rPh>
    <phoneticPr fontId="35"/>
  </si>
  <si>
    <t>千kWh</t>
    <rPh sb="0" eb="1">
      <t>セン</t>
    </rPh>
    <phoneticPr fontId="5"/>
  </si>
  <si>
    <t>kL</t>
  </si>
  <si>
    <t>t</t>
  </si>
  <si>
    <t>GJ</t>
  </si>
  <si>
    <t>エネルギーの種類</t>
    <phoneticPr fontId="5"/>
  </si>
  <si>
    <t>電気事業者の販売実績年度</t>
    <rPh sb="0" eb="2">
      <t>デンキ</t>
    </rPh>
    <rPh sb="2" eb="5">
      <t>ジギョウシャ</t>
    </rPh>
    <rPh sb="6" eb="8">
      <t>ハンバイ</t>
    </rPh>
    <rPh sb="8" eb="10">
      <t>ジッセキ</t>
    </rPh>
    <rPh sb="10" eb="12">
      <t>ネンド</t>
    </rPh>
    <phoneticPr fontId="35"/>
  </si>
  <si>
    <t>↓自動計算</t>
    <rPh sb="1" eb="3">
      <t>ジドウ</t>
    </rPh>
    <rPh sb="3" eb="5">
      <t>ケイサン</t>
    </rPh>
    <phoneticPr fontId="5"/>
  </si>
  <si>
    <t>別紙１（エネルギー起源二酸化炭素排出量計算表）：エネルギー使用量一覧表</t>
    <rPh sb="0" eb="2">
      <t>ベッシ</t>
    </rPh>
    <rPh sb="9" eb="11">
      <t>キゲン</t>
    </rPh>
    <rPh sb="11" eb="14">
      <t>ニサンカ</t>
    </rPh>
    <rPh sb="14" eb="16">
      <t>タンソ</t>
    </rPh>
    <rPh sb="16" eb="18">
      <t>ハイシュツ</t>
    </rPh>
    <rPh sb="18" eb="19">
      <t>リョウ</t>
    </rPh>
    <rPh sb="19" eb="21">
      <t>ケイサン</t>
    </rPh>
    <rPh sb="21" eb="22">
      <t>ヒョウ</t>
    </rPh>
    <phoneticPr fontId="5"/>
  </si>
  <si>
    <t>事業者名</t>
    <rPh sb="0" eb="3">
      <t>ジギョウシャ</t>
    </rPh>
    <rPh sb="3" eb="4">
      <t>メイ</t>
    </rPh>
    <phoneticPr fontId="5"/>
  </si>
  <si>
    <t>国の公表年月日</t>
    <rPh sb="0" eb="1">
      <t>クニ</t>
    </rPh>
    <rPh sb="2" eb="4">
      <t>コウヒョウ</t>
    </rPh>
    <rPh sb="4" eb="7">
      <t>ネンガッピ</t>
    </rPh>
    <phoneticPr fontId="35"/>
  </si>
  <si>
    <t>県に提出する計画書の初年度</t>
    <rPh sb="0" eb="1">
      <t>ケン</t>
    </rPh>
    <rPh sb="2" eb="4">
      <t>テイシュツ</t>
    </rPh>
    <rPh sb="6" eb="8">
      <t>ケイカク</t>
    </rPh>
    <rPh sb="8" eb="9">
      <t>ショ</t>
    </rPh>
    <rPh sb="10" eb="13">
      <t>ショネンド</t>
    </rPh>
    <phoneticPr fontId="35"/>
  </si>
  <si>
    <t>メニューＥ</t>
  </si>
  <si>
    <t>メニューＤ</t>
  </si>
  <si>
    <t>A0555</t>
  </si>
  <si>
    <t>ＭＧＣエネルギー(株)</t>
  </si>
  <si>
    <t>福島フェニックス電力(株)</t>
  </si>
  <si>
    <t>エア・ウォーター(株)</t>
  </si>
  <si>
    <t>おいでんエネルギー(株)</t>
  </si>
  <si>
    <t>丸紅伊那みらいでんき(株)</t>
  </si>
  <si>
    <t>富士山エナジー(株)</t>
  </si>
  <si>
    <t>グリーンシティこばやし(株)</t>
  </si>
  <si>
    <t>スマートエナジー熊本(株)</t>
  </si>
  <si>
    <t>福山未来エナジー(株)</t>
  </si>
  <si>
    <t>五島市民電力(株)</t>
  </si>
  <si>
    <t>電力保全サービス(株)</t>
  </si>
  <si>
    <t>リストプロパティーズ(株)</t>
  </si>
  <si>
    <t>緑屋電気(株)</t>
  </si>
  <si>
    <t>(株)イーネットワーク</t>
  </si>
  <si>
    <t>スマートエコエナジー(株)</t>
  </si>
  <si>
    <t>新電力新潟(株)</t>
  </si>
  <si>
    <t>気仙沼グリーンエナジー(株)</t>
  </si>
  <si>
    <t>生活協同組合コープながの</t>
  </si>
  <si>
    <t>酒田天然瓦斯(株)</t>
  </si>
  <si>
    <t>新潟スワンエナジー(株)</t>
  </si>
  <si>
    <t>グリーンピープルズパワー(株)</t>
  </si>
  <si>
    <t>(株)デンケン</t>
  </si>
  <si>
    <t>(株)東名</t>
  </si>
  <si>
    <t>北海道電力コクリエーション(株)</t>
  </si>
  <si>
    <t>デジタルグリッド(株)</t>
  </si>
  <si>
    <t>単位発熱量GJ/千㎥：</t>
    <rPh sb="0" eb="2">
      <t>タンイ</t>
    </rPh>
    <rPh sb="2" eb="4">
      <t>ハツネツ</t>
    </rPh>
    <rPh sb="4" eb="5">
      <t>リョウ</t>
    </rPh>
    <rPh sb="8" eb="9">
      <t>セン</t>
    </rPh>
    <phoneticPr fontId="5"/>
  </si>
  <si>
    <t>調整後</t>
    <rPh sb="0" eb="3">
      <t>チョウセイゴ</t>
    </rPh>
    <phoneticPr fontId="35"/>
  </si>
  <si>
    <t>メニューＢ</t>
    <phoneticPr fontId="35"/>
  </si>
  <si>
    <t>メニューＤ</t>
    <phoneticPr fontId="35"/>
  </si>
  <si>
    <t>メニューＧ</t>
    <phoneticPr fontId="35"/>
  </si>
  <si>
    <t>メニューＨ</t>
    <phoneticPr fontId="35"/>
  </si>
  <si>
    <t>メニューＪ</t>
    <phoneticPr fontId="35"/>
  </si>
  <si>
    <t>メニューＫ</t>
    <phoneticPr fontId="35"/>
  </si>
  <si>
    <t>メニューＬ</t>
    <phoneticPr fontId="35"/>
  </si>
  <si>
    <t>メニューＭ</t>
    <phoneticPr fontId="35"/>
  </si>
  <si>
    <t>メニューＦ</t>
  </si>
  <si>
    <t>参考値_事業者全体</t>
  </si>
  <si>
    <t>【選択可能なメニュー】</t>
    <phoneticPr fontId="5"/>
  </si>
  <si>
    <t>メニューＫ</t>
  </si>
  <si>
    <t>メニューＬ</t>
  </si>
  <si>
    <t>メニューＭ</t>
  </si>
  <si>
    <t>原油換算エネルギー使用量(kL)</t>
    <rPh sb="0" eb="2">
      <t>ゲンユ</t>
    </rPh>
    <rPh sb="2" eb="4">
      <t>カンサン</t>
    </rPh>
    <rPh sb="9" eb="11">
      <t>シヨウ</t>
    </rPh>
    <rPh sb="11" eb="12">
      <t>リョウ</t>
    </rPh>
    <phoneticPr fontId="5"/>
  </si>
  <si>
    <r>
      <rPr>
        <b/>
        <sz val="16"/>
        <rFont val="ＭＳ Ｐゴシック"/>
        <family val="3"/>
        <charset val="128"/>
      </rPr>
      <t>二酸化炭素排出合計量(tCO2)</t>
    </r>
    <r>
      <rPr>
        <b/>
        <sz val="14"/>
        <rFont val="ＭＳ Ｐゴシック"/>
        <family val="3"/>
        <charset val="128"/>
      </rPr>
      <t xml:space="preserve">
</t>
    </r>
    <r>
      <rPr>
        <sz val="12"/>
        <rFont val="ＭＳ Ｐゴシック"/>
        <family val="3"/>
        <charset val="128"/>
      </rPr>
      <t>（有効数字３桁処理後）</t>
    </r>
    <rPh sb="23" eb="24">
      <t>ケタ</t>
    </rPh>
    <rPh sb="26" eb="27">
      <t>ゴ</t>
    </rPh>
    <phoneticPr fontId="5"/>
  </si>
  <si>
    <t>CO2排出係数</t>
    <rPh sb="3" eb="5">
      <t>ハイシュツ</t>
    </rPh>
    <rPh sb="5" eb="7">
      <t>ケイスウ</t>
    </rPh>
    <phoneticPr fontId="5"/>
  </si>
  <si>
    <t>CO2排出量(tCO2)</t>
    <rPh sb="3" eb="5">
      <t>ハイシュツ</t>
    </rPh>
    <rPh sb="5" eb="6">
      <t>リョウ</t>
    </rPh>
    <phoneticPr fontId="5"/>
  </si>
  <si>
    <t>件</t>
    <rPh sb="0" eb="1">
      <t>ケン</t>
    </rPh>
    <phoneticPr fontId="5"/>
  </si>
  <si>
    <t>（うち上記以外の県域</t>
    <rPh sb="3" eb="5">
      <t>ジョウキ</t>
    </rPh>
    <rPh sb="5" eb="7">
      <t>イガイ</t>
    </rPh>
    <rPh sb="8" eb="10">
      <t>ケンイキ</t>
    </rPh>
    <phoneticPr fontId="5"/>
  </si>
  <si>
    <t>件）</t>
    <rPh sb="0" eb="1">
      <t>ケン</t>
    </rPh>
    <phoneticPr fontId="5"/>
  </si>
  <si>
    <t>（うち横浜・川崎市内</t>
    <rPh sb="3" eb="5">
      <t>ヨコハマ</t>
    </rPh>
    <rPh sb="6" eb="8">
      <t>カワサキ</t>
    </rPh>
    <rPh sb="8" eb="10">
      <t>シナイ</t>
    </rPh>
    <phoneticPr fontId="5"/>
  </si>
  <si>
    <t>合計：</t>
    <rPh sb="0" eb="2">
      <t>ゴウケイ</t>
    </rPh>
    <phoneticPr fontId="5"/>
  </si>
  <si>
    <t>全県の事業所数</t>
    <rPh sb="0" eb="2">
      <t>ゼンケン</t>
    </rPh>
    <rPh sb="3" eb="4">
      <t>コト</t>
    </rPh>
    <rPh sb="4" eb="5">
      <t>ゴウ</t>
    </rPh>
    <rPh sb="5" eb="6">
      <t>ショ</t>
    </rPh>
    <rPh sb="6" eb="7">
      <t>スウ</t>
    </rPh>
    <phoneticPr fontId="5"/>
  </si>
  <si>
    <t>基礎</t>
    <rPh sb="0" eb="2">
      <t>キソ</t>
    </rPh>
    <phoneticPr fontId="5"/>
  </si>
  <si>
    <t>調整後</t>
    <rPh sb="0" eb="3">
      <t>チョウセイゴ</t>
    </rPh>
    <phoneticPr fontId="5"/>
  </si>
  <si>
    <t>量</t>
    <rPh sb="0" eb="1">
      <t>リョウ</t>
    </rPh>
    <phoneticPr fontId="5"/>
  </si>
  <si>
    <t>調整後</t>
    <rPh sb="0" eb="3">
      <t>チョウセイゴ</t>
    </rPh>
    <phoneticPr fontId="5"/>
  </si>
  <si>
    <t>排出量原単位の指標</t>
    <rPh sb="0" eb="2">
      <t>ハイシュツ</t>
    </rPh>
    <rPh sb="2" eb="3">
      <t>リョウ</t>
    </rPh>
    <rPh sb="3" eb="6">
      <t>ゲンタンイ</t>
    </rPh>
    <rPh sb="7" eb="9">
      <t>シヒョウ</t>
    </rPh>
    <phoneticPr fontId="5"/>
  </si>
  <si>
    <t>（有効数字３桁処理後）</t>
    <rPh sb="1" eb="3">
      <t>ユウコウ</t>
    </rPh>
    <rPh sb="3" eb="5">
      <t>スウジ</t>
    </rPh>
    <rPh sb="6" eb="7">
      <t>ケタ</t>
    </rPh>
    <rPh sb="7" eb="9">
      <t>ショリ</t>
    </rPh>
    <rPh sb="9" eb="10">
      <t>ゴ</t>
    </rPh>
    <phoneticPr fontId="5"/>
  </si>
  <si>
    <t>全県のエネルギー使用量合計（総括）</t>
    <rPh sb="0" eb="2">
      <t>ゼンケン</t>
    </rPh>
    <rPh sb="8" eb="11">
      <t>シヨウリョウ</t>
    </rPh>
    <rPh sb="11" eb="13">
      <t>ゴウケイ</t>
    </rPh>
    <rPh sb="14" eb="16">
      <t>ソウカツ</t>
    </rPh>
    <phoneticPr fontId="5"/>
  </si>
  <si>
    <t>熱量Ａ
－熱量Ｂ
（※2）</t>
    <rPh sb="0" eb="2">
      <t>ネツリョウ</t>
    </rPh>
    <rPh sb="5" eb="7">
      <t>ネツリョウ</t>
    </rPh>
    <phoneticPr fontId="5"/>
  </si>
  <si>
    <t>上記以外の買電(※1)</t>
    <rPh sb="0" eb="2">
      <t>ジョウキ</t>
    </rPh>
    <rPh sb="2" eb="4">
      <t>イガイ</t>
    </rPh>
    <rPh sb="5" eb="6">
      <t>カ</t>
    </rPh>
    <rPh sb="6" eb="7">
      <t>デン</t>
    </rPh>
    <phoneticPr fontId="5"/>
  </si>
  <si>
    <t>※1　一般送配電事業者、送電事業者及び特定送配電事業者が維持し、及び運用する電線路を介して供給を受ける電気以外の電気及び自己託送制度を用いて供給を受ける電気で使用した電力がある場合に記入してください。</t>
    <rPh sb="88" eb="90">
      <t>バアイ</t>
    </rPh>
    <rPh sb="91" eb="93">
      <t>キニュウ</t>
    </rPh>
    <phoneticPr fontId="5"/>
  </si>
  <si>
    <t>※2　「熱」に該当するエネルギー種（産業用蒸気等）については、(数値A)－(数値Ｂ)</t>
    <rPh sb="4" eb="5">
      <t>ネツ</t>
    </rPh>
    <rPh sb="7" eb="9">
      <t>ガイトウ</t>
    </rPh>
    <rPh sb="16" eb="17">
      <t>シュ</t>
    </rPh>
    <rPh sb="18" eb="21">
      <t>サンギョウヨウ</t>
    </rPh>
    <rPh sb="21" eb="23">
      <t>ジョウキ</t>
    </rPh>
    <rPh sb="23" eb="24">
      <t>トウ</t>
    </rPh>
    <rPh sb="32" eb="34">
      <t>スウチ</t>
    </rPh>
    <rPh sb="38" eb="40">
      <t>スウチ</t>
    </rPh>
    <phoneticPr fontId="5"/>
  </si>
  <si>
    <t>その他（上記以外の買電 ※1）</t>
    <rPh sb="2" eb="3">
      <t>タ</t>
    </rPh>
    <phoneticPr fontId="5"/>
  </si>
  <si>
    <t>全県の販売エネルギー量合計（総括）</t>
    <rPh sb="0" eb="2">
      <t>ゼンケン</t>
    </rPh>
    <rPh sb="3" eb="5">
      <t>ハンバイ</t>
    </rPh>
    <rPh sb="10" eb="11">
      <t>リョウ</t>
    </rPh>
    <rPh sb="11" eb="13">
      <t>ゴウケイ</t>
    </rPh>
    <rPh sb="14" eb="16">
      <t>ソウカツ</t>
    </rPh>
    <phoneticPr fontId="5"/>
  </si>
  <si>
    <r>
      <t>原油換算エネルギー使用量(kL)</t>
    </r>
    <r>
      <rPr>
        <sz val="9"/>
        <rFont val="ＭＳ Ｐゴシック"/>
        <family val="3"/>
        <charset val="128"/>
      </rPr>
      <t>※２</t>
    </r>
    <rPh sb="0" eb="2">
      <t>ゲンユ</t>
    </rPh>
    <rPh sb="2" eb="4">
      <t>カンサン</t>
    </rPh>
    <rPh sb="9" eb="11">
      <t>シヨウ</t>
    </rPh>
    <rPh sb="11" eb="12">
      <t>リョウ</t>
    </rPh>
    <phoneticPr fontId="5"/>
  </si>
  <si>
    <r>
      <rPr>
        <b/>
        <sz val="12"/>
        <rFont val="ＭＳ Ｐゴシック"/>
        <family val="3"/>
        <charset val="128"/>
      </rPr>
      <t>排出量原単位</t>
    </r>
    <r>
      <rPr>
        <b/>
        <sz val="9"/>
        <rFont val="ＭＳ Ｐゴシック"/>
        <family val="3"/>
        <charset val="128"/>
      </rPr>
      <t>（tCO2/★）</t>
    </r>
    <r>
      <rPr>
        <sz val="9"/>
        <rFont val="ＭＳ Ｐゴシック"/>
        <family val="3"/>
        <charset val="128"/>
      </rPr>
      <t>※２</t>
    </r>
    <rPh sb="0" eb="2">
      <t>ハイシュツ</t>
    </rPh>
    <rPh sb="2" eb="3">
      <t>リョウ</t>
    </rPh>
    <rPh sb="3" eb="6">
      <t>ゲンタンイ</t>
    </rPh>
    <phoneticPr fontId="5"/>
  </si>
  <si>
    <r>
      <rPr>
        <b/>
        <sz val="12"/>
        <rFont val="ＭＳ Ｐゴシック"/>
        <family val="3"/>
        <charset val="128"/>
      </rPr>
      <t>二酸化炭素排出量</t>
    </r>
    <r>
      <rPr>
        <b/>
        <sz val="9"/>
        <rFont val="ＭＳ Ｐゴシック"/>
        <family val="3"/>
        <charset val="128"/>
      </rPr>
      <t>(tCO2)</t>
    </r>
    <r>
      <rPr>
        <sz val="9"/>
        <rFont val="ＭＳ Ｐゴシック"/>
        <family val="3"/>
        <charset val="128"/>
      </rPr>
      <t>※２</t>
    </r>
    <rPh sb="0" eb="3">
      <t>ニサンカ</t>
    </rPh>
    <rPh sb="3" eb="5">
      <t>タンソ</t>
    </rPh>
    <rPh sb="5" eb="7">
      <t>ハイシュツ</t>
    </rPh>
    <rPh sb="7" eb="8">
      <t>リョウ</t>
    </rPh>
    <phoneticPr fontId="5"/>
  </si>
  <si>
    <t>横浜・川崎市内の販売iｴﾈﾙｷﾞｰ合計(総括)</t>
    <rPh sb="0" eb="2">
      <t>ヨコハマ</t>
    </rPh>
    <rPh sb="3" eb="5">
      <t>カワサキ</t>
    </rPh>
    <rPh sb="5" eb="7">
      <t>シナイ</t>
    </rPh>
    <rPh sb="8" eb="10">
      <t>ハンバイ</t>
    </rPh>
    <rPh sb="18" eb="19">
      <t>ゴウケイ</t>
    </rPh>
    <rPh sb="20" eb="22">
      <t>ソウカツ</t>
    </rPh>
    <phoneticPr fontId="5"/>
  </si>
  <si>
    <t>電気事業者別_CO2排出係数（単位：t-CO2/kWh）</t>
    <rPh sb="10" eb="12">
      <t>ハイシュツ</t>
    </rPh>
    <phoneticPr fontId="35"/>
  </si>
  <si>
    <t>メニューＧ</t>
  </si>
  <si>
    <t>メニューＨ</t>
  </si>
  <si>
    <t>メニューＩ</t>
  </si>
  <si>
    <t>メニューＪ</t>
  </si>
  <si>
    <t>メニューを選択</t>
    <phoneticPr fontId="5"/>
  </si>
  <si>
    <t>A0002_イーレックス(株)</t>
  </si>
  <si>
    <t>A0003_リエスパワー(株)</t>
  </si>
  <si>
    <t>A0006</t>
  </si>
  <si>
    <t>A0007_(株)ＳＥウイングズ</t>
  </si>
  <si>
    <t>A0008_(株)イーセル</t>
  </si>
  <si>
    <t>A0009_(株)エネット</t>
  </si>
  <si>
    <t>A0011_須賀川瓦斯(株)</t>
  </si>
  <si>
    <t>A0014_エネサーブ(株)</t>
  </si>
  <si>
    <t>A0016_ミツウロコグリーンエネルギー(株)</t>
  </si>
  <si>
    <t>A0018_ネクストパワーやまと(株)</t>
  </si>
  <si>
    <t>A0019_日本テクノ(株)</t>
  </si>
  <si>
    <t>A0020_中央電力エナジー(株)</t>
  </si>
  <si>
    <t>A0021_(株)Ｌｏｏｏｐ</t>
  </si>
  <si>
    <t>A0023_(株)ナンワエナジー</t>
  </si>
  <si>
    <t>A0024_静岡ガス＆パワー(株)</t>
  </si>
  <si>
    <t>A0025_荏原環境プラント(株)</t>
  </si>
  <si>
    <t>A0026_東京エコサービス(株)</t>
  </si>
  <si>
    <t>A0027_ダイヤモンドパワー(株)</t>
  </si>
  <si>
    <t>A0028_出光グリーンパワー(株)</t>
  </si>
  <si>
    <t>A0031_(株)新出光</t>
  </si>
  <si>
    <t>A0036_(株)グリーンサークル</t>
  </si>
  <si>
    <t>A0037_(株)ウエスト電力</t>
  </si>
  <si>
    <t>A0039_北海道瓦斯(株)</t>
  </si>
  <si>
    <t>A0042_新エネルギー開発(株)</t>
  </si>
  <si>
    <t>A0043_伊藤忠エネクス(株)</t>
  </si>
  <si>
    <t>A0045_(株)Ｖ－Ｐｏｗｅｒ</t>
  </si>
  <si>
    <t>A0046_大和エネルギー(株)</t>
  </si>
  <si>
    <t>A0048_大阪瓦斯(株)</t>
  </si>
  <si>
    <t>A0051_真庭バイオエネルギー(株)</t>
  </si>
  <si>
    <t>A0052_三井物産(株)</t>
  </si>
  <si>
    <t>A0053_オリックス(株)</t>
  </si>
  <si>
    <t>A0054_(株)エネサンス関東</t>
  </si>
  <si>
    <t>A0057_(株)サニックス</t>
  </si>
  <si>
    <t>A0058_(株)コンシェルジュ</t>
  </si>
  <si>
    <t>A0060_(株)アイ・グリッド・ソリューションズ</t>
  </si>
  <si>
    <t>A0061_サミットエナジー(株)</t>
  </si>
  <si>
    <t>A0062_リコージャパン(株)</t>
  </si>
  <si>
    <t>A0063_(株)エネルギア・ソリューション・アンド・サービス</t>
  </si>
  <si>
    <t>A0064_東京ガス(株)</t>
  </si>
  <si>
    <t>A0065_テス・エンジニアリング(株)</t>
  </si>
  <si>
    <t>A0066_青梅ガス(株)</t>
  </si>
  <si>
    <t>A0067_(株)イーネットワークシステムズ</t>
  </si>
  <si>
    <t>A0069_(株)東急パワーサプライ</t>
  </si>
  <si>
    <t>A0070_王子・伊藤忠エネクス電力販売(株)</t>
  </si>
  <si>
    <t>A0071_伊藤忠商事(株)</t>
  </si>
  <si>
    <t>A0072_(株)エコスタイル</t>
  </si>
  <si>
    <t>A0073_入間ガス(株)</t>
  </si>
  <si>
    <t>A0074_テプコカスタマーサービス(株)</t>
  </si>
  <si>
    <t>A0075_(株)とんでんホールディングス</t>
  </si>
  <si>
    <t>A0079_イワタニ関東(株)</t>
  </si>
  <si>
    <t>A0080_イワタニ首都圏(株)</t>
  </si>
  <si>
    <t>A0081_サーラｅエナジー(株)</t>
  </si>
  <si>
    <t>A0082_(株)地球クラブ</t>
  </si>
  <si>
    <t>A0083_(株)エコア</t>
  </si>
  <si>
    <t>A0084_西部瓦斯(株)</t>
  </si>
  <si>
    <t>A0085_東邦ガス(株)</t>
  </si>
  <si>
    <t>A0086_シナネン(株)</t>
  </si>
  <si>
    <t>A0087_(株)シナジアパワー</t>
  </si>
  <si>
    <t>A0089_大一ガス(株)</t>
  </si>
  <si>
    <t>A0090_(株)リミックスポイント</t>
  </si>
  <si>
    <t>A0091_大阪いずみ市民生活協同組合</t>
  </si>
  <si>
    <t>A0092_(株)中海テレビ放送</t>
  </si>
  <si>
    <t>A0093_パシフィックパワー(株)</t>
  </si>
  <si>
    <t>A0098_(株)ジェイコムウエスト</t>
  </si>
  <si>
    <t>A0104_(株)ジェイコム札幌</t>
  </si>
  <si>
    <t>A0107_(株)ジェイコム千葉</t>
  </si>
  <si>
    <t>A0110_(株)ジェイコム東京</t>
  </si>
  <si>
    <t>A0119_土浦ケーブルテレビ(株)</t>
  </si>
  <si>
    <t>A0120_鹿児島電力(株)</t>
  </si>
  <si>
    <t>A0121_太陽ガス(株)</t>
  </si>
  <si>
    <t>A0122_アーバンエナジー(株)</t>
  </si>
  <si>
    <t>A0124_合同会社北上新電力</t>
  </si>
  <si>
    <t>A0125_パーパススマートパワー(株)</t>
  </si>
  <si>
    <t>A0126_(株)タクマエナジー</t>
  </si>
  <si>
    <t>A0127_(株)スマートテック</t>
  </si>
  <si>
    <t>A0128_水戸電力(株)</t>
  </si>
  <si>
    <t>A0130_丸紅新電力(株)</t>
  </si>
  <si>
    <t>A0133_奈良電力(株)</t>
  </si>
  <si>
    <t>A0134_日立造船(株)</t>
  </si>
  <si>
    <t>A0135_大東ガス(株)</t>
  </si>
  <si>
    <t>A0137_アストモスエネルギー(株)</t>
  </si>
  <si>
    <t>A0138_(株)関電エネルギーソリューション</t>
  </si>
  <si>
    <t>A0140_ＭＣリテールエナジー(株)</t>
  </si>
  <si>
    <t>A0141_(株)北九州パワー</t>
  </si>
  <si>
    <t>A0142_武州瓦斯(株)</t>
  </si>
  <si>
    <t>A0144_大垣ガス(株)</t>
  </si>
  <si>
    <t>A0145_(株)藤田商店</t>
  </si>
  <si>
    <t>A0146_(株)ケーブルネット下関</t>
  </si>
  <si>
    <t>A0147_(株)ジェイコム九州</t>
  </si>
  <si>
    <t>A0149_(株)グローバルエンジニアリング</t>
  </si>
  <si>
    <t>A0150_九州エナジー(株)</t>
  </si>
  <si>
    <t>A0153_(株)エナリス・パワー・マーケティング</t>
  </si>
  <si>
    <t>A0155_みやまスマートエネルギー(株)</t>
  </si>
  <si>
    <t>A0156_エフィシエント(株)</t>
  </si>
  <si>
    <t>A0157_(株)生活クラブエナジー</t>
  </si>
  <si>
    <t>A0158_生活協同組合コープこうべ</t>
  </si>
  <si>
    <t>A0159_(株)シーエナジー</t>
  </si>
  <si>
    <t>A0160_角栄ガス(株)</t>
  </si>
  <si>
    <t>A0161_京葉瓦斯(株)</t>
  </si>
  <si>
    <t>A0162_凸版印刷(株)</t>
  </si>
  <si>
    <t>A0163_伊勢崎ガス(株)</t>
  </si>
  <si>
    <t>A0164_キヤノンマーケティングジャパン(株)</t>
  </si>
  <si>
    <t>A0165_(株)とっとり市民電力</t>
  </si>
  <si>
    <t>A0166_(株)イーエムアイ</t>
  </si>
  <si>
    <t>A0167_佐野瓦斯(株)</t>
  </si>
  <si>
    <t>A0168_桐生瓦斯(株)</t>
  </si>
  <si>
    <t>A0169_森の電力(株)</t>
  </si>
  <si>
    <t>A0172_ＨＴＢエナジー(株)</t>
  </si>
  <si>
    <t>A0173_(株)アシストワンエナジー</t>
  </si>
  <si>
    <t>A0175_(株)フソウ・エナジー</t>
  </si>
  <si>
    <t>A0177_湘南電力(株)</t>
  </si>
  <si>
    <t>A0181_鈴与商事(株)</t>
  </si>
  <si>
    <t>A0183_(株)バランスハーツ</t>
  </si>
  <si>
    <t>A0184_ワタミエナジー(株)</t>
  </si>
  <si>
    <t>A0185_(株)パルシステム電力</t>
  </si>
  <si>
    <t>A0186_ＳＢパワー(株)</t>
  </si>
  <si>
    <t>A0187_ＮＦパワーサービス(株)</t>
  </si>
  <si>
    <t>A0188_ひおき地域エネルギー(株)</t>
  </si>
  <si>
    <t>A0189_和歌山電力(株)</t>
  </si>
  <si>
    <t>A0191_(株)トドック電力</t>
  </si>
  <si>
    <t>A0193_九電みらいエナジー(株)</t>
  </si>
  <si>
    <t>A0194_(株)ミツウロコヴェッセル</t>
  </si>
  <si>
    <t>A0195_(株)フォレストパワー</t>
  </si>
  <si>
    <t>A0196_日高都市ガス(株)</t>
  </si>
  <si>
    <t>A0197_(株)アドバンテック</t>
  </si>
  <si>
    <t>A0199_ローカルエナジー(株)</t>
  </si>
  <si>
    <t>A0200_エネックス(株)</t>
  </si>
  <si>
    <t>A0204_なでしこ電力(株)</t>
  </si>
  <si>
    <t>A0206_日田グリーン電力(株)</t>
  </si>
  <si>
    <t>A0209_埼玉ガス(株)</t>
  </si>
  <si>
    <t>A0210_宮崎パワーライン(株)</t>
  </si>
  <si>
    <t>A0211_(株)パワー・オプティマイザー</t>
  </si>
  <si>
    <t>A0214_(株)ＴＴＳパワー</t>
  </si>
  <si>
    <t>A0216_(株)岩手ウッドパワー</t>
  </si>
  <si>
    <t>A0217_里山パワーワークス(株)</t>
  </si>
  <si>
    <t>A0218_(株)中之条パワー</t>
  </si>
  <si>
    <t>A0220_日産トレーデイング(株)</t>
  </si>
  <si>
    <t>A0223_伊藤忠エネクスホームライフ西日本(株)</t>
  </si>
  <si>
    <t>A0227_はりま電力(株)</t>
  </si>
  <si>
    <t>A0228_(株)浜松新電力</t>
  </si>
  <si>
    <t>A0229_ゼロワットパワー(株)</t>
  </si>
  <si>
    <t>A0231_(株)やまがた新電力</t>
  </si>
  <si>
    <t>A0234_(株)グリーンパワー大東</t>
  </si>
  <si>
    <t>A0237_御所野縄文電力(株)</t>
  </si>
  <si>
    <t>A0239_宮古新電力(株)</t>
  </si>
  <si>
    <t>A0240_長崎地域電力(株)</t>
  </si>
  <si>
    <t>A0243_近畿電力(株)</t>
  </si>
  <si>
    <t>A0245_新電力おおいた(株)</t>
  </si>
  <si>
    <t>A0246_(株)日本セレモニー</t>
  </si>
  <si>
    <t>A0248_(株)池見石油店</t>
  </si>
  <si>
    <t>A0250_芝浦電力(株)</t>
  </si>
  <si>
    <t>A0254_スズカ電工(株)</t>
  </si>
  <si>
    <t>A0256_(株)エーコープサービス</t>
  </si>
  <si>
    <t>A0257_サンリン(株)</t>
  </si>
  <si>
    <t>A0258_(株)宮崎ガスリビング</t>
  </si>
  <si>
    <t>A0259_山陰エレキ・アライアンス(株)</t>
  </si>
  <si>
    <t>A0261_ミライフ東日本(株)</t>
  </si>
  <si>
    <t>A0263</t>
  </si>
  <si>
    <t>A0263_(株)ウッドエナジー</t>
  </si>
  <si>
    <t>A0264_山陰酸素工業(株)</t>
  </si>
  <si>
    <t>A0265_武陽ガス(株)</t>
  </si>
  <si>
    <t>A0267_北海道電力(株)</t>
  </si>
  <si>
    <t>A0268_東北電力(株)</t>
  </si>
  <si>
    <t>A0271_北陸電力(株)</t>
  </si>
  <si>
    <t>A0273_中国電力(株)</t>
  </si>
  <si>
    <t>A0274_四国電力(株)</t>
  </si>
  <si>
    <t>A0275_九州電力(株)</t>
  </si>
  <si>
    <t>A0276_沖縄電力(株)</t>
  </si>
  <si>
    <t>A0277_北日本石油(株)</t>
  </si>
  <si>
    <t>A0278_千葉電力(株)</t>
  </si>
  <si>
    <t>A0279_(株)坊っちゃん電力</t>
  </si>
  <si>
    <t>A0281_(株)アースインフィニティ</t>
  </si>
  <si>
    <t>A0283_足利ガス(株)</t>
  </si>
  <si>
    <t>A0284_(株)Ｍｉｓｕｍｉ</t>
  </si>
  <si>
    <t>A0285_米子瓦斯(株)</t>
  </si>
  <si>
    <t>A0286_(株)エルピオ</t>
  </si>
  <si>
    <t>A0287_浜田ガス(株)</t>
  </si>
  <si>
    <t>A0288_(株)アメニティ電力</t>
  </si>
  <si>
    <t>A0292_岡田建設(株)</t>
  </si>
  <si>
    <t>A0293_出雲ガス(株)</t>
  </si>
  <si>
    <t>A0294_富山電力(株)</t>
  </si>
  <si>
    <t>A0298</t>
  </si>
  <si>
    <t>イオンディライト(株)</t>
  </si>
  <si>
    <t>A0298_イオンディライト(株)</t>
  </si>
  <si>
    <t>A0300_(株)ファミリーネット・ジャパン</t>
  </si>
  <si>
    <t>A0303_ＭＫステーションズ(株)</t>
  </si>
  <si>
    <t>A0306_(株)ＪＴＢコミュニケーションデザイン</t>
  </si>
  <si>
    <t>A0308_積水化学工業(株)</t>
  </si>
  <si>
    <t>A0310_全農エネルギー(株)</t>
  </si>
  <si>
    <t>A0311_(株)ハルエネ</t>
  </si>
  <si>
    <t>A0313_(株)リケン工業</t>
  </si>
  <si>
    <t>A0314_(株)ビビット</t>
  </si>
  <si>
    <t>A0315_(株)おおた電力</t>
  </si>
  <si>
    <t>A0317_伊藤忠プランテック(株)</t>
  </si>
  <si>
    <t>A0318_(株)オカモト</t>
  </si>
  <si>
    <t>A0323_キタコー(株)</t>
  </si>
  <si>
    <t>A0324_生活協同組合コープしが</t>
  </si>
  <si>
    <t>A0336_(株)沖縄ガスニューパワー</t>
  </si>
  <si>
    <t>A0337_諏訪瓦斯(株)</t>
  </si>
  <si>
    <t>A0342_(株)いちき串木野電力</t>
  </si>
  <si>
    <t>A0344_西武ガス(株)</t>
  </si>
  <si>
    <t>A0345_松本ガス(株)</t>
  </si>
  <si>
    <t>A0348_南部だんだんエナジー(株)</t>
  </si>
  <si>
    <t>A0349_(株)エフエネ</t>
  </si>
  <si>
    <t>A0350_こなんウルトラパワー(株)</t>
  </si>
  <si>
    <t>A0351_(株)ＣＨＩＢＡむつざわエナジー</t>
  </si>
  <si>
    <t>A0353_奥出雲電力(株)</t>
  </si>
  <si>
    <t>A0356_(株)成田香取エネルギー</t>
  </si>
  <si>
    <t>A0360_グローバルソリューションサービス(株)</t>
  </si>
  <si>
    <t>A0362_(株)ＣＷＳ</t>
  </si>
  <si>
    <t>A0364_ふくしま新電力(株)</t>
  </si>
  <si>
    <t>A0366_(株)エネクスライフサービス</t>
  </si>
  <si>
    <t>A0367_ネイチャーエナジー小国(株)</t>
  </si>
  <si>
    <t>A0369_京都生活協同組合</t>
  </si>
  <si>
    <t>A0373_日本ファシリティ・ソリューション(株)</t>
  </si>
  <si>
    <t>A0376_自然電力(株)</t>
  </si>
  <si>
    <t>A0377_(株)オノプロックス</t>
  </si>
  <si>
    <t>A0378_本庄ガス(株)</t>
  </si>
  <si>
    <t>A0379_(株)フィット</t>
  </si>
  <si>
    <t>A0380_青森県民エナジー(株)</t>
  </si>
  <si>
    <t>A0381_国際航業(株)</t>
  </si>
  <si>
    <t>A0382_ローカルでんき(株)</t>
  </si>
  <si>
    <t>A0383_(株)明治産業</t>
  </si>
  <si>
    <t>A0385_岡山電力(株)</t>
  </si>
  <si>
    <t>A0386_ミライフ(株)</t>
  </si>
  <si>
    <t>A0387_(株)翠光トップライン</t>
  </si>
  <si>
    <t>A0389_うすきエネルギー(株)</t>
  </si>
  <si>
    <t>A0392_岐阜電力(株)</t>
  </si>
  <si>
    <t>A0393_格安電力(株)</t>
  </si>
  <si>
    <t>A0396_(株)エスケーエナジー</t>
  </si>
  <si>
    <t>A0397_名南共同エネルギー(株)</t>
  </si>
  <si>
    <t>A0398_Ａｐａｍａｎ　Ｅｎｅｒｇｙ(株)</t>
  </si>
  <si>
    <t>A0402_(株)ＴＯＫＹＯ油電力</t>
  </si>
  <si>
    <t>A0403_大分ケーブルテレコム(株)</t>
  </si>
  <si>
    <t>A0406_生活協同組合コープみらい</t>
  </si>
  <si>
    <t>A0411_福井電力(株)</t>
  </si>
  <si>
    <t>A0413</t>
  </si>
  <si>
    <t>A0416_(株)ネクシィーズ・ゼロ</t>
  </si>
  <si>
    <t>A0418</t>
  </si>
  <si>
    <t>A0419_スマートエナジー磐田(株)</t>
  </si>
  <si>
    <t>A0420_そうまＩグリッド合同会社</t>
  </si>
  <si>
    <t>A0424_新潟県民電力(株)</t>
  </si>
  <si>
    <t>A0425_エネトレード(株)</t>
  </si>
  <si>
    <t>A0427_Ｍｙシティ電力(株)</t>
  </si>
  <si>
    <t>A0429</t>
  </si>
  <si>
    <t>A0430</t>
  </si>
  <si>
    <t>A0430_(株)さくら新電力</t>
  </si>
  <si>
    <t>A0431_(株)グローアップ</t>
  </si>
  <si>
    <t>A0435_いこま市民パワー(株)</t>
  </si>
  <si>
    <t>A0436_(株)コープでんき東北</t>
  </si>
  <si>
    <t>A0437_おもてなし山形(株)</t>
  </si>
  <si>
    <t>A0438_長野都市ガス(株)</t>
  </si>
  <si>
    <t>A0439_上田ガス(株)</t>
  </si>
  <si>
    <t>A0441_(株)内藤工業所</t>
  </si>
  <si>
    <t>A0442_(株)シグナストラスト</t>
  </si>
  <si>
    <t>A0443_ゲーテハウス(株)</t>
  </si>
  <si>
    <t>A0445_岩手電力(株)</t>
  </si>
  <si>
    <t>A0446_ＪＰエネルギー(株)</t>
  </si>
  <si>
    <t>A0447_兵庫電力(株)</t>
  </si>
  <si>
    <t>A0448_大和ライフエナジア(株)</t>
  </si>
  <si>
    <t>A0451_Ｃｏｃｏテラスたがわ(株)</t>
  </si>
  <si>
    <t>A0452_東北電力エナジートレーディング(株)</t>
  </si>
  <si>
    <t>A0453_(株)横浜環境デザイン</t>
  </si>
  <si>
    <t>A0454_(株)まち未来製作所</t>
  </si>
  <si>
    <t>A0455_ＴＲＥＮＤＥ(株)</t>
  </si>
  <si>
    <t>A0456_(株)どさんこパワー</t>
  </si>
  <si>
    <t>A0461_(株)ＬＩＸＩＬ　ＴＥＰＣＯ　スマートパートナーズ</t>
  </si>
  <si>
    <t>A0463</t>
  </si>
  <si>
    <t>A0466_(株)宮交シティ</t>
  </si>
  <si>
    <t>A0467_(株)アルファライズ</t>
  </si>
  <si>
    <t>A0468_おおすみ半島スマートエネルギー(株)</t>
  </si>
  <si>
    <t>A0470_おきなわコープエナジー(株)</t>
  </si>
  <si>
    <t>A0471_久慈地域エネルギー(株)</t>
  </si>
  <si>
    <t>A0472_弘前ガス(株)</t>
  </si>
  <si>
    <t>A0477_くるめエネルギー(株)</t>
  </si>
  <si>
    <t>A0480_松阪新電力(株)</t>
  </si>
  <si>
    <t>A0481_ヒューリックプロパティソリューション(株)</t>
  </si>
  <si>
    <t>A0484_三友エンテック(株)</t>
  </si>
  <si>
    <t>A0486_府中・調布まちなかエナジー(株)</t>
  </si>
  <si>
    <t>A0487_伊勢志摩電力(株)</t>
  </si>
  <si>
    <t>A0490_(株)ＣＤエナジーダイレクト</t>
  </si>
  <si>
    <t>A0493_(株)ぶんごおおのエナジー</t>
  </si>
  <si>
    <t>A0494_ヴィジョナリーパワー(株)</t>
  </si>
  <si>
    <t>A0495_有明エナジー(株)</t>
  </si>
  <si>
    <t>A0499_厚木瓦斯(株)</t>
  </si>
  <si>
    <t>A0500_(株)エネ・ビジョン</t>
  </si>
  <si>
    <t>A0501_イワタニ三重(株)</t>
  </si>
  <si>
    <t>A0502_(株)マルヰ</t>
  </si>
  <si>
    <t>A0503_大多喜ガス(株)</t>
  </si>
  <si>
    <t>A0506_鈴与電力(株)</t>
  </si>
  <si>
    <t>A0507_コープ電力(株)</t>
  </si>
  <si>
    <t>A0508_生活協同組合コープぐんま</t>
  </si>
  <si>
    <t>A0509_とちぎコープ生活協同組合</t>
  </si>
  <si>
    <t>A0510_いばらきコープ生活協同組合</t>
  </si>
  <si>
    <t>A0511_亀岡ふるさとエナジー(株)</t>
  </si>
  <si>
    <t>A0513_(株)織戸組</t>
  </si>
  <si>
    <t>A0514_ふかやｅパワー(株)</t>
  </si>
  <si>
    <t>A0515_(株)Ｌｉｎｋ　Ｌｉｆｅ</t>
  </si>
  <si>
    <t>A0518</t>
  </si>
  <si>
    <t>A0518_(株)グローバルキャスト</t>
  </si>
  <si>
    <t>A0519_日本エネルギー総合システム(株)</t>
  </si>
  <si>
    <t>A0520_イワタニ東海(株)</t>
  </si>
  <si>
    <t>A0522</t>
  </si>
  <si>
    <t>(株)デライトアップ</t>
  </si>
  <si>
    <t>A0522_(株)デライトアップ</t>
  </si>
  <si>
    <t>A0525_(株)ところざわ未来電力</t>
  </si>
  <si>
    <t>A0526_朝日ガスエナジー(株)</t>
  </si>
  <si>
    <t>A0528_(株)エネファント</t>
  </si>
  <si>
    <t>A0529</t>
  </si>
  <si>
    <t>A0533</t>
  </si>
  <si>
    <t>A0534_みよしエナジー(株)</t>
  </si>
  <si>
    <t>A0536_東日本ガス(株)</t>
  </si>
  <si>
    <t>A0537_東彩ガス(株)</t>
  </si>
  <si>
    <t>A0538</t>
  </si>
  <si>
    <t>A0539_(株)ｋａｒｃｈ</t>
  </si>
  <si>
    <t>A0543_(株)かみでん里山公社</t>
  </si>
  <si>
    <t>A0546</t>
  </si>
  <si>
    <t>A0547</t>
  </si>
  <si>
    <t>A0548_北日本ガス(株)</t>
  </si>
  <si>
    <t>A0549</t>
  </si>
  <si>
    <t>A0551</t>
  </si>
  <si>
    <t>A0552_イワタニ長野(株)</t>
  </si>
  <si>
    <t>A0553</t>
  </si>
  <si>
    <t>A0556</t>
  </si>
  <si>
    <t>越後天然ガス(株)</t>
  </si>
  <si>
    <t>A0556_越後天然ガス(株)</t>
  </si>
  <si>
    <t>A0558</t>
  </si>
  <si>
    <t>坂戸ガス(株)</t>
  </si>
  <si>
    <t>A0558_坂戸ガス(株)</t>
  </si>
  <si>
    <t>A0559</t>
  </si>
  <si>
    <t>A0560</t>
  </si>
  <si>
    <t>(株)テレ・マーカー</t>
  </si>
  <si>
    <t>A0560_(株)テレ・マーカー</t>
  </si>
  <si>
    <t>A0562</t>
  </si>
  <si>
    <t>A0562_ＭＧＣエネルギー(株)</t>
  </si>
  <si>
    <t>A0565</t>
  </si>
  <si>
    <t>A0565_福島フェニックス電力(株)</t>
  </si>
  <si>
    <t>A0567</t>
  </si>
  <si>
    <t>A0567_(株)美作国電力</t>
  </si>
  <si>
    <t>A0568</t>
  </si>
  <si>
    <t>A0568_エア・ウォーター(株)</t>
  </si>
  <si>
    <t>A0570</t>
  </si>
  <si>
    <t>A0570_八幡商事(株)</t>
  </si>
  <si>
    <t>A0571</t>
  </si>
  <si>
    <t>A0571_おいでんエネルギー(株)</t>
  </si>
  <si>
    <t>A0572</t>
  </si>
  <si>
    <t>(株)イシオ</t>
  </si>
  <si>
    <t>A0572_(株)イシオ</t>
  </si>
  <si>
    <t>A0575</t>
  </si>
  <si>
    <t>A0577</t>
  </si>
  <si>
    <t>A0577_丸紅伊那みらいでんき(株)</t>
  </si>
  <si>
    <t>A0578</t>
  </si>
  <si>
    <t>A0578_富士山エナジー(株)</t>
  </si>
  <si>
    <t>A0581</t>
  </si>
  <si>
    <t>A0582</t>
  </si>
  <si>
    <t>A0583</t>
  </si>
  <si>
    <t>A0584</t>
  </si>
  <si>
    <t>A0586</t>
  </si>
  <si>
    <t>A0586_グリーンシティこばやし(株)</t>
  </si>
  <si>
    <t>A0587</t>
  </si>
  <si>
    <t>A0587_(株)吉田石油店</t>
  </si>
  <si>
    <t>A0589</t>
  </si>
  <si>
    <t>A0589_スマートエナジー熊本(株)</t>
  </si>
  <si>
    <t>A0590</t>
  </si>
  <si>
    <t>A0590_福山未来エナジー(株)</t>
  </si>
  <si>
    <t>A0592</t>
  </si>
  <si>
    <t>A0596</t>
  </si>
  <si>
    <t>A0596_五島市民電力(株)</t>
  </si>
  <si>
    <t>A0597</t>
  </si>
  <si>
    <t>A0597_電力保全サービス(株)</t>
  </si>
  <si>
    <t>A0598</t>
  </si>
  <si>
    <t>A0598_リストプロパティーズ(株)</t>
  </si>
  <si>
    <t>A0602</t>
  </si>
  <si>
    <t>A0602_(株)情熱電力</t>
  </si>
  <si>
    <t>A0603</t>
  </si>
  <si>
    <t>A0603_バンプーパワートレーディング合同会社</t>
  </si>
  <si>
    <t>A0605</t>
  </si>
  <si>
    <t>(株)センカク</t>
  </si>
  <si>
    <t>A0605_(株)センカク</t>
  </si>
  <si>
    <t>A0606</t>
  </si>
  <si>
    <t>A0607</t>
  </si>
  <si>
    <t>A0607_緑屋電気(株)</t>
  </si>
  <si>
    <t>A0609</t>
  </si>
  <si>
    <t>(株)ミナサポ</t>
  </si>
  <si>
    <t>A0609_(株)ミナサポ</t>
  </si>
  <si>
    <t>A0610</t>
  </si>
  <si>
    <t>A0610_唐津電力(株)</t>
  </si>
  <si>
    <t>A0611</t>
  </si>
  <si>
    <t>A0615</t>
  </si>
  <si>
    <t>A0615_(株)イーネットワーク</t>
  </si>
  <si>
    <t>A0617</t>
  </si>
  <si>
    <t>A0617_スマートエコエナジー(株)</t>
  </si>
  <si>
    <t>A0620</t>
  </si>
  <si>
    <t>A0622</t>
  </si>
  <si>
    <t>A0624</t>
  </si>
  <si>
    <t>A0627</t>
  </si>
  <si>
    <t>A0627_フィンテックラボ協同組合</t>
  </si>
  <si>
    <t>A0629</t>
  </si>
  <si>
    <t>A0629_新電力新潟(株)</t>
  </si>
  <si>
    <t>A0630</t>
  </si>
  <si>
    <t>A0631</t>
  </si>
  <si>
    <t>A0631_気仙沼グリーンエナジー(株)</t>
  </si>
  <si>
    <t>A0632</t>
  </si>
  <si>
    <t>(株)ユーラスグリーンエナジー</t>
  </si>
  <si>
    <t>A0632_(株)ユーラスグリーンエナジー</t>
  </si>
  <si>
    <t>A0636</t>
  </si>
  <si>
    <t>A0636_生活協同組合コープながの</t>
  </si>
  <si>
    <t>A0637</t>
  </si>
  <si>
    <t>A0637_京セラ関電エナジー合同会社</t>
  </si>
  <si>
    <t>A0639</t>
  </si>
  <si>
    <t>A0639_酒田天然瓦斯(株)</t>
  </si>
  <si>
    <t>A0640</t>
  </si>
  <si>
    <t>A0640_東亜ガス(株)</t>
  </si>
  <si>
    <t>A0641</t>
  </si>
  <si>
    <t>(株)三河の山里コミュニティパワー</t>
  </si>
  <si>
    <t>A0641_(株)三河の山里コミュニティパワー</t>
  </si>
  <si>
    <t>A0642</t>
  </si>
  <si>
    <t>A0642_新潟スワンエナジー(株)</t>
  </si>
  <si>
    <t>A0644</t>
  </si>
  <si>
    <t>A0644_グリーンピープルズパワー(株)</t>
  </si>
  <si>
    <t>A0648</t>
  </si>
  <si>
    <t>(株)マルイファシリティーズ</t>
  </si>
  <si>
    <t>A0648_(株)マルイファシリティーズ</t>
  </si>
  <si>
    <t>A0649</t>
  </si>
  <si>
    <t>A0649_(株)デンケン</t>
  </si>
  <si>
    <t>A0650</t>
  </si>
  <si>
    <t>A0650_(株)東名</t>
  </si>
  <si>
    <t>A0652</t>
  </si>
  <si>
    <t>A0652_北海道電力コクリエーション(株)</t>
  </si>
  <si>
    <t>A0655</t>
  </si>
  <si>
    <t>(株)唐津パワーホールディングス</t>
  </si>
  <si>
    <t>A0655_(株)唐津パワーホールディングス</t>
  </si>
  <si>
    <t>A0656</t>
  </si>
  <si>
    <t>A0656_(株)クリーンエネルギー総合研究所</t>
  </si>
  <si>
    <t>A0660</t>
  </si>
  <si>
    <t>A0661</t>
  </si>
  <si>
    <t>A0664</t>
  </si>
  <si>
    <t>A0664_デジタルグリッド(株)</t>
  </si>
  <si>
    <t>A0666</t>
  </si>
  <si>
    <t>A0666_(株)西九州させぼパワーズ</t>
  </si>
  <si>
    <t>A0667</t>
  </si>
  <si>
    <t>A0668</t>
  </si>
  <si>
    <t>A0670</t>
  </si>
  <si>
    <t>A0670_(株)再エネ思考電力</t>
  </si>
  <si>
    <t>A0671</t>
  </si>
  <si>
    <t>(株)スマート</t>
  </si>
  <si>
    <t>A0671_(株)スマート</t>
  </si>
  <si>
    <t>A0673</t>
  </si>
  <si>
    <t>(株)ジャパネットサービスイノベーション</t>
  </si>
  <si>
    <t>A0673_(株)ジャパネットサービスイノベーション</t>
  </si>
  <si>
    <t>A0675</t>
  </si>
  <si>
    <t>(株)リクルート</t>
  </si>
  <si>
    <t>A0675_(株)リクルート</t>
  </si>
  <si>
    <t>A0676</t>
  </si>
  <si>
    <t>A0677</t>
  </si>
  <si>
    <t>A0677_(株)しおさい電力</t>
  </si>
  <si>
    <t>A0678</t>
  </si>
  <si>
    <t>アスエネ(株)</t>
  </si>
  <si>
    <t>A0678_アスエネ(株)</t>
  </si>
  <si>
    <t>A0679</t>
  </si>
  <si>
    <t>A0681</t>
  </si>
  <si>
    <t>A0681_うべ未来エネルギー(株)</t>
  </si>
  <si>
    <t>A0685</t>
  </si>
  <si>
    <t>A0685_陸前高田しみんエネルギー(株)</t>
  </si>
  <si>
    <t>A0687</t>
  </si>
  <si>
    <t>(株)チャームドライフ</t>
  </si>
  <si>
    <t>A0687_(株)チャームドライフ</t>
  </si>
  <si>
    <t>A0689</t>
  </si>
  <si>
    <t>スターティア(株)</t>
  </si>
  <si>
    <t>A0689_スターティア(株)</t>
  </si>
  <si>
    <t>A0690</t>
  </si>
  <si>
    <t>A0690_東広島スマートエネルギー(株)</t>
  </si>
  <si>
    <t>A0692</t>
  </si>
  <si>
    <t>A0692_旭化成(株)</t>
  </si>
  <si>
    <t>A0693</t>
  </si>
  <si>
    <t>A0693_京和ガス(株)</t>
  </si>
  <si>
    <t>A0696</t>
  </si>
  <si>
    <t>A0696_(株)岡崎建材</t>
  </si>
  <si>
    <t>A0698</t>
  </si>
  <si>
    <t>A0698_(株)エフオン</t>
  </si>
  <si>
    <t>A0699</t>
  </si>
  <si>
    <t>A0699_(株)岡崎さくら電力</t>
  </si>
  <si>
    <t>A0702</t>
  </si>
  <si>
    <t>旭マルヰガス(株)</t>
  </si>
  <si>
    <t>A0702_旭マルヰガス(株)</t>
  </si>
  <si>
    <t>A0704</t>
  </si>
  <si>
    <t>A0705</t>
  </si>
  <si>
    <t>A0705_神戸電力(株)</t>
  </si>
  <si>
    <t>A0708</t>
  </si>
  <si>
    <t>A0709</t>
  </si>
  <si>
    <t>生活協同組合ひろしま</t>
  </si>
  <si>
    <t>A0709_生活協同組合ひろしま</t>
  </si>
  <si>
    <t>A0711</t>
  </si>
  <si>
    <t>A0712</t>
  </si>
  <si>
    <t>アークエルテクノロジーズ(株)</t>
  </si>
  <si>
    <t>A0712_アークエルテクノロジーズ(株)</t>
  </si>
  <si>
    <t>A0713</t>
  </si>
  <si>
    <t>A0713_弥富ガス協同組合</t>
  </si>
  <si>
    <t>A0714</t>
  </si>
  <si>
    <t>エルメック(株)</t>
  </si>
  <si>
    <t>A0714_エルメック(株)</t>
  </si>
  <si>
    <t>A0715</t>
  </si>
  <si>
    <t>(株)オズエナジー</t>
  </si>
  <si>
    <t>A0715_(株)オズエナジー</t>
  </si>
  <si>
    <t>A0720</t>
  </si>
  <si>
    <t>A0721</t>
  </si>
  <si>
    <t>A0721_中小企業支援(株)</t>
  </si>
  <si>
    <t>A0722</t>
  </si>
  <si>
    <t>A0722_サントラベラーズサービス有限会社</t>
  </si>
  <si>
    <t>A0729</t>
  </si>
  <si>
    <t>A0729_神楽電力(株)</t>
  </si>
  <si>
    <t>A0732</t>
  </si>
  <si>
    <t>A0732_(株)ながさきサステナエナジー</t>
  </si>
  <si>
    <t>A0739</t>
  </si>
  <si>
    <t>A0739_高知ニューエナジー(株)</t>
  </si>
  <si>
    <t>A0740</t>
  </si>
  <si>
    <t>A0740_もみじ電力(株)</t>
  </si>
  <si>
    <t>A0743</t>
  </si>
  <si>
    <t>A0748</t>
  </si>
  <si>
    <t>A0748_穂の国とよはし電力(株)</t>
  </si>
  <si>
    <t>一般送配電1</t>
    <rPh sb="0" eb="2">
      <t>イッパン</t>
    </rPh>
    <rPh sb="2" eb="3">
      <t>ソウ</t>
    </rPh>
    <rPh sb="3" eb="5">
      <t>ハイデン</t>
    </rPh>
    <phoneticPr fontId="6"/>
  </si>
  <si>
    <t>一般送配電2</t>
    <rPh sb="0" eb="2">
      <t>イッパン</t>
    </rPh>
    <rPh sb="2" eb="3">
      <t>ソウ</t>
    </rPh>
    <rPh sb="3" eb="5">
      <t>ハイデン</t>
    </rPh>
    <phoneticPr fontId="6"/>
  </si>
  <si>
    <t>一般送配電3</t>
    <rPh sb="0" eb="2">
      <t>イッパン</t>
    </rPh>
    <rPh sb="2" eb="3">
      <t>ソウ</t>
    </rPh>
    <rPh sb="3" eb="5">
      <t>ハイデン</t>
    </rPh>
    <phoneticPr fontId="6"/>
  </si>
  <si>
    <t>一般送配電3_東京電力パワーグリッド(株)</t>
  </si>
  <si>
    <t>一般送配電4</t>
    <rPh sb="0" eb="2">
      <t>イッパン</t>
    </rPh>
    <rPh sb="2" eb="3">
      <t>ソウ</t>
    </rPh>
    <rPh sb="3" eb="5">
      <t>ハイデン</t>
    </rPh>
    <phoneticPr fontId="6"/>
  </si>
  <si>
    <t>一般送配電5</t>
    <rPh sb="0" eb="2">
      <t>イッパン</t>
    </rPh>
    <rPh sb="2" eb="3">
      <t>ソウ</t>
    </rPh>
    <rPh sb="3" eb="5">
      <t>ハイデン</t>
    </rPh>
    <phoneticPr fontId="6"/>
  </si>
  <si>
    <t>一般送配電6</t>
    <rPh sb="0" eb="2">
      <t>イッパン</t>
    </rPh>
    <rPh sb="2" eb="3">
      <t>ソウ</t>
    </rPh>
    <rPh sb="3" eb="5">
      <t>ハイデン</t>
    </rPh>
    <phoneticPr fontId="6"/>
  </si>
  <si>
    <t>一般送配電7</t>
    <rPh sb="0" eb="2">
      <t>イッパン</t>
    </rPh>
    <rPh sb="2" eb="3">
      <t>ソウ</t>
    </rPh>
    <rPh sb="3" eb="5">
      <t>ハイデン</t>
    </rPh>
    <phoneticPr fontId="6"/>
  </si>
  <si>
    <t>一般送配電8</t>
    <rPh sb="0" eb="2">
      <t>イッパン</t>
    </rPh>
    <rPh sb="2" eb="3">
      <t>ソウ</t>
    </rPh>
    <rPh sb="3" eb="5">
      <t>ハイデン</t>
    </rPh>
    <phoneticPr fontId="6"/>
  </si>
  <si>
    <t>一般送配電9</t>
    <rPh sb="0" eb="2">
      <t>イッパン</t>
    </rPh>
    <rPh sb="2" eb="3">
      <t>ソウ</t>
    </rPh>
    <rPh sb="3" eb="5">
      <t>ハイデン</t>
    </rPh>
    <phoneticPr fontId="6"/>
  </si>
  <si>
    <t>一般送配電10</t>
    <rPh sb="0" eb="2">
      <t>イッパン</t>
    </rPh>
    <rPh sb="2" eb="3">
      <t>ソウ</t>
    </rPh>
    <rPh sb="3" eb="5">
      <t>ハイデン</t>
    </rPh>
    <phoneticPr fontId="6"/>
  </si>
  <si>
    <t>一般送配電10_沖縄電力(株)</t>
  </si>
  <si>
    <t>代替値</t>
    <rPh sb="0" eb="2">
      <t>ダイタイ</t>
    </rPh>
    <rPh sb="2" eb="3">
      <t>アタイ</t>
    </rPh>
    <phoneticPr fontId="12"/>
  </si>
  <si>
    <t>【エラーチェック】</t>
    <phoneticPr fontId="5"/>
  </si>
  <si>
    <t>【設定メモ】</t>
    <rPh sb="1" eb="3">
      <t>セッテイ</t>
    </rPh>
    <phoneticPr fontId="5"/>
  </si>
  <si>
    <t>←Ｍ列にIF関数（販売ありの場合のメッセージ）、条件付き書式設定あり</t>
    <rPh sb="2" eb="3">
      <t>レツ</t>
    </rPh>
    <rPh sb="6" eb="8">
      <t>カンスウ</t>
    </rPh>
    <rPh sb="9" eb="11">
      <t>ハンバイ</t>
    </rPh>
    <rPh sb="14" eb="16">
      <t>バアイ</t>
    </rPh>
    <rPh sb="24" eb="27">
      <t>ジョウケンツ</t>
    </rPh>
    <rPh sb="28" eb="30">
      <t>ショシキ</t>
    </rPh>
    <rPh sb="30" eb="32">
      <t>セッテイ</t>
    </rPh>
    <phoneticPr fontId="5"/>
  </si>
  <si>
    <t>件</t>
    <rPh sb="0" eb="1">
      <t>ケン</t>
    </rPh>
    <phoneticPr fontId="5"/>
  </si>
  <si>
    <t>◆横浜・川崎市内</t>
    <rPh sb="1" eb="3">
      <t>ヨコハマ</t>
    </rPh>
    <rPh sb="4" eb="7">
      <t>カワサキシ</t>
    </rPh>
    <rPh sb="7" eb="8">
      <t>ナイ</t>
    </rPh>
    <phoneticPr fontId="5"/>
  </si>
  <si>
    <t>　○事業所等の有無：</t>
    <rPh sb="2" eb="5">
      <t>ジギョウショ</t>
    </rPh>
    <rPh sb="5" eb="6">
      <t>トウ</t>
    </rPh>
    <rPh sb="7" eb="9">
      <t>ウム</t>
    </rPh>
    <phoneticPr fontId="5"/>
  </si>
  <si>
    <t>　○事業所等の件数：</t>
    <rPh sb="2" eb="5">
      <t>ジギョウショ</t>
    </rPh>
    <rPh sb="5" eb="6">
      <t>トウ</t>
    </rPh>
    <rPh sb="7" eb="9">
      <t>ケンスウ</t>
    </rPh>
    <phoneticPr fontId="5"/>
  </si>
  <si>
    <t xml:space="preserve"> ○事業所等の有無：</t>
    <rPh sb="2" eb="5">
      <t>ジギョウショ</t>
    </rPh>
    <rPh sb="5" eb="6">
      <t>トウ</t>
    </rPh>
    <rPh sb="7" eb="9">
      <t>ウム</t>
    </rPh>
    <phoneticPr fontId="5"/>
  </si>
  <si>
    <t xml:space="preserve"> ○事業所等の件数：</t>
    <rPh sb="2" eb="5">
      <t>ジギョウショ</t>
    </rPh>
    <rPh sb="5" eb="6">
      <t>トウ</t>
    </rPh>
    <rPh sb="7" eb="9">
      <t>ケンスウ</t>
    </rPh>
    <phoneticPr fontId="5"/>
  </si>
  <si>
    <r>
      <t xml:space="preserve">◆横浜・川崎を除く県域 </t>
    </r>
    <r>
      <rPr>
        <sz val="11"/>
        <rFont val="ＭＳ Ｐゴシック"/>
        <family val="3"/>
        <charset val="128"/>
      </rPr>
      <t>（横浜市・川崎市以外の県内市町村）</t>
    </r>
    <rPh sb="1" eb="3">
      <t>ヨコハマ</t>
    </rPh>
    <rPh sb="4" eb="6">
      <t>カワサキ</t>
    </rPh>
    <rPh sb="7" eb="8">
      <t>ノゾ</t>
    </rPh>
    <rPh sb="9" eb="11">
      <t>ケンイキ</t>
    </rPh>
    <rPh sb="13" eb="15">
      <t>ヨコハマ</t>
    </rPh>
    <rPh sb="15" eb="16">
      <t>シ</t>
    </rPh>
    <rPh sb="17" eb="19">
      <t>カワサキ</t>
    </rPh>
    <rPh sb="19" eb="20">
      <t>シ</t>
    </rPh>
    <rPh sb="20" eb="22">
      <t>イガイ</t>
    </rPh>
    <rPh sb="23" eb="24">
      <t>ケン</t>
    </rPh>
    <rPh sb="24" eb="25">
      <t>ナイ</t>
    </rPh>
    <rPh sb="25" eb="28">
      <t>シチョウソン</t>
    </rPh>
    <phoneticPr fontId="5"/>
  </si>
  <si>
    <t>←各セルに条件付き書式設定あり（O16セルの数値に応じてグレーアウト解除）</t>
    <rPh sb="1" eb="2">
      <t>カク</t>
    </rPh>
    <rPh sb="5" eb="7">
      <t>ジョウケン</t>
    </rPh>
    <rPh sb="7" eb="8">
      <t>ツ</t>
    </rPh>
    <rPh sb="9" eb="11">
      <t>ショシキ</t>
    </rPh>
    <rPh sb="11" eb="13">
      <t>セッテイ</t>
    </rPh>
    <rPh sb="22" eb="24">
      <t>スウチ</t>
    </rPh>
    <rPh sb="25" eb="26">
      <t>オウ</t>
    </rPh>
    <rPh sb="34" eb="36">
      <t>カイジョ</t>
    </rPh>
    <phoneticPr fontId="5"/>
  </si>
  <si>
    <t>←L16セル条件付き書式設定あり（ナイナスの場合、赤い網掛け）</t>
    <rPh sb="6" eb="8">
      <t>ジョウケン</t>
    </rPh>
    <rPh sb="8" eb="9">
      <t>ツ</t>
    </rPh>
    <rPh sb="10" eb="14">
      <t>ショシキセッテイ</t>
    </rPh>
    <rPh sb="22" eb="24">
      <t>バアイ</t>
    </rPh>
    <rPh sb="25" eb="26">
      <t>アカ</t>
    </rPh>
    <rPh sb="27" eb="29">
      <t>アミカ</t>
    </rPh>
    <phoneticPr fontId="5"/>
  </si>
  <si>
    <t>←F13セル条件付き書式設定あり（F12=有りの場合、グレーアウト解除）</t>
    <rPh sb="6" eb="8">
      <t>ジョウケン</t>
    </rPh>
    <rPh sb="8" eb="9">
      <t>ツ</t>
    </rPh>
    <rPh sb="10" eb="14">
      <t>ショシキセッテイ</t>
    </rPh>
    <rPh sb="21" eb="22">
      <t>アリ</t>
    </rPh>
    <rPh sb="24" eb="26">
      <t>バアイ</t>
    </rPh>
    <rPh sb="33" eb="35">
      <t>カイジョ</t>
    </rPh>
    <phoneticPr fontId="5"/>
  </si>
  <si>
    <t>←各行（合計行以外）に条件付き書式設定あり（Ｊ列：F12セル、Ｌ列：L16セル、Ｍ～Ｕ列：M30～U30の数値に応じてグレーアウト解除）</t>
    <rPh sb="1" eb="2">
      <t>カク</t>
    </rPh>
    <rPh sb="2" eb="3">
      <t>ギョウ</t>
    </rPh>
    <rPh sb="4" eb="6">
      <t>ゴウケイ</t>
    </rPh>
    <rPh sb="6" eb="7">
      <t>ギョウ</t>
    </rPh>
    <rPh sb="7" eb="9">
      <t>イガイ</t>
    </rPh>
    <rPh sb="11" eb="13">
      <t>ジョウケン</t>
    </rPh>
    <rPh sb="13" eb="14">
      <t>ツ</t>
    </rPh>
    <rPh sb="15" eb="17">
      <t>ショシキ</t>
    </rPh>
    <rPh sb="17" eb="19">
      <t>セッテイ</t>
    </rPh>
    <rPh sb="23" eb="24">
      <t>レツ</t>
    </rPh>
    <rPh sb="32" eb="33">
      <t>レツ</t>
    </rPh>
    <rPh sb="43" eb="44">
      <t>レツ</t>
    </rPh>
    <rPh sb="53" eb="55">
      <t>スウチ</t>
    </rPh>
    <rPh sb="56" eb="57">
      <t>オウ</t>
    </rPh>
    <rPh sb="65" eb="67">
      <t>カイジョ</t>
    </rPh>
    <phoneticPr fontId="5"/>
  </si>
  <si>
    <t>F13</t>
    <phoneticPr fontId="5"/>
  </si>
  <si>
    <t>M13</t>
    <phoneticPr fontId="5"/>
  </si>
  <si>
    <t>総括</t>
    <rPh sb="0" eb="2">
      <t>ソウカツ</t>
    </rPh>
    <phoneticPr fontId="5"/>
  </si>
  <si>
    <t>←有りの場合、メッセージ表示設定＋条件付き書式設定あり</t>
    <rPh sb="1" eb="2">
      <t>アリ</t>
    </rPh>
    <rPh sb="4" eb="6">
      <t>バアイ</t>
    </rPh>
    <rPh sb="12" eb="14">
      <t>ヒョウジ</t>
    </rPh>
    <rPh sb="14" eb="16">
      <t>セッテイ</t>
    </rPh>
    <rPh sb="17" eb="19">
      <t>ジョウケン</t>
    </rPh>
    <rPh sb="19" eb="20">
      <t>ツ</t>
    </rPh>
    <rPh sb="21" eb="25">
      <t>ショシキセッテイ</t>
    </rPh>
    <phoneticPr fontId="5"/>
  </si>
  <si>
    <t>←AB4セルの総括結果に応じてB22メッセージ表示設定＋条件付き書式設定あり</t>
    <rPh sb="7" eb="9">
      <t>ソウカツ</t>
    </rPh>
    <rPh sb="9" eb="11">
      <t>ケッカ</t>
    </rPh>
    <rPh sb="12" eb="13">
      <t>オウ</t>
    </rPh>
    <rPh sb="28" eb="30">
      <t>ジョウケン</t>
    </rPh>
    <rPh sb="30" eb="31">
      <t>ツ</t>
    </rPh>
    <rPh sb="32" eb="36">
      <t>ショシキセッテイ</t>
    </rPh>
    <phoneticPr fontId="5"/>
  </si>
  <si>
    <t>別紙１（エネルギー起源二酸化炭素排出量計算表）：外部供給量一覧表</t>
    <rPh sb="0" eb="2">
      <t>ベッシ</t>
    </rPh>
    <rPh sb="9" eb="11">
      <t>キゲン</t>
    </rPh>
    <rPh sb="11" eb="14">
      <t>ニサンカ</t>
    </rPh>
    <rPh sb="14" eb="16">
      <t>タンソ</t>
    </rPh>
    <rPh sb="16" eb="18">
      <t>ハイシュツ</t>
    </rPh>
    <rPh sb="18" eb="19">
      <t>リョウ</t>
    </rPh>
    <rPh sb="19" eb="21">
      <t>ケイサン</t>
    </rPh>
    <rPh sb="21" eb="22">
      <t>ヒョウ</t>
    </rPh>
    <rPh sb="24" eb="26">
      <t>ガイブ</t>
    </rPh>
    <rPh sb="26" eb="28">
      <t>キョウキュウ</t>
    </rPh>
    <rPh sb="28" eb="29">
      <t>リョウ</t>
    </rPh>
    <phoneticPr fontId="5"/>
  </si>
  <si>
    <r>
      <t>報告対象年度における</t>
    </r>
    <r>
      <rPr>
        <b/>
        <u/>
        <sz val="12"/>
        <color theme="3"/>
        <rFont val="ＭＳ Ｐゴシック"/>
        <family val="3"/>
        <charset val="128"/>
      </rPr>
      <t>他者へのエネルギー供給（販売）</t>
    </r>
    <r>
      <rPr>
        <b/>
        <u/>
        <sz val="12"/>
        <rFont val="ＭＳ Ｐゴシック"/>
        <family val="3"/>
        <charset val="128"/>
      </rPr>
      <t>が有る場合</t>
    </r>
    <r>
      <rPr>
        <b/>
        <sz val="12"/>
        <rFont val="ＭＳ Ｐゴシック"/>
        <family val="3"/>
        <charset val="128"/>
      </rPr>
      <t>は、「無し」⇒「有り」に変更してください。</t>
    </r>
    <rPh sb="0" eb="2">
      <t>ホウコク</t>
    </rPh>
    <rPh sb="2" eb="4">
      <t>タイショウ</t>
    </rPh>
    <rPh sb="4" eb="6">
      <t>ネンド</t>
    </rPh>
    <rPh sb="26" eb="27">
      <t>ア</t>
    </rPh>
    <rPh sb="28" eb="30">
      <t>バアイ</t>
    </rPh>
    <rPh sb="33" eb="34">
      <t>ナシ</t>
    </rPh>
    <rPh sb="38" eb="39">
      <t>ア</t>
    </rPh>
    <rPh sb="42" eb="44">
      <t>ヘンコウ</t>
    </rPh>
    <phoneticPr fontId="5"/>
  </si>
  <si>
    <t>tCO2/kWh</t>
    <phoneticPr fontId="5"/>
  </si>
  <si>
    <t>参考_電気のCO2排出係数シートの参照行⇒</t>
    <rPh sb="0" eb="2">
      <t>サンコウ</t>
    </rPh>
    <rPh sb="3" eb="5">
      <t>デンキ</t>
    </rPh>
    <rPh sb="9" eb="11">
      <t>ハイシュツ</t>
    </rPh>
    <rPh sb="11" eb="13">
      <t>ケイスウ</t>
    </rPh>
    <rPh sb="17" eb="19">
      <t>サンショウ</t>
    </rPh>
    <rPh sb="19" eb="20">
      <t>ギョウ</t>
    </rPh>
    <phoneticPr fontId="5"/>
  </si>
  <si>
    <t>基礎</t>
    <rPh sb="0" eb="2">
      <t>キソ</t>
    </rPh>
    <phoneticPr fontId="5"/>
  </si>
  <si>
    <t>調整後</t>
    <rPh sb="0" eb="3">
      <t>チョウセイゴ</t>
    </rPh>
    <phoneticPr fontId="5"/>
  </si>
  <si>
    <t>入力シートの参照列：Ｊ</t>
    <rPh sb="0" eb="2">
      <t>ニュウリョク</t>
    </rPh>
    <rPh sb="6" eb="8">
      <t>サンショウ</t>
    </rPh>
    <rPh sb="8" eb="9">
      <t>レツ</t>
    </rPh>
    <phoneticPr fontId="5"/>
  </si>
  <si>
    <t>入力シートの参照列：Ｋ</t>
    <rPh sb="0" eb="2">
      <t>ニュウリョク</t>
    </rPh>
    <rPh sb="6" eb="8">
      <t>サンショウ</t>
    </rPh>
    <rPh sb="8" eb="9">
      <t>レツ</t>
    </rPh>
    <phoneticPr fontId="5"/>
  </si>
  <si>
    <t>入力シートの参照列：Ｌ</t>
    <rPh sb="0" eb="2">
      <t>ニュウリョク</t>
    </rPh>
    <rPh sb="6" eb="8">
      <t>サンショウ</t>
    </rPh>
    <rPh sb="8" eb="9">
      <t>レツ</t>
    </rPh>
    <phoneticPr fontId="5"/>
  </si>
  <si>
    <t>＜基礎情報入力もれチェック＞</t>
    <rPh sb="1" eb="3">
      <t>キソ</t>
    </rPh>
    <rPh sb="3" eb="5">
      <t>ジョウホウ</t>
    </rPh>
    <rPh sb="5" eb="7">
      <t>ニュウリョク</t>
    </rPh>
    <phoneticPr fontId="5"/>
  </si>
  <si>
    <t>エネルギーの集計対象となる神奈川県内の事業所等の有無、件数等を選択・入力してください。</t>
    <rPh sb="6" eb="8">
      <t>シュウケイ</t>
    </rPh>
    <rPh sb="8" eb="10">
      <t>タイショウ</t>
    </rPh>
    <rPh sb="13" eb="16">
      <t>カナガワ</t>
    </rPh>
    <rPh sb="16" eb="18">
      <t>ケンナイ</t>
    </rPh>
    <rPh sb="19" eb="22">
      <t>ジギョウショ</t>
    </rPh>
    <rPh sb="22" eb="23">
      <t>トウ</t>
    </rPh>
    <rPh sb="24" eb="26">
      <t>ウム</t>
    </rPh>
    <rPh sb="27" eb="29">
      <t>ケンスウ</t>
    </rPh>
    <rPh sb="29" eb="30">
      <t>トウ</t>
    </rPh>
    <rPh sb="31" eb="33">
      <t>センタク</t>
    </rPh>
    <rPh sb="34" eb="36">
      <t>ニュウリョク</t>
    </rPh>
    <phoneticPr fontId="5"/>
  </si>
  <si>
    <t>←Ｉ～Ｕ列：条件付き書式設定あり（自動計算の結果、エラーの場合、赤く網掛け）</t>
    <rPh sb="4" eb="5">
      <t>レツ</t>
    </rPh>
    <rPh sb="17" eb="19">
      <t>ジドウ</t>
    </rPh>
    <rPh sb="19" eb="21">
      <t>ケイサン</t>
    </rPh>
    <rPh sb="22" eb="24">
      <t>ケッカ</t>
    </rPh>
    <rPh sb="29" eb="31">
      <t>バアイ</t>
    </rPh>
    <rPh sb="32" eb="33">
      <t>アカ</t>
    </rPh>
    <rPh sb="34" eb="36">
      <t>アミカ</t>
    </rPh>
    <phoneticPr fontId="5"/>
  </si>
  <si>
    <t>（初期表示用）</t>
    <rPh sb="1" eb="3">
      <t>ショキ</t>
    </rPh>
    <rPh sb="3" eb="5">
      <t>ヒョウジ</t>
    </rPh>
    <rPh sb="5" eb="6">
      <t>ヨウ</t>
    </rPh>
    <phoneticPr fontId="63"/>
  </si>
  <si>
    <t>電気事業者名を選択</t>
    <rPh sb="0" eb="2">
      <t>デンキ</t>
    </rPh>
    <rPh sb="2" eb="5">
      <t>ジギョウシャ</t>
    </rPh>
    <rPh sb="5" eb="6">
      <t>メイ</t>
    </rPh>
    <rPh sb="7" eb="9">
      <t>センタク</t>
    </rPh>
    <phoneticPr fontId="64"/>
  </si>
  <si>
    <t xml:space="preserve"> </t>
    <phoneticPr fontId="5"/>
  </si>
  <si>
    <t>終日</t>
    <rPh sb="0" eb="2">
      <t>シュウジツ</t>
    </rPh>
    <phoneticPr fontId="5"/>
  </si>
  <si>
    <t>基　礎</t>
    <rPh sb="0" eb="1">
      <t>モト</t>
    </rPh>
    <rPh sb="2" eb="3">
      <t>イシズエ</t>
    </rPh>
    <phoneticPr fontId="5"/>
  </si>
  <si>
    <t>名　称</t>
    <rPh sb="0" eb="1">
      <t>メイ</t>
    </rPh>
    <rPh sb="2" eb="3">
      <t>ショウ</t>
    </rPh>
    <phoneticPr fontId="5"/>
  </si>
  <si>
    <r>
      <t>単位</t>
    </r>
    <r>
      <rPr>
        <sz val="10"/>
        <rFont val="ＭＳ Ｐゴシック"/>
        <family val="3"/>
        <charset val="128"/>
      </rPr>
      <t>(★)</t>
    </r>
    <rPh sb="0" eb="2">
      <t>タンイ</t>
    </rPh>
    <phoneticPr fontId="5"/>
  </si>
  <si>
    <t>全県の事業所等の合計</t>
    <rPh sb="0" eb="2">
      <t>ゼンケン</t>
    </rPh>
    <rPh sb="3" eb="4">
      <t>コト</t>
    </rPh>
    <rPh sb="4" eb="5">
      <t>ゴウ</t>
    </rPh>
    <rPh sb="5" eb="6">
      <t>ショ</t>
    </rPh>
    <rPh sb="6" eb="7">
      <t>トウ</t>
    </rPh>
    <rPh sb="8" eb="10">
      <t>ゴウケイ</t>
    </rPh>
    <phoneticPr fontId="5"/>
  </si>
  <si>
    <t>　　（うち横浜・川崎市内：</t>
    <rPh sb="5" eb="7">
      <t>ヨコハマ</t>
    </rPh>
    <rPh sb="8" eb="10">
      <t>カワサキ</t>
    </rPh>
    <rPh sb="10" eb="12">
      <t>シナイ</t>
    </rPh>
    <phoneticPr fontId="5"/>
  </si>
  <si>
    <t>　　（うち上記以外の県域：</t>
    <rPh sb="5" eb="7">
      <t>ジョウキ</t>
    </rPh>
    <rPh sb="7" eb="9">
      <t>イガイ</t>
    </rPh>
    <rPh sb="10" eb="12">
      <t>ケンイキ</t>
    </rPh>
    <phoneticPr fontId="5"/>
  </si>
  <si>
    <t>←Ｅ列：条件付き書式設定あり（空欄時に赤く網掛け）</t>
    <rPh sb="2" eb="3">
      <t>レツ</t>
    </rPh>
    <rPh sb="4" eb="6">
      <t>ジョウケン</t>
    </rPh>
    <rPh sb="6" eb="7">
      <t>ツ</t>
    </rPh>
    <rPh sb="8" eb="12">
      <t>ショシキセッテイ</t>
    </rPh>
    <rPh sb="15" eb="17">
      <t>クウラン</t>
    </rPh>
    <rPh sb="17" eb="18">
      <t>ジ</t>
    </rPh>
    <rPh sb="19" eb="20">
      <t>アカ</t>
    </rPh>
    <rPh sb="21" eb="23">
      <t>アミカ</t>
    </rPh>
    <phoneticPr fontId="5"/>
  </si>
  <si>
    <t>←Ｅ列：条件付き書式設定あり（Ｃ列が「電気事業者名を選択」のとき、Ｅ列が「メニューを選択」のままだと赤く網掛け）</t>
    <rPh sb="2" eb="3">
      <t>レツ</t>
    </rPh>
    <rPh sb="4" eb="6">
      <t>ジョウケン</t>
    </rPh>
    <rPh sb="6" eb="7">
      <t>ツ</t>
    </rPh>
    <rPh sb="8" eb="12">
      <t>ショシキセッテイ</t>
    </rPh>
    <rPh sb="16" eb="17">
      <t>レツ</t>
    </rPh>
    <rPh sb="19" eb="21">
      <t>デンキ</t>
    </rPh>
    <rPh sb="21" eb="23">
      <t>ジギョウ</t>
    </rPh>
    <rPh sb="23" eb="24">
      <t>シャ</t>
    </rPh>
    <rPh sb="24" eb="25">
      <t>メイ</t>
    </rPh>
    <rPh sb="26" eb="28">
      <t>センタク</t>
    </rPh>
    <rPh sb="34" eb="35">
      <t>レツ</t>
    </rPh>
    <rPh sb="42" eb="44">
      <t>センタク</t>
    </rPh>
    <rPh sb="50" eb="51">
      <t>アカ</t>
    </rPh>
    <rPh sb="52" eb="54">
      <t>アミカ</t>
    </rPh>
    <phoneticPr fontId="5"/>
  </si>
  <si>
    <t>←Ｃ列：条件付き書式設定あり（「電気事業者名を選択」の時に黄色く網掛け）</t>
    <rPh sb="2" eb="3">
      <t>レツ</t>
    </rPh>
    <rPh sb="4" eb="6">
      <t>ジョウケン</t>
    </rPh>
    <rPh sb="6" eb="7">
      <t>ツ</t>
    </rPh>
    <rPh sb="8" eb="12">
      <t>ショシキセッテイ</t>
    </rPh>
    <rPh sb="16" eb="22">
      <t>デンキジギョウシャメイ</t>
    </rPh>
    <rPh sb="23" eb="25">
      <t>センタク</t>
    </rPh>
    <rPh sb="27" eb="28">
      <t>トキ</t>
    </rPh>
    <rPh sb="29" eb="31">
      <t>キイロ</t>
    </rPh>
    <rPh sb="32" eb="34">
      <t>アミカ</t>
    </rPh>
    <phoneticPr fontId="5"/>
  </si>
  <si>
    <t>←Ｆ、Ｇ列：条件付き書式設定あり（参照結果がエラーの時に赤く網掛け）</t>
    <rPh sb="4" eb="5">
      <t>レツ</t>
    </rPh>
    <rPh sb="6" eb="8">
      <t>ジョウケン</t>
    </rPh>
    <rPh sb="8" eb="9">
      <t>ツ</t>
    </rPh>
    <rPh sb="10" eb="14">
      <t>ショシキセッテイ</t>
    </rPh>
    <rPh sb="17" eb="19">
      <t>サンショウ</t>
    </rPh>
    <rPh sb="19" eb="21">
      <t>ケッカ</t>
    </rPh>
    <rPh sb="26" eb="27">
      <t>トキ</t>
    </rPh>
    <rPh sb="28" eb="29">
      <t>アカ</t>
    </rPh>
    <rPh sb="30" eb="32">
      <t>アミカ</t>
    </rPh>
    <phoneticPr fontId="5"/>
  </si>
  <si>
    <r>
      <t>１　基礎情報</t>
    </r>
    <r>
      <rPr>
        <b/>
        <sz val="12"/>
        <color theme="0"/>
        <rFont val="ＭＳ Ｐゴシック"/>
        <family val="3"/>
        <charset val="128"/>
      </rPr>
      <t>　（黄色い網掛け部分に必要事項を入力してください。）　</t>
    </r>
    <r>
      <rPr>
        <sz val="11"/>
        <color theme="0"/>
        <rFont val="ＭＳ Ｐゴシック"/>
        <family val="3"/>
        <charset val="128"/>
      </rPr>
      <t>※この項目は印刷対象範囲外です。</t>
    </r>
    <rPh sb="2" eb="4">
      <t>キソ</t>
    </rPh>
    <rPh sb="4" eb="6">
      <t>ジョウホウ</t>
    </rPh>
    <rPh sb="8" eb="10">
      <t>キイロ</t>
    </rPh>
    <rPh sb="11" eb="13">
      <t>アミカ</t>
    </rPh>
    <rPh sb="14" eb="16">
      <t>ブブン</t>
    </rPh>
    <rPh sb="17" eb="19">
      <t>ヒツヨウ</t>
    </rPh>
    <rPh sb="19" eb="21">
      <t>ジコウ</t>
    </rPh>
    <rPh sb="22" eb="24">
      <t>ニュウリョク</t>
    </rPh>
    <rPh sb="36" eb="38">
      <t>コウモク</t>
    </rPh>
    <rPh sb="39" eb="41">
      <t>インサツ</t>
    </rPh>
    <rPh sb="43" eb="45">
      <t>ハンイ</t>
    </rPh>
    <rPh sb="45" eb="46">
      <t>ガイ</t>
    </rPh>
    <phoneticPr fontId="5"/>
  </si>
  <si>
    <t>メニューを選択</t>
  </si>
  <si>
    <t>セル内のデフォルト入力内容：（法人・団体名を入力）</t>
    <phoneticPr fontId="5"/>
  </si>
  <si>
    <t>セル内のデフォルト入力内容：無し</t>
    <rPh sb="14" eb="15">
      <t>ナ</t>
    </rPh>
    <phoneticPr fontId="5"/>
  </si>
  <si>
    <t>事業者名：</t>
    <rPh sb="0" eb="3">
      <t>ジギョウシャ</t>
    </rPh>
    <rPh sb="3" eb="4">
      <t>メイ</t>
    </rPh>
    <phoneticPr fontId="5"/>
  </si>
  <si>
    <t>対象：</t>
    <phoneticPr fontId="5"/>
  </si>
  <si>
    <t>※１　一般送配電事業者、送電事業者及び特定送配電事業者が維持し、及び運用する電線路を介して供給を受ける電気以外の電気及び自己託送制度を
　　用いて供給を受ける電気で使用した電力がある場合に記入してください。また、排出係数の根拠資料を別途ご提示ください。</t>
    <rPh sb="91" eb="93">
      <t>バアイ</t>
    </rPh>
    <rPh sb="94" eb="96">
      <t>キニュウ</t>
    </rPh>
    <rPh sb="106" eb="108">
      <t>ハイシュツ</t>
    </rPh>
    <rPh sb="108" eb="110">
      <t>ケイスウ</t>
    </rPh>
    <rPh sb="111" eb="113">
      <t>コンキョ</t>
    </rPh>
    <rPh sb="113" eb="115">
      <t>シリョウ</t>
    </rPh>
    <rPh sb="116" eb="118">
      <t>ベット</t>
    </rPh>
    <rPh sb="119" eb="121">
      <t>テイジ</t>
    </rPh>
    <phoneticPr fontId="5"/>
  </si>
  <si>
    <t>※２　全県（Ｊ列）及び県域（Ｌ列）の合計値は、各エネルギー使用量の内数を合算した後、端数処理しているため、同行の数値と一致しないことがあります。</t>
    <rPh sb="3" eb="5">
      <t>ゼンケン</t>
    </rPh>
    <rPh sb="7" eb="8">
      <t>レツ</t>
    </rPh>
    <rPh sb="9" eb="10">
      <t>オヨ</t>
    </rPh>
    <rPh sb="11" eb="13">
      <t>ケンイキ</t>
    </rPh>
    <rPh sb="15" eb="16">
      <t>レツ</t>
    </rPh>
    <rPh sb="18" eb="21">
      <t>ゴウケイチ</t>
    </rPh>
    <rPh sb="23" eb="24">
      <t>カク</t>
    </rPh>
    <rPh sb="29" eb="32">
      <t>シヨウリョウ</t>
    </rPh>
    <rPh sb="33" eb="35">
      <t>ウチスウ</t>
    </rPh>
    <rPh sb="36" eb="38">
      <t>ガッサン</t>
    </rPh>
    <rPh sb="40" eb="41">
      <t>アト</t>
    </rPh>
    <rPh sb="42" eb="44">
      <t>ハスウ</t>
    </rPh>
    <rPh sb="44" eb="46">
      <t>ショリ</t>
    </rPh>
    <rPh sb="53" eb="54">
      <t>ドウ</t>
    </rPh>
    <rPh sb="54" eb="55">
      <t>ギョウ</t>
    </rPh>
    <rPh sb="56" eb="58">
      <t>スウチ</t>
    </rPh>
    <rPh sb="59" eb="61">
      <t>イッチ</t>
    </rPh>
    <phoneticPr fontId="5"/>
  </si>
  <si>
    <t>メニューＮ</t>
    <phoneticPr fontId="5"/>
  </si>
  <si>
    <t>エバーグリーン・マーケティング(株)</t>
  </si>
  <si>
    <t>A0006_エバーグリーン・マーケティング(株)</t>
  </si>
  <si>
    <t>エフビットコミュニケーションズ(株)　</t>
  </si>
  <si>
    <t>A0049_エフビットコミュニケーションズ(株)　</t>
  </si>
  <si>
    <t>ａｕエネルギー＆ライフ(株)(旧：ＫＤＤＩ(株))</t>
  </si>
  <si>
    <t>A0077_ａｕエネルギー＆ライフ(株)(旧：ＫＤＤＩ(株))</t>
  </si>
  <si>
    <t>パナソニックオペレーショナルエクセレンス(株)(旧：パナソニック(株))</t>
  </si>
  <si>
    <t>A0136_パナソニックオペレーショナルエクセレンス(株)(旧：パナソニック(株))</t>
  </si>
  <si>
    <t>リニューアブル・ジャパン(株)(旧：(株)みらい電力)</t>
  </si>
  <si>
    <t>A0143_リニューアブル・ジャパン(株)(旧：(株)みらい電力)</t>
  </si>
  <si>
    <t>A0154</t>
  </si>
  <si>
    <t>歌舞伎エナジー(株)</t>
  </si>
  <si>
    <t>A0154_歌舞伎エナジー(株)</t>
  </si>
  <si>
    <t>大和ハウス工業(株)　</t>
  </si>
  <si>
    <t>A0170_大和ハウス工業(株)　</t>
  </si>
  <si>
    <t>Ｊａｐａｎ電力(株)</t>
  </si>
  <si>
    <t>A0179_Ｊａｐａｎ電力(株)</t>
  </si>
  <si>
    <t>電源開発(株)</t>
  </si>
  <si>
    <t>A0180_電源開発(株)</t>
  </si>
  <si>
    <t>日本瓦斯(株)(旧：(株)エナジードリーム)</t>
  </si>
  <si>
    <t>A0190_日本瓦斯(株)(旧：(株)エナジードリーム)</t>
  </si>
  <si>
    <t>(株)Ｕ－ＰＯＷＥＲ</t>
  </si>
  <si>
    <t>A0213_(株)Ｕ－ＰＯＷＥＲ</t>
  </si>
  <si>
    <t>A0238</t>
  </si>
  <si>
    <t>(株)カーボンニュートラル(旧：西多摩バイオパワー(株))</t>
  </si>
  <si>
    <t>A0238_(株)カーボンニュートラル(旧：西多摩バイオパワー(株))</t>
  </si>
  <si>
    <t>(株)地域創生ホールディングス</t>
  </si>
  <si>
    <t>A0253_(株)地域創生ホールディングス</t>
  </si>
  <si>
    <t>三愛オブリ(株)(旧：三愛石油(株))</t>
  </si>
  <si>
    <t>A0312_三愛オブリ(株)(旧：三愛石油(株))</t>
  </si>
  <si>
    <t>香川電力(株)　</t>
  </si>
  <si>
    <t>A0330_香川電力(株)　</t>
  </si>
  <si>
    <t>(株)エージーピー　</t>
  </si>
  <si>
    <t>A0340_(株)エージーピー　</t>
  </si>
  <si>
    <t>(株)クローバー・テクノロジーズ(旧：四つ葉電力(株))</t>
  </si>
  <si>
    <t>A0343_(株)クローバー・テクノロジーズ(旧：四つ葉電力(株))</t>
  </si>
  <si>
    <t>(株)関西空調　</t>
  </si>
  <si>
    <t>A0352_(株)関西空調　</t>
  </si>
  <si>
    <t>リエスパワーネクスト(株)</t>
  </si>
  <si>
    <t>A0368_リエスパワーネクスト(株)</t>
  </si>
  <si>
    <t>横浜ウォーター(株)</t>
  </si>
  <si>
    <t>A0418_横浜ウォーター(株)</t>
  </si>
  <si>
    <t>ニシムラ(株)</t>
  </si>
  <si>
    <t>A0429_ニシムラ(株)</t>
  </si>
  <si>
    <t>A0457</t>
  </si>
  <si>
    <t>トリニティエナジー(株)</t>
  </si>
  <si>
    <t>A0457_トリニティエナジー(株)</t>
  </si>
  <si>
    <t>(株)ＮＥＸＴ　ＯＮＥ</t>
  </si>
  <si>
    <t>A0463_(株)ＮＥＸＴ　ＯＮＥ</t>
  </si>
  <si>
    <t>(株)フォーバルテレコム　</t>
  </si>
  <si>
    <t>A0473_(株)フォーバルテレコム　</t>
  </si>
  <si>
    <t>秩父新電力(株)</t>
  </si>
  <si>
    <t>A0533_秩父新電力(株)</t>
  </si>
  <si>
    <t>綿半パートナーズ(株)</t>
  </si>
  <si>
    <t>A0538_綿半パートナーズ(株)</t>
  </si>
  <si>
    <t>(株)三郷ひまわりエナジー</t>
  </si>
  <si>
    <t>A0546_(株)三郷ひまわりエナジー</t>
  </si>
  <si>
    <t>(株)球磨村森電力</t>
  </si>
  <si>
    <t>A0547_(株)球磨村森電力</t>
  </si>
  <si>
    <t>くこくエネルギー(株)(旧：熊本電力(株))</t>
  </si>
  <si>
    <t>A0549_くこくエネルギー(株)(旧：熊本電力(株))</t>
  </si>
  <si>
    <t>A0550</t>
  </si>
  <si>
    <t>(株)エコログ</t>
  </si>
  <si>
    <t>A0550_(株)エコログ</t>
  </si>
  <si>
    <t>飯田まちづくり電力(株)</t>
  </si>
  <si>
    <t>A0551_飯田まちづくり電力(株)</t>
  </si>
  <si>
    <t>シェルジャパン(株)</t>
  </si>
  <si>
    <t>A0553_シェルジャパン(株)</t>
  </si>
  <si>
    <t>石油資源開発(株)</t>
  </si>
  <si>
    <t>A0555_石油資源開発(株)</t>
  </si>
  <si>
    <t>A0573</t>
  </si>
  <si>
    <t>北陸電力ビズ・エナジーソリューション(株)</t>
  </si>
  <si>
    <t>A0573_北陸電力ビズ・エナジーソリューション(株)</t>
  </si>
  <si>
    <t>ＷＳエナジー(株)</t>
  </si>
  <si>
    <t>A0581_ＷＳエナジー(株)</t>
  </si>
  <si>
    <t>(株)ケアネス(旧：(株)ルーア)</t>
  </si>
  <si>
    <t>A0583_(株)ケアネス(旧：(株)ルーア)</t>
  </si>
  <si>
    <t>ＭＣＰＤ(株)(旧：ＭＣＰＤ合同会社)</t>
  </si>
  <si>
    <t>A0584_ＭＣＰＤ(株)(旧：ＭＣＰＤ合同会社)</t>
  </si>
  <si>
    <t>A0604</t>
  </si>
  <si>
    <t>(株)エイチティーピー</t>
  </si>
  <si>
    <t>A0604_(株)エイチティーピー</t>
  </si>
  <si>
    <t>新電力いばらき(株)</t>
  </si>
  <si>
    <t>A0606_新電力いばらき(株)</t>
  </si>
  <si>
    <t>ＲＥ１００電力(株)</t>
  </si>
  <si>
    <t>A0611_ＲＥ１００電力(株)</t>
  </si>
  <si>
    <t>(株)ＬＥＮＥＴＳ</t>
  </si>
  <si>
    <t>A0620_(株)ＬＥＮＥＴＳ</t>
  </si>
  <si>
    <t>(株)エネクル(旧：堀川産業(株))</t>
  </si>
  <si>
    <t>A0624_(株)エネクル(旧：堀川産業(株))</t>
  </si>
  <si>
    <t>A0647</t>
  </si>
  <si>
    <t>レネックス電力合同会社</t>
  </si>
  <si>
    <t>A0647_レネックス電力合同会社</t>
  </si>
  <si>
    <t>A0653</t>
  </si>
  <si>
    <t>ＮＴＴアノードエナジー(株)</t>
  </si>
  <si>
    <t>A0653_ＮＴＴアノードエナジー(株)</t>
  </si>
  <si>
    <t>A0654</t>
  </si>
  <si>
    <t>スマート電気(株)</t>
  </si>
  <si>
    <t>A0654_スマート電気(株)</t>
  </si>
  <si>
    <t>ＵＮＩＶＥＲＧＹ(株)</t>
  </si>
  <si>
    <t>A0660_ＵＮＩＶＥＲＧＹ(株)</t>
  </si>
  <si>
    <t>ＪＲ西日本住宅サービス(株)</t>
  </si>
  <si>
    <t>A0661_ＪＲ西日本住宅サービス(株)</t>
  </si>
  <si>
    <t>A0663</t>
  </si>
  <si>
    <t>(株)アイキューブ・マーケティング</t>
  </si>
  <si>
    <t>A0663_(株)アイキューブ・マーケティング</t>
  </si>
  <si>
    <t>たんたんエナジー(株)</t>
  </si>
  <si>
    <t>A0667_たんたんエナジー(株)</t>
  </si>
  <si>
    <t>(株)能勢・豊能まちづくり</t>
  </si>
  <si>
    <t>A0668_(株)能勢・豊能まちづくり</t>
  </si>
  <si>
    <t>ＫＢＮ(株)</t>
  </si>
  <si>
    <t>A0676_ＫＢＮ(株)</t>
  </si>
  <si>
    <t>ＴＥＰＣＯライフサービス(株)</t>
  </si>
  <si>
    <t>A0679_ＴＥＰＣＯライフサービス(株)</t>
  </si>
  <si>
    <t>A0680</t>
  </si>
  <si>
    <t>会津エナジー(株)</t>
  </si>
  <si>
    <t>A0680_会津エナジー(株)</t>
  </si>
  <si>
    <t>A0683</t>
  </si>
  <si>
    <t>永井自動車工業(株)</t>
  </si>
  <si>
    <t>A0683_永井自動車工業(株)</t>
  </si>
  <si>
    <t>A0703</t>
  </si>
  <si>
    <t>ＪＲＥトレーディング(株)</t>
  </si>
  <si>
    <t>A0703_ＪＲＥトレーディング(株)</t>
  </si>
  <si>
    <t>エア・ウォーター・ライフソリューション(株)(旧：エア・ウォーター北海道(株))</t>
  </si>
  <si>
    <t>A0708_エア・ウォーター・ライフソリューション(株)(旧：エア・ウォーター北海道(株))</t>
  </si>
  <si>
    <t>A0716</t>
  </si>
  <si>
    <t>レモンガス(株)</t>
  </si>
  <si>
    <t>A0716_レモンガス(株)</t>
  </si>
  <si>
    <t>A0718</t>
  </si>
  <si>
    <t>(株)日本海水</t>
  </si>
  <si>
    <t>A0718_(株)日本海水</t>
  </si>
  <si>
    <t>A0726</t>
  </si>
  <si>
    <t>八千代エンジニヤリング(株)</t>
  </si>
  <si>
    <t>A0726_八千代エンジニヤリング(株)</t>
  </si>
  <si>
    <t>A0730</t>
  </si>
  <si>
    <t>ゆきぐに新電力(株)</t>
  </si>
  <si>
    <t>A0730_ゆきぐに新電力(株)</t>
  </si>
  <si>
    <t>A0734</t>
  </si>
  <si>
    <t>(株)Ｉ＆Ｉ</t>
  </si>
  <si>
    <t>A0734_(株)Ｉ＆Ｉ</t>
  </si>
  <si>
    <t>A0738</t>
  </si>
  <si>
    <t>(株)グルーヴエナジー</t>
  </si>
  <si>
    <t>A0738_(株)グルーヴエナジー</t>
  </si>
  <si>
    <t>A0742</t>
  </si>
  <si>
    <t>(株)縁人</t>
  </si>
  <si>
    <t>A0742_(株)縁人</t>
  </si>
  <si>
    <t>A0744</t>
  </si>
  <si>
    <t>(株)ルーク</t>
  </si>
  <si>
    <t>A0744_(株)ルーク</t>
  </si>
  <si>
    <t>A0746</t>
  </si>
  <si>
    <t>かけがわ報徳パワー(株)</t>
  </si>
  <si>
    <t>A0746_かけがわ報徳パワー(株)</t>
  </si>
  <si>
    <t>A0747</t>
  </si>
  <si>
    <t>ＳｕｓｔａｉｎａｂｌｅＥｎｅｒｇｙ(株)</t>
  </si>
  <si>
    <t>A0747_ＳｕｓｔａｉｎａｂｌｅＥｎｅｒｇｙ(株)</t>
  </si>
  <si>
    <t>A0752</t>
  </si>
  <si>
    <t>イワタニセントラル北海道(株)</t>
  </si>
  <si>
    <t>A0752_イワタニセントラル北海道(株)</t>
  </si>
  <si>
    <t>A0753</t>
  </si>
  <si>
    <t>ホームタウンエナジー(株)</t>
  </si>
  <si>
    <t>A0753_ホームタウンエナジー(株)</t>
  </si>
  <si>
    <t>A0754</t>
  </si>
  <si>
    <t>(株)彩の国でんき</t>
  </si>
  <si>
    <t>A0754_(株)彩の国でんき</t>
  </si>
  <si>
    <t>A0759</t>
  </si>
  <si>
    <t>(株)クリーンベンチャー２１</t>
  </si>
  <si>
    <t>A0759_(株)クリーンベンチャー２１</t>
  </si>
  <si>
    <t>A0760</t>
  </si>
  <si>
    <t>三河商事(株)</t>
  </si>
  <si>
    <t>A0760_三河商事(株)</t>
  </si>
  <si>
    <t>A0761</t>
  </si>
  <si>
    <t>(株)みとや</t>
  </si>
  <si>
    <t>A0761_(株)みとや</t>
  </si>
  <si>
    <t>A0762</t>
  </si>
  <si>
    <t>三州電力(株)</t>
  </si>
  <si>
    <t>A0762_三州電力(株)</t>
  </si>
  <si>
    <t>A0763</t>
  </si>
  <si>
    <t>フラットエナジー(株)</t>
  </si>
  <si>
    <t>A0763_フラットエナジー(株)</t>
  </si>
  <si>
    <t>A0764</t>
  </si>
  <si>
    <t>沖縄新エネ開発(株)</t>
  </si>
  <si>
    <t>A0764_沖縄新エネ開発(株)</t>
  </si>
  <si>
    <t>A0766</t>
  </si>
  <si>
    <t>つづくみらいエナジー(株)</t>
  </si>
  <si>
    <t>A0766_つづくみらいエナジー(株)</t>
  </si>
  <si>
    <t>A0769</t>
  </si>
  <si>
    <t>(株)中庄商店</t>
  </si>
  <si>
    <t>A0769_(株)中庄商店</t>
  </si>
  <si>
    <t>A0770</t>
  </si>
  <si>
    <t>(株)ほくだん</t>
  </si>
  <si>
    <t>A0770_(株)ほくだん</t>
  </si>
  <si>
    <t>A0774</t>
  </si>
  <si>
    <t>(株)コノミヤホールディングス</t>
  </si>
  <si>
    <t>A0774_(株)コノミヤホールディングス</t>
  </si>
  <si>
    <t>A0780</t>
  </si>
  <si>
    <t>(株)ビジョン</t>
  </si>
  <si>
    <t>A0780_(株)ビジョン</t>
  </si>
  <si>
    <t>A0781</t>
  </si>
  <si>
    <t>(株)丸の内電力</t>
  </si>
  <si>
    <t>A0781_(株)丸の内電力</t>
  </si>
  <si>
    <t>A0782</t>
  </si>
  <si>
    <t>西川建材工業(株)</t>
  </si>
  <si>
    <t>A0782_西川建材工業(株)</t>
  </si>
  <si>
    <t>A0783</t>
  </si>
  <si>
    <t>(株)中京電力</t>
  </si>
  <si>
    <t>A0783_(株)中京電力</t>
  </si>
  <si>
    <t>A0785</t>
  </si>
  <si>
    <t>(株)クオリティプラス</t>
  </si>
  <si>
    <t>A0785_(株)クオリティプラス</t>
  </si>
  <si>
    <t>A0786</t>
  </si>
  <si>
    <t>Ｙ．Ｗ．Ｃ(株)</t>
  </si>
  <si>
    <t>A0786_Ｙ．Ｗ．Ｃ(株)</t>
  </si>
  <si>
    <t>A0793</t>
  </si>
  <si>
    <t>ＴＧオクトパスエナジー(株)</t>
  </si>
  <si>
    <t>A0793_ＴＧオクトパスエナジー(株)</t>
  </si>
  <si>
    <t>A0796</t>
  </si>
  <si>
    <t>東北電力フロンティア(株)</t>
  </si>
  <si>
    <t>A0796_東北電力フロンティア(株)</t>
  </si>
  <si>
    <t>A0798</t>
  </si>
  <si>
    <t>(株)ファラデー</t>
  </si>
  <si>
    <t>A0798_(株)ファラデー</t>
  </si>
  <si>
    <t>A0803</t>
  </si>
  <si>
    <t>出雲ケーブルビジョン(株)</t>
  </si>
  <si>
    <t>A0803_出雲ケーブルビジョン(株)</t>
  </si>
  <si>
    <t>A0806</t>
  </si>
  <si>
    <t>いずも縁結び電力(株)</t>
  </si>
  <si>
    <t>A0806_いずも縁結び電力(株)</t>
  </si>
  <si>
    <t>A0808</t>
  </si>
  <si>
    <t>宇都宮ライトパワー(株)</t>
  </si>
  <si>
    <t>A0808_宇都宮ライトパワー(株)</t>
  </si>
  <si>
    <t>メニューＮ</t>
    <phoneticPr fontId="35"/>
  </si>
  <si>
    <t>（有効数字３桁処理後）</t>
    <phoneticPr fontId="5"/>
  </si>
  <si>
    <r>
      <t>排出量原単位</t>
    </r>
    <r>
      <rPr>
        <sz val="11"/>
        <rFont val="ＭＳ Ｐゴシック"/>
        <family val="3"/>
        <charset val="128"/>
      </rPr>
      <t>（有効数字３桁処理後）</t>
    </r>
    <rPh sb="0" eb="2">
      <t>ハイシュツ</t>
    </rPh>
    <rPh sb="2" eb="3">
      <t>リョウ</t>
    </rPh>
    <rPh sb="3" eb="6">
      <t>ゲンタンイ</t>
    </rPh>
    <phoneticPr fontId="5"/>
  </si>
  <si>
    <t>基礎</t>
    <rPh sb="0" eb="2">
      <t>キソ</t>
    </rPh>
    <phoneticPr fontId="5"/>
  </si>
  <si>
    <t>調整後</t>
    <rPh sb="0" eb="3">
      <t>チョウセイゴ</t>
    </rPh>
    <phoneticPr fontId="5"/>
  </si>
  <si>
    <t>【参考】排出量原単位（有効数字処理前）→</t>
    <rPh sb="4" eb="6">
      <t>ハイシュツ</t>
    </rPh>
    <rPh sb="6" eb="7">
      <t>リョウ</t>
    </rPh>
    <rPh sb="7" eb="10">
      <t>ゲンタンイ</t>
    </rPh>
    <rPh sb="11" eb="13">
      <t>ユウコウ</t>
    </rPh>
    <rPh sb="13" eb="15">
      <t>スウジ</t>
    </rPh>
    <rPh sb="15" eb="17">
      <t>ショリ</t>
    </rPh>
    <rPh sb="17" eb="18">
      <t>マエ</t>
    </rPh>
    <phoneticPr fontId="5"/>
  </si>
  <si>
    <t>イーレックス(株)</t>
  </si>
  <si>
    <t/>
  </si>
  <si>
    <t>リエスパワー(株)</t>
  </si>
  <si>
    <t>エバーグリーン・リテイリング(株)</t>
  </si>
  <si>
    <t>A0004_エバーグリーン・リテイリング(株)</t>
  </si>
  <si>
    <t>(株)ＳＥウイングズ</t>
  </si>
  <si>
    <t>(株)イーセル</t>
  </si>
  <si>
    <t>(株)エネット</t>
  </si>
  <si>
    <t>須賀川瓦斯(株)</t>
  </si>
  <si>
    <t>出光興産(株)</t>
  </si>
  <si>
    <t>A0012_出光興産(株)</t>
  </si>
  <si>
    <t>(株)オプテージ</t>
  </si>
  <si>
    <t>A0013_(株)オプテージ</t>
  </si>
  <si>
    <t>エネサーブ(株)</t>
  </si>
  <si>
    <t>(株)エネワンでんき(旧：(株)いちたかガスワン)</t>
  </si>
  <si>
    <t>A0015_(株)エネワンでんき(旧：(株)いちたかガスワン)</t>
  </si>
  <si>
    <t>ミツウロコグリーンエネルギー(株)</t>
  </si>
  <si>
    <t>(株)リエネ (旧：(株)Ｓｈａｒｅｄ　Ｅｎｅｒｇｙ)</t>
  </si>
  <si>
    <t>A0017_(株)リエネ (旧：(株)Ｓｈａｒｅｄ　Ｅｎｅｒｇｙ)</t>
  </si>
  <si>
    <t>ネクストパワーやまと(株)</t>
  </si>
  <si>
    <t>日本テクノ(株)</t>
  </si>
  <si>
    <t>中央電力エナジー(株)</t>
  </si>
  <si>
    <t>(株)Ｌｏｏｏｐ</t>
  </si>
  <si>
    <t>(株)ナンワエナジー</t>
  </si>
  <si>
    <t>静岡ガス＆パワー(株)</t>
  </si>
  <si>
    <t>荏原環境プラント(株)</t>
  </si>
  <si>
    <t>東京エコサービス(株)</t>
  </si>
  <si>
    <t>ダイヤモンドパワー(株)</t>
  </si>
  <si>
    <t>出光グリーンパワー(株)</t>
  </si>
  <si>
    <t>(株)新出光</t>
  </si>
  <si>
    <t>セントラル石油瓦斯(株)</t>
  </si>
  <si>
    <t>A0032_セントラル石油瓦斯(株)</t>
  </si>
  <si>
    <t>一般財団法人泉佐野電力　　</t>
  </si>
  <si>
    <t>A0034_一般財団法人泉佐野電力　　</t>
  </si>
  <si>
    <t>コスモエネルギーソリューションズ(株)</t>
  </si>
  <si>
    <t>A0035_コスモエネルギーソリューションズ(株)</t>
  </si>
  <si>
    <t>(株)グリーンサークル</t>
  </si>
  <si>
    <t>(株)ウエスト電力</t>
  </si>
  <si>
    <t>北海道瓦斯(株)</t>
  </si>
  <si>
    <t>アルカナエナジー(株)</t>
  </si>
  <si>
    <t>A0040_アルカナエナジー(株)</t>
  </si>
  <si>
    <t>新エネルギー開発(株)</t>
  </si>
  <si>
    <t>伊藤忠エネクス(株)</t>
  </si>
  <si>
    <t>(株)Ｖ－Ｐｏｗｅｒ</t>
  </si>
  <si>
    <t>大和エネルギー(株)</t>
  </si>
  <si>
    <t>大阪瓦斯(株)</t>
  </si>
  <si>
    <t>ＥＮＥＯＳ(株)</t>
  </si>
  <si>
    <t>A0050_ＥＮＥＯＳ(株)</t>
  </si>
  <si>
    <t>真庭バイオエネルギー(株)</t>
  </si>
  <si>
    <t>三井物産(株)</t>
  </si>
  <si>
    <t>オリックス(株)</t>
  </si>
  <si>
    <t>(株)エネサンス関東</t>
  </si>
  <si>
    <t>(株)ＵＰＤＡＴＥＲ</t>
  </si>
  <si>
    <t>A0055_(株)ＵＰＤＡＴＥＲ</t>
  </si>
  <si>
    <t>シン・エナジー(株)</t>
  </si>
  <si>
    <t>A0056_シン・エナジー(株)</t>
  </si>
  <si>
    <t>(株)サニックス</t>
  </si>
  <si>
    <t>(株)コンシェルジュ</t>
  </si>
  <si>
    <t>(株)アイ・グリッド・ソリューションズ</t>
  </si>
  <si>
    <t>サミットエナジー(株)</t>
  </si>
  <si>
    <t>リコージャパン(株)</t>
  </si>
  <si>
    <t>(株)エネルギア・ソリューション・アンド・サービス</t>
  </si>
  <si>
    <t>東京ガス(株)</t>
  </si>
  <si>
    <t>テス・エンジニアリング(株)</t>
  </si>
  <si>
    <t>青梅ガス(株)</t>
  </si>
  <si>
    <t>(株)イーネットワークシステムズ</t>
  </si>
  <si>
    <t>(株)エネアーク関東</t>
  </si>
  <si>
    <t>A0068_(株)エネアーク関東</t>
  </si>
  <si>
    <t>(株)東急パワーサプライ</t>
  </si>
  <si>
    <t>王子・伊藤忠エネクス電力販売(株)</t>
  </si>
  <si>
    <t>伊藤忠商事(株)</t>
  </si>
  <si>
    <t>(株)エコスタイル</t>
  </si>
  <si>
    <t>入間ガス(株)</t>
  </si>
  <si>
    <t>テプコカスタマーサービス(株)</t>
  </si>
  <si>
    <t>(株)とんでんホールディングス</t>
  </si>
  <si>
    <t>日鉄エンジニアリング(株)</t>
  </si>
  <si>
    <t>A0076_日鉄エンジニアリング(株)</t>
  </si>
  <si>
    <t>イワタニ関東(株)</t>
  </si>
  <si>
    <t>イワタニ首都圏(株)</t>
  </si>
  <si>
    <t>サーラｅエナジー(株)</t>
  </si>
  <si>
    <t>(株)地球クラブ</t>
  </si>
  <si>
    <t>(株)エコア</t>
  </si>
  <si>
    <t>西部瓦斯(株)</t>
  </si>
  <si>
    <t>東邦ガス(株)</t>
  </si>
  <si>
    <t>シナネン(株)</t>
  </si>
  <si>
    <t>(株)シナジアパワー</t>
  </si>
  <si>
    <t>カワサキグリーンエナジー(株)</t>
  </si>
  <si>
    <t>A0088_カワサキグリーンエナジー(株)</t>
  </si>
  <si>
    <t>大一ガス(株)</t>
  </si>
  <si>
    <t>(株)リミックスポイント</t>
  </si>
  <si>
    <t>大阪いずみ市民生活協同組合</t>
  </si>
  <si>
    <t>(株)中海テレビ放送</t>
  </si>
  <si>
    <t>パシフィックパワー(株)</t>
  </si>
  <si>
    <t>(株)ジェイコムウエスト</t>
  </si>
  <si>
    <t>(株)ジェイコム埼玉・東日本</t>
  </si>
  <si>
    <t>A0103_(株)ジェイコム埼玉・東日本</t>
  </si>
  <si>
    <t>(株)ジェイコム札幌</t>
  </si>
  <si>
    <t>(株)ジェイコム湘南・神奈川</t>
  </si>
  <si>
    <t>A0105_(株)ジェイコム湘南・神奈川</t>
  </si>
  <si>
    <t>(株)ジェイコム千葉</t>
  </si>
  <si>
    <t>(株)ジェイコム東京</t>
  </si>
  <si>
    <t>土浦ケーブルテレビ(株)</t>
  </si>
  <si>
    <t>鹿児島電力(株)</t>
  </si>
  <si>
    <t>太陽ガス(株)</t>
  </si>
  <si>
    <t>アーバンエナジー(株)</t>
  </si>
  <si>
    <t>パワーネクスト(株)</t>
  </si>
  <si>
    <t>A0123_パワーネクスト(株)</t>
  </si>
  <si>
    <t>合同会社北上新電力</t>
  </si>
  <si>
    <t>パーパススマートパワー(株)</t>
  </si>
  <si>
    <t>(株)タクマエナジー</t>
  </si>
  <si>
    <t>(株)スマートテック</t>
  </si>
  <si>
    <t>水戸電力(株)</t>
  </si>
  <si>
    <t>丸紅新電力(株)</t>
  </si>
  <si>
    <t>奈良電力(株)</t>
  </si>
  <si>
    <t>日立造船(株)</t>
  </si>
  <si>
    <t>大東ガス(株)</t>
  </si>
  <si>
    <t>アストモスエネルギー(株)</t>
  </si>
  <si>
    <t>(株)関電エネルギーソリューション</t>
  </si>
  <si>
    <t>ＭＣリテールエナジー(株)</t>
  </si>
  <si>
    <t>(株)北九州パワー</t>
  </si>
  <si>
    <t>武州瓦斯(株)</t>
  </si>
  <si>
    <t>大垣ガス(株)</t>
  </si>
  <si>
    <t>(株)藤田商店</t>
  </si>
  <si>
    <t>(株)ケーブルネット下関</t>
  </si>
  <si>
    <t>(株)ジェイコム九州</t>
  </si>
  <si>
    <t>(株)グローバルエンジニアリング</t>
  </si>
  <si>
    <t>九州エナジー(株)</t>
  </si>
  <si>
    <t>(株)トヨタエナジーソリューションズ</t>
  </si>
  <si>
    <t>A0151_(株)トヨタエナジーソリューションズ</t>
  </si>
  <si>
    <t>(株)エナリス・パワー・マーケティング</t>
  </si>
  <si>
    <t>みやまスマートエネルギー(株)</t>
  </si>
  <si>
    <t>エフィシエント(株)</t>
  </si>
  <si>
    <t>(株)生活クラブエナジー</t>
  </si>
  <si>
    <t>生活協同組合コープこうべ</t>
  </si>
  <si>
    <t>(株)シーエナジー</t>
  </si>
  <si>
    <t>角栄ガス(株)</t>
  </si>
  <si>
    <t>京葉瓦斯(株)</t>
  </si>
  <si>
    <t>凸版印刷(株)</t>
  </si>
  <si>
    <t>伊勢崎ガス(株)</t>
  </si>
  <si>
    <t>キヤノンマーケティングジャパン(株)</t>
  </si>
  <si>
    <t>(株)とっとり市民電力</t>
  </si>
  <si>
    <t>(株)イーエムアイ</t>
  </si>
  <si>
    <t>佐野瓦斯(株)</t>
  </si>
  <si>
    <t>桐生瓦斯(株)</t>
  </si>
  <si>
    <t>森の電力(株)</t>
  </si>
  <si>
    <t>ＨＴＢエナジー(株)</t>
  </si>
  <si>
    <t>(株)アシストワンエナジー</t>
  </si>
  <si>
    <t>(株)フソウ・エナジー</t>
  </si>
  <si>
    <t>湘南電力(株)</t>
  </si>
  <si>
    <t>大東建託パートナーズ(株)</t>
  </si>
  <si>
    <t>A0178_大東建託パートナーズ(株)</t>
  </si>
  <si>
    <t>鈴与商事(株)</t>
  </si>
  <si>
    <t>(株)バランスハーツ</t>
  </si>
  <si>
    <t>ワタミエナジー(株)</t>
  </si>
  <si>
    <t>(株)パルシステム電力</t>
  </si>
  <si>
    <t>ＳＢパワー(株)</t>
  </si>
  <si>
    <t>ＮＦパワーサービス(株)</t>
  </si>
  <si>
    <t>ひおき地域エネルギー(株)</t>
  </si>
  <si>
    <t>和歌山電力(株)</t>
  </si>
  <si>
    <t>(株)トドック電力</t>
  </si>
  <si>
    <t>九電みらいエナジー(株)</t>
  </si>
  <si>
    <t>(株)ミツウロコヴェッセル</t>
  </si>
  <si>
    <t>(株)フォレストパワー</t>
  </si>
  <si>
    <t>日高都市ガス(株)</t>
  </si>
  <si>
    <t>(株)アドバンテック</t>
  </si>
  <si>
    <t>ローカルエナジー(株)</t>
  </si>
  <si>
    <t>エネックス(株)</t>
  </si>
  <si>
    <t>(株)レクスポート</t>
  </si>
  <si>
    <t>A0203_(株)レクスポート</t>
  </si>
  <si>
    <t>なでしこ電力(株)</t>
  </si>
  <si>
    <t>日田グリーン電力(株)</t>
  </si>
  <si>
    <t>埼玉ガス(株)</t>
  </si>
  <si>
    <t>宮崎パワーライン(株)</t>
  </si>
  <si>
    <t>(株)パワー・オプティマイザー</t>
  </si>
  <si>
    <t>(株)ＴＴＳパワー</t>
  </si>
  <si>
    <t>(株)岩手ウッドパワー</t>
  </si>
  <si>
    <t>里山パワーワークス(株)</t>
  </si>
  <si>
    <t>(株)中之条パワー</t>
  </si>
  <si>
    <t>日産トレーデイング(株)</t>
  </si>
  <si>
    <t>(株)エネウィル</t>
  </si>
  <si>
    <t>A0221_(株)エネウィル</t>
  </si>
  <si>
    <t>Ｎｅｘｔ　Ｐｏｗｅｒ(株)</t>
  </si>
  <si>
    <t>A0222_Ｎｅｘｔ　Ｐｏｗｅｒ(株)</t>
  </si>
  <si>
    <t>伊藤忠エネクスホームライフ西日本(株)</t>
  </si>
  <si>
    <t>グリーナ(株)</t>
  </si>
  <si>
    <t>A0226_グリーナ(株)</t>
  </si>
  <si>
    <t>はりま電力(株)</t>
  </si>
  <si>
    <t>(株)浜松新電力</t>
  </si>
  <si>
    <t>ゼロワットパワー(株)</t>
  </si>
  <si>
    <t>アストマックス(株)</t>
  </si>
  <si>
    <t>A0230_アストマックス(株)</t>
  </si>
  <si>
    <t>(株)やまがた新電力</t>
  </si>
  <si>
    <t>一般社団法人東松島みらいとし機構</t>
  </si>
  <si>
    <t>A0232_一般社団法人東松島みらいとし機構</t>
  </si>
  <si>
    <t>(株)グリーンパワー大東</t>
  </si>
  <si>
    <t>(株)シーラパワー</t>
  </si>
  <si>
    <t>A0236_(株)シーラパワー</t>
  </si>
  <si>
    <t>御所野縄文電力(株)</t>
  </si>
  <si>
    <t>宮古新電力(株)</t>
  </si>
  <si>
    <t>長崎地域電力(株)</t>
  </si>
  <si>
    <t>(株)エネアーク関西</t>
  </si>
  <si>
    <t>A0241_(株)エネアーク関西</t>
  </si>
  <si>
    <t>近畿電力(株)</t>
  </si>
  <si>
    <t>新電力おおいた(株)</t>
  </si>
  <si>
    <t>(株)日本セレモニー</t>
  </si>
  <si>
    <t>(株)池見石油店</t>
  </si>
  <si>
    <t>芝浦電力(株)</t>
  </si>
  <si>
    <t>スズカ電工(株)</t>
  </si>
  <si>
    <t>(株)エーコープサービス</t>
  </si>
  <si>
    <t>サンリン(株)</t>
  </si>
  <si>
    <t>(株)宮崎ガスリビング</t>
  </si>
  <si>
    <t>山陰エレキ・アライアンス(株)</t>
  </si>
  <si>
    <t>ミライフ東日本(株)</t>
  </si>
  <si>
    <t>(株)ウッドエナジー</t>
  </si>
  <si>
    <t>山陰酸素工業(株)</t>
  </si>
  <si>
    <t>武陽ガス(株)</t>
  </si>
  <si>
    <t>中部電力ミライズ(株)</t>
  </si>
  <si>
    <t>A0270_中部電力ミライズ(株)</t>
  </si>
  <si>
    <t>関西電力(株) (旧：(株)Ｋｅｎｅｓエネルギーサービス)</t>
  </si>
  <si>
    <t>A0272_関西電力(株) (旧：(株)Ｋｅｎｅｓエネルギーサービス)</t>
  </si>
  <si>
    <t>北日本石油(株)</t>
  </si>
  <si>
    <t>千葉電力(株)</t>
  </si>
  <si>
    <t>(株)坊っちゃん電力</t>
  </si>
  <si>
    <t>やめエネルギー(株)</t>
  </si>
  <si>
    <t>A0280_やめエネルギー(株)</t>
  </si>
  <si>
    <t>(株)アースインフィニティ</t>
  </si>
  <si>
    <t>足利ガス(株)</t>
  </si>
  <si>
    <t>(株)Ｍｉｓｕｍｉ</t>
  </si>
  <si>
    <t>米子瓦斯(株)</t>
  </si>
  <si>
    <t>(株)エルピオ</t>
  </si>
  <si>
    <t>浜田ガス(株)</t>
  </si>
  <si>
    <t>(株)アメニティ電力</t>
  </si>
  <si>
    <t>岡田建設(株)</t>
  </si>
  <si>
    <t>出雲ガス(株)</t>
  </si>
  <si>
    <t>富山電力(株)</t>
  </si>
  <si>
    <t>一般社団法人グリーンコープでんき</t>
  </si>
  <si>
    <t>A0295_一般社団法人グリーンコープでんき</t>
  </si>
  <si>
    <t>公益財団法人東京都環境公社</t>
  </si>
  <si>
    <t>A0296_公益財団法人東京都環境公社</t>
  </si>
  <si>
    <t>(株)ファミリーネット・ジャパン</t>
  </si>
  <si>
    <t>ＭＫステーションズ(株)</t>
  </si>
  <si>
    <t>フラワーペイメント(株)</t>
  </si>
  <si>
    <t>A0305_フラワーペイメント(株)</t>
  </si>
  <si>
    <t>(株)ＪＴＢコミュニケーションデザイン</t>
  </si>
  <si>
    <t>積水化学工業(株)</t>
  </si>
  <si>
    <t>全農エネルギー(株)</t>
  </si>
  <si>
    <t>(株)ハルエネ</t>
  </si>
  <si>
    <t>(株)リケン工業</t>
  </si>
  <si>
    <t>(株)ビビット</t>
  </si>
  <si>
    <t>(株)おおた電力</t>
  </si>
  <si>
    <t>伊藤忠プランテック(株)</t>
  </si>
  <si>
    <t>(株)オカモト</t>
  </si>
  <si>
    <t>キタコー(株)</t>
  </si>
  <si>
    <t>生活協同組合コープしが</t>
  </si>
  <si>
    <t>(株)ＰｉｎＴ</t>
  </si>
  <si>
    <t>A0332_(株)ＰｉｎＴ</t>
  </si>
  <si>
    <t>(株)沖縄ガスニューパワー</t>
  </si>
  <si>
    <t>諏訪瓦斯(株)</t>
  </si>
  <si>
    <t>エッセンシャルエナジー(株)</t>
  </si>
  <si>
    <t>A0338_エッセンシャルエナジー(株)</t>
  </si>
  <si>
    <t>(株)いちき串木野電力</t>
  </si>
  <si>
    <t>西武ガス(株)</t>
  </si>
  <si>
    <t>松本ガス(株)</t>
  </si>
  <si>
    <t>南部だんだんエナジー(株)</t>
  </si>
  <si>
    <t>(株)エフエネ</t>
  </si>
  <si>
    <t>こなんウルトラパワー(株)</t>
  </si>
  <si>
    <t>(株)ＣＨＩＢＡむつざわエナジー</t>
  </si>
  <si>
    <t>奥出雲電力(株)</t>
  </si>
  <si>
    <t>レジル(株)(旧：中央電力(株))</t>
  </si>
  <si>
    <t>A0355_レジル(株)(旧：中央電力(株))</t>
  </si>
  <si>
    <t>(株)成田香取エネルギー</t>
  </si>
  <si>
    <t>グローバルソリューションサービス(株)</t>
  </si>
  <si>
    <t>(株)ＣＷＳ</t>
  </si>
  <si>
    <t>ふくしま新電力(株)</t>
  </si>
  <si>
    <t>ティーダッシュ合同会社</t>
  </si>
  <si>
    <t>A0365_ティーダッシュ合同会社</t>
  </si>
  <si>
    <t>(株)エネクスライフサービス</t>
  </si>
  <si>
    <t>ネイチャーエナジー小国(株)</t>
  </si>
  <si>
    <t>京都生活協同組合</t>
  </si>
  <si>
    <t>エネルギーパワー(株)</t>
  </si>
  <si>
    <t>A0371_エネルギーパワー(株)</t>
  </si>
  <si>
    <t>(株)グリムスパワー</t>
  </si>
  <si>
    <t>A0372_(株)グリムスパワー</t>
  </si>
  <si>
    <t>日本ファシリティ・ソリューション(株)</t>
  </si>
  <si>
    <t>自然電力(株)</t>
  </si>
  <si>
    <t>(株)オノプロックス</t>
  </si>
  <si>
    <t>本庄ガス(株)</t>
  </si>
  <si>
    <t>(株)フィット</t>
  </si>
  <si>
    <t>青森県民エナジー(株)</t>
  </si>
  <si>
    <t>国際航業(株)</t>
  </si>
  <si>
    <t>ローカルでんき(株)</t>
  </si>
  <si>
    <t>(株)明治産業</t>
  </si>
  <si>
    <t>岡山電力(株)</t>
  </si>
  <si>
    <t>ミライフ(株)</t>
  </si>
  <si>
    <t>(株)翠光トップライン</t>
  </si>
  <si>
    <t>楽天エナジー(株)</t>
  </si>
  <si>
    <t>A0388_楽天エナジー(株)</t>
  </si>
  <si>
    <t>うすきエネルギー(株)</t>
  </si>
  <si>
    <t>(株)トーヨーエネルギーファーム</t>
  </si>
  <si>
    <t>A0390_(株)トーヨーエネルギーファーム</t>
  </si>
  <si>
    <t>森のエネルギー(株)</t>
  </si>
  <si>
    <t>A0391_森のエネルギー(株)</t>
  </si>
  <si>
    <t>岐阜電力(株)</t>
  </si>
  <si>
    <t>格安電力(株)</t>
  </si>
  <si>
    <t>(株)エスケーエナジー</t>
  </si>
  <si>
    <t>名南共同エネルギー(株)</t>
  </si>
  <si>
    <t>Ａｐａｍａｎ　Ｅｎｅｒｇｙ(株)</t>
  </si>
  <si>
    <t>(株)ＴＯＫＹＯ油電力</t>
  </si>
  <si>
    <t>大分ケーブルテレコム(株)</t>
  </si>
  <si>
    <t>アストマックス・エネルギー合同会社</t>
  </si>
  <si>
    <t>A0405_アストマックス・エネルギー合同会社</t>
  </si>
  <si>
    <t>生活協同組合コープみらい</t>
  </si>
  <si>
    <t>福井電力(株)</t>
  </si>
  <si>
    <t>(株)ＭＫエネルギー</t>
  </si>
  <si>
    <t>A0413_(株)ＭＫエネルギー</t>
  </si>
  <si>
    <t>エネラボ(株)</t>
  </si>
  <si>
    <t>A0415_エネラボ(株)</t>
  </si>
  <si>
    <t>(株)ネクシィーズ・ゼロ</t>
  </si>
  <si>
    <t>スマートエナジー磐田(株)</t>
  </si>
  <si>
    <t>そうまＩグリッド合同会社</t>
  </si>
  <si>
    <t>新潟県民電力(株)</t>
  </si>
  <si>
    <t>エネトレード(株)</t>
  </si>
  <si>
    <t>Ｍｙシティ電力(株)</t>
  </si>
  <si>
    <t>(株)さくら新電力</t>
  </si>
  <si>
    <t>(株)グローアップ</t>
  </si>
  <si>
    <t>いこま市民パワー(株)</t>
  </si>
  <si>
    <t>(株)コープでんき東北</t>
  </si>
  <si>
    <t>おもてなし山形(株)</t>
  </si>
  <si>
    <t>長野都市ガス(株)</t>
  </si>
  <si>
    <t>上田ガス(株)</t>
  </si>
  <si>
    <t>日本瓦斯(株)</t>
  </si>
  <si>
    <t>A0440_日本瓦斯(株)</t>
  </si>
  <si>
    <t>(株)内藤工業所</t>
  </si>
  <si>
    <t>(株)シグナストラスト</t>
  </si>
  <si>
    <t>ゲーテハウス(株)</t>
  </si>
  <si>
    <t>岩手電力(株)</t>
  </si>
  <si>
    <t>ＪＰエネルギー(株)</t>
  </si>
  <si>
    <t>兵庫電力(株)</t>
  </si>
  <si>
    <t>大和ライフエナジア(株)</t>
  </si>
  <si>
    <t>Ｃｏｃｏテラスたがわ(株)</t>
  </si>
  <si>
    <t>東北電力エナジートレーディング(株)</t>
  </si>
  <si>
    <t>(株)横浜環境デザイン</t>
  </si>
  <si>
    <t>(株)まち未来製作所</t>
  </si>
  <si>
    <t>ＴＲＥＮＤＥ(株)</t>
  </si>
  <si>
    <t>(株)どさんこパワー</t>
  </si>
  <si>
    <t>ワンワールドエナジー(株)</t>
  </si>
  <si>
    <t>A0458_ワンワールドエナジー(株)</t>
  </si>
  <si>
    <t>(株)ＬＩＸＩＬ　ＴＥＰＣＯ　スマートパートナーズ</t>
  </si>
  <si>
    <t>(株)ムダカラ(旧：(株)ユビニティー)</t>
  </si>
  <si>
    <t>A0465_(株)ムダカラ(旧：(株)ユビニティー)</t>
  </si>
  <si>
    <t>(株)宮交シティ</t>
  </si>
  <si>
    <t>(株)アルファライズ</t>
  </si>
  <si>
    <t>おおすみ半島スマートエネルギー(株)</t>
  </si>
  <si>
    <t>おきなわコープエナジー(株)</t>
  </si>
  <si>
    <t>久慈地域エネルギー(株)</t>
  </si>
  <si>
    <t>弘前ガス(株)</t>
  </si>
  <si>
    <t>(株)グランデータ</t>
  </si>
  <si>
    <t>A0476_(株)グランデータ</t>
  </si>
  <si>
    <t>くるめエネルギー(株)</t>
  </si>
  <si>
    <t>松阪新電力(株)</t>
  </si>
  <si>
    <t>ヒューリックプロパティソリューション(株)</t>
  </si>
  <si>
    <t>宮崎電力(株)</t>
  </si>
  <si>
    <t>A0482_宮崎電力(株)</t>
  </si>
  <si>
    <t>三友エンテック(株)</t>
  </si>
  <si>
    <t>府中・調布まちなかエナジー(株)</t>
  </si>
  <si>
    <t>伊勢志摩電力(株)</t>
  </si>
  <si>
    <t>(株)ＣＤエナジーダイレクト</t>
  </si>
  <si>
    <t>Ｑ．ＥＮＥＳＴでんき(株)</t>
  </si>
  <si>
    <t>A0491_Ｑ．ＥＮＥＳＴでんき(株)</t>
  </si>
  <si>
    <t>(株)ぶんごおおのエナジー</t>
  </si>
  <si>
    <t>ヴィジョナリーパワー(株)</t>
  </si>
  <si>
    <t>有明エナジー(株)</t>
  </si>
  <si>
    <t>厚木瓦斯(株)</t>
  </si>
  <si>
    <t>(株)エネ・ビジョン</t>
  </si>
  <si>
    <t>イワタニ三重(株)</t>
  </si>
  <si>
    <t>(株)マルヰ</t>
  </si>
  <si>
    <t>大多喜ガス(株)</t>
  </si>
  <si>
    <t>鈴与電力(株)</t>
  </si>
  <si>
    <t>コープ電力(株)</t>
  </si>
  <si>
    <t>生活協同組合コープぐんま</t>
  </si>
  <si>
    <t>とちぎコープ生活協同組合</t>
  </si>
  <si>
    <t>いばらきコープ生活協同組合</t>
  </si>
  <si>
    <t>亀岡ふるさとエナジー(株)</t>
  </si>
  <si>
    <t>(株)織戸組</t>
  </si>
  <si>
    <t>ふかやｅパワー(株)</t>
  </si>
  <si>
    <t>(株)Ｌｉｎｋ　Ｌｉｆｅ</t>
  </si>
  <si>
    <t>(株)グローバルキャスト</t>
  </si>
  <si>
    <t>日本エネルギー総合システム(株)</t>
  </si>
  <si>
    <t>イワタニ東海(株)</t>
  </si>
  <si>
    <t>(株)ところざわ未来電力</t>
  </si>
  <si>
    <t>朝日ガスエナジー(株)</t>
  </si>
  <si>
    <t>(株)エネファント</t>
  </si>
  <si>
    <t>(株)エスエナジー</t>
  </si>
  <si>
    <t>A0529_(株)エスエナジー</t>
  </si>
  <si>
    <t>みよしエナジー(株)</t>
  </si>
  <si>
    <t>東日本ガス(株)</t>
  </si>
  <si>
    <t>東彩ガス(株)</t>
  </si>
  <si>
    <t>(株)ｋａｒｃｈ</t>
  </si>
  <si>
    <t>(株)かみでん里山公社</t>
  </si>
  <si>
    <t>北日本ガス(株)</t>
  </si>
  <si>
    <t>イワタニ長野(株)</t>
  </si>
  <si>
    <t>(株)デベロップ</t>
  </si>
  <si>
    <t>A0559_(株)デベロップ</t>
  </si>
  <si>
    <t>(株)美作国電力</t>
  </si>
  <si>
    <t>八幡商事(株)</t>
  </si>
  <si>
    <t>エンジー・エナジー・マーケティング・ジャパン(株)(旧：加賀市総合サービス(株))</t>
  </si>
  <si>
    <t>A0575_エンジー・エナジー・マーケティング・ジャパン(株)(旧：加賀市総合サービス(株))</t>
  </si>
  <si>
    <t>ＴＥＲＡ　Ｅｎｅｒｇｙ(株)</t>
  </si>
  <si>
    <t>A0582_ＴＥＲＡ　Ｅｎｅｒｇｙ(株)</t>
  </si>
  <si>
    <t>(株)吉田石油店</t>
  </si>
  <si>
    <t>(株)メディオテック</t>
  </si>
  <si>
    <t>A0592_(株)メディオテック</t>
  </si>
  <si>
    <t>(株)情熱電力</t>
  </si>
  <si>
    <t>バンプーパワートレーディング合同会社</t>
  </si>
  <si>
    <t>唐津電力(株)</t>
  </si>
  <si>
    <t>日本エネルギーファーム(株)</t>
  </si>
  <si>
    <t>A0612_日本エネルギーファーム(株)</t>
  </si>
  <si>
    <t>アイエスジー(株)</t>
  </si>
  <si>
    <t>A0622_アイエスジー(株)</t>
  </si>
  <si>
    <t>フィンテックラボ協同組合</t>
  </si>
  <si>
    <t>(株)タケエイでんき(旧：(株)ふくしま未来パワー、(株)花巻銀河パワー、(株)大仙こまちパワー、(株)津軽あっぷるパワー)</t>
  </si>
  <si>
    <t>A0630_(株)タケエイでんき(旧：(株)ふくしま未来パワー、(株)花巻銀河パワー、(株)大仙こまちパワー、(株)津軽あっぷるパワー)</t>
  </si>
  <si>
    <t>京セラ関電エナジー合同会社</t>
  </si>
  <si>
    <t>東亜ガス(株)</t>
  </si>
  <si>
    <t>(株)クリーンエネルギー総合研究所</t>
  </si>
  <si>
    <t>(株)かづのパワー</t>
  </si>
  <si>
    <t>A0659_(株)かづのパワー</t>
  </si>
  <si>
    <t>(株)西九州させぼパワーズ</t>
  </si>
  <si>
    <t>(株)再エネ思考電力</t>
  </si>
  <si>
    <t>(株)しおさい電力</t>
  </si>
  <si>
    <t>うべ未来エネルギー(株)</t>
  </si>
  <si>
    <t>陸前高田しみんエネルギー(株)</t>
  </si>
  <si>
    <t>東広島スマートエネルギー(株)</t>
  </si>
  <si>
    <t>旭化成(株)</t>
  </si>
  <si>
    <t>京和ガス(株)</t>
  </si>
  <si>
    <t>ＫＭパワー(株)</t>
  </si>
  <si>
    <t>A0695_ＫＭパワー(株)</t>
  </si>
  <si>
    <t>(株)岡崎建材</t>
  </si>
  <si>
    <t>(株)エフオン</t>
  </si>
  <si>
    <t>(株)岡崎さくら電力</t>
  </si>
  <si>
    <t>Ｃａｓｔｌｅｔｏｎ　Ｃｏｍｍｏｄｉｔｉｅｓ　Ｊａｐａｎ合同会社</t>
  </si>
  <si>
    <t>A0704_Ｃａｓｔｌｅｔｏｎ　Ｃｏｍｍｏｄｉｔｉｅｓ　Ｊａｐａｎ合同会社</t>
  </si>
  <si>
    <t>神戸電力(株)</t>
  </si>
  <si>
    <t>(株)ＲｅｎｏＬａｂｏ</t>
  </si>
  <si>
    <t>A0711_(株)ＲｅｎｏＬａｂｏ</t>
  </si>
  <si>
    <t>弥富ガス協同組合</t>
  </si>
  <si>
    <t>(株)ａｆｔｅｒＦＩＴ</t>
  </si>
  <si>
    <t>A0720_(株)ａｆｔｅｒＦＩＴ</t>
  </si>
  <si>
    <t>中小企業支援(株)</t>
  </si>
  <si>
    <t>サントラベラーズサービス有限会社</t>
  </si>
  <si>
    <t>神楽電力(株)</t>
  </si>
  <si>
    <t>(株)ながさきサステナエナジー</t>
  </si>
  <si>
    <t>葛尾創生電力(株)</t>
  </si>
  <si>
    <t>A0733_葛尾創生電力(株)</t>
  </si>
  <si>
    <t>(株)ライフエナジー</t>
  </si>
  <si>
    <t>A0737_(株)ライフエナジー</t>
  </si>
  <si>
    <t>高知ニューエナジー(株)</t>
  </si>
  <si>
    <t>もみじ電力(株)</t>
  </si>
  <si>
    <t>Ｎａｔｕｒｅ(株)</t>
  </si>
  <si>
    <t>A0741_Ｎａｔｕｒｅ(株)</t>
  </si>
  <si>
    <t>Ｔ＆Ｔエナジー(株)</t>
  </si>
  <si>
    <t>A0743_Ｔ＆Ｔエナジー(株)</t>
  </si>
  <si>
    <t>穂の国とよはし電力(株)</t>
  </si>
  <si>
    <t>(株)みやきエネルギー</t>
  </si>
  <si>
    <t>A0758_(株)みやきエネルギー</t>
  </si>
  <si>
    <t>(株)エスコ</t>
  </si>
  <si>
    <t>A0772_(株)エスコ</t>
  </si>
  <si>
    <t>(株)ＭＴエナジー</t>
  </si>
  <si>
    <t>A0792_(株)ＭＴエナジー</t>
  </si>
  <si>
    <t>大塚ビジネスサポート(株)</t>
  </si>
  <si>
    <t>A0802_大塚ビジネスサポート(株)</t>
  </si>
  <si>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25"/>
  </si>
  <si>
    <t>A0807_恵那電力(株)</t>
  </si>
  <si>
    <t>帯広電力(株)</t>
  </si>
  <si>
    <t>A0809_帯広電力(株)</t>
  </si>
  <si>
    <t>(株)なんとエナジー</t>
  </si>
  <si>
    <t>A0817_(株)なんとエナジー</t>
  </si>
  <si>
    <t>(株)ボーダレス・ジャパン</t>
  </si>
  <si>
    <t>A0819_(株)ボーダレス・ジャパン</t>
  </si>
  <si>
    <t>(株)ワット</t>
  </si>
  <si>
    <t>A0820_(株)ワット</t>
  </si>
  <si>
    <t>広島ガス(株)</t>
  </si>
  <si>
    <t>A0822_広島ガス(株)</t>
  </si>
  <si>
    <t>(株)ＦＰＳ</t>
  </si>
  <si>
    <t>A0826_(株)ＦＰＳ</t>
  </si>
  <si>
    <t>大熊るるるん電力(株)</t>
  </si>
  <si>
    <t>A0827_大熊るるるん電力(株)</t>
  </si>
  <si>
    <t>特種東海製紙(株)</t>
  </si>
  <si>
    <t>A0829_特種東海製紙(株)</t>
  </si>
  <si>
    <t>おきたま新電力(株)</t>
  </si>
  <si>
    <t>A0831_おきたま新電力(株)</t>
  </si>
  <si>
    <t>河原実業(株)</t>
  </si>
  <si>
    <t>A0835_河原実業(株)</t>
  </si>
  <si>
    <t>アースシグナルソリューションズ(株)</t>
  </si>
  <si>
    <t>A0840_アースシグナルソリューションズ(株)</t>
  </si>
  <si>
    <t>北海道電力ネットワーク(株)</t>
  </si>
  <si>
    <t>一般送配電1_北海道電力ネットワーク(株)</t>
  </si>
  <si>
    <t>東北電力ネットワーク(株)</t>
  </si>
  <si>
    <t>一般送配電2_東北電力ネットワーク(株)</t>
  </si>
  <si>
    <t>東京電力パワーグリッド(株)</t>
  </si>
  <si>
    <t>中部電力パワーグリッド(株)</t>
  </si>
  <si>
    <t>一般送配電4_中部電力パワーグリッド(株)</t>
  </si>
  <si>
    <t>北陸電力送配電(株)</t>
  </si>
  <si>
    <t>一般送配電5_北陸電力送配電(株)</t>
  </si>
  <si>
    <t>関西電力送配電(株)</t>
  </si>
  <si>
    <t>一般送配電6_関西電力送配電(株)</t>
  </si>
  <si>
    <t>中国電力ネットワーク(株)</t>
    <phoneticPr fontId="5"/>
  </si>
  <si>
    <t>一般送配電7_中国電力ネットワーク(株)</t>
  </si>
  <si>
    <t>四国電力送配電(株)</t>
  </si>
  <si>
    <t>一般送配電8_四国電力送配電(株)</t>
  </si>
  <si>
    <t>九州電力送配電(株)</t>
  </si>
  <si>
    <t>一般送配電9_九州電力送配電(株)</t>
  </si>
  <si>
    <t>A0040</t>
  </si>
  <si>
    <t>A0612</t>
  </si>
  <si>
    <t>A0659</t>
  </si>
  <si>
    <t>A0695</t>
  </si>
  <si>
    <t>A0733</t>
  </si>
  <si>
    <t>A0737</t>
  </si>
  <si>
    <t>A0741</t>
  </si>
  <si>
    <t>A0758</t>
  </si>
  <si>
    <t>A0772</t>
  </si>
  <si>
    <t>A0792</t>
  </si>
  <si>
    <t>A0802</t>
  </si>
  <si>
    <t>A0807</t>
  </si>
  <si>
    <t>A0809</t>
  </si>
  <si>
    <t>A0817</t>
  </si>
  <si>
    <t>A0819</t>
  </si>
  <si>
    <t>A0820</t>
  </si>
  <si>
    <t>A0822</t>
  </si>
  <si>
    <t>A0826</t>
  </si>
  <si>
    <t>A0827</t>
  </si>
  <si>
    <t>A0829</t>
  </si>
  <si>
    <t>A0831</t>
  </si>
  <si>
    <t>A0835</t>
  </si>
  <si>
    <t>A0840</t>
  </si>
  <si>
    <t>2024年度提出用（2023年度実績値）</t>
    <phoneticPr fontId="5"/>
  </si>
  <si>
    <t>Ver.1</t>
    <phoneticPr fontId="5"/>
  </si>
  <si>
    <t>メニューO</t>
    <phoneticPr fontId="5"/>
  </si>
  <si>
    <t>メニューP</t>
    <phoneticPr fontId="5"/>
  </si>
  <si>
    <t>事業者名を入力してください。（例：●●株式会社）　</t>
    <rPh sb="0" eb="3">
      <t>ジギョウシャ</t>
    </rPh>
    <rPh sb="3" eb="4">
      <t>メイ</t>
    </rPh>
    <rPh sb="5" eb="7">
      <t>ニュウリョク</t>
    </rPh>
    <rPh sb="15" eb="16">
      <t>レイ</t>
    </rPh>
    <rPh sb="19" eb="23">
      <t>カブ</t>
    </rPh>
    <phoneticPr fontId="5"/>
  </si>
  <si>
    <t>無し</t>
  </si>
  <si>
    <r>
      <rPr>
        <b/>
        <sz val="9"/>
        <rFont val="ＭＳ Ｐゴシック"/>
        <family val="3"/>
        <charset val="128"/>
      </rPr>
      <t>横浜・川崎市内</t>
    </r>
    <r>
      <rPr>
        <sz val="9"/>
        <rFont val="ＭＳ Ｐゴシック"/>
        <family val="3"/>
        <charset val="128"/>
      </rPr>
      <t>のｴﾈﾙｷﾞｰ使用量合計(総括)</t>
    </r>
    <rPh sb="0" eb="2">
      <t>ヨコハマ</t>
    </rPh>
    <rPh sb="3" eb="5">
      <t>カワサキ</t>
    </rPh>
    <rPh sb="5" eb="7">
      <t>シナイ</t>
    </rPh>
    <rPh sb="14" eb="17">
      <t>シヨウリョウ</t>
    </rPh>
    <rPh sb="17" eb="19">
      <t>ゴウケイ</t>
    </rPh>
    <rPh sb="20" eb="22">
      <t>ソウカツ</t>
    </rPh>
    <phoneticPr fontId="5"/>
  </si>
  <si>
    <r>
      <rPr>
        <b/>
        <sz val="9"/>
        <rFont val="ＭＳ Ｐゴシック"/>
        <family val="3"/>
        <charset val="128"/>
      </rPr>
      <t>横浜・川崎を除く県域</t>
    </r>
    <r>
      <rPr>
        <sz val="9"/>
        <rFont val="ＭＳ Ｐゴシック"/>
        <family val="3"/>
        <charset val="128"/>
      </rPr>
      <t>のエネルギー使用量合計（総括）</t>
    </r>
    <rPh sb="0" eb="2">
      <t>ヨコハマ</t>
    </rPh>
    <rPh sb="3" eb="5">
      <t>カワサキ</t>
    </rPh>
    <rPh sb="6" eb="7">
      <t>ノゾ</t>
    </rPh>
    <rPh sb="8" eb="10">
      <t>ケンイキ</t>
    </rPh>
    <rPh sb="16" eb="19">
      <t>シヨウリョウ</t>
    </rPh>
    <rPh sb="19" eb="21">
      <t>ゴウケイ</t>
    </rPh>
    <rPh sb="22" eb="24">
      <t>ソウカツ</t>
    </rPh>
    <phoneticPr fontId="5"/>
  </si>
  <si>
    <r>
      <rPr>
        <b/>
        <sz val="14"/>
        <color theme="0"/>
        <rFont val="ＭＳ Ｐゴシック"/>
        <family val="3"/>
        <charset val="128"/>
      </rPr>
      <t>２　エネルギー使用量</t>
    </r>
    <r>
      <rPr>
        <b/>
        <sz val="12"/>
        <color theme="0"/>
        <rFont val="ＭＳ Ｐゴシック"/>
        <family val="3"/>
        <charset val="128"/>
      </rPr>
      <t xml:space="preserve"> （黄色い網掛け部分に対応するエネルギー使用量を入力してください。） </t>
    </r>
    <rPh sb="7" eb="10">
      <t>シヨウリョウ</t>
    </rPh>
    <rPh sb="12" eb="14">
      <t>キイロ</t>
    </rPh>
    <rPh sb="15" eb="17">
      <t>アミカ</t>
    </rPh>
    <rPh sb="18" eb="20">
      <t>ブブン</t>
    </rPh>
    <rPh sb="21" eb="23">
      <t>タイオウ</t>
    </rPh>
    <rPh sb="30" eb="33">
      <t>シヨウリョウ</t>
    </rPh>
    <rPh sb="34" eb="36">
      <t>ニュウリョク</t>
    </rPh>
    <phoneticPr fontId="5"/>
  </si>
  <si>
    <t>（選択）</t>
  </si>
  <si>
    <r>
      <t>横浜・川崎を除く県域</t>
    </r>
    <r>
      <rPr>
        <sz val="9"/>
        <rFont val="ＭＳ Ｐゴシック"/>
        <family val="3"/>
        <charset val="128"/>
      </rPr>
      <t>の販売エネルギー量合計（総括）</t>
    </r>
    <rPh sb="0" eb="2">
      <t>ヨコハマ</t>
    </rPh>
    <rPh sb="3" eb="5">
      <t>カワサキ</t>
    </rPh>
    <rPh sb="6" eb="7">
      <t>ノゾ</t>
    </rPh>
    <rPh sb="8" eb="9">
      <t>ケン</t>
    </rPh>
    <rPh sb="9" eb="10">
      <t>イキ</t>
    </rPh>
    <rPh sb="11" eb="13">
      <t>ハンバイ</t>
    </rPh>
    <rPh sb="18" eb="19">
      <t>リョウ</t>
    </rPh>
    <rPh sb="19" eb="21">
      <t>ゴウケイ</t>
    </rPh>
    <rPh sb="22" eb="24">
      <t>ソウカツ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</si>
</sst>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_ ;[Red]\-#,##0.0\ "/>
    <numFmt numFmtId="177" formatCode="0.00_);[Red]\(0.00\)"/>
    <numFmt numFmtId="178" formatCode="#,##0_ ;[Red]\-#,##0\ "/>
    <numFmt numFmtId="179" formatCode="#,##0;&quot;▲ &quot;#,##0"/>
    <numFmt numFmtId="180" formatCode="#,##0_ "/>
    <numFmt numFmtId="181" formatCode="0.000000_ "/>
    <numFmt numFmtId="182" formatCode="0.000000_);[Red]\(0.000000\)"/>
    <numFmt numFmtId="183" formatCode="#,##0.0_ "/>
    <numFmt numFmtId="184" formatCode="#,##0.00_ "/>
    <numFmt numFmtId="185" formatCode="#,##0.0000_ "/>
    <numFmt numFmtId="186" formatCode="#,##0.000_ "/>
    <numFmt numFmtId="187" formatCode="#,##0.000000_ "/>
    <numFmt numFmtId="188" formatCode="#,##0_);[Red]\(#,##0\)"/>
    <numFmt numFmtId="189" formatCode="yyyy/m/d;@"/>
    <numFmt numFmtId="190" formatCode="0.0"/>
    <numFmt numFmtId="191" formatCode="#,##0.00000_ "/>
    <numFmt numFmtId="192" formatCode="0.000000"/>
    <numFmt numFmtId="193" formatCode="\(#\)"/>
  </numFmts>
  <fonts count="67">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明朝"/>
      <family val="1"/>
      <charset val="128"/>
    </font>
    <font>
      <b/>
      <sz val="9"/>
      <name val="ＭＳ Ｐゴシック"/>
      <family val="3"/>
      <charset val="128"/>
    </font>
    <font>
      <b/>
      <sz val="12"/>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sz val="12"/>
      <color indexed="9"/>
      <name val="ＭＳ 明朝"/>
      <family val="1"/>
      <charset val="128"/>
    </font>
    <font>
      <sz val="12"/>
      <color indexed="8"/>
      <name val="ＭＳ 明朝"/>
      <family val="1"/>
      <charset val="128"/>
    </font>
    <font>
      <b/>
      <sz val="12"/>
      <color indexed="9"/>
      <name val="ＭＳ 明朝"/>
      <family val="1"/>
      <charset val="128"/>
    </font>
    <font>
      <sz val="12"/>
      <color indexed="10"/>
      <name val="ＭＳ 明朝"/>
      <family val="1"/>
      <charset val="128"/>
    </font>
    <font>
      <b/>
      <sz val="12"/>
      <color indexed="8"/>
      <name val="ＭＳ 明朝"/>
      <family val="1"/>
      <charset val="128"/>
    </font>
    <font>
      <b/>
      <sz val="13"/>
      <color indexed="8"/>
      <name val="ＭＳ Ｐゴシック"/>
      <family val="3"/>
      <charset val="128"/>
    </font>
    <font>
      <b/>
      <sz val="18"/>
      <color theme="3"/>
      <name val="ＭＳ Ｐゴシック"/>
      <family val="3"/>
      <charset val="128"/>
    </font>
    <font>
      <sz val="12"/>
      <color rgb="FF9C6500"/>
      <name val="ＭＳ 明朝"/>
      <family val="1"/>
      <charset val="128"/>
    </font>
    <font>
      <sz val="12"/>
      <color rgb="FFFA7D00"/>
      <name val="ＭＳ 明朝"/>
      <family val="1"/>
      <charset val="128"/>
    </font>
    <font>
      <sz val="12"/>
      <color rgb="FF9C0006"/>
      <name val="ＭＳ 明朝"/>
      <family val="1"/>
      <charset val="128"/>
    </font>
    <font>
      <b/>
      <sz val="12"/>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2"/>
      <color rgb="FF3F3F3F"/>
      <name val="ＭＳ 明朝"/>
      <family val="1"/>
      <charset val="128"/>
    </font>
    <font>
      <i/>
      <sz val="12"/>
      <color rgb="FF7F7F7F"/>
      <name val="ＭＳ 明朝"/>
      <family val="1"/>
      <charset val="128"/>
    </font>
    <font>
      <sz val="12"/>
      <color rgb="FF3F3F76"/>
      <name val="ＭＳ 明朝"/>
      <family val="1"/>
      <charset val="128"/>
    </font>
    <font>
      <sz val="12"/>
      <color rgb="FF006100"/>
      <name val="ＭＳ 明朝"/>
      <family val="1"/>
      <charset val="128"/>
    </font>
    <font>
      <b/>
      <sz val="18"/>
      <name val="ＭＳ Ｐゴシック"/>
      <family val="3"/>
      <charset val="128"/>
    </font>
    <font>
      <sz val="11"/>
      <color rgb="FFFF0000"/>
      <name val="ＭＳ Ｐゴシック"/>
      <family val="3"/>
      <charset val="128"/>
    </font>
    <font>
      <sz val="12"/>
      <color theme="1"/>
      <name val="ＭＳ 明朝"/>
      <family val="1"/>
      <charset val="128"/>
    </font>
    <font>
      <sz val="6"/>
      <name val="ＭＳ 明朝"/>
      <family val="2"/>
      <charset val="128"/>
    </font>
    <font>
      <b/>
      <sz val="9"/>
      <color indexed="81"/>
      <name val="ＭＳ Ｐゴシック"/>
      <family val="3"/>
      <charset val="128"/>
    </font>
    <font>
      <sz val="18"/>
      <name val="ＭＳ Ｐゴシック"/>
      <family val="3"/>
      <charset val="128"/>
    </font>
    <font>
      <sz val="18"/>
      <color indexed="8"/>
      <name val="ＭＳ Ｐゴシック"/>
      <family val="3"/>
      <charset val="128"/>
    </font>
    <font>
      <sz val="11"/>
      <color theme="1"/>
      <name val="ＭＳ 明朝"/>
      <family val="1"/>
      <charset val="128"/>
    </font>
    <font>
      <sz val="8"/>
      <name val="ＭＳ Ｐゴシック"/>
      <family val="3"/>
      <charset val="128"/>
    </font>
    <font>
      <sz val="12"/>
      <name val="ＭＳ Ｐゴシック"/>
      <family val="3"/>
      <charset val="128"/>
    </font>
    <font>
      <sz val="14"/>
      <name val="ＭＳ Ｐゴシック"/>
      <family val="3"/>
      <charset val="128"/>
    </font>
    <font>
      <sz val="9"/>
      <color indexed="8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b/>
      <sz val="8"/>
      <name val="ＭＳ Ｐゴシック"/>
      <family val="3"/>
      <charset val="128"/>
    </font>
    <font>
      <sz val="11"/>
      <name val="ＭＳ ゴシック"/>
      <family val="3"/>
      <charset val="128"/>
    </font>
    <font>
      <sz val="9"/>
      <name val="ＭＳ Ｐゴシック"/>
      <family val="3"/>
      <charset val="128"/>
    </font>
    <font>
      <b/>
      <sz val="9"/>
      <color indexed="81"/>
      <name val="MS P ゴシック"/>
      <family val="3"/>
      <charset val="128"/>
    </font>
    <font>
      <sz val="9"/>
      <color indexed="81"/>
      <name val="MS P ゴシック"/>
      <family val="3"/>
      <charset val="128"/>
    </font>
    <font>
      <b/>
      <sz val="12"/>
      <color theme="0"/>
      <name val="ＭＳ Ｐゴシック"/>
      <family val="3"/>
      <charset val="128"/>
    </font>
    <font>
      <sz val="11"/>
      <color theme="0"/>
      <name val="ＭＳ Ｐゴシック"/>
      <family val="3"/>
      <charset val="128"/>
    </font>
    <font>
      <b/>
      <sz val="12"/>
      <color rgb="FFC00000"/>
      <name val="ＭＳ Ｐゴシック"/>
      <family val="3"/>
      <charset val="128"/>
    </font>
    <font>
      <b/>
      <sz val="12"/>
      <color theme="1"/>
      <name val="ＭＳ Ｐゴシック"/>
      <family val="3"/>
      <charset val="128"/>
    </font>
    <font>
      <b/>
      <u/>
      <sz val="12"/>
      <color theme="3"/>
      <name val="ＭＳ Ｐゴシック"/>
      <family val="3"/>
      <charset val="128"/>
    </font>
    <font>
      <b/>
      <sz val="9"/>
      <color rgb="FFFF0000"/>
      <name val="ＭＳ Ｐゴシック"/>
      <family val="3"/>
      <charset val="128"/>
    </font>
    <font>
      <b/>
      <u/>
      <sz val="12"/>
      <name val="ＭＳ Ｐゴシック"/>
      <family val="3"/>
      <charset val="128"/>
    </font>
    <font>
      <b/>
      <u/>
      <sz val="9"/>
      <color indexed="81"/>
      <name val="ＭＳ Ｐゴシック"/>
      <family val="3"/>
      <charset val="128"/>
    </font>
    <font>
      <b/>
      <sz val="12"/>
      <color rgb="FFFF0000"/>
      <name val="ＭＳ Ｐゴシック"/>
      <family val="3"/>
      <charset val="128"/>
    </font>
    <font>
      <b/>
      <sz val="14"/>
      <color theme="0"/>
      <name val="ＭＳ Ｐゴシック"/>
      <family val="3"/>
      <charset val="128"/>
    </font>
    <font>
      <sz val="6"/>
      <name val="ＭＳ 明朝"/>
      <family val="1"/>
      <charset val="128"/>
    </font>
    <font>
      <b/>
      <sz val="14"/>
      <name val="ＭＳ 明朝"/>
      <family val="1"/>
      <charset val="128"/>
    </font>
    <font>
      <sz val="11"/>
      <color theme="1"/>
      <name val="Arial"/>
      <family val="2"/>
    </font>
    <font>
      <sz val="11"/>
      <color theme="1"/>
      <name val="ＭＳ ゴシック"/>
      <family val="3"/>
      <charset val="128"/>
    </font>
  </fonts>
  <fills count="54">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66FF33"/>
        <bgColor indexed="64"/>
      </patternFill>
    </fill>
    <fill>
      <patternFill patternType="solid">
        <fgColor rgb="FFFF99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indexed="65"/>
        <bgColor theme="0"/>
      </patternFill>
    </fill>
    <fill>
      <patternFill patternType="solid">
        <fgColor theme="3" tint="0.59999389629810485"/>
        <bgColor theme="0"/>
      </patternFill>
    </fill>
    <fill>
      <patternFill patternType="lightGray">
        <fgColor theme="0" tint="-0.499984740745262"/>
        <bgColor indexed="65"/>
      </patternFill>
    </fill>
    <fill>
      <patternFill patternType="lightGray">
        <fgColor theme="0" tint="-0.499984740745262"/>
        <bgColor theme="3" tint="0.59999389629810485"/>
      </patternFill>
    </fill>
    <fill>
      <patternFill patternType="solid">
        <fgColor theme="3"/>
        <bgColor indexed="64"/>
      </patternFill>
    </fill>
    <fill>
      <patternFill patternType="solid">
        <fgColor theme="0" tint="-0.499984740745262"/>
        <bgColor indexed="64"/>
      </patternFill>
    </fill>
    <fill>
      <patternFill patternType="solid">
        <fgColor theme="9" tint="0.39997558519241921"/>
        <bgColor theme="0"/>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theme="0"/>
      </patternFill>
    </fill>
    <fill>
      <patternFill patternType="solid">
        <fgColor rgb="FFFFFF00"/>
        <bgColor theme="0"/>
      </patternFill>
    </fill>
  </fills>
  <borders count="9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ck">
        <color indexed="64"/>
      </top>
      <bottom/>
      <diagonal/>
    </border>
    <border>
      <left style="thick">
        <color indexed="64"/>
      </left>
      <right style="thick">
        <color indexed="64"/>
      </right>
      <top style="thin">
        <color indexed="64"/>
      </top>
      <bottom style="thick">
        <color indexed="64"/>
      </bottom>
      <diagonal/>
    </border>
    <border diagonalUp="1">
      <left style="thick">
        <color indexed="64"/>
      </left>
      <right style="thick">
        <color indexed="64"/>
      </right>
      <top style="thin">
        <color indexed="64"/>
      </top>
      <bottom style="thin">
        <color indexed="64"/>
      </bottom>
      <diagonal style="thin">
        <color indexed="64"/>
      </diagonal>
    </border>
    <border>
      <left/>
      <right style="thin">
        <color indexed="64"/>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n">
        <color indexed="64"/>
      </left>
      <right/>
      <top style="thick">
        <color indexed="64"/>
      </top>
      <bottom/>
      <diagonal/>
    </border>
    <border>
      <left style="thin">
        <color indexed="64"/>
      </left>
      <right style="thin">
        <color indexed="64"/>
      </right>
      <top style="thick">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ck">
        <color indexed="64"/>
      </left>
      <right style="thick">
        <color indexed="64"/>
      </right>
      <top style="thick">
        <color indexed="64"/>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medium">
        <color indexed="64"/>
      </top>
      <bottom/>
      <diagonal/>
    </border>
    <border>
      <left/>
      <right/>
      <top style="thin">
        <color indexed="64"/>
      </top>
      <bottom style="dotted">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thin">
        <color indexed="64"/>
      </bottom>
      <diagonal/>
    </border>
    <border>
      <left/>
      <right style="thick">
        <color indexed="64"/>
      </right>
      <top/>
      <bottom/>
      <diagonal/>
    </border>
    <border>
      <left/>
      <right style="thick">
        <color indexed="64"/>
      </right>
      <top style="thick">
        <color indexed="64"/>
      </top>
      <bottom style="thick">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style="thin">
        <color rgb="FF000000"/>
      </left>
      <right style="thin">
        <color rgb="FF000000"/>
      </right>
      <top/>
      <bottom style="dotted">
        <color rgb="FF000000"/>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style="thick">
        <color indexed="64"/>
      </top>
      <bottom style="thin">
        <color indexed="64"/>
      </bottom>
      <diagonal/>
    </border>
  </borders>
  <cellStyleXfs count="48">
    <xf numFmtId="0" fontId="0"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20" fillId="0" borderId="0" applyNumberFormat="0" applyFill="0" applyBorder="0" applyAlignment="0" applyProtection="0">
      <alignment vertical="center"/>
    </xf>
    <xf numFmtId="0" fontId="16" fillId="30" borderId="16" applyNumberFormat="0" applyAlignment="0" applyProtection="0">
      <alignment vertical="center"/>
    </xf>
    <xf numFmtId="0" fontId="21" fillId="31" borderId="0" applyNumberFormat="0" applyBorder="0" applyAlignment="0" applyProtection="0">
      <alignment vertical="center"/>
    </xf>
    <xf numFmtId="0" fontId="4" fillId="4" borderId="17" applyNumberFormat="0" applyFont="0" applyAlignment="0" applyProtection="0">
      <alignment vertical="center"/>
    </xf>
    <xf numFmtId="0" fontId="22" fillId="0" borderId="18" applyNumberFormat="0" applyFill="0" applyAlignment="0" applyProtection="0">
      <alignment vertical="center"/>
    </xf>
    <xf numFmtId="0" fontId="23" fillId="32" borderId="0" applyNumberFormat="0" applyBorder="0" applyAlignment="0" applyProtection="0">
      <alignment vertical="center"/>
    </xf>
    <xf numFmtId="0" fontId="24" fillId="33" borderId="19" applyNumberFormat="0" applyAlignment="0" applyProtection="0">
      <alignment vertical="center"/>
    </xf>
    <xf numFmtId="0" fontId="17" fillId="0" borderId="0" applyNumberFormat="0" applyFill="0" applyBorder="0" applyAlignment="0" applyProtection="0">
      <alignment vertical="center"/>
    </xf>
    <xf numFmtId="38" fontId="4" fillId="0" borderId="0" applyFont="0" applyFill="0" applyBorder="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7" fillId="0" borderId="0" applyNumberFormat="0" applyFill="0" applyBorder="0" applyAlignment="0" applyProtection="0">
      <alignment vertical="center"/>
    </xf>
    <xf numFmtId="0" fontId="18" fillId="0" borderId="23" applyNumberFormat="0" applyFill="0" applyAlignment="0" applyProtection="0">
      <alignment vertical="center"/>
    </xf>
    <xf numFmtId="0" fontId="28" fillId="33" borderId="24" applyNumberFormat="0" applyAlignment="0" applyProtection="0">
      <alignment vertical="center"/>
    </xf>
    <xf numFmtId="0" fontId="29" fillId="0" borderId="0" applyNumberFormat="0" applyFill="0" applyBorder="0" applyAlignment="0" applyProtection="0">
      <alignment vertical="center"/>
    </xf>
    <xf numFmtId="0" fontId="30" fillId="3" borderId="19" applyNumberFormat="0" applyAlignment="0" applyProtection="0">
      <alignment vertical="center"/>
    </xf>
    <xf numFmtId="0" fontId="31" fillId="34" borderId="0" applyNumberFormat="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alignment vertical="center"/>
    </xf>
  </cellStyleXfs>
  <cellXfs count="569">
    <xf numFmtId="0" fontId="0" fillId="0" borderId="0" xfId="0" applyAlignment="1">
      <alignment vertical="center"/>
    </xf>
    <xf numFmtId="176" fontId="0" fillId="0" borderId="3" xfId="33" applyNumberFormat="1" applyFont="1" applyFill="1" applyBorder="1" applyAlignment="1" applyProtection="1">
      <alignment vertical="center" shrinkToFit="1"/>
    </xf>
    <xf numFmtId="0" fontId="0" fillId="0" borderId="0" xfId="0" applyAlignment="1" applyProtection="1">
      <alignment vertical="center"/>
    </xf>
    <xf numFmtId="0" fontId="9" fillId="0" borderId="0" xfId="0" applyFont="1" applyAlignment="1" applyProtection="1">
      <alignment vertical="center"/>
    </xf>
    <xf numFmtId="0" fontId="0" fillId="0" borderId="0" xfId="0" applyAlignment="1" applyProtection="1">
      <alignment horizontal="center" vertical="center"/>
    </xf>
    <xf numFmtId="0" fontId="0" fillId="0" borderId="0" xfId="0" applyAlignment="1" applyProtection="1">
      <alignment vertical="center" shrinkToFit="1"/>
    </xf>
    <xf numFmtId="0" fontId="12" fillId="0" borderId="0" xfId="0" applyFont="1" applyAlignment="1" applyProtection="1">
      <alignment vertical="center"/>
    </xf>
    <xf numFmtId="183" fontId="0" fillId="0" borderId="1" xfId="33" applyNumberFormat="1" applyFont="1" applyBorder="1" applyAlignment="1" applyProtection="1">
      <alignment horizontal="right" vertical="center" shrinkToFit="1"/>
    </xf>
    <xf numFmtId="179" fontId="0" fillId="0" borderId="1" xfId="33" applyNumberFormat="1" applyFont="1" applyBorder="1" applyAlignment="1" applyProtection="1">
      <alignment vertical="center" shrinkToFit="1"/>
    </xf>
    <xf numFmtId="185" fontId="0" fillId="0" borderId="8" xfId="33" applyNumberFormat="1" applyFont="1" applyBorder="1" applyAlignment="1" applyProtection="1">
      <alignment vertical="center" shrinkToFit="1"/>
    </xf>
    <xf numFmtId="179" fontId="0" fillId="0" borderId="8" xfId="33" applyNumberFormat="1" applyFont="1" applyBorder="1" applyAlignment="1" applyProtection="1">
      <alignment vertical="center" shrinkToFit="1"/>
    </xf>
    <xf numFmtId="185" fontId="0" fillId="0" borderId="1" xfId="33" applyNumberFormat="1" applyFont="1" applyBorder="1" applyAlignment="1" applyProtection="1">
      <alignment vertical="center" shrinkToFit="1"/>
    </xf>
    <xf numFmtId="184" fontId="0" fillId="0" borderId="1" xfId="33" applyNumberFormat="1" applyFont="1" applyBorder="1" applyAlignment="1" applyProtection="1">
      <alignment horizontal="right" vertical="center" shrinkToFit="1"/>
    </xf>
    <xf numFmtId="186" fontId="0" fillId="0" borderId="1" xfId="33" applyNumberFormat="1" applyFont="1" applyBorder="1" applyAlignment="1" applyProtection="1">
      <alignment vertical="center" shrinkToFit="1"/>
    </xf>
    <xf numFmtId="186" fontId="0" fillId="0" borderId="8" xfId="33" applyNumberFormat="1" applyFont="1" applyBorder="1" applyAlignment="1" applyProtection="1">
      <alignment vertical="center" shrinkToFit="1"/>
    </xf>
    <xf numFmtId="0" fontId="11" fillId="0" borderId="2" xfId="0" applyFont="1" applyBorder="1" applyAlignment="1" applyProtection="1">
      <alignment horizontal="center" vertical="center" shrinkToFit="1"/>
    </xf>
    <xf numFmtId="187" fontId="0" fillId="0" borderId="1" xfId="33" applyNumberFormat="1" applyFont="1" applyBorder="1" applyAlignment="1" applyProtection="1">
      <alignment vertical="center" shrinkToFit="1"/>
    </xf>
    <xf numFmtId="179" fontId="0" fillId="0" borderId="1" xfId="33" applyNumberFormat="1" applyFont="1" applyFill="1" applyBorder="1" applyAlignment="1" applyProtection="1">
      <alignment vertical="center" shrinkToFit="1"/>
    </xf>
    <xf numFmtId="0" fontId="0" fillId="0" borderId="0" xfId="0" applyBorder="1" applyAlignment="1" applyProtection="1">
      <alignment vertical="center"/>
    </xf>
    <xf numFmtId="0" fontId="11" fillId="0" borderId="0" xfId="0" applyFont="1" applyBorder="1" applyAlignment="1" applyProtection="1">
      <alignment vertical="center"/>
    </xf>
    <xf numFmtId="0" fontId="19" fillId="2" borderId="0" xfId="0" applyFont="1" applyFill="1" applyBorder="1" applyAlignment="1" applyProtection="1">
      <alignment horizontal="left" vertical="center"/>
    </xf>
    <xf numFmtId="0" fontId="9" fillId="0" borderId="0" xfId="0" applyFont="1" applyBorder="1" applyAlignment="1" applyProtection="1">
      <alignment vertical="center" shrinkToFit="1"/>
    </xf>
    <xf numFmtId="0" fontId="32" fillId="0" borderId="0" xfId="0" applyFont="1" applyAlignment="1" applyProtection="1">
      <alignment vertical="center"/>
    </xf>
    <xf numFmtId="178" fontId="0" fillId="0" borderId="1" xfId="33" applyNumberFormat="1" applyFont="1" applyBorder="1" applyAlignment="1" applyProtection="1">
      <alignment vertical="center" shrinkToFit="1"/>
    </xf>
    <xf numFmtId="178" fontId="0" fillId="5" borderId="1" xfId="33" applyNumberFormat="1" applyFont="1" applyFill="1" applyBorder="1" applyAlignment="1" applyProtection="1">
      <alignment vertical="center" shrinkToFit="1"/>
    </xf>
    <xf numFmtId="178" fontId="0" fillId="0" borderId="3" xfId="33" applyNumberFormat="1" applyFont="1" applyBorder="1" applyAlignment="1" applyProtection="1">
      <alignment vertical="center" shrinkToFit="1"/>
    </xf>
    <xf numFmtId="0" fontId="0" fillId="0" borderId="1" xfId="33" applyNumberFormat="1" applyFont="1" applyBorder="1" applyAlignment="1" applyProtection="1">
      <alignment horizontal="center" vertical="center" shrinkToFit="1"/>
    </xf>
    <xf numFmtId="0" fontId="40" fillId="0" borderId="1" xfId="33" applyNumberFormat="1" applyFont="1" applyBorder="1" applyAlignment="1" applyProtection="1">
      <alignment horizontal="center" vertical="center" wrapText="1" shrinkToFit="1"/>
    </xf>
    <xf numFmtId="0" fontId="12" fillId="0" borderId="0" xfId="0" applyFont="1" applyFill="1" applyBorder="1" applyAlignment="1" applyProtection="1">
      <alignment horizontal="center" vertical="center" shrinkToFit="1"/>
    </xf>
    <xf numFmtId="0" fontId="9" fillId="0" borderId="0" xfId="0" applyFont="1" applyAlignment="1" applyProtection="1">
      <alignment vertical="top"/>
    </xf>
    <xf numFmtId="0" fontId="12" fillId="0" borderId="0" xfId="0" applyFont="1" applyBorder="1" applyAlignment="1" applyProtection="1">
      <alignment vertical="center" shrinkToFit="1"/>
    </xf>
    <xf numFmtId="0" fontId="9" fillId="0" borderId="0" xfId="0" applyFont="1" applyAlignment="1" applyProtection="1">
      <alignment horizontal="center" vertical="center"/>
    </xf>
    <xf numFmtId="0" fontId="46" fillId="39" borderId="1" xfId="0" applyFont="1" applyFill="1" applyBorder="1" applyAlignment="1" applyProtection="1">
      <alignment horizontal="right" vertical="center"/>
    </xf>
    <xf numFmtId="57" fontId="46" fillId="39" borderId="1" xfId="0" applyNumberFormat="1" applyFont="1" applyFill="1" applyBorder="1" applyAlignment="1" applyProtection="1">
      <alignment horizontal="center" vertical="center" shrinkToFit="1"/>
    </xf>
    <xf numFmtId="0" fontId="0" fillId="0" borderId="10" xfId="0" applyFont="1" applyFill="1" applyBorder="1" applyAlignment="1" applyProtection="1">
      <alignment vertical="center" shrinkToFit="1"/>
    </xf>
    <xf numFmtId="181" fontId="45" fillId="38" borderId="1" xfId="45" applyNumberFormat="1" applyFont="1" applyFill="1" applyBorder="1" applyAlignment="1" applyProtection="1">
      <alignment horizontal="center" vertical="top" shrinkToFit="1"/>
    </xf>
    <xf numFmtId="0" fontId="32" fillId="0" borderId="0" xfId="0" applyFont="1" applyAlignment="1" applyProtection="1">
      <alignment vertical="top"/>
    </xf>
    <xf numFmtId="180" fontId="41" fillId="0" borderId="1" xfId="0" applyNumberFormat="1" applyFont="1" applyFill="1" applyBorder="1" applyAlignment="1" applyProtection="1">
      <alignment horizontal="right" vertical="center" shrinkToFit="1"/>
    </xf>
    <xf numFmtId="0" fontId="10" fillId="28" borderId="0" xfId="0" applyFont="1" applyFill="1" applyBorder="1" applyAlignment="1" applyProtection="1">
      <alignment vertical="center" wrapText="1"/>
    </xf>
    <xf numFmtId="0" fontId="41" fillId="28" borderId="0" xfId="0" applyFont="1" applyFill="1" applyBorder="1" applyAlignment="1" applyProtection="1">
      <alignment wrapText="1"/>
    </xf>
    <xf numFmtId="0" fontId="0" fillId="28" borderId="0" xfId="0" applyFont="1" applyFill="1" applyBorder="1" applyAlignment="1" applyProtection="1">
      <alignment horizontal="center" wrapText="1"/>
    </xf>
    <xf numFmtId="0" fontId="40" fillId="28" borderId="32" xfId="0" applyFont="1" applyFill="1" applyBorder="1" applyAlignment="1" applyProtection="1">
      <alignment horizontal="right" shrinkToFit="1"/>
    </xf>
    <xf numFmtId="0" fontId="0" fillId="0" borderId="0" xfId="0" applyFont="1" applyAlignment="1" applyProtection="1">
      <alignment vertical="center"/>
    </xf>
    <xf numFmtId="0" fontId="0" fillId="0" borderId="0" xfId="0" applyFont="1" applyAlignment="1">
      <alignment vertical="center"/>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shrinkToFit="1"/>
    </xf>
    <xf numFmtId="190" fontId="0" fillId="0" borderId="2" xfId="0" applyNumberFormat="1" applyFont="1" applyFill="1" applyBorder="1" applyAlignment="1" applyProtection="1">
      <alignment vertical="center" shrinkToFit="1"/>
    </xf>
    <xf numFmtId="0" fontId="0" fillId="0" borderId="0" xfId="0" applyBorder="1" applyAlignment="1" applyProtection="1">
      <alignment horizontal="center" vertical="center"/>
    </xf>
    <xf numFmtId="0" fontId="32" fillId="0" borderId="0" xfId="0" applyFont="1" applyFill="1" applyAlignment="1" applyProtection="1">
      <alignment vertical="center"/>
    </xf>
    <xf numFmtId="0" fontId="9" fillId="0" borderId="0" xfId="0" applyFont="1" applyFill="1" applyBorder="1" applyAlignment="1" applyProtection="1">
      <alignment vertical="center" shrinkToFit="1"/>
    </xf>
    <xf numFmtId="0" fontId="0" fillId="0" borderId="0" xfId="0" applyFill="1" applyAlignment="1" applyProtection="1">
      <alignment vertical="center"/>
    </xf>
    <xf numFmtId="0" fontId="0" fillId="0" borderId="0" xfId="0" applyFont="1" applyFill="1" applyAlignment="1" applyProtection="1">
      <alignment vertical="center"/>
    </xf>
    <xf numFmtId="0" fontId="11"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center" wrapText="1"/>
    </xf>
    <xf numFmtId="0" fontId="0" fillId="0" borderId="0" xfId="0" applyFill="1" applyAlignment="1" applyProtection="1">
      <alignment horizontal="center" vertical="center"/>
    </xf>
    <xf numFmtId="183" fontId="0" fillId="0" borderId="1" xfId="33" applyNumberFormat="1" applyFont="1" applyFill="1" applyBorder="1" applyAlignment="1" applyProtection="1">
      <alignment horizontal="right" vertical="center" shrinkToFit="1"/>
    </xf>
    <xf numFmtId="178" fontId="0" fillId="42" borderId="1" xfId="33" applyNumberFormat="1" applyFont="1" applyFill="1" applyBorder="1" applyAlignment="1" applyProtection="1">
      <alignment vertical="center" shrinkToFit="1"/>
    </xf>
    <xf numFmtId="0" fontId="0" fillId="40" borderId="3" xfId="0" applyFont="1" applyFill="1" applyBorder="1" applyAlignment="1" applyProtection="1">
      <alignment vertical="center" shrinkToFit="1"/>
    </xf>
    <xf numFmtId="0" fontId="0" fillId="40" borderId="3" xfId="0" applyNumberFormat="1" applyFont="1" applyFill="1" applyBorder="1" applyAlignment="1" applyProtection="1">
      <alignment vertical="center" shrinkToFit="1"/>
    </xf>
    <xf numFmtId="183" fontId="0" fillId="40" borderId="3" xfId="33" applyNumberFormat="1" applyFont="1" applyFill="1" applyBorder="1" applyAlignment="1" applyProtection="1">
      <alignment horizontal="right" vertical="center" shrinkToFit="1"/>
    </xf>
    <xf numFmtId="178" fontId="0" fillId="40" borderId="1" xfId="33" applyNumberFormat="1" applyFont="1" applyFill="1" applyBorder="1" applyAlignment="1" applyProtection="1">
      <alignment vertical="center" shrinkToFit="1"/>
    </xf>
    <xf numFmtId="38" fontId="0" fillId="40" borderId="1" xfId="33" applyFont="1" applyFill="1" applyBorder="1" applyAlignment="1" applyProtection="1">
      <alignment vertical="center" shrinkToFit="1"/>
    </xf>
    <xf numFmtId="0" fontId="40" fillId="40" borderId="3" xfId="0" applyNumberFormat="1" applyFont="1" applyFill="1" applyBorder="1" applyAlignment="1" applyProtection="1">
      <alignment vertical="center" wrapText="1" shrinkToFit="1"/>
    </xf>
    <xf numFmtId="179" fontId="0" fillId="40" borderId="1" xfId="33" applyNumberFormat="1" applyFont="1" applyFill="1" applyBorder="1" applyAlignment="1" applyProtection="1">
      <alignment vertical="center" shrinkToFit="1"/>
    </xf>
    <xf numFmtId="0" fontId="0" fillId="40" borderId="1" xfId="33" applyNumberFormat="1" applyFont="1" applyFill="1" applyBorder="1" applyAlignment="1" applyProtection="1">
      <alignment horizontal="center" vertical="center" shrinkToFit="1"/>
    </xf>
    <xf numFmtId="178" fontId="0" fillId="40" borderId="7" xfId="0" applyNumberFormat="1" applyFont="1" applyFill="1" applyBorder="1" applyAlignment="1" applyProtection="1">
      <alignment vertical="center" shrinkToFit="1"/>
    </xf>
    <xf numFmtId="0" fontId="0" fillId="40" borderId="7" xfId="33" applyNumberFormat="1" applyFont="1" applyFill="1" applyBorder="1" applyAlignment="1" applyProtection="1">
      <alignment horizontal="center" vertical="center" shrinkToFit="1"/>
    </xf>
    <xf numFmtId="38" fontId="0" fillId="40" borderId="25" xfId="33" applyFont="1" applyFill="1" applyBorder="1" applyAlignment="1" applyProtection="1">
      <alignment horizontal="right" vertical="center" shrinkToFit="1"/>
    </xf>
    <xf numFmtId="178" fontId="0" fillId="40" borderId="7" xfId="33" applyNumberFormat="1" applyFont="1" applyFill="1" applyBorder="1" applyAlignment="1" applyProtection="1">
      <alignment vertical="center" shrinkToFit="1"/>
    </xf>
    <xf numFmtId="38" fontId="0" fillId="40" borderId="25" xfId="33" applyFont="1" applyFill="1" applyBorder="1" applyAlignment="1" applyProtection="1">
      <alignment vertical="center" shrinkToFit="1"/>
    </xf>
    <xf numFmtId="0" fontId="0" fillId="40" borderId="7" xfId="0" applyNumberFormat="1" applyFont="1" applyFill="1" applyBorder="1" applyAlignment="1" applyProtection="1">
      <alignment vertical="center" shrinkToFit="1"/>
    </xf>
    <xf numFmtId="178" fontId="0" fillId="40" borderId="25" xfId="33" applyNumberFormat="1" applyFont="1" applyFill="1" applyBorder="1" applyAlignment="1" applyProtection="1">
      <alignment vertical="center" shrinkToFit="1"/>
    </xf>
    <xf numFmtId="179" fontId="0" fillId="40" borderId="25" xfId="33" applyNumberFormat="1" applyFont="1" applyFill="1" applyBorder="1" applyAlignment="1" applyProtection="1">
      <alignment vertical="center" shrinkToFit="1"/>
    </xf>
    <xf numFmtId="0" fontId="0" fillId="40" borderId="25" xfId="33" applyNumberFormat="1" applyFont="1" applyFill="1" applyBorder="1" applyAlignment="1" applyProtection="1">
      <alignment vertical="center" shrinkToFit="1"/>
    </xf>
    <xf numFmtId="179" fontId="0" fillId="40" borderId="7" xfId="33" applyNumberFormat="1" applyFont="1" applyFill="1" applyBorder="1" applyAlignment="1" applyProtection="1">
      <alignment vertical="center" shrinkToFit="1"/>
    </xf>
    <xf numFmtId="180" fontId="12" fillId="36" borderId="1" xfId="0" applyNumberFormat="1" applyFont="1" applyFill="1" applyBorder="1" applyAlignment="1" applyProtection="1">
      <alignment horizontal="right" vertical="center" shrinkToFit="1"/>
    </xf>
    <xf numFmtId="0" fontId="8" fillId="0" borderId="0" xfId="0" applyFont="1" applyAlignment="1">
      <alignment vertical="center"/>
    </xf>
    <xf numFmtId="0" fontId="0" fillId="40" borderId="7" xfId="0" applyFont="1" applyFill="1" applyBorder="1" applyAlignment="1" applyProtection="1">
      <alignment horizontal="center" vertical="center" shrinkToFit="1"/>
    </xf>
    <xf numFmtId="180" fontId="0" fillId="40" borderId="56" xfId="0" applyNumberFormat="1" applyFont="1" applyFill="1" applyBorder="1" applyAlignment="1" applyProtection="1">
      <alignment vertical="center" shrinkToFit="1"/>
    </xf>
    <xf numFmtId="0" fontId="41" fillId="40" borderId="11" xfId="0" applyFont="1" applyFill="1" applyBorder="1" applyAlignment="1" applyProtection="1">
      <alignment vertical="center"/>
    </xf>
    <xf numFmtId="0" fontId="41" fillId="40" borderId="32" xfId="0" applyFont="1" applyFill="1" applyBorder="1" applyAlignment="1" applyProtection="1">
      <alignment vertical="center"/>
    </xf>
    <xf numFmtId="0" fontId="8" fillId="40" borderId="0" xfId="0" applyFont="1" applyFill="1" applyBorder="1" applyAlignment="1" applyProtection="1">
      <alignment horizontal="right" vertical="center" shrinkToFit="1"/>
    </xf>
    <xf numFmtId="0" fontId="41" fillId="40" borderId="15" xfId="0" applyFont="1" applyFill="1" applyBorder="1" applyAlignment="1" applyProtection="1">
      <alignment vertical="center" shrinkToFit="1"/>
    </xf>
    <xf numFmtId="0" fontId="11" fillId="40" borderId="2" xfId="0" applyFont="1" applyFill="1" applyBorder="1" applyAlignment="1" applyProtection="1">
      <alignment horizontal="center" vertical="center" shrinkToFit="1"/>
    </xf>
    <xf numFmtId="0" fontId="0" fillId="40" borderId="46" xfId="0" applyFont="1" applyFill="1" applyBorder="1" applyAlignment="1" applyProtection="1">
      <alignment vertical="center" shrinkToFit="1"/>
    </xf>
    <xf numFmtId="180" fontId="42" fillId="0" borderId="0" xfId="0" applyNumberFormat="1" applyFont="1" applyFill="1" applyBorder="1" applyAlignment="1" applyProtection="1">
      <alignment horizontal="center" vertical="center" shrinkToFit="1"/>
    </xf>
    <xf numFmtId="180" fontId="0" fillId="40" borderId="58" xfId="0" applyNumberFormat="1" applyFont="1" applyFill="1" applyBorder="1" applyAlignment="1" applyProtection="1">
      <alignment vertical="center" shrinkToFit="1"/>
    </xf>
    <xf numFmtId="191" fontId="12" fillId="36" borderId="1" xfId="0" applyNumberFormat="1" applyFont="1" applyFill="1" applyBorder="1" applyAlignment="1" applyProtection="1">
      <alignment horizontal="right" vertical="center" shrinkToFit="1"/>
    </xf>
    <xf numFmtId="191" fontId="41" fillId="0" borderId="1" xfId="0" applyNumberFormat="1" applyFont="1" applyFill="1" applyBorder="1" applyAlignment="1" applyProtection="1">
      <alignment horizontal="right" vertical="center" shrinkToFit="1"/>
    </xf>
    <xf numFmtId="180" fontId="0" fillId="40" borderId="59" xfId="0" applyNumberFormat="1" applyFont="1" applyFill="1" applyBorder="1" applyAlignment="1" applyProtection="1">
      <alignment vertical="center" shrinkToFit="1"/>
    </xf>
    <xf numFmtId="0" fontId="0" fillId="0" borderId="4"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xf>
    <xf numFmtId="0" fontId="0" fillId="0" borderId="13" xfId="0" applyFont="1" applyFill="1" applyBorder="1" applyAlignment="1" applyProtection="1">
      <alignment horizontal="center" vertical="center" shrinkToFit="1"/>
    </xf>
    <xf numFmtId="0" fontId="0" fillId="0" borderId="5" xfId="0" applyFont="1" applyFill="1" applyBorder="1" applyAlignment="1" applyProtection="1">
      <alignment horizontal="center" vertical="center" shrinkToFit="1"/>
    </xf>
    <xf numFmtId="183" fontId="4" fillId="40" borderId="41" xfId="33" applyNumberFormat="1" applyFont="1" applyFill="1" applyBorder="1" applyAlignment="1" applyProtection="1">
      <alignment horizontal="right" vertical="center" shrinkToFit="1"/>
    </xf>
    <xf numFmtId="0" fontId="0" fillId="40" borderId="14" xfId="0" applyFont="1" applyFill="1" applyBorder="1" applyAlignment="1" applyProtection="1">
      <alignment horizontal="center" vertical="center"/>
    </xf>
    <xf numFmtId="0" fontId="11" fillId="0" borderId="4" xfId="0" applyFont="1" applyFill="1" applyBorder="1" applyAlignment="1" applyProtection="1">
      <alignment horizontal="center" vertical="center" shrinkToFit="1"/>
    </xf>
    <xf numFmtId="0" fontId="0" fillId="44" borderId="46" xfId="0" applyFont="1" applyFill="1" applyBorder="1" applyAlignment="1" applyProtection="1">
      <alignment vertical="center" shrinkToFit="1"/>
    </xf>
    <xf numFmtId="0" fontId="40" fillId="43" borderId="15" xfId="0" applyFont="1" applyFill="1" applyBorder="1" applyAlignment="1" applyProtection="1">
      <alignment horizontal="right" wrapText="1" shrinkToFit="1"/>
    </xf>
    <xf numFmtId="0" fontId="0" fillId="40" borderId="14" xfId="0" applyFont="1" applyFill="1" applyBorder="1" applyAlignment="1" applyProtection="1">
      <alignment horizontal="center" vertical="center" shrinkToFit="1"/>
    </xf>
    <xf numFmtId="180" fontId="12" fillId="36" borderId="7" xfId="0" applyNumberFormat="1" applyFont="1" applyFill="1" applyBorder="1" applyAlignment="1" applyProtection="1">
      <alignment horizontal="right" vertical="center" shrinkToFit="1"/>
    </xf>
    <xf numFmtId="180" fontId="41" fillId="0" borderId="7" xfId="0" applyNumberFormat="1" applyFont="1" applyFill="1" applyBorder="1" applyAlignment="1" applyProtection="1">
      <alignment horizontal="right" vertical="center" shrinkToFit="1"/>
    </xf>
    <xf numFmtId="191" fontId="12" fillId="36" borderId="8" xfId="0" applyNumberFormat="1" applyFont="1" applyFill="1" applyBorder="1" applyAlignment="1" applyProtection="1">
      <alignment horizontal="right" vertical="center" shrinkToFit="1"/>
    </xf>
    <xf numFmtId="191" fontId="41" fillId="0" borderId="8" xfId="0" applyNumberFormat="1" applyFont="1" applyFill="1" applyBorder="1" applyAlignment="1" applyProtection="1">
      <alignment horizontal="right" vertical="center" shrinkToFit="1"/>
    </xf>
    <xf numFmtId="0" fontId="0" fillId="40" borderId="1" xfId="0" applyFont="1" applyFill="1" applyBorder="1" applyAlignment="1" applyProtection="1">
      <alignment horizontal="center" vertical="center" shrinkToFit="1"/>
    </xf>
    <xf numFmtId="180" fontId="0" fillId="40" borderId="11" xfId="0" applyNumberFormat="1" applyFont="1" applyFill="1" applyBorder="1" applyAlignment="1" applyProtection="1">
      <alignment vertical="center" shrinkToFit="1"/>
    </xf>
    <xf numFmtId="0" fontId="0" fillId="0" borderId="6" xfId="0" applyBorder="1" applyAlignment="1" applyProtection="1">
      <alignment vertical="center"/>
    </xf>
    <xf numFmtId="0" fontId="0" fillId="0" borderId="64" xfId="0" applyBorder="1" applyAlignment="1" applyProtection="1">
      <alignment vertical="center"/>
    </xf>
    <xf numFmtId="38" fontId="4" fillId="44" borderId="43" xfId="33" applyFont="1" applyFill="1" applyBorder="1" applyAlignment="1" applyProtection="1">
      <alignment vertical="center" shrinkToFit="1"/>
    </xf>
    <xf numFmtId="180" fontId="0" fillId="46" borderId="41" xfId="0" applyNumberFormat="1" applyFont="1" applyFill="1" applyBorder="1" applyAlignment="1" applyProtection="1">
      <alignment vertical="center" shrinkToFit="1"/>
    </xf>
    <xf numFmtId="180" fontId="4" fillId="46" borderId="13" xfId="33" applyNumberFormat="1" applyFont="1" applyFill="1" applyBorder="1" applyAlignment="1" applyProtection="1">
      <alignment vertical="center" shrinkToFit="1"/>
    </xf>
    <xf numFmtId="180" fontId="0" fillId="45" borderId="13" xfId="33" applyNumberFormat="1" applyFont="1" applyFill="1" applyBorder="1" applyAlignment="1" applyProtection="1">
      <alignment vertical="center" shrinkToFit="1"/>
    </xf>
    <xf numFmtId="38" fontId="4" fillId="40" borderId="43" xfId="33" applyFont="1" applyFill="1" applyBorder="1" applyAlignment="1" applyProtection="1">
      <alignment vertical="center" shrinkToFit="1"/>
    </xf>
    <xf numFmtId="180" fontId="0" fillId="46" borderId="11" xfId="0" applyNumberFormat="1" applyFont="1" applyFill="1" applyBorder="1" applyAlignment="1" applyProtection="1">
      <alignment vertical="center" shrinkToFit="1"/>
    </xf>
    <xf numFmtId="0" fontId="19" fillId="0" borderId="0" xfId="0" applyFont="1" applyFill="1" applyBorder="1" applyAlignment="1" applyProtection="1">
      <alignment horizontal="left" vertical="center"/>
    </xf>
    <xf numFmtId="188" fontId="8" fillId="0" borderId="33" xfId="0" applyNumberFormat="1" applyFont="1" applyFill="1" applyBorder="1" applyAlignment="1" applyProtection="1">
      <alignment vertical="center" shrinkToFit="1"/>
    </xf>
    <xf numFmtId="0" fontId="11" fillId="0" borderId="0" xfId="0" applyFont="1" applyFill="1" applyBorder="1" applyAlignment="1" applyProtection="1">
      <alignment vertical="center" wrapText="1"/>
    </xf>
    <xf numFmtId="0" fontId="49" fillId="0" borderId="0" xfId="0" applyFont="1" applyFill="1" applyBorder="1" applyAlignment="1" applyProtection="1">
      <alignment vertical="center"/>
    </xf>
    <xf numFmtId="0" fontId="0" fillId="0" borderId="0" xfId="0" applyFont="1" applyFill="1" applyBorder="1" applyAlignment="1" applyProtection="1">
      <alignment horizontal="right" vertical="center" shrinkToFit="1"/>
    </xf>
    <xf numFmtId="0" fontId="0" fillId="0" borderId="0" xfId="0" applyFont="1" applyFill="1" applyBorder="1" applyAlignment="1" applyProtection="1">
      <alignment vertical="center" shrinkToFit="1"/>
    </xf>
    <xf numFmtId="0" fontId="5" fillId="0" borderId="1" xfId="33" applyNumberFormat="1" applyFont="1" applyBorder="1" applyAlignment="1" applyProtection="1">
      <alignment horizontal="center" vertical="center" wrapText="1" shrinkToFit="1"/>
    </xf>
    <xf numFmtId="0" fontId="46" fillId="39" borderId="1"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44" fillId="0" borderId="0" xfId="45" applyFont="1" applyProtection="1">
      <alignment vertical="center"/>
    </xf>
    <xf numFmtId="0" fontId="45" fillId="0" borderId="0" xfId="45" applyFont="1" applyProtection="1">
      <alignment vertical="center"/>
    </xf>
    <xf numFmtId="0" fontId="45" fillId="0" borderId="0" xfId="45" applyFont="1" applyAlignment="1" applyProtection="1">
      <alignment vertical="center" shrinkToFit="1"/>
    </xf>
    <xf numFmtId="0" fontId="45" fillId="38" borderId="7" xfId="45" applyFont="1" applyFill="1" applyBorder="1" applyAlignment="1" applyProtection="1">
      <alignment vertical="top"/>
    </xf>
    <xf numFmtId="0" fontId="45" fillId="38" borderId="15" xfId="45" applyFont="1" applyFill="1" applyBorder="1" applyAlignment="1" applyProtection="1">
      <alignment vertical="center"/>
    </xf>
    <xf numFmtId="0" fontId="45" fillId="38" borderId="8" xfId="45" applyFont="1" applyFill="1" applyBorder="1" applyAlignment="1" applyProtection="1">
      <alignment vertical="center" wrapText="1"/>
    </xf>
    <xf numFmtId="0" fontId="45" fillId="38" borderId="8" xfId="45" applyFont="1" applyFill="1" applyBorder="1" applyAlignment="1" applyProtection="1">
      <alignment vertical="center"/>
    </xf>
    <xf numFmtId="0" fontId="47" fillId="38" borderId="1" xfId="45" applyFont="1" applyFill="1" applyBorder="1" applyAlignment="1" applyProtection="1">
      <alignment horizontal="left" vertical="center" wrapText="1"/>
    </xf>
    <xf numFmtId="181" fontId="45" fillId="38" borderId="1" xfId="45" applyNumberFormat="1" applyFont="1" applyFill="1" applyBorder="1" applyAlignment="1" applyProtection="1">
      <alignment horizontal="center" vertical="top" wrapText="1" shrinkToFit="1"/>
    </xf>
    <xf numFmtId="182" fontId="45" fillId="37" borderId="1" xfId="45" applyNumberFormat="1" applyFont="1" applyFill="1" applyBorder="1" applyAlignment="1" applyProtection="1">
      <alignment horizontal="left" vertical="center" shrinkToFit="1"/>
    </xf>
    <xf numFmtId="0" fontId="45" fillId="0" borderId="0" xfId="45" applyFont="1" applyAlignment="1" applyProtection="1">
      <alignment vertical="center"/>
    </xf>
    <xf numFmtId="0" fontId="45" fillId="0" borderId="1" xfId="45" applyFont="1" applyBorder="1" applyAlignment="1" applyProtection="1">
      <alignment vertical="center"/>
    </xf>
    <xf numFmtId="0" fontId="45" fillId="0" borderId="1" xfId="45" applyFont="1" applyBorder="1" applyProtection="1">
      <alignment vertical="center"/>
    </xf>
    <xf numFmtId="0" fontId="41" fillId="37" borderId="60" xfId="0" applyFont="1" applyFill="1" applyBorder="1" applyAlignment="1" applyProtection="1">
      <alignment horizontal="center" vertical="center" shrinkToFit="1"/>
      <protection locked="0"/>
    </xf>
    <xf numFmtId="180" fontId="41" fillId="37" borderId="43" xfId="0" applyNumberFormat="1" applyFont="1" applyFill="1" applyBorder="1" applyAlignment="1" applyProtection="1">
      <alignment horizontal="center" vertical="center" shrinkToFit="1"/>
      <protection locked="0"/>
    </xf>
    <xf numFmtId="180" fontId="41" fillId="37" borderId="54" xfId="0" applyNumberFormat="1" applyFont="1" applyFill="1" applyBorder="1" applyAlignment="1" applyProtection="1">
      <alignment horizontal="center" vertical="center" shrinkToFit="1"/>
      <protection locked="0"/>
    </xf>
    <xf numFmtId="0" fontId="54" fillId="47" borderId="0" xfId="0" applyFont="1" applyFill="1" applyAlignment="1" applyProtection="1">
      <alignment vertical="center"/>
    </xf>
    <xf numFmtId="0" fontId="54" fillId="47" borderId="0" xfId="0" applyFont="1" applyFill="1" applyBorder="1" applyAlignment="1" applyProtection="1">
      <alignment vertical="center"/>
    </xf>
    <xf numFmtId="0" fontId="54" fillId="47" borderId="0" xfId="0" applyFont="1" applyFill="1" applyBorder="1" applyAlignment="1" applyProtection="1">
      <alignment horizontal="center" vertical="center"/>
    </xf>
    <xf numFmtId="193" fontId="8" fillId="0" borderId="0" xfId="0" applyNumberFormat="1" applyFont="1" applyAlignment="1" applyProtection="1">
      <alignment vertical="center" shrinkToFit="1"/>
    </xf>
    <xf numFmtId="0" fontId="8" fillId="0" borderId="0" xfId="0" applyFont="1" applyFill="1" applyBorder="1" applyAlignment="1" applyProtection="1">
      <alignment horizontal="center" vertical="center" shrinkToFit="1"/>
    </xf>
    <xf numFmtId="193" fontId="8" fillId="0" borderId="0" xfId="0" applyNumberFormat="1" applyFont="1" applyFill="1" applyAlignment="1" applyProtection="1">
      <alignment vertical="center" shrinkToFit="1"/>
    </xf>
    <xf numFmtId="0" fontId="0" fillId="0" borderId="0" xfId="0" applyFill="1" applyBorder="1" applyAlignment="1" applyProtection="1">
      <alignment vertical="center"/>
    </xf>
    <xf numFmtId="193" fontId="41" fillId="0" borderId="0" xfId="0" applyNumberFormat="1" applyFont="1" applyAlignment="1" applyProtection="1">
      <alignment horizontal="left" vertical="center" shrinkToFit="1"/>
    </xf>
    <xf numFmtId="193" fontId="41" fillId="0" borderId="0" xfId="0" applyNumberFormat="1" applyFont="1" applyBorder="1" applyAlignment="1" applyProtection="1">
      <alignment vertical="center" shrinkToFit="1"/>
    </xf>
    <xf numFmtId="0" fontId="8" fillId="0" borderId="0" xfId="0" applyFont="1" applyAlignment="1" applyProtection="1">
      <alignment vertical="center"/>
    </xf>
    <xf numFmtId="178" fontId="0" fillId="48" borderId="43" xfId="33" applyNumberFormat="1" applyFont="1" applyFill="1" applyBorder="1" applyAlignment="1" applyProtection="1">
      <alignment vertical="center" shrinkToFit="1"/>
      <protection locked="0"/>
    </xf>
    <xf numFmtId="0" fontId="41" fillId="48" borderId="60" xfId="0" applyFont="1" applyFill="1" applyBorder="1" applyAlignment="1" applyProtection="1">
      <alignment horizontal="center" vertical="center" shrinkToFit="1"/>
      <protection locked="0"/>
    </xf>
    <xf numFmtId="180" fontId="41" fillId="48" borderId="43" xfId="0" applyNumberFormat="1" applyFont="1" applyFill="1" applyBorder="1" applyAlignment="1" applyProtection="1">
      <alignment horizontal="center" vertical="center" shrinkToFit="1"/>
      <protection locked="0"/>
    </xf>
    <xf numFmtId="180" fontId="41" fillId="48" borderId="54"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shrinkToFit="1"/>
    </xf>
    <xf numFmtId="0" fontId="0" fillId="0" borderId="0" xfId="0" applyFont="1" applyBorder="1" applyAlignment="1" applyProtection="1">
      <alignment horizontal="right"/>
    </xf>
    <xf numFmtId="0" fontId="45" fillId="0" borderId="0" xfId="0" applyFont="1" applyFill="1" applyBorder="1" applyAlignment="1" applyProtection="1">
      <alignment vertical="top"/>
    </xf>
    <xf numFmtId="0" fontId="0" fillId="0" borderId="0" xfId="0" applyBorder="1" applyAlignment="1" applyProtection="1">
      <alignment vertical="center" shrinkToFit="1"/>
    </xf>
    <xf numFmtId="178" fontId="0" fillId="40" borderId="74" xfId="0" applyNumberFormat="1" applyFont="1" applyFill="1" applyBorder="1" applyAlignment="1" applyProtection="1">
      <alignment vertical="center" shrinkToFit="1"/>
    </xf>
    <xf numFmtId="0" fontId="0" fillId="40" borderId="74" xfId="33" applyNumberFormat="1" applyFont="1" applyFill="1" applyBorder="1" applyAlignment="1" applyProtection="1">
      <alignment horizontal="center" vertical="center" shrinkToFit="1"/>
    </xf>
    <xf numFmtId="178" fontId="0" fillId="40" borderId="74" xfId="0" applyNumberFormat="1" applyFont="1" applyFill="1" applyBorder="1" applyAlignment="1" applyProtection="1">
      <alignment horizontal="right" vertical="center" shrinkToFit="1"/>
    </xf>
    <xf numFmtId="178" fontId="4" fillId="40" borderId="70" xfId="33" applyNumberFormat="1" applyFont="1" applyFill="1" applyBorder="1" applyAlignment="1" applyProtection="1">
      <alignment vertical="center" shrinkToFit="1"/>
    </xf>
    <xf numFmtId="38" fontId="4" fillId="40" borderId="74" xfId="33" applyFont="1" applyFill="1" applyBorder="1" applyAlignment="1" applyProtection="1">
      <alignment horizontal="center" vertical="center" shrinkToFit="1"/>
    </xf>
    <xf numFmtId="0" fontId="4" fillId="40" borderId="74" xfId="33" applyNumberFormat="1" applyFont="1" applyFill="1" applyBorder="1" applyAlignment="1" applyProtection="1">
      <alignment horizontal="center" vertical="center" shrinkToFit="1"/>
    </xf>
    <xf numFmtId="178" fontId="4" fillId="40" borderId="74" xfId="33" applyNumberFormat="1" applyFont="1" applyFill="1" applyBorder="1" applyAlignment="1" applyProtection="1">
      <alignment horizontal="center" vertical="center" shrinkToFit="1"/>
    </xf>
    <xf numFmtId="38" fontId="4" fillId="40" borderId="70" xfId="33" applyFont="1" applyFill="1" applyBorder="1" applyAlignment="1" applyProtection="1">
      <alignment horizontal="center" vertical="center" shrinkToFit="1"/>
    </xf>
    <xf numFmtId="179" fontId="4" fillId="40" borderId="70" xfId="33" applyNumberFormat="1" applyFont="1" applyFill="1" applyBorder="1" applyAlignment="1" applyProtection="1">
      <alignment vertical="center" shrinkToFit="1"/>
    </xf>
    <xf numFmtId="38" fontId="37" fillId="36" borderId="75" xfId="33" applyFont="1" applyFill="1" applyBorder="1" applyAlignment="1" applyProtection="1">
      <alignment vertical="center" shrinkToFit="1"/>
    </xf>
    <xf numFmtId="0" fontId="10" fillId="36" borderId="9" xfId="0" applyFont="1" applyFill="1" applyBorder="1" applyAlignment="1" applyProtection="1">
      <alignment horizontal="center" vertical="center"/>
    </xf>
    <xf numFmtId="0" fontId="9" fillId="35" borderId="78" xfId="0" applyFont="1" applyFill="1" applyBorder="1" applyAlignment="1" applyProtection="1">
      <alignment vertical="center" wrapText="1" shrinkToFit="1"/>
    </xf>
    <xf numFmtId="0" fontId="9" fillId="35" borderId="79" xfId="0" applyFont="1" applyFill="1" applyBorder="1" applyAlignment="1" applyProtection="1">
      <alignment vertical="center" wrapText="1" shrinkToFit="1"/>
    </xf>
    <xf numFmtId="0" fontId="9" fillId="35" borderId="65" xfId="0" applyFont="1" applyFill="1" applyBorder="1" applyAlignment="1" applyProtection="1">
      <alignment vertical="center" wrapText="1" shrinkToFit="1"/>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shrinkToFit="1"/>
    </xf>
    <xf numFmtId="177" fontId="33" fillId="0" borderId="0" xfId="0" applyNumberFormat="1" applyFont="1" applyBorder="1" applyAlignment="1" applyProtection="1">
      <alignment vertical="center"/>
    </xf>
    <xf numFmtId="177" fontId="6" fillId="0" borderId="0" xfId="0" applyNumberFormat="1" applyFont="1" applyBorder="1" applyAlignment="1" applyProtection="1">
      <alignment vertical="center"/>
    </xf>
    <xf numFmtId="177" fontId="6" fillId="0" borderId="0" xfId="0" applyNumberFormat="1" applyFont="1" applyBorder="1" applyAlignment="1" applyProtection="1">
      <alignment vertical="center" shrinkToFit="1"/>
    </xf>
    <xf numFmtId="38" fontId="8" fillId="0" borderId="0" xfId="33" applyFont="1" applyFill="1" applyBorder="1" applyAlignment="1" applyProtection="1">
      <alignment vertical="center"/>
    </xf>
    <xf numFmtId="0" fontId="0" fillId="0" borderId="0" xfId="0" applyAlignment="1" applyProtection="1">
      <alignment horizontal="left" vertical="center"/>
    </xf>
    <xf numFmtId="0" fontId="11" fillId="0" borderId="0" xfId="0" applyFont="1" applyAlignment="1" applyProtection="1">
      <alignment vertical="top" wrapText="1"/>
    </xf>
    <xf numFmtId="0" fontId="8" fillId="0" borderId="14" xfId="0" applyFont="1" applyBorder="1" applyAlignment="1" applyProtection="1">
      <alignment vertical="center"/>
    </xf>
    <xf numFmtId="0" fontId="0" fillId="0" borderId="7" xfId="0" applyFont="1" applyBorder="1" applyAlignment="1" applyProtection="1">
      <alignment vertical="center"/>
    </xf>
    <xf numFmtId="0" fontId="10" fillId="40" borderId="1" xfId="0" applyFont="1" applyFill="1" applyBorder="1" applyAlignment="1" applyProtection="1">
      <alignment horizontal="center" vertical="center" wrapText="1"/>
    </xf>
    <xf numFmtId="0" fontId="13" fillId="40" borderId="1" xfId="0" applyFont="1" applyFill="1" applyBorder="1" applyAlignment="1" applyProtection="1">
      <alignment horizontal="center" vertical="center" shrinkToFit="1"/>
    </xf>
    <xf numFmtId="0" fontId="62" fillId="47" borderId="0" xfId="0" applyFont="1" applyFill="1" applyAlignme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45" fillId="0" borderId="0" xfId="0" applyFont="1" applyFill="1" applyBorder="1" applyAlignment="1" applyProtection="1">
      <alignment shrinkToFit="1"/>
    </xf>
    <xf numFmtId="0" fontId="45" fillId="0" borderId="0" xfId="0" applyFont="1" applyFill="1" applyBorder="1" applyAlignment="1" applyProtection="1">
      <alignment horizontal="right"/>
    </xf>
    <xf numFmtId="0" fontId="8" fillId="0" borderId="0" xfId="0" applyFont="1" applyFill="1" applyBorder="1" applyAlignment="1" applyProtection="1">
      <alignment horizontal="left" vertical="center"/>
    </xf>
    <xf numFmtId="0" fontId="45" fillId="0" borderId="0" xfId="47" applyFont="1" applyAlignment="1" applyProtection="1">
      <alignment vertical="center"/>
    </xf>
    <xf numFmtId="182" fontId="45" fillId="37" borderId="1" xfId="47" applyNumberFormat="1" applyFont="1" applyFill="1" applyBorder="1" applyAlignment="1" applyProtection="1">
      <alignment horizontal="left" vertical="center" shrinkToFit="1"/>
    </xf>
    <xf numFmtId="0" fontId="45" fillId="38" borderId="8" xfId="47" applyFont="1" applyFill="1" applyBorder="1" applyAlignment="1" applyProtection="1">
      <alignment vertical="center" wrapText="1"/>
    </xf>
    <xf numFmtId="0" fontId="45" fillId="38" borderId="8" xfId="47" applyFont="1" applyFill="1" applyBorder="1" applyAlignment="1" applyProtection="1">
      <alignment vertical="center"/>
    </xf>
    <xf numFmtId="0" fontId="47" fillId="38" borderId="1" xfId="47" applyFont="1" applyFill="1" applyBorder="1" applyAlignment="1" applyProtection="1">
      <alignment horizontal="left" vertical="center" wrapText="1"/>
    </xf>
    <xf numFmtId="0" fontId="41" fillId="40" borderId="1" xfId="0" applyFont="1" applyFill="1" applyBorder="1" applyAlignment="1" applyProtection="1">
      <alignment vertical="center" shrinkToFit="1"/>
    </xf>
    <xf numFmtId="0" fontId="8" fillId="23" borderId="10" xfId="0" applyFont="1" applyFill="1" applyBorder="1" applyAlignment="1" applyProtection="1">
      <alignment vertical="center"/>
    </xf>
    <xf numFmtId="0" fontId="0" fillId="23" borderId="5" xfId="0" applyFill="1" applyBorder="1" applyAlignment="1" applyProtection="1">
      <alignment vertical="center"/>
    </xf>
    <xf numFmtId="0" fontId="0" fillId="23" borderId="5" xfId="0" applyFill="1" applyBorder="1" applyAlignment="1" applyProtection="1">
      <alignment horizontal="center" vertical="center"/>
    </xf>
    <xf numFmtId="0" fontId="0" fillId="23" borderId="6" xfId="0" applyFill="1" applyBorder="1" applyAlignment="1" applyProtection="1">
      <alignment horizontal="center" vertical="center"/>
    </xf>
    <xf numFmtId="0" fontId="8" fillId="23" borderId="32" xfId="0" applyFont="1" applyFill="1" applyBorder="1" applyAlignment="1" applyProtection="1">
      <alignment vertical="center"/>
    </xf>
    <xf numFmtId="0" fontId="0" fillId="23" borderId="0" xfId="0" applyFill="1" applyBorder="1" applyAlignment="1" applyProtection="1">
      <alignment vertical="center"/>
    </xf>
    <xf numFmtId="0" fontId="0" fillId="23" borderId="0" xfId="0" applyFill="1" applyBorder="1" applyAlignment="1" applyProtection="1">
      <alignment horizontal="center" vertical="center"/>
    </xf>
    <xf numFmtId="0" fontId="0" fillId="23" borderId="33" xfId="0" applyFill="1" applyBorder="1" applyAlignment="1" applyProtection="1">
      <alignment horizontal="center" vertical="center"/>
    </xf>
    <xf numFmtId="0" fontId="8" fillId="23" borderId="0" xfId="0" applyFont="1" applyFill="1" applyBorder="1" applyAlignment="1" applyProtection="1">
      <alignment vertical="center"/>
    </xf>
    <xf numFmtId="0" fontId="8" fillId="23" borderId="11" xfId="0" applyFont="1" applyFill="1" applyBorder="1" applyAlignment="1" applyProtection="1">
      <alignment vertical="center"/>
    </xf>
    <xf numFmtId="0" fontId="0" fillId="23" borderId="14" xfId="0" applyFill="1" applyBorder="1" applyAlignment="1" applyProtection="1">
      <alignment vertical="center"/>
    </xf>
    <xf numFmtId="0" fontId="0" fillId="23" borderId="14" xfId="0" applyFill="1" applyBorder="1" applyAlignment="1" applyProtection="1">
      <alignment horizontal="center" vertical="center"/>
    </xf>
    <xf numFmtId="0" fontId="0" fillId="23" borderId="12" xfId="0" applyFill="1" applyBorder="1" applyAlignment="1" applyProtection="1">
      <alignment horizontal="center" vertical="center"/>
    </xf>
    <xf numFmtId="0" fontId="8" fillId="41" borderId="10" xfId="0" applyFont="1" applyFill="1" applyBorder="1" applyAlignment="1" applyProtection="1">
      <alignment vertical="center"/>
    </xf>
    <xf numFmtId="0" fontId="0" fillId="41" borderId="5" xfId="0" applyFill="1" applyBorder="1" applyAlignment="1" applyProtection="1">
      <alignment vertical="center"/>
    </xf>
    <xf numFmtId="0" fontId="0" fillId="41" borderId="0" xfId="0" applyFill="1" applyBorder="1" applyAlignment="1" applyProtection="1">
      <alignment vertical="center"/>
    </xf>
    <xf numFmtId="0" fontId="8" fillId="41" borderId="0" xfId="0" applyFont="1" applyFill="1" applyBorder="1" applyAlignment="1" applyProtection="1">
      <alignment vertical="center"/>
    </xf>
    <xf numFmtId="0" fontId="0" fillId="41" borderId="32" xfId="0" applyFill="1" applyBorder="1" applyAlignment="1" applyProtection="1">
      <alignment vertical="center"/>
    </xf>
    <xf numFmtId="0" fontId="0" fillId="41" borderId="11" xfId="0" applyFill="1" applyBorder="1" applyAlignment="1" applyProtection="1">
      <alignment vertical="center"/>
    </xf>
    <xf numFmtId="0" fontId="0" fillId="41" borderId="14" xfId="0" applyFill="1" applyBorder="1" applyAlignment="1" applyProtection="1">
      <alignment vertical="center"/>
    </xf>
    <xf numFmtId="0" fontId="0" fillId="41" borderId="0" xfId="0" applyFill="1" applyBorder="1" applyAlignment="1" applyProtection="1">
      <alignment vertical="top" shrinkToFit="1"/>
    </xf>
    <xf numFmtId="0" fontId="0" fillId="41" borderId="33" xfId="0" applyFill="1" applyBorder="1" applyAlignment="1" applyProtection="1">
      <alignment vertical="top" shrinkToFit="1"/>
    </xf>
    <xf numFmtId="0" fontId="8" fillId="41" borderId="33" xfId="0" applyFont="1" applyFill="1" applyBorder="1" applyAlignment="1" applyProtection="1">
      <alignment vertical="center"/>
    </xf>
    <xf numFmtId="0" fontId="0" fillId="0" borderId="0" xfId="0" applyFont="1" applyAlignment="1" applyProtection="1">
      <alignment vertical="top" wrapText="1"/>
    </xf>
    <xf numFmtId="0" fontId="0" fillId="0" borderId="5" xfId="0" applyFont="1" applyFill="1" applyBorder="1" applyAlignment="1" applyProtection="1">
      <alignment horizontal="center" vertical="center" shrinkToFit="1"/>
    </xf>
    <xf numFmtId="0" fontId="11" fillId="40" borderId="1" xfId="0" applyFont="1" applyFill="1" applyBorder="1" applyAlignment="1" applyProtection="1">
      <alignment horizontal="center" vertical="center" shrinkToFit="1"/>
    </xf>
    <xf numFmtId="182" fontId="0" fillId="40" borderId="7" xfId="0" applyNumberFormat="1" applyFont="1" applyFill="1" applyBorder="1" applyAlignment="1" applyProtection="1">
      <alignment horizontal="center" vertical="center" shrinkToFit="1"/>
    </xf>
    <xf numFmtId="182" fontId="0" fillId="40" borderId="10" xfId="0" applyNumberFormat="1" applyFont="1" applyFill="1" applyBorder="1" applyAlignment="1" applyProtection="1">
      <alignment horizontal="center" vertical="center" shrinkToFit="1"/>
    </xf>
    <xf numFmtId="182" fontId="40" fillId="0" borderId="82" xfId="0" applyNumberFormat="1" applyFont="1" applyFill="1" applyBorder="1" applyAlignment="1" applyProtection="1">
      <alignment vertical="center" shrinkToFit="1"/>
    </xf>
    <xf numFmtId="182" fontId="40" fillId="0" borderId="8" xfId="0" applyNumberFormat="1" applyFont="1" applyFill="1" applyBorder="1" applyAlignment="1" applyProtection="1">
      <alignment horizontal="center" vertical="center" shrinkToFit="1"/>
    </xf>
    <xf numFmtId="182" fontId="0" fillId="37" borderId="51" xfId="0" applyNumberFormat="1" applyFont="1" applyFill="1" applyBorder="1" applyAlignment="1" applyProtection="1">
      <alignment vertical="center" shrinkToFit="1"/>
      <protection locked="0"/>
    </xf>
    <xf numFmtId="182" fontId="0" fillId="37" borderId="81" xfId="0" applyNumberFormat="1" applyFont="1" applyFill="1" applyBorder="1" applyAlignment="1" applyProtection="1">
      <alignment vertical="center" shrinkToFit="1"/>
      <protection locked="0"/>
    </xf>
    <xf numFmtId="0" fontId="10" fillId="0" borderId="0" xfId="0" applyFont="1" applyAlignment="1" applyProtection="1">
      <alignment vertical="center" shrinkToFit="1"/>
    </xf>
    <xf numFmtId="0" fontId="0" fillId="0" borderId="0" xfId="0" applyFill="1" applyBorder="1" applyAlignment="1" applyProtection="1">
      <alignment vertical="center" shrinkToFit="1"/>
    </xf>
    <xf numFmtId="0" fontId="8" fillId="37" borderId="51" xfId="0" applyFont="1" applyFill="1" applyBorder="1" applyAlignment="1" applyProtection="1">
      <alignment horizontal="center" vertical="center" shrinkToFit="1"/>
      <protection locked="0"/>
    </xf>
    <xf numFmtId="0" fontId="8" fillId="0" borderId="0" xfId="0" applyFont="1" applyBorder="1" applyAlignment="1" applyProtection="1">
      <alignment vertical="center" shrinkToFit="1"/>
    </xf>
    <xf numFmtId="0" fontId="0" fillId="41" borderId="6" xfId="0" applyFill="1" applyBorder="1" applyAlignment="1" applyProtection="1">
      <alignment vertical="center"/>
    </xf>
    <xf numFmtId="0" fontId="0" fillId="41" borderId="33" xfId="0" applyFill="1" applyBorder="1" applyAlignment="1" applyProtection="1">
      <alignment vertical="center"/>
    </xf>
    <xf numFmtId="0" fontId="0" fillId="0" borderId="0" xfId="0" applyAlignment="1" applyProtection="1">
      <alignment horizontal="right" vertical="center"/>
    </xf>
    <xf numFmtId="0" fontId="34" fillId="39" borderId="1" xfId="46" applyFont="1" applyFill="1" applyBorder="1" applyAlignment="1" applyProtection="1">
      <alignment horizontal="center" vertical="center" shrinkToFit="1"/>
    </xf>
    <xf numFmtId="189" fontId="34" fillId="39" borderId="1" xfId="46" applyNumberFormat="1" applyFont="1" applyFill="1" applyBorder="1" applyAlignment="1" applyProtection="1">
      <alignment horizontal="center" vertical="center" shrinkToFit="1"/>
    </xf>
    <xf numFmtId="0" fontId="45" fillId="0" borderId="0" xfId="47" applyFont="1" applyProtection="1">
      <alignment vertical="center"/>
    </xf>
    <xf numFmtId="0" fontId="45" fillId="0" borderId="0" xfId="45" applyFont="1" applyAlignment="1" applyProtection="1">
      <alignment vertical="center" wrapText="1"/>
    </xf>
    <xf numFmtId="0" fontId="12" fillId="51" borderId="0" xfId="0" applyFont="1" applyFill="1" applyBorder="1" applyAlignment="1" applyProtection="1">
      <alignment vertical="center" shrinkToFit="1"/>
    </xf>
    <xf numFmtId="0" fontId="0" fillId="51" borderId="0" xfId="0" applyFont="1" applyFill="1" applyBorder="1" applyAlignment="1" applyProtection="1">
      <alignment horizontal="right" vertical="center"/>
    </xf>
    <xf numFmtId="0" fontId="45" fillId="51" borderId="0" xfId="0" applyFont="1" applyFill="1" applyAlignment="1" applyProtection="1">
      <alignment horizontal="left"/>
    </xf>
    <xf numFmtId="0" fontId="32" fillId="0" borderId="0" xfId="0" applyFont="1" applyAlignment="1" applyProtection="1"/>
    <xf numFmtId="0" fontId="12" fillId="0" borderId="0"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ont="1" applyAlignment="1" applyProtection="1">
      <alignment vertical="center" shrinkToFit="1"/>
    </xf>
    <xf numFmtId="0" fontId="0" fillId="0" borderId="0" xfId="0" applyAlignment="1" applyProtection="1">
      <alignment horizontal="right" vertical="center" shrinkToFit="1"/>
    </xf>
    <xf numFmtId="0" fontId="0" fillId="0" borderId="1" xfId="0" applyBorder="1" applyAlignment="1" applyProtection="1">
      <alignment vertical="center" shrinkToFit="1"/>
    </xf>
    <xf numFmtId="180" fontId="12" fillId="0" borderId="0" xfId="0" applyNumberFormat="1" applyFont="1" applyAlignment="1" applyProtection="1">
      <alignment vertical="center"/>
    </xf>
    <xf numFmtId="180" fontId="8" fillId="0" borderId="0" xfId="0" applyNumberFormat="1" applyFont="1" applyAlignment="1" applyProtection="1">
      <alignment vertical="center"/>
    </xf>
    <xf numFmtId="0" fontId="12" fillId="0" borderId="0" xfId="0" applyFont="1" applyFill="1" applyAlignment="1" applyProtection="1">
      <alignment vertical="center"/>
    </xf>
    <xf numFmtId="0" fontId="8" fillId="0" borderId="0" xfId="0" applyFont="1" applyFill="1" applyAlignment="1" applyProtection="1">
      <alignment vertical="center"/>
    </xf>
    <xf numFmtId="0" fontId="0" fillId="0" borderId="0" xfId="0" applyFill="1" applyAlignment="1" applyProtection="1">
      <alignment vertical="center" shrinkToFit="1"/>
    </xf>
    <xf numFmtId="0" fontId="42" fillId="0" borderId="0" xfId="0" applyFont="1" applyAlignment="1" applyProtection="1">
      <alignment vertical="center"/>
    </xf>
    <xf numFmtId="0" fontId="41" fillId="0" borderId="0" xfId="0" applyFont="1" applyFill="1" applyBorder="1" applyAlignment="1" applyProtection="1">
      <alignment horizontal="left" vertical="center"/>
    </xf>
    <xf numFmtId="0" fontId="12" fillId="0" borderId="0" xfId="0" applyFont="1" applyAlignment="1" applyProtection="1">
      <alignment horizontal="right" vertical="center"/>
    </xf>
    <xf numFmtId="38" fontId="37" fillId="35" borderId="75" xfId="33" applyFont="1" applyFill="1" applyBorder="1" applyAlignment="1" applyProtection="1">
      <alignment vertical="top" shrinkToFit="1"/>
    </xf>
    <xf numFmtId="0" fontId="42" fillId="0" borderId="0" xfId="0" applyFont="1" applyAlignment="1" applyProtection="1">
      <alignment vertical="center" shrinkToFit="1"/>
    </xf>
    <xf numFmtId="0" fontId="0" fillId="0" borderId="4" xfId="0" applyFont="1" applyFill="1" applyBorder="1" applyAlignment="1" applyProtection="1">
      <alignment horizontal="right" vertical="center" shrinkToFit="1"/>
    </xf>
    <xf numFmtId="0" fontId="48" fillId="0" borderId="5" xfId="0" applyFont="1" applyFill="1" applyBorder="1" applyAlignment="1" applyProtection="1">
      <alignment horizontal="center" vertical="center" wrapText="1" shrinkToFit="1"/>
    </xf>
    <xf numFmtId="0" fontId="48" fillId="0" borderId="14" xfId="0" applyFont="1" applyFill="1" applyBorder="1" applyAlignment="1" applyProtection="1">
      <alignment horizontal="center" vertical="center" wrapText="1" shrinkToFit="1"/>
    </xf>
    <xf numFmtId="0" fontId="0" fillId="0" borderId="1" xfId="0" applyFont="1" applyBorder="1" applyAlignment="1" applyProtection="1">
      <alignment vertical="center" shrinkToFit="1"/>
    </xf>
    <xf numFmtId="0" fontId="11" fillId="0" borderId="0" xfId="0" applyFont="1" applyAlignment="1" applyProtection="1">
      <alignment horizontal="right" vertical="center"/>
    </xf>
    <xf numFmtId="0" fontId="11" fillId="0" borderId="65" xfId="0" applyFont="1" applyBorder="1" applyAlignment="1" applyProtection="1">
      <alignment vertical="center"/>
    </xf>
    <xf numFmtId="0" fontId="45" fillId="42" borderId="10" xfId="45" applyFont="1" applyFill="1" applyBorder="1" applyAlignment="1" applyProtection="1">
      <alignment vertical="center" shrinkToFit="1"/>
    </xf>
    <xf numFmtId="0" fontId="39" fillId="42" borderId="13" xfId="45" applyFont="1" applyFill="1" applyBorder="1" applyAlignment="1" applyProtection="1">
      <alignment vertical="center" shrinkToFit="1"/>
    </xf>
    <xf numFmtId="181" fontId="65" fillId="42" borderId="7" xfId="0" applyNumberFormat="1" applyFont="1" applyFill="1" applyBorder="1" applyAlignment="1">
      <alignment vertical="center"/>
    </xf>
    <xf numFmtId="181" fontId="65" fillId="50" borderId="8" xfId="0" applyNumberFormat="1" applyFont="1" applyFill="1" applyBorder="1" applyAlignment="1">
      <alignment horizontal="center" vertical="center"/>
    </xf>
    <xf numFmtId="0" fontId="45" fillId="42" borderId="13" xfId="45" applyFont="1" applyFill="1" applyBorder="1" applyAlignment="1" applyProtection="1">
      <alignment vertical="center" shrinkToFit="1"/>
    </xf>
    <xf numFmtId="181" fontId="65" fillId="42" borderId="1" xfId="0" applyNumberFormat="1" applyFont="1" applyFill="1" applyBorder="1" applyAlignment="1">
      <alignment vertical="center"/>
    </xf>
    <xf numFmtId="182" fontId="45" fillId="50" borderId="1" xfId="45" applyNumberFormat="1" applyFont="1" applyFill="1" applyBorder="1" applyAlignment="1" applyProtection="1">
      <alignment horizontal="left" vertical="center" shrinkToFit="1"/>
    </xf>
    <xf numFmtId="182" fontId="65" fillId="42" borderId="1" xfId="45" applyNumberFormat="1" applyFont="1" applyFill="1" applyBorder="1" applyAlignment="1" applyProtection="1">
      <alignment vertical="center" shrinkToFit="1"/>
    </xf>
    <xf numFmtId="181" fontId="65" fillId="50" borderId="87" xfId="0" applyNumberFormat="1" applyFont="1" applyFill="1" applyBorder="1" applyAlignment="1">
      <alignment horizontal="center" vertical="center"/>
    </xf>
    <xf numFmtId="181" fontId="65" fillId="50" borderId="88" xfId="0" applyNumberFormat="1" applyFont="1" applyFill="1" applyBorder="1" applyAlignment="1">
      <alignment horizontal="center" vertical="center"/>
    </xf>
    <xf numFmtId="182" fontId="45" fillId="50" borderId="1" xfId="45" applyNumberFormat="1" applyFont="1" applyFill="1" applyBorder="1" applyAlignment="1" applyProtection="1">
      <alignment vertical="center" shrinkToFit="1"/>
    </xf>
    <xf numFmtId="0" fontId="45" fillId="42" borderId="13" xfId="45" applyFont="1" applyFill="1" applyBorder="1" applyAlignment="1" applyProtection="1">
      <alignment horizontal="left" vertical="center" shrinkToFit="1"/>
    </xf>
    <xf numFmtId="182" fontId="45" fillId="42" borderId="1" xfId="47" applyNumberFormat="1" applyFont="1" applyFill="1" applyBorder="1" applyAlignment="1" applyProtection="1">
      <alignment horizontal="left" vertical="center" shrinkToFit="1"/>
    </xf>
    <xf numFmtId="182" fontId="45" fillId="50" borderId="1" xfId="47" applyNumberFormat="1" applyFont="1" applyFill="1" applyBorder="1" applyAlignment="1" applyProtection="1">
      <alignment horizontal="left" vertical="center" shrinkToFit="1"/>
    </xf>
    <xf numFmtId="182" fontId="45" fillId="42" borderId="1" xfId="45" applyNumberFormat="1" applyFont="1" applyFill="1" applyBorder="1" applyAlignment="1" applyProtection="1">
      <alignment horizontal="left" vertical="center" shrinkToFit="1"/>
    </xf>
    <xf numFmtId="192" fontId="45" fillId="42" borderId="8" xfId="45" applyNumberFormat="1" applyFont="1" applyFill="1" applyBorder="1" applyAlignment="1" applyProtection="1">
      <alignment horizontal="left" vertical="center"/>
    </xf>
    <xf numFmtId="181" fontId="45" fillId="50" borderId="8" xfId="45" applyNumberFormat="1" applyFont="1" applyFill="1" applyBorder="1" applyAlignment="1" applyProtection="1">
      <alignment horizontal="left" vertical="center" shrinkToFit="1"/>
    </xf>
    <xf numFmtId="0" fontId="45" fillId="42" borderId="7" xfId="45" applyFont="1" applyFill="1" applyBorder="1" applyProtection="1">
      <alignment vertical="center"/>
    </xf>
    <xf numFmtId="0" fontId="45" fillId="42" borderId="1" xfId="45" applyFont="1" applyFill="1" applyBorder="1" applyProtection="1">
      <alignment vertical="center"/>
    </xf>
    <xf numFmtId="0" fontId="45" fillId="42" borderId="1" xfId="45" applyFont="1" applyFill="1" applyBorder="1" applyAlignment="1" applyProtection="1">
      <alignment vertical="center" shrinkToFit="1"/>
    </xf>
    <xf numFmtId="189" fontId="34" fillId="42" borderId="1" xfId="46" applyNumberFormat="1" applyFont="1" applyFill="1" applyBorder="1" applyAlignment="1" applyProtection="1">
      <alignment horizontal="center" vertical="center" shrinkToFit="1"/>
    </xf>
    <xf numFmtId="0" fontId="10" fillId="41" borderId="32" xfId="0" applyFont="1" applyFill="1" applyBorder="1" applyAlignment="1" applyProtection="1">
      <alignment horizontal="center" vertical="center"/>
    </xf>
    <xf numFmtId="0" fontId="10" fillId="41" borderId="0" xfId="0" applyFont="1" applyFill="1" applyBorder="1" applyAlignment="1" applyProtection="1">
      <alignment horizontal="center" vertical="center"/>
    </xf>
    <xf numFmtId="0" fontId="10" fillId="41" borderId="33" xfId="0" applyFont="1" applyFill="1" applyBorder="1" applyAlignment="1" applyProtection="1">
      <alignment horizontal="center" vertical="center"/>
    </xf>
    <xf numFmtId="0" fontId="58" fillId="41" borderId="12" xfId="0" applyFont="1" applyFill="1" applyBorder="1" applyAlignment="1" applyProtection="1">
      <alignment vertical="center"/>
    </xf>
    <xf numFmtId="0" fontId="61" fillId="0" borderId="0" xfId="0" applyFont="1" applyBorder="1" applyAlignment="1" applyProtection="1">
      <alignment vertical="top"/>
    </xf>
    <xf numFmtId="0" fontId="12" fillId="0" borderId="0" xfId="0" applyFont="1" applyBorder="1" applyAlignment="1" applyProtection="1">
      <alignment vertical="center"/>
    </xf>
    <xf numFmtId="0" fontId="10" fillId="41" borderId="14" xfId="0" applyFont="1" applyFill="1" applyBorder="1" applyAlignment="1" applyProtection="1">
      <alignment horizontal="center" vertical="center"/>
    </xf>
    <xf numFmtId="0" fontId="41" fillId="48" borderId="44" xfId="0" applyFont="1" applyFill="1" applyBorder="1" applyAlignment="1" applyProtection="1">
      <alignment horizontal="center" vertical="center" shrinkToFit="1"/>
      <protection locked="0"/>
    </xf>
    <xf numFmtId="180" fontId="41" fillId="48" borderId="89" xfId="0" applyNumberFormat="1" applyFont="1" applyFill="1" applyBorder="1" applyAlignment="1" applyProtection="1">
      <alignment horizontal="center" vertical="center" shrinkToFit="1"/>
      <protection locked="0"/>
    </xf>
    <xf numFmtId="180" fontId="41" fillId="48" borderId="90" xfId="0" applyNumberFormat="1" applyFont="1" applyFill="1" applyBorder="1" applyAlignment="1" applyProtection="1">
      <alignment horizontal="center" vertical="center" shrinkToFit="1"/>
      <protection locked="0"/>
    </xf>
    <xf numFmtId="180" fontId="4" fillId="40" borderId="43" xfId="33" applyNumberFormat="1" applyFont="1" applyFill="1" applyBorder="1" applyAlignment="1" applyProtection="1">
      <alignment vertical="center" shrinkToFit="1"/>
    </xf>
    <xf numFmtId="0" fontId="10" fillId="28" borderId="32" xfId="0" applyFont="1" applyFill="1" applyBorder="1" applyAlignment="1" applyProtection="1">
      <alignment vertical="center" wrapText="1"/>
    </xf>
    <xf numFmtId="0" fontId="41" fillId="28" borderId="32" xfId="0" applyFont="1" applyFill="1" applyBorder="1" applyAlignment="1" applyProtection="1">
      <alignment wrapText="1"/>
    </xf>
    <xf numFmtId="0" fontId="0" fillId="28" borderId="32" xfId="0" applyFont="1" applyFill="1" applyBorder="1" applyAlignment="1" applyProtection="1">
      <alignment horizontal="center" wrapText="1"/>
    </xf>
    <xf numFmtId="180" fontId="0" fillId="40" borderId="46" xfId="0" applyNumberFormat="1" applyFont="1" applyFill="1" applyBorder="1" applyAlignment="1" applyProtection="1">
      <alignment vertical="center" shrinkToFit="1"/>
    </xf>
    <xf numFmtId="180" fontId="41" fillId="0" borderId="70" xfId="0" applyNumberFormat="1" applyFont="1" applyFill="1" applyBorder="1" applyAlignment="1" applyProtection="1">
      <alignment horizontal="right" vertical="center" shrinkToFit="1"/>
    </xf>
    <xf numFmtId="0" fontId="10"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40" fillId="0" borderId="0" xfId="0" applyFont="1" applyFill="1" applyBorder="1" applyAlignment="1" applyProtection="1">
      <alignment horizontal="left" vertical="top"/>
    </xf>
    <xf numFmtId="0" fontId="0" fillId="0" borderId="0" xfId="0" applyFont="1" applyFill="1" applyBorder="1" applyAlignment="1" applyProtection="1">
      <alignment horizontal="center" vertical="center"/>
    </xf>
    <xf numFmtId="0" fontId="0" fillId="0" borderId="91" xfId="0" applyFont="1" applyFill="1" applyBorder="1" applyAlignment="1" applyProtection="1">
      <alignment vertical="center" shrinkToFit="1"/>
    </xf>
    <xf numFmtId="38" fontId="4" fillId="0" borderId="91" xfId="33" applyFont="1" applyFill="1" applyBorder="1" applyAlignment="1" applyProtection="1">
      <alignment vertical="center" shrinkToFit="1"/>
    </xf>
    <xf numFmtId="38" fontId="4" fillId="0" borderId="0" xfId="33" applyFont="1" applyFill="1" applyBorder="1" applyAlignment="1" applyProtection="1">
      <alignment vertical="center" shrinkToFit="1"/>
    </xf>
    <xf numFmtId="180" fontId="0" fillId="0" borderId="0" xfId="0" applyNumberFormat="1" applyFont="1" applyFill="1" applyBorder="1" applyAlignment="1" applyProtection="1">
      <alignment vertical="center" shrinkToFit="1"/>
    </xf>
    <xf numFmtId="180" fontId="41" fillId="0" borderId="0" xfId="0" applyNumberFormat="1" applyFont="1" applyFill="1" applyBorder="1" applyAlignment="1" applyProtection="1">
      <alignment horizontal="right" vertical="center" shrinkToFit="1"/>
    </xf>
    <xf numFmtId="180" fontId="8" fillId="0" borderId="0" xfId="0" applyNumberFormat="1" applyFont="1" applyFill="1" applyBorder="1" applyAlignment="1" applyProtection="1">
      <alignment horizontal="right" vertical="center" shrinkToFit="1"/>
    </xf>
    <xf numFmtId="191" fontId="8" fillId="0" borderId="0" xfId="0" applyNumberFormat="1" applyFont="1" applyFill="1" applyBorder="1" applyAlignment="1" applyProtection="1">
      <alignment horizontal="right" vertical="center" shrinkToFit="1"/>
    </xf>
    <xf numFmtId="0" fontId="8" fillId="28" borderId="5" xfId="0" applyFont="1" applyFill="1" applyBorder="1" applyAlignment="1" applyProtection="1">
      <alignment vertical="center"/>
    </xf>
    <xf numFmtId="0" fontId="7" fillId="28" borderId="10" xfId="0" applyFont="1" applyFill="1" applyBorder="1" applyAlignment="1" applyProtection="1">
      <alignment vertical="center"/>
    </xf>
    <xf numFmtId="178" fontId="0" fillId="48" borderId="42" xfId="33" applyNumberFormat="1" applyFont="1" applyFill="1" applyBorder="1" applyAlignment="1" applyProtection="1">
      <alignment vertical="center" shrinkToFit="1"/>
      <protection locked="0"/>
    </xf>
    <xf numFmtId="180" fontId="41" fillId="35" borderId="1" xfId="0" applyNumberFormat="1" applyFont="1" applyFill="1" applyBorder="1" applyAlignment="1" applyProtection="1">
      <alignment horizontal="right" vertical="center" shrinkToFit="1"/>
    </xf>
    <xf numFmtId="178" fontId="0" fillId="0" borderId="91" xfId="33" applyNumberFormat="1" applyFont="1" applyFill="1" applyBorder="1" applyAlignment="1" applyProtection="1">
      <alignment vertical="center" shrinkToFit="1"/>
    </xf>
    <xf numFmtId="178" fontId="0" fillId="0" borderId="0" xfId="33" applyNumberFormat="1" applyFont="1" applyFill="1" applyBorder="1" applyAlignment="1" applyProtection="1">
      <alignment vertical="center" shrinkToFit="1"/>
    </xf>
    <xf numFmtId="0" fontId="41" fillId="0" borderId="0" xfId="0" applyFont="1" applyFill="1" applyBorder="1" applyAlignment="1" applyProtection="1">
      <alignment horizontal="center" vertical="center" shrinkToFit="1"/>
    </xf>
    <xf numFmtId="180" fontId="41" fillId="0" borderId="0" xfId="0" applyNumberFormat="1" applyFont="1" applyFill="1" applyBorder="1" applyAlignment="1" applyProtection="1">
      <alignment horizontal="center" vertical="center" shrinkToFit="1"/>
    </xf>
    <xf numFmtId="0" fontId="0" fillId="37" borderId="51" xfId="0" applyFont="1" applyFill="1" applyBorder="1" applyAlignment="1" applyProtection="1">
      <alignment horizontal="left" vertical="center" shrinkToFit="1"/>
      <protection locked="0"/>
    </xf>
    <xf numFmtId="0" fontId="50" fillId="0" borderId="49" xfId="0" applyFont="1" applyFill="1" applyBorder="1" applyAlignment="1" applyProtection="1">
      <alignment horizontal="left" vertical="center" wrapText="1" shrinkToFit="1"/>
      <protection locked="0"/>
    </xf>
    <xf numFmtId="0" fontId="50" fillId="0" borderId="5" xfId="0" applyFont="1" applyFill="1" applyBorder="1" applyAlignment="1" applyProtection="1">
      <alignment horizontal="left" vertical="center" wrapText="1" shrinkToFit="1"/>
      <protection locked="0"/>
    </xf>
    <xf numFmtId="0" fontId="50" fillId="0" borderId="48" xfId="0" applyFont="1" applyFill="1" applyBorder="1" applyAlignment="1" applyProtection="1">
      <alignment horizontal="left" vertical="center" wrapText="1" shrinkToFit="1"/>
      <protection locked="0"/>
    </xf>
    <xf numFmtId="0" fontId="50" fillId="0" borderId="14" xfId="0" applyFont="1" applyFill="1" applyBorder="1" applyAlignment="1" applyProtection="1">
      <alignment horizontal="left" vertical="center" wrapText="1" shrinkToFit="1"/>
      <protection locked="0"/>
    </xf>
    <xf numFmtId="0" fontId="11" fillId="40" borderId="1" xfId="0" applyFont="1" applyFill="1" applyBorder="1" applyAlignment="1" applyProtection="1">
      <alignment horizontal="center" vertical="center" shrinkToFit="1"/>
    </xf>
    <xf numFmtId="0" fontId="50" fillId="0" borderId="43" xfId="0" applyFont="1" applyFill="1" applyBorder="1" applyAlignment="1" applyProtection="1">
      <alignment horizontal="center" vertical="center" wrapText="1" shrinkToFit="1"/>
      <protection locked="0"/>
    </xf>
    <xf numFmtId="190" fontId="0" fillId="37" borderId="81" xfId="0" applyNumberFormat="1" applyFont="1" applyFill="1" applyBorder="1" applyAlignment="1" applyProtection="1">
      <alignment horizontal="right" vertical="center" shrinkToFit="1"/>
      <protection locked="0"/>
    </xf>
    <xf numFmtId="190" fontId="0" fillId="37" borderId="84" xfId="0" applyNumberFormat="1" applyFont="1" applyFill="1" applyBorder="1" applyAlignment="1" applyProtection="1">
      <alignment horizontal="right" vertical="center" shrinkToFit="1"/>
      <protection locked="0"/>
    </xf>
    <xf numFmtId="0" fontId="0" fillId="0" borderId="1" xfId="0" applyFont="1" applyFill="1" applyBorder="1" applyAlignment="1" applyProtection="1">
      <alignment horizontal="left" vertical="center" shrinkToFit="1"/>
    </xf>
    <xf numFmtId="0" fontId="0" fillId="0" borderId="13" xfId="0" applyFont="1" applyFill="1" applyBorder="1" applyAlignment="1" applyProtection="1">
      <alignment vertical="center"/>
    </xf>
    <xf numFmtId="0" fontId="0" fillId="0" borderId="4" xfId="0" applyFont="1" applyFill="1" applyBorder="1" applyAlignment="1" applyProtection="1">
      <alignment vertical="center"/>
    </xf>
    <xf numFmtId="0" fontId="0" fillId="0" borderId="2" xfId="0" applyFont="1" applyFill="1" applyBorder="1" applyAlignment="1" applyProtection="1">
      <alignment vertical="center"/>
    </xf>
    <xf numFmtId="0" fontId="12" fillId="0" borderId="66" xfId="0" applyFont="1" applyBorder="1" applyAlignment="1" applyProtection="1">
      <alignment horizontal="right" vertical="center" shrinkToFit="1"/>
    </xf>
    <xf numFmtId="0" fontId="12" fillId="0" borderId="5" xfId="0" applyFont="1" applyFill="1" applyBorder="1" applyAlignment="1" applyProtection="1">
      <alignment horizontal="right" vertical="center" shrinkToFit="1"/>
    </xf>
    <xf numFmtId="0" fontId="8" fillId="40" borderId="10" xfId="0" applyFont="1" applyFill="1" applyBorder="1" applyAlignment="1" applyProtection="1">
      <alignment horizontal="left" vertical="center" shrinkToFit="1"/>
    </xf>
    <xf numFmtId="0" fontId="8" fillId="40" borderId="5" xfId="0" applyFont="1" applyFill="1" applyBorder="1" applyAlignment="1" applyProtection="1">
      <alignment horizontal="left" vertical="center" shrinkToFit="1"/>
    </xf>
    <xf numFmtId="0" fontId="41" fillId="0" borderId="85" xfId="0" applyFont="1" applyFill="1" applyBorder="1" applyAlignment="1" applyProtection="1">
      <alignment horizontal="left" vertical="center" shrinkToFit="1"/>
    </xf>
    <xf numFmtId="0" fontId="41" fillId="0" borderId="86" xfId="0" applyFont="1" applyFill="1" applyBorder="1" applyAlignment="1" applyProtection="1">
      <alignment horizontal="left" vertical="center" shrinkToFit="1"/>
    </xf>
    <xf numFmtId="0" fontId="41" fillId="40" borderId="1" xfId="0" applyFont="1" applyFill="1" applyBorder="1" applyAlignment="1" applyProtection="1">
      <alignment horizontal="center" vertical="center"/>
    </xf>
    <xf numFmtId="0" fontId="10" fillId="40" borderId="7" xfId="0" applyFont="1" applyFill="1" applyBorder="1" applyAlignment="1" applyProtection="1">
      <alignment horizontal="center" vertical="center" textRotation="255" shrinkToFit="1"/>
    </xf>
    <xf numFmtId="0" fontId="10" fillId="40" borderId="15" xfId="0" applyFont="1" applyFill="1" applyBorder="1" applyAlignment="1" applyProtection="1">
      <alignment horizontal="center" vertical="center" textRotation="255" shrinkToFit="1"/>
    </xf>
    <xf numFmtId="0" fontId="0" fillId="0" borderId="13" xfId="0" applyFont="1" applyFill="1" applyBorder="1" applyAlignment="1" applyProtection="1">
      <alignment vertical="center" shrinkToFit="1"/>
    </xf>
    <xf numFmtId="0" fontId="0" fillId="0" borderId="4" xfId="0" applyFont="1" applyFill="1" applyBorder="1" applyAlignment="1" applyProtection="1">
      <alignment vertical="center" shrinkToFit="1"/>
    </xf>
    <xf numFmtId="0" fontId="0" fillId="0" borderId="2" xfId="0" applyFont="1" applyFill="1" applyBorder="1" applyAlignment="1" applyProtection="1">
      <alignment vertical="center" shrinkToFit="1"/>
    </xf>
    <xf numFmtId="0" fontId="10" fillId="40" borderId="8" xfId="0" applyFont="1" applyFill="1" applyBorder="1" applyAlignment="1" applyProtection="1">
      <alignment horizontal="center" vertical="center" textRotation="255" shrinkToFit="1"/>
    </xf>
    <xf numFmtId="0" fontId="0" fillId="40" borderId="32" xfId="0" applyFont="1" applyFill="1" applyBorder="1" applyAlignment="1" applyProtection="1">
      <alignment horizontal="right" vertical="center"/>
    </xf>
    <xf numFmtId="0" fontId="0" fillId="40" borderId="0" xfId="0" applyFont="1" applyFill="1" applyBorder="1" applyAlignment="1" applyProtection="1">
      <alignment horizontal="right" vertical="center"/>
    </xf>
    <xf numFmtId="0" fontId="0" fillId="40" borderId="12" xfId="0" applyFont="1" applyFill="1" applyBorder="1" applyAlignment="1" applyProtection="1">
      <alignment horizontal="right" vertical="center"/>
    </xf>
    <xf numFmtId="0" fontId="50" fillId="0" borderId="44" xfId="0" applyFont="1" applyFill="1" applyBorder="1" applyAlignment="1" applyProtection="1">
      <alignment horizontal="left" vertical="center" wrapText="1" shrinkToFit="1"/>
      <protection locked="0"/>
    </xf>
    <xf numFmtId="0" fontId="50" fillId="0" borderId="52" xfId="0" applyFont="1" applyFill="1" applyBorder="1" applyAlignment="1" applyProtection="1">
      <alignment horizontal="left" vertical="center" wrapText="1" shrinkToFit="1"/>
      <protection locked="0"/>
    </xf>
    <xf numFmtId="0" fontId="50" fillId="0" borderId="42" xfId="0" applyFont="1" applyFill="1" applyBorder="1" applyAlignment="1" applyProtection="1">
      <alignment horizontal="center" vertical="center" wrapText="1" shrinkToFit="1"/>
      <protection locked="0"/>
    </xf>
    <xf numFmtId="0" fontId="10" fillId="0" borderId="0" xfId="0" applyFont="1" applyAlignment="1" applyProtection="1">
      <alignment horizontal="center" vertical="center" shrinkToFit="1"/>
    </xf>
    <xf numFmtId="0" fontId="55" fillId="0" borderId="0" xfId="0" applyFont="1" applyBorder="1" applyAlignment="1" applyProtection="1">
      <alignment horizontal="left" vertical="center" shrinkToFit="1"/>
    </xf>
    <xf numFmtId="0" fontId="8" fillId="0" borderId="67" xfId="0" applyFont="1" applyBorder="1" applyAlignment="1" applyProtection="1">
      <alignment horizontal="center" vertical="center" shrinkToFit="1"/>
    </xf>
    <xf numFmtId="0" fontId="8" fillId="0" borderId="68" xfId="0" applyFont="1" applyBorder="1" applyAlignment="1" applyProtection="1">
      <alignment horizontal="center" vertical="center" shrinkToFit="1"/>
    </xf>
    <xf numFmtId="0" fontId="8" fillId="0" borderId="69" xfId="0" applyFont="1" applyBorder="1" applyAlignment="1" applyProtection="1">
      <alignment horizontal="center" vertical="center" shrinkToFit="1"/>
    </xf>
    <xf numFmtId="0" fontId="8" fillId="40" borderId="13" xfId="0" applyFont="1" applyFill="1" applyBorder="1" applyAlignment="1" applyProtection="1">
      <alignment horizontal="left" vertical="center" shrinkToFit="1"/>
    </xf>
    <xf numFmtId="0" fontId="8" fillId="40" borderId="4" xfId="0" applyFont="1" applyFill="1" applyBorder="1" applyAlignment="1" applyProtection="1">
      <alignment horizontal="left" vertical="center" shrinkToFit="1"/>
    </xf>
    <xf numFmtId="0" fontId="56" fillId="36" borderId="67" xfId="0" applyFont="1" applyFill="1" applyBorder="1" applyAlignment="1" applyProtection="1">
      <alignment horizontal="center" vertical="center"/>
    </xf>
    <xf numFmtId="0" fontId="56" fillId="36" borderId="68" xfId="0" applyFont="1" applyFill="1" applyBorder="1" applyAlignment="1" applyProtection="1">
      <alignment horizontal="center" vertical="center"/>
    </xf>
    <xf numFmtId="0" fontId="56" fillId="36" borderId="69" xfId="0" applyFont="1" applyFill="1" applyBorder="1" applyAlignment="1" applyProtection="1">
      <alignment horizontal="center" vertical="center"/>
    </xf>
    <xf numFmtId="0" fontId="8" fillId="0" borderId="14" xfId="0" applyFont="1" applyBorder="1" applyAlignment="1" applyProtection="1">
      <alignment horizontal="right" vertical="center" shrinkToFit="1"/>
    </xf>
    <xf numFmtId="0" fontId="53" fillId="47" borderId="0" xfId="0" applyFont="1" applyFill="1" applyAlignment="1" applyProtection="1">
      <alignment horizontal="left" vertical="center" wrapText="1"/>
    </xf>
    <xf numFmtId="0" fontId="8" fillId="37" borderId="81" xfId="0" applyFont="1" applyFill="1" applyBorder="1" applyAlignment="1" applyProtection="1">
      <alignment horizontal="center" vertical="center" shrinkToFit="1"/>
      <protection locked="0"/>
    </xf>
    <xf numFmtId="0" fontId="8" fillId="37" borderId="84" xfId="0" applyFont="1" applyFill="1" applyBorder="1" applyAlignment="1" applyProtection="1">
      <alignment horizontal="center" vertical="center" shrinkToFit="1"/>
      <protection locked="0"/>
    </xf>
    <xf numFmtId="0" fontId="8" fillId="23" borderId="32" xfId="0" applyFont="1" applyFill="1" applyBorder="1" applyAlignment="1" applyProtection="1">
      <alignment horizontal="left" vertical="center" shrinkToFit="1"/>
    </xf>
    <xf numFmtId="0" fontId="8" fillId="23" borderId="0" xfId="0" applyFont="1" applyFill="1" applyBorder="1" applyAlignment="1" applyProtection="1">
      <alignment horizontal="left" vertical="center" shrinkToFit="1"/>
    </xf>
    <xf numFmtId="0" fontId="8" fillId="23" borderId="83" xfId="0" applyFont="1" applyFill="1" applyBorder="1" applyAlignment="1" applyProtection="1">
      <alignment horizontal="left" vertical="center" shrinkToFit="1"/>
    </xf>
    <xf numFmtId="0" fontId="8" fillId="41" borderId="32" xfId="0" applyFont="1" applyFill="1" applyBorder="1" applyAlignment="1" applyProtection="1">
      <alignment horizontal="left" vertical="center" shrinkToFit="1"/>
    </xf>
    <xf numFmtId="0" fontId="8" fillId="41" borderId="33" xfId="0" applyFont="1" applyFill="1" applyBorder="1" applyAlignment="1" applyProtection="1">
      <alignment horizontal="left" vertical="center" shrinkToFit="1"/>
    </xf>
    <xf numFmtId="0" fontId="8" fillId="0" borderId="13" xfId="0" applyFont="1" applyFill="1" applyBorder="1" applyAlignment="1" applyProtection="1">
      <alignment horizontal="left" vertical="center" shrinkToFit="1"/>
    </xf>
    <xf numFmtId="0" fontId="8" fillId="0" borderId="4" xfId="0" applyFont="1" applyFill="1" applyBorder="1" applyAlignment="1" applyProtection="1">
      <alignment horizontal="left" vertical="center" shrinkToFit="1"/>
    </xf>
    <xf numFmtId="0" fontId="8" fillId="0" borderId="2" xfId="0" applyFont="1" applyFill="1" applyBorder="1" applyAlignment="1" applyProtection="1">
      <alignment horizontal="left" vertical="center" shrinkToFit="1"/>
    </xf>
    <xf numFmtId="0" fontId="8" fillId="37" borderId="67" xfId="0" applyFont="1" applyFill="1" applyBorder="1" applyAlignment="1" applyProtection="1">
      <alignment horizontal="left" vertical="center" shrinkToFit="1"/>
      <protection locked="0"/>
    </xf>
    <xf numFmtId="0" fontId="8" fillId="37" borderId="68" xfId="0" applyFont="1" applyFill="1" applyBorder="1" applyAlignment="1" applyProtection="1">
      <alignment horizontal="left" vertical="center" shrinkToFit="1"/>
      <protection locked="0"/>
    </xf>
    <xf numFmtId="0" fontId="8" fillId="37" borderId="69" xfId="0" applyFont="1" applyFill="1" applyBorder="1" applyAlignment="1" applyProtection="1">
      <alignment horizontal="left" vertical="center" shrinkToFit="1"/>
      <protection locked="0"/>
    </xf>
    <xf numFmtId="0" fontId="8" fillId="41" borderId="83" xfId="0" applyFont="1" applyFill="1" applyBorder="1" applyAlignment="1" applyProtection="1">
      <alignment horizontal="left" vertical="center" shrinkToFit="1"/>
    </xf>
    <xf numFmtId="0" fontId="8" fillId="48" borderId="81" xfId="0" applyFont="1" applyFill="1" applyBorder="1" applyAlignment="1" applyProtection="1">
      <alignment horizontal="right" vertical="center" shrinkToFit="1"/>
      <protection locked="0"/>
    </xf>
    <xf numFmtId="0" fontId="8" fillId="48" borderId="84" xfId="0" applyFont="1" applyFill="1" applyBorder="1" applyAlignment="1" applyProtection="1">
      <alignment horizontal="right" vertical="center" shrinkToFit="1"/>
      <protection locked="0"/>
    </xf>
    <xf numFmtId="0" fontId="50" fillId="0" borderId="0" xfId="0" applyFont="1" applyBorder="1" applyAlignment="1" applyProtection="1">
      <alignment horizontal="left" vertical="top" wrapText="1" shrinkToFit="1"/>
    </xf>
    <xf numFmtId="0" fontId="10" fillId="36" borderId="10" xfId="0" applyFont="1" applyFill="1" applyBorder="1" applyAlignment="1" applyProtection="1">
      <alignment horizontal="center" vertical="center" wrapText="1" shrinkToFit="1"/>
    </xf>
    <xf numFmtId="0" fontId="10" fillId="36" borderId="5" xfId="0" applyFont="1" applyFill="1" applyBorder="1" applyAlignment="1" applyProtection="1">
      <alignment horizontal="center" vertical="center" wrapText="1" shrinkToFit="1"/>
    </xf>
    <xf numFmtId="0" fontId="10" fillId="36" borderId="6" xfId="0" applyFont="1" applyFill="1" applyBorder="1" applyAlignment="1" applyProtection="1">
      <alignment horizontal="center" vertical="center" wrapText="1" shrinkToFit="1"/>
    </xf>
    <xf numFmtId="0" fontId="11" fillId="36" borderId="11" xfId="0" applyFont="1" applyFill="1" applyBorder="1" applyAlignment="1" applyProtection="1">
      <alignment horizontal="center" vertical="center" wrapText="1" shrinkToFit="1"/>
    </xf>
    <xf numFmtId="0" fontId="11" fillId="36" borderId="14" xfId="0" applyFont="1" applyFill="1" applyBorder="1" applyAlignment="1" applyProtection="1">
      <alignment horizontal="center" vertical="center" wrapText="1" shrinkToFit="1"/>
    </xf>
    <xf numFmtId="0" fontId="11" fillId="36" borderId="12" xfId="0" applyFont="1" applyFill="1" applyBorder="1" applyAlignment="1" applyProtection="1">
      <alignment horizontal="center" vertical="center" wrapText="1" shrinkToFit="1"/>
    </xf>
    <xf numFmtId="0" fontId="0" fillId="0" borderId="55" xfId="0" applyFont="1" applyFill="1" applyBorder="1" applyAlignment="1" applyProtection="1">
      <alignment horizontal="left" vertical="center" shrinkToFit="1"/>
    </xf>
    <xf numFmtId="0" fontId="0" fillId="0" borderId="52" xfId="0" applyFont="1" applyFill="1" applyBorder="1" applyAlignment="1" applyProtection="1">
      <alignment horizontal="left" vertical="center" shrinkToFit="1"/>
    </xf>
    <xf numFmtId="0" fontId="0" fillId="0" borderId="47" xfId="0" applyFont="1" applyFill="1" applyBorder="1" applyAlignment="1" applyProtection="1">
      <alignment horizontal="left" vertical="center" shrinkToFit="1"/>
    </xf>
    <xf numFmtId="0" fontId="8" fillId="35" borderId="26" xfId="0" applyFont="1" applyFill="1" applyBorder="1" applyAlignment="1" applyProtection="1">
      <alignment horizontal="left" vertical="center" wrapText="1" shrinkToFit="1"/>
    </xf>
    <xf numFmtId="0" fontId="8" fillId="35" borderId="27" xfId="0" applyFont="1" applyFill="1" applyBorder="1" applyAlignment="1" applyProtection="1">
      <alignment horizontal="left" vertical="center" wrapText="1" shrinkToFit="1"/>
    </xf>
    <xf numFmtId="0" fontId="8" fillId="35" borderId="28" xfId="0" applyFont="1" applyFill="1" applyBorder="1" applyAlignment="1" applyProtection="1">
      <alignment horizontal="left" vertical="center" wrapText="1" shrinkToFit="1"/>
    </xf>
    <xf numFmtId="0" fontId="8" fillId="40" borderId="15" xfId="0" applyFont="1" applyFill="1" applyBorder="1" applyAlignment="1" applyProtection="1">
      <alignment horizontal="center" vertical="center"/>
    </xf>
    <xf numFmtId="0" fontId="41" fillId="40" borderId="8" xfId="0" applyFont="1" applyFill="1" applyBorder="1" applyAlignment="1" applyProtection="1">
      <alignment horizontal="center" vertical="center"/>
    </xf>
    <xf numFmtId="0" fontId="8" fillId="40" borderId="7" xfId="0" applyFont="1" applyFill="1" applyBorder="1" applyAlignment="1" applyProtection="1">
      <alignment horizontal="center" vertical="center"/>
    </xf>
    <xf numFmtId="0" fontId="10" fillId="40" borderId="10" xfId="0" applyFont="1" applyFill="1" applyBorder="1" applyAlignment="1" applyProtection="1">
      <alignment horizontal="center" vertical="center" textRotation="255" shrinkToFit="1"/>
    </xf>
    <xf numFmtId="0" fontId="10" fillId="40" borderId="32" xfId="0" applyFont="1" applyFill="1" applyBorder="1" applyAlignment="1" applyProtection="1">
      <alignment horizontal="center" vertical="center" textRotation="255" shrinkToFit="1"/>
    </xf>
    <xf numFmtId="0" fontId="0" fillId="40" borderId="15" xfId="0" applyFont="1" applyFill="1" applyBorder="1" applyAlignment="1" applyProtection="1">
      <alignment horizontal="right" vertical="center"/>
    </xf>
    <xf numFmtId="178" fontId="0" fillId="48" borderId="43" xfId="33" applyNumberFormat="1" applyFont="1" applyFill="1" applyBorder="1" applyAlignment="1" applyProtection="1">
      <alignment horizontal="right" vertical="center" shrinkToFit="1"/>
      <protection locked="0"/>
    </xf>
    <xf numFmtId="0" fontId="0" fillId="48" borderId="45" xfId="0" applyFill="1" applyBorder="1" applyAlignment="1" applyProtection="1">
      <alignment horizontal="right" vertical="center" shrinkToFit="1"/>
      <protection locked="0"/>
    </xf>
    <xf numFmtId="0" fontId="8" fillId="36" borderId="13" xfId="0" applyFont="1" applyFill="1" applyBorder="1" applyAlignment="1" applyProtection="1">
      <alignment horizontal="center" vertical="center" shrinkToFit="1"/>
    </xf>
    <xf numFmtId="0" fontId="8" fillId="36" borderId="4" xfId="0" applyFont="1" applyFill="1" applyBorder="1" applyAlignment="1" applyProtection="1">
      <alignment horizontal="center" vertical="center" shrinkToFit="1"/>
    </xf>
    <xf numFmtId="0" fontId="8" fillId="36" borderId="2" xfId="0" applyFont="1" applyFill="1" applyBorder="1" applyAlignment="1" applyProtection="1">
      <alignment horizontal="center" vertical="center" shrinkToFit="1"/>
    </xf>
    <xf numFmtId="180" fontId="8" fillId="40" borderId="13" xfId="0" applyNumberFormat="1" applyFont="1" applyFill="1" applyBorder="1" applyAlignment="1" applyProtection="1">
      <alignment horizontal="center" vertical="center" shrinkToFit="1"/>
    </xf>
    <xf numFmtId="180" fontId="8" fillId="40" borderId="4" xfId="0" applyNumberFormat="1" applyFont="1" applyFill="1" applyBorder="1" applyAlignment="1" applyProtection="1">
      <alignment horizontal="center" vertical="center" shrinkToFit="1"/>
    </xf>
    <xf numFmtId="180" fontId="8" fillId="40" borderId="53" xfId="0" applyNumberFormat="1" applyFont="1" applyFill="1" applyBorder="1" applyAlignment="1" applyProtection="1">
      <alignment horizontal="center" vertical="center" shrinkToFit="1"/>
    </xf>
    <xf numFmtId="0" fontId="8" fillId="40" borderId="13" xfId="0" applyFont="1" applyFill="1" applyBorder="1" applyAlignment="1" applyProtection="1">
      <alignment horizontal="center" vertical="center" wrapText="1" shrinkToFit="1"/>
    </xf>
    <xf numFmtId="0" fontId="8" fillId="40" borderId="4" xfId="0" applyFont="1" applyFill="1" applyBorder="1" applyAlignment="1" applyProtection="1">
      <alignment horizontal="center" vertical="center" wrapText="1" shrinkToFit="1"/>
    </xf>
    <xf numFmtId="0" fontId="8" fillId="40" borderId="53" xfId="0" applyFont="1" applyFill="1" applyBorder="1" applyAlignment="1" applyProtection="1">
      <alignment horizontal="center" vertical="center" wrapText="1" shrinkToFit="1"/>
    </xf>
    <xf numFmtId="0" fontId="0" fillId="0" borderId="5" xfId="0" applyFont="1" applyFill="1" applyBorder="1" applyAlignment="1" applyProtection="1">
      <alignment horizontal="center" vertical="center" shrinkToFit="1"/>
    </xf>
    <xf numFmtId="0" fontId="0" fillId="0" borderId="14" xfId="0" applyFont="1" applyFill="1" applyBorder="1" applyAlignment="1" applyProtection="1">
      <alignment horizontal="center" vertical="center" shrinkToFit="1"/>
    </xf>
    <xf numFmtId="0" fontId="50" fillId="49" borderId="7" xfId="0" applyFont="1" applyFill="1" applyBorder="1" applyAlignment="1" applyProtection="1">
      <alignment horizontal="left" vertical="top" wrapText="1" shrinkToFit="1"/>
    </xf>
    <xf numFmtId="0" fontId="50" fillId="49" borderId="15" xfId="0" applyFont="1" applyFill="1" applyBorder="1" applyAlignment="1" applyProtection="1">
      <alignment horizontal="left" vertical="top" wrapText="1" shrinkToFit="1"/>
    </xf>
    <xf numFmtId="0" fontId="50" fillId="49" borderId="50" xfId="0" applyFont="1" applyFill="1" applyBorder="1" applyAlignment="1" applyProtection="1">
      <alignment horizontal="left" vertical="top" wrapText="1" shrinkToFit="1"/>
    </xf>
    <xf numFmtId="0" fontId="12" fillId="0" borderId="86" xfId="0" applyFont="1" applyBorder="1" applyAlignment="1" applyProtection="1">
      <alignment horizontal="right" vertical="center" shrinkToFit="1"/>
    </xf>
    <xf numFmtId="0" fontId="50" fillId="0" borderId="0" xfId="0" applyFont="1" applyAlignment="1" applyProtection="1">
      <alignment horizontal="left" vertical="top" wrapText="1"/>
    </xf>
    <xf numFmtId="0" fontId="50" fillId="0" borderId="0" xfId="0" applyFont="1" applyBorder="1" applyAlignment="1" applyProtection="1">
      <alignment horizontal="left" vertical="top" wrapText="1"/>
    </xf>
    <xf numFmtId="178" fontId="0" fillId="0" borderId="0" xfId="33" applyNumberFormat="1" applyFont="1" applyFill="1" applyBorder="1" applyAlignment="1" applyProtection="1">
      <alignment horizontal="right" vertical="center" shrinkToFit="1"/>
    </xf>
    <xf numFmtId="0" fontId="0" fillId="0" borderId="0" xfId="0" applyFill="1" applyBorder="1" applyAlignment="1" applyProtection="1">
      <alignment horizontal="right" vertical="center" shrinkToFit="1"/>
    </xf>
    <xf numFmtId="0" fontId="8" fillId="40" borderId="13" xfId="0" applyFont="1" applyFill="1" applyBorder="1" applyAlignment="1" applyProtection="1">
      <alignment horizontal="center" vertical="center" wrapText="1"/>
    </xf>
    <xf numFmtId="0" fontId="8" fillId="40" borderId="4" xfId="0" applyFont="1" applyFill="1" applyBorder="1" applyAlignment="1" applyProtection="1">
      <alignment horizontal="center" vertical="center" wrapText="1"/>
    </xf>
    <xf numFmtId="0" fontId="8" fillId="40" borderId="53" xfId="0" applyFont="1" applyFill="1" applyBorder="1" applyAlignment="1" applyProtection="1">
      <alignment horizontal="center" vertical="center" wrapText="1"/>
    </xf>
    <xf numFmtId="0" fontId="0" fillId="0" borderId="5"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7" xfId="0" applyFont="1" applyFill="1" applyBorder="1" applyAlignment="1" applyProtection="1">
      <alignment vertical="center" wrapText="1" shrinkToFit="1"/>
    </xf>
    <xf numFmtId="0" fontId="0" fillId="0" borderId="8" xfId="0" applyFont="1" applyFill="1" applyBorder="1" applyAlignment="1" applyProtection="1">
      <alignment vertical="center" shrinkToFit="1"/>
    </xf>
    <xf numFmtId="0" fontId="0" fillId="0" borderId="7" xfId="0" applyFont="1" applyFill="1" applyBorder="1" applyAlignment="1" applyProtection="1">
      <alignment vertical="center" shrinkToFit="1"/>
    </xf>
    <xf numFmtId="0" fontId="41" fillId="0" borderId="10" xfId="0" applyFont="1" applyFill="1" applyBorder="1" applyAlignment="1" applyProtection="1">
      <alignment horizontal="left" vertical="center" shrinkToFit="1"/>
    </xf>
    <xf numFmtId="0" fontId="41" fillId="0" borderId="5" xfId="0" applyFont="1" applyFill="1" applyBorder="1" applyAlignment="1" applyProtection="1">
      <alignment horizontal="left" vertical="center" shrinkToFit="1"/>
    </xf>
    <xf numFmtId="0" fontId="50" fillId="52" borderId="7" xfId="0" applyFont="1" applyFill="1" applyBorder="1" applyAlignment="1" applyProtection="1">
      <alignment horizontal="left" vertical="top" wrapText="1" shrinkToFit="1"/>
    </xf>
    <xf numFmtId="0" fontId="50" fillId="52" borderId="15" xfId="0" applyFont="1" applyFill="1" applyBorder="1" applyAlignment="1" applyProtection="1">
      <alignment horizontal="left" vertical="top" wrapText="1" shrinkToFit="1"/>
    </xf>
    <xf numFmtId="0" fontId="50" fillId="52" borderId="50" xfId="0" applyFont="1" applyFill="1" applyBorder="1" applyAlignment="1" applyProtection="1">
      <alignment horizontal="left" vertical="top" wrapText="1" shrinkToFit="1"/>
    </xf>
    <xf numFmtId="178" fontId="0" fillId="0" borderId="91" xfId="33" applyNumberFormat="1" applyFont="1" applyFill="1" applyBorder="1" applyAlignment="1" applyProtection="1">
      <alignment horizontal="right" vertical="center" shrinkToFit="1"/>
    </xf>
    <xf numFmtId="0" fontId="0" fillId="40" borderId="13" xfId="0" applyFont="1" applyFill="1" applyBorder="1" applyAlignment="1" applyProtection="1">
      <alignment horizontal="right" vertical="center"/>
    </xf>
    <xf numFmtId="0" fontId="0" fillId="40" borderId="4" xfId="0" applyFont="1" applyFill="1" applyBorder="1" applyAlignment="1" applyProtection="1">
      <alignment horizontal="right" vertical="center"/>
    </xf>
    <xf numFmtId="0" fontId="0" fillId="40" borderId="14" xfId="0" applyFont="1" applyFill="1" applyBorder="1" applyAlignment="1" applyProtection="1">
      <alignment horizontal="right" vertical="center"/>
    </xf>
    <xf numFmtId="0" fontId="0" fillId="0" borderId="13" xfId="0" applyFont="1" applyFill="1" applyBorder="1" applyAlignment="1" applyProtection="1">
      <alignment horizontal="right" vertical="center" shrinkToFit="1"/>
    </xf>
    <xf numFmtId="0" fontId="0" fillId="0" borderId="4" xfId="0" applyFont="1" applyFill="1" applyBorder="1" applyAlignment="1" applyProtection="1">
      <alignment horizontal="right" vertical="center" shrinkToFit="1"/>
    </xf>
    <xf numFmtId="0" fontId="0" fillId="0" borderId="7" xfId="0" applyFont="1" applyFill="1" applyBorder="1" applyAlignment="1" applyProtection="1">
      <alignment vertical="center"/>
    </xf>
    <xf numFmtId="0" fontId="0" fillId="0" borderId="15" xfId="0" applyFont="1" applyFill="1" applyBorder="1" applyAlignment="1" applyProtection="1">
      <alignment vertical="center"/>
    </xf>
    <xf numFmtId="0" fontId="0" fillId="0" borderId="8" xfId="0" applyFont="1" applyFill="1" applyBorder="1" applyAlignment="1" applyProtection="1">
      <alignment vertical="center"/>
    </xf>
    <xf numFmtId="180" fontId="0" fillId="45" borderId="13" xfId="33" applyNumberFormat="1" applyFont="1" applyFill="1" applyBorder="1" applyAlignment="1" applyProtection="1">
      <alignment horizontal="right" vertical="center" shrinkToFit="1"/>
    </xf>
    <xf numFmtId="0" fontId="0" fillId="45" borderId="13" xfId="0" applyFill="1" applyBorder="1" applyAlignment="1" applyProtection="1">
      <alignment horizontal="right" vertical="center" shrinkToFit="1"/>
    </xf>
    <xf numFmtId="0" fontId="0" fillId="40" borderId="10" xfId="0" applyFont="1" applyFill="1" applyBorder="1" applyAlignment="1" applyProtection="1">
      <alignment horizontal="right" vertical="center"/>
    </xf>
    <xf numFmtId="0" fontId="0" fillId="40" borderId="5" xfId="0" applyFont="1" applyFill="1" applyBorder="1" applyAlignment="1" applyProtection="1">
      <alignment horizontal="right" vertical="center"/>
    </xf>
    <xf numFmtId="0" fontId="0" fillId="40" borderId="2" xfId="0" applyFont="1" applyFill="1" applyBorder="1" applyAlignment="1" applyProtection="1">
      <alignment horizontal="right" vertical="center"/>
    </xf>
    <xf numFmtId="0" fontId="12" fillId="0" borderId="0" xfId="0" applyFont="1" applyFill="1" applyBorder="1" applyAlignment="1" applyProtection="1">
      <alignment horizontal="right" vertical="center" indent="1"/>
    </xf>
    <xf numFmtId="0" fontId="8" fillId="0" borderId="13" xfId="0" applyFont="1" applyBorder="1" applyAlignment="1" applyProtection="1">
      <alignment horizontal="left" vertical="center" shrinkToFit="1"/>
    </xf>
    <xf numFmtId="0" fontId="8" fillId="0" borderId="4" xfId="0" applyFont="1" applyBorder="1" applyAlignment="1" applyProtection="1">
      <alignment horizontal="left" vertical="center" shrinkToFit="1"/>
    </xf>
    <xf numFmtId="0" fontId="8" fillId="0" borderId="2" xfId="0" applyFont="1" applyBorder="1" applyAlignment="1" applyProtection="1">
      <alignment horizontal="left" vertical="center" shrinkToFit="1"/>
    </xf>
    <xf numFmtId="0" fontId="41" fillId="0" borderId="61" xfId="0" applyFont="1" applyFill="1" applyBorder="1" applyAlignment="1" applyProtection="1">
      <alignment horizontal="left" vertical="center" shrinkToFit="1"/>
    </xf>
    <xf numFmtId="0" fontId="41" fillId="0" borderId="62" xfId="0" applyFont="1" applyFill="1" applyBorder="1" applyAlignment="1" applyProtection="1">
      <alignment horizontal="left" vertical="center" shrinkToFit="1"/>
    </xf>
    <xf numFmtId="0" fontId="12" fillId="0" borderId="61" xfId="0" applyFont="1" applyBorder="1" applyAlignment="1" applyProtection="1">
      <alignment horizontal="right" vertical="center" indent="1"/>
    </xf>
    <xf numFmtId="0" fontId="12" fillId="0" borderId="62" xfId="0" applyFont="1" applyBorder="1" applyAlignment="1" applyProtection="1">
      <alignment horizontal="right" vertical="center" indent="1"/>
    </xf>
    <xf numFmtId="0" fontId="12" fillId="0" borderId="63" xfId="0" applyFont="1" applyBorder="1" applyAlignment="1" applyProtection="1">
      <alignment horizontal="right" vertical="center" indent="1"/>
    </xf>
    <xf numFmtId="0" fontId="48" fillId="0" borderId="5" xfId="0" applyFont="1" applyFill="1" applyBorder="1" applyAlignment="1" applyProtection="1">
      <alignment horizontal="center" vertical="center" wrapText="1" shrinkToFit="1"/>
    </xf>
    <xf numFmtId="0" fontId="48" fillId="0" borderId="14" xfId="0" applyFont="1" applyFill="1" applyBorder="1" applyAlignment="1" applyProtection="1">
      <alignment horizontal="center" vertical="center" wrapText="1" shrinkToFit="1"/>
    </xf>
    <xf numFmtId="0" fontId="50" fillId="43" borderId="7" xfId="0" applyFont="1" applyFill="1" applyBorder="1" applyAlignment="1" applyProtection="1">
      <alignment horizontal="left" vertical="top" wrapText="1" shrinkToFit="1"/>
    </xf>
    <xf numFmtId="0" fontId="50" fillId="43" borderId="15" xfId="0" applyFont="1" applyFill="1" applyBorder="1" applyAlignment="1" applyProtection="1">
      <alignment horizontal="left" vertical="top" wrapText="1" shrinkToFit="1"/>
    </xf>
    <xf numFmtId="0" fontId="12" fillId="0" borderId="10" xfId="0" applyFont="1" applyBorder="1" applyAlignment="1" applyProtection="1">
      <alignment horizontal="right" vertical="center" indent="1"/>
    </xf>
    <xf numFmtId="0" fontId="12" fillId="0" borderId="5" xfId="0" applyFont="1" applyBorder="1" applyAlignment="1" applyProtection="1">
      <alignment horizontal="right" vertical="center" indent="1"/>
    </xf>
    <xf numFmtId="0" fontId="12" fillId="0" borderId="6" xfId="0" applyFont="1" applyBorder="1" applyAlignment="1" applyProtection="1">
      <alignment horizontal="right" vertical="center" indent="1"/>
    </xf>
    <xf numFmtId="0" fontId="10" fillId="40" borderId="11" xfId="0" applyFont="1" applyFill="1" applyBorder="1" applyAlignment="1" applyProtection="1">
      <alignment horizontal="center" vertical="center" textRotation="255" shrinkToFit="1"/>
    </xf>
    <xf numFmtId="0" fontId="0" fillId="40" borderId="8" xfId="0" applyFont="1" applyFill="1" applyBorder="1" applyAlignment="1" applyProtection="1">
      <alignment horizontal="right" vertical="center"/>
    </xf>
    <xf numFmtId="0" fontId="7" fillId="0" borderId="10" xfId="0" applyFont="1" applyFill="1" applyBorder="1" applyAlignment="1" applyProtection="1">
      <alignment horizontal="left" vertical="center" wrapText="1" shrinkToFit="1"/>
    </xf>
    <xf numFmtId="0" fontId="7" fillId="0" borderId="6" xfId="0" applyFont="1" applyFill="1" applyBorder="1" applyAlignment="1" applyProtection="1">
      <alignment horizontal="left" vertical="center" wrapText="1" shrinkToFit="1"/>
    </xf>
    <xf numFmtId="0" fontId="7" fillId="0" borderId="11" xfId="0" applyFont="1" applyFill="1" applyBorder="1" applyAlignment="1" applyProtection="1">
      <alignment horizontal="left" vertical="center" wrapText="1" shrinkToFit="1"/>
    </xf>
    <xf numFmtId="0" fontId="7" fillId="0" borderId="12" xfId="0" applyFont="1" applyFill="1" applyBorder="1" applyAlignment="1" applyProtection="1">
      <alignment horizontal="left" vertical="center" wrapText="1" shrinkToFit="1"/>
    </xf>
    <xf numFmtId="0" fontId="7" fillId="0" borderId="7" xfId="0" applyFont="1" applyFill="1" applyBorder="1" applyAlignment="1" applyProtection="1">
      <alignment horizontal="center" vertical="center" wrapText="1" shrinkToFit="1"/>
    </xf>
    <xf numFmtId="0" fontId="7" fillId="0" borderId="8" xfId="0" applyFont="1" applyFill="1" applyBorder="1" applyAlignment="1" applyProtection="1">
      <alignment horizontal="center" vertical="center" wrapText="1" shrinkToFit="1"/>
    </xf>
    <xf numFmtId="0" fontId="47" fillId="38" borderId="7" xfId="45" applyFont="1" applyFill="1" applyBorder="1" applyAlignment="1" applyProtection="1">
      <alignment horizontal="left" vertical="top" wrapText="1"/>
    </xf>
    <xf numFmtId="0" fontId="47" fillId="38" borderId="15" xfId="45" applyFont="1" applyFill="1" applyBorder="1" applyAlignment="1" applyProtection="1">
      <alignment horizontal="left" vertical="top" wrapText="1"/>
    </xf>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vertical="center" shrinkToFit="1"/>
    </xf>
    <xf numFmtId="0" fontId="0" fillId="0" borderId="13" xfId="0" applyFont="1" applyBorder="1" applyAlignment="1" applyProtection="1">
      <alignment vertical="center" shrinkToFit="1"/>
    </xf>
    <xf numFmtId="0" fontId="0" fillId="0" borderId="4" xfId="0" applyFont="1" applyBorder="1" applyAlignment="1" applyProtection="1">
      <alignment vertical="center" shrinkToFit="1"/>
    </xf>
    <xf numFmtId="0" fontId="0" fillId="0" borderId="2" xfId="0" applyFont="1" applyBorder="1" applyAlignment="1" applyProtection="1">
      <alignment vertical="center" shrinkToFit="1"/>
    </xf>
    <xf numFmtId="0" fontId="0" fillId="0" borderId="13" xfId="0" applyFont="1" applyBorder="1" applyAlignment="1" applyProtection="1">
      <alignment horizontal="left" vertical="center" shrinkToFit="1"/>
    </xf>
    <xf numFmtId="0" fontId="0" fillId="0" borderId="4" xfId="0" applyFont="1" applyBorder="1" applyAlignment="1" applyProtection="1">
      <alignment horizontal="left" vertical="center" shrinkToFit="1"/>
    </xf>
    <xf numFmtId="0" fontId="0" fillId="0" borderId="2" xfId="0" applyFont="1" applyBorder="1" applyAlignment="1" applyProtection="1">
      <alignment horizontal="left" vertical="center" shrinkToFit="1"/>
    </xf>
    <xf numFmtId="0" fontId="0" fillId="0" borderId="7" xfId="0" applyFont="1" applyBorder="1" applyAlignment="1" applyProtection="1">
      <alignment vertical="center" shrinkToFit="1"/>
    </xf>
    <xf numFmtId="0" fontId="0" fillId="0" borderId="8" xfId="0" applyFont="1" applyBorder="1" applyAlignment="1" applyProtection="1">
      <alignment vertical="center" shrinkToFit="1"/>
    </xf>
    <xf numFmtId="0" fontId="0" fillId="0" borderId="1" xfId="0" applyFont="1" applyBorder="1" applyAlignment="1" applyProtection="1">
      <alignment horizontal="left" vertical="center" shrinkToFit="1"/>
    </xf>
    <xf numFmtId="0" fontId="48" fillId="0" borderId="7" xfId="0" applyFont="1" applyFill="1" applyBorder="1" applyAlignment="1" applyProtection="1">
      <alignment horizontal="center" vertical="center" wrapText="1" shrinkToFit="1"/>
    </xf>
    <xf numFmtId="0" fontId="48" fillId="0" borderId="8" xfId="0" applyFont="1" applyFill="1" applyBorder="1" applyAlignment="1" applyProtection="1">
      <alignment horizontal="center" vertical="center" wrapText="1" shrinkToFit="1"/>
    </xf>
    <xf numFmtId="180" fontId="12" fillId="42" borderId="36" xfId="0" applyNumberFormat="1" applyFont="1" applyFill="1" applyBorder="1" applyAlignment="1" applyProtection="1">
      <alignment horizontal="center" vertical="center" shrinkToFit="1"/>
    </xf>
    <xf numFmtId="180" fontId="12" fillId="42" borderId="37" xfId="0" applyNumberFormat="1" applyFont="1" applyFill="1" applyBorder="1" applyAlignment="1" applyProtection="1">
      <alignment horizontal="center" vertical="center" shrinkToFit="1"/>
    </xf>
    <xf numFmtId="0" fontId="0" fillId="0" borderId="13" xfId="0" applyFont="1" applyBorder="1" applyAlignment="1" applyProtection="1">
      <alignment vertical="center"/>
    </xf>
    <xf numFmtId="0" fontId="0" fillId="0" borderId="4" xfId="0" applyFont="1" applyBorder="1" applyAlignment="1" applyProtection="1">
      <alignment vertical="center"/>
    </xf>
    <xf numFmtId="0" fontId="0" fillId="0" borderId="2" xfId="0" applyFont="1" applyBorder="1" applyAlignment="1" applyProtection="1">
      <alignment vertical="center"/>
    </xf>
    <xf numFmtId="0" fontId="8" fillId="40" borderId="71" xfId="0" applyFont="1" applyFill="1" applyBorder="1" applyAlignment="1" applyProtection="1">
      <alignment horizontal="center" vertical="center" shrinkToFit="1"/>
    </xf>
    <xf numFmtId="0" fontId="8" fillId="40" borderId="72" xfId="0" applyFont="1" applyFill="1" applyBorder="1" applyAlignment="1" applyProtection="1">
      <alignment horizontal="center" vertical="center" shrinkToFit="1"/>
    </xf>
    <xf numFmtId="0" fontId="8" fillId="40" borderId="73" xfId="0" applyFont="1" applyFill="1" applyBorder="1" applyAlignment="1" applyProtection="1">
      <alignment horizontal="center" vertical="center" shrinkToFit="1"/>
    </xf>
    <xf numFmtId="0" fontId="11" fillId="0" borderId="0" xfId="0" applyFont="1" applyAlignment="1" applyProtection="1">
      <alignment horizontal="left" vertical="center" wrapText="1"/>
    </xf>
    <xf numFmtId="0" fontId="11" fillId="0" borderId="0" xfId="0" applyFont="1" applyBorder="1" applyAlignment="1" applyProtection="1">
      <alignment horizontal="left" vertical="center" wrapText="1"/>
    </xf>
    <xf numFmtId="0" fontId="8" fillId="40" borderId="29" xfId="0" applyFont="1" applyFill="1" applyBorder="1" applyAlignment="1" applyProtection="1">
      <alignment horizontal="center" vertical="center" wrapText="1"/>
    </xf>
    <xf numFmtId="0" fontId="8" fillId="40" borderId="30" xfId="0" applyFont="1" applyFill="1" applyBorder="1" applyAlignment="1" applyProtection="1">
      <alignment horizontal="center" vertical="center" wrapText="1"/>
    </xf>
    <xf numFmtId="0" fontId="8" fillId="40" borderId="31" xfId="0" applyFont="1" applyFill="1" applyBorder="1" applyAlignment="1" applyProtection="1">
      <alignment horizontal="center" vertical="center" wrapText="1"/>
    </xf>
    <xf numFmtId="0" fontId="8" fillId="40" borderId="40" xfId="0" applyFont="1" applyFill="1" applyBorder="1" applyAlignment="1" applyProtection="1">
      <alignment horizontal="center" vertical="center"/>
    </xf>
    <xf numFmtId="0" fontId="8" fillId="40" borderId="4" xfId="0" applyFont="1" applyFill="1" applyBorder="1" applyAlignment="1" applyProtection="1">
      <alignment horizontal="center" vertical="center"/>
    </xf>
    <xf numFmtId="0" fontId="8" fillId="40" borderId="2" xfId="0" applyFont="1" applyFill="1" applyBorder="1" applyAlignment="1" applyProtection="1">
      <alignment horizontal="center" vertical="center"/>
    </xf>
    <xf numFmtId="0" fontId="8" fillId="40" borderId="2" xfId="0" applyFont="1" applyFill="1" applyBorder="1" applyAlignment="1" applyProtection="1">
      <alignment horizontal="center" vertical="center" wrapText="1" shrinkToFit="1"/>
    </xf>
    <xf numFmtId="0" fontId="8" fillId="40" borderId="39" xfId="0" applyFont="1" applyFill="1" applyBorder="1" applyAlignment="1" applyProtection="1">
      <alignment horizontal="center" vertical="center" wrapText="1" shrinkToFit="1"/>
    </xf>
    <xf numFmtId="0" fontId="8" fillId="36" borderId="34" xfId="0" applyFont="1" applyFill="1" applyBorder="1" applyAlignment="1" applyProtection="1">
      <alignment horizontal="center" vertical="center"/>
    </xf>
    <xf numFmtId="0" fontId="8" fillId="36" borderId="1" xfId="0" applyFont="1" applyFill="1" applyBorder="1" applyAlignment="1" applyProtection="1">
      <alignment horizontal="center" vertical="center"/>
    </xf>
    <xf numFmtId="0" fontId="8" fillId="36" borderId="35" xfId="0" applyFont="1" applyFill="1" applyBorder="1" applyAlignment="1" applyProtection="1">
      <alignment horizontal="center" vertical="center"/>
    </xf>
    <xf numFmtId="0" fontId="0" fillId="40" borderId="7" xfId="0" applyFont="1" applyFill="1" applyBorder="1" applyAlignment="1" applyProtection="1">
      <alignment horizontal="right" vertical="center"/>
    </xf>
    <xf numFmtId="0" fontId="0" fillId="0" borderId="7" xfId="0" applyFont="1" applyBorder="1" applyAlignment="1" applyProtection="1">
      <alignment vertical="center" wrapText="1" shrinkToFit="1"/>
    </xf>
    <xf numFmtId="0" fontId="13" fillId="40" borderId="1" xfId="0" applyFont="1" applyFill="1" applyBorder="1" applyAlignment="1" applyProtection="1">
      <alignment vertical="center" wrapText="1"/>
    </xf>
    <xf numFmtId="0" fontId="10" fillId="40" borderId="7" xfId="0" applyFont="1" applyFill="1" applyBorder="1" applyAlignment="1" applyProtection="1">
      <alignment horizontal="center" vertical="center" wrapText="1" shrinkToFit="1"/>
    </xf>
    <xf numFmtId="0" fontId="10" fillId="40" borderId="8" xfId="0" applyFont="1" applyFill="1" applyBorder="1" applyAlignment="1" applyProtection="1">
      <alignment horizontal="center" vertical="center" wrapText="1" shrinkToFit="1"/>
    </xf>
    <xf numFmtId="0" fontId="10" fillId="40" borderId="7" xfId="0" applyFont="1" applyFill="1" applyBorder="1" applyAlignment="1" applyProtection="1">
      <alignment horizontal="center" vertical="center" wrapText="1"/>
    </xf>
    <xf numFmtId="0" fontId="10" fillId="40" borderId="8" xfId="0" applyFont="1" applyFill="1" applyBorder="1" applyAlignment="1" applyProtection="1">
      <alignment horizontal="center" vertical="center" wrapText="1"/>
    </xf>
    <xf numFmtId="180" fontId="12" fillId="42" borderId="38" xfId="0" applyNumberFormat="1" applyFont="1" applyFill="1" applyBorder="1" applyAlignment="1" applyProtection="1">
      <alignment horizontal="center" vertical="center" shrinkToFit="1"/>
    </xf>
    <xf numFmtId="191" fontId="38" fillId="36" borderId="36" xfId="0" applyNumberFormat="1" applyFont="1" applyFill="1" applyBorder="1" applyAlignment="1" applyProtection="1">
      <alignment horizontal="center" vertical="center" shrinkToFit="1"/>
    </xf>
    <xf numFmtId="191" fontId="38" fillId="36" borderId="37" xfId="0" applyNumberFormat="1" applyFont="1" applyFill="1" applyBorder="1" applyAlignment="1" applyProtection="1">
      <alignment horizontal="center" vertical="center" shrinkToFit="1"/>
    </xf>
    <xf numFmtId="191" fontId="38" fillId="36" borderId="57" xfId="0" applyNumberFormat="1" applyFont="1" applyFill="1" applyBorder="1" applyAlignment="1" applyProtection="1">
      <alignment horizontal="center" vertical="center" shrinkToFit="1"/>
    </xf>
    <xf numFmtId="0" fontId="32" fillId="0" borderId="0" xfId="0" applyFont="1" applyAlignment="1" applyProtection="1">
      <alignment horizontal="left" vertical="top" shrinkToFit="1"/>
    </xf>
    <xf numFmtId="0" fontId="32" fillId="0" borderId="0" xfId="0" applyFont="1" applyBorder="1" applyAlignment="1" applyProtection="1">
      <alignment horizontal="left" vertical="top" shrinkToFit="1"/>
    </xf>
    <xf numFmtId="0" fontId="12" fillId="0" borderId="0" xfId="0" applyFont="1" applyAlignment="1" applyProtection="1">
      <alignment horizontal="right" vertical="center"/>
    </xf>
    <xf numFmtId="0" fontId="10" fillId="40" borderId="13" xfId="0" applyFont="1" applyFill="1" applyBorder="1" applyAlignment="1" applyProtection="1">
      <alignment horizontal="center" vertical="center" shrinkToFit="1"/>
    </xf>
    <xf numFmtId="0" fontId="10" fillId="40" borderId="4" xfId="0" applyFont="1" applyFill="1" applyBorder="1" applyAlignment="1" applyProtection="1">
      <alignment horizontal="center" vertical="center" shrinkToFit="1"/>
    </xf>
    <xf numFmtId="0" fontId="10" fillId="40" borderId="2" xfId="0" applyFont="1" applyFill="1" applyBorder="1" applyAlignment="1" applyProtection="1">
      <alignment horizontal="center" vertical="center" shrinkToFit="1"/>
    </xf>
    <xf numFmtId="0" fontId="10" fillId="40" borderId="10" xfId="0" applyFont="1" applyFill="1" applyBorder="1" applyAlignment="1" applyProtection="1">
      <alignment horizontal="center" vertical="center"/>
    </xf>
    <xf numFmtId="0" fontId="10" fillId="40" borderId="5" xfId="0" applyFont="1" applyFill="1" applyBorder="1" applyAlignment="1" applyProtection="1">
      <alignment horizontal="center" vertical="center"/>
    </xf>
    <xf numFmtId="0" fontId="10" fillId="40" borderId="6" xfId="0" applyFont="1" applyFill="1" applyBorder="1" applyAlignment="1" applyProtection="1">
      <alignment horizontal="center" vertical="center"/>
    </xf>
    <xf numFmtId="0" fontId="10" fillId="40" borderId="32" xfId="0" applyFont="1" applyFill="1" applyBorder="1" applyAlignment="1" applyProtection="1">
      <alignment horizontal="center" vertical="center"/>
    </xf>
    <xf numFmtId="0" fontId="10" fillId="40" borderId="0" xfId="0" applyFont="1" applyFill="1" applyBorder="1" applyAlignment="1" applyProtection="1">
      <alignment horizontal="center" vertical="center"/>
    </xf>
    <xf numFmtId="0" fontId="10" fillId="40" borderId="33" xfId="0" applyFont="1" applyFill="1" applyBorder="1" applyAlignment="1" applyProtection="1">
      <alignment horizontal="center" vertical="center"/>
    </xf>
    <xf numFmtId="0" fontId="10" fillId="40" borderId="11" xfId="0" applyFont="1" applyFill="1" applyBorder="1" applyAlignment="1" applyProtection="1">
      <alignment horizontal="center" vertical="center"/>
    </xf>
    <xf numFmtId="0" fontId="10" fillId="40" borderId="14" xfId="0" applyFont="1" applyFill="1" applyBorder="1" applyAlignment="1" applyProtection="1">
      <alignment horizontal="center" vertical="center"/>
    </xf>
    <xf numFmtId="0" fontId="10" fillId="40" borderId="12" xfId="0" applyFont="1" applyFill="1" applyBorder="1" applyAlignment="1" applyProtection="1">
      <alignment horizontal="center" vertical="center"/>
    </xf>
    <xf numFmtId="0" fontId="0" fillId="0" borderId="7" xfId="0" applyFont="1" applyBorder="1" applyAlignment="1" applyProtection="1">
      <alignment vertical="center"/>
    </xf>
    <xf numFmtId="0" fontId="0" fillId="0" borderId="15" xfId="0" applyFont="1" applyBorder="1" applyAlignment="1" applyProtection="1">
      <alignment vertical="center"/>
    </xf>
    <xf numFmtId="0" fontId="0" fillId="0" borderId="8" xfId="0" applyFont="1" applyBorder="1" applyAlignment="1" applyProtection="1">
      <alignment vertical="center"/>
    </xf>
    <xf numFmtId="0" fontId="10" fillId="40" borderId="1" xfId="0" applyFont="1" applyFill="1" applyBorder="1" applyAlignment="1" applyProtection="1">
      <alignment horizontal="center" vertical="center" wrapText="1" shrinkToFit="1"/>
    </xf>
    <xf numFmtId="0" fontId="7" fillId="40" borderId="7" xfId="0" applyFont="1" applyFill="1" applyBorder="1" applyAlignment="1" applyProtection="1">
      <alignment horizontal="center" vertical="center" wrapText="1" shrinkToFit="1"/>
    </xf>
    <xf numFmtId="0" fontId="7" fillId="40" borderId="8" xfId="0" applyFont="1" applyFill="1" applyBorder="1" applyAlignment="1" applyProtection="1">
      <alignment horizontal="center" vertical="center" wrapText="1" shrinkToFit="1"/>
    </xf>
    <xf numFmtId="0" fontId="10" fillId="40" borderId="1" xfId="0" applyFont="1" applyFill="1" applyBorder="1" applyAlignment="1" applyProtection="1">
      <alignment horizontal="center" vertical="center" shrinkToFit="1"/>
    </xf>
    <xf numFmtId="0" fontId="10" fillId="40" borderId="13" xfId="0" applyFont="1" applyFill="1" applyBorder="1" applyAlignment="1" applyProtection="1">
      <alignment horizontal="center" vertical="center"/>
    </xf>
    <xf numFmtId="0" fontId="10" fillId="40" borderId="4" xfId="0" applyFont="1" applyFill="1" applyBorder="1" applyAlignment="1" applyProtection="1">
      <alignment horizontal="center" vertical="center"/>
    </xf>
    <xf numFmtId="0" fontId="10" fillId="40" borderId="2" xfId="0" applyFont="1" applyFill="1" applyBorder="1" applyAlignment="1" applyProtection="1">
      <alignment horizontal="center" vertical="center"/>
    </xf>
    <xf numFmtId="178" fontId="12" fillId="36" borderId="9" xfId="0" applyNumberFormat="1" applyFont="1" applyFill="1" applyBorder="1" applyAlignment="1" applyProtection="1">
      <alignment horizontal="center" wrapText="1"/>
    </xf>
    <xf numFmtId="0" fontId="9" fillId="35" borderId="80" xfId="0" applyFont="1" applyFill="1" applyBorder="1" applyAlignment="1" applyProtection="1">
      <alignment horizontal="center" vertical="top" wrapText="1" shrinkToFit="1"/>
    </xf>
    <xf numFmtId="0" fontId="9" fillId="35" borderId="76" xfId="0" applyFont="1" applyFill="1" applyBorder="1" applyAlignment="1" applyProtection="1">
      <alignment horizontal="center" vertical="top" wrapText="1" shrinkToFit="1"/>
    </xf>
    <xf numFmtId="0" fontId="9" fillId="35" borderId="77" xfId="0" applyFont="1" applyFill="1" applyBorder="1" applyAlignment="1" applyProtection="1">
      <alignment horizontal="center" vertical="top" wrapText="1" shrinkToFit="1"/>
    </xf>
    <xf numFmtId="191" fontId="38" fillId="36" borderId="38" xfId="0" applyNumberFormat="1" applyFont="1" applyFill="1" applyBorder="1" applyAlignment="1" applyProtection="1">
      <alignment horizontal="center" vertical="center" shrinkToFit="1"/>
    </xf>
    <xf numFmtId="0" fontId="10" fillId="40" borderId="1" xfId="0" applyFont="1" applyFill="1" applyBorder="1" applyAlignment="1" applyProtection="1">
      <alignment horizontal="center" vertical="center" wrapText="1"/>
    </xf>
    <xf numFmtId="0" fontId="13" fillId="40" borderId="1" xfId="0" applyFont="1" applyFill="1" applyBorder="1" applyAlignment="1" applyProtection="1">
      <alignment horizontal="center" vertical="center" shrinkToFit="1"/>
    </xf>
    <xf numFmtId="0" fontId="10" fillId="36" borderId="30" xfId="0" applyFont="1" applyFill="1" applyBorder="1" applyAlignment="1" applyProtection="1">
      <alignment horizontal="left" vertical="center" shrinkToFit="1"/>
    </xf>
    <xf numFmtId="0" fontId="10" fillId="36" borderId="31" xfId="0" applyFont="1" applyFill="1" applyBorder="1" applyAlignment="1" applyProtection="1">
      <alignment horizontal="left" vertical="center" shrinkToFit="1"/>
    </xf>
    <xf numFmtId="0" fontId="8" fillId="36" borderId="29" xfId="0" applyFont="1" applyFill="1" applyBorder="1" applyAlignment="1" applyProtection="1">
      <alignment horizontal="right" vertical="center"/>
    </xf>
    <xf numFmtId="0" fontId="8" fillId="36" borderId="30" xfId="0" applyFont="1" applyFill="1" applyBorder="1" applyAlignment="1" applyProtection="1">
      <alignment horizontal="right" vertical="center"/>
    </xf>
    <xf numFmtId="0" fontId="11" fillId="0" borderId="65" xfId="0" applyFont="1" applyBorder="1" applyAlignment="1" applyProtection="1">
      <alignment horizontal="left" vertical="center"/>
    </xf>
    <xf numFmtId="178" fontId="0" fillId="37" borderId="42" xfId="33" applyNumberFormat="1" applyFont="1" applyFill="1" applyBorder="1" applyAlignment="1" applyProtection="1">
      <alignment vertical="center" shrinkToFit="1"/>
      <protection locked="0"/>
    </xf>
    <xf numFmtId="178" fontId="0" fillId="37" borderId="43" xfId="33" applyNumberFormat="1" applyFont="1" applyFill="1" applyBorder="1" applyAlignment="1" applyProtection="1">
      <alignment vertical="center" shrinkToFit="1"/>
      <protection locked="0"/>
    </xf>
    <xf numFmtId="178" fontId="0" fillId="37" borderId="45" xfId="33" applyNumberFormat="1" applyFont="1" applyFill="1" applyBorder="1" applyAlignment="1" applyProtection="1">
      <alignment vertical="center" shrinkToFit="1"/>
      <protection locked="0"/>
    </xf>
    <xf numFmtId="0" fontId="8" fillId="28" borderId="10" xfId="0" applyFont="1" applyFill="1" applyBorder="1" applyAlignment="1" applyProtection="1">
      <alignment horizontal="center" vertical="center" shrinkToFit="1"/>
    </xf>
    <xf numFmtId="0" fontId="8" fillId="28" borderId="5" xfId="0" applyFont="1" applyFill="1" applyBorder="1" applyAlignment="1" applyProtection="1">
      <alignment horizontal="center" vertical="center" shrinkToFit="1"/>
    </xf>
    <xf numFmtId="0" fontId="8" fillId="28" borderId="6" xfId="0" applyFont="1" applyFill="1" applyBorder="1" applyAlignment="1" applyProtection="1">
      <alignment horizontal="center" vertical="center" shrinkToFit="1"/>
    </xf>
    <xf numFmtId="0" fontId="7" fillId="41" borderId="7" xfId="0" applyFont="1" applyFill="1" applyBorder="1" applyAlignment="1" applyProtection="1">
      <alignment horizontal="center" vertical="center" wrapText="1"/>
    </xf>
    <xf numFmtId="0" fontId="7" fillId="41" borderId="15" xfId="0" applyFont="1" applyFill="1" applyBorder="1" applyAlignment="1" applyProtection="1">
      <alignment horizontal="center" vertical="center" wrapText="1"/>
    </xf>
    <xf numFmtId="0" fontId="40" fillId="41" borderId="15" xfId="0" applyFont="1" applyFill="1" applyBorder="1" applyAlignment="1" applyProtection="1">
      <alignment horizontal="right" shrinkToFit="1"/>
    </xf>
    <xf numFmtId="180" fontId="0" fillId="46" borderId="92" xfId="0" applyNumberFormat="1" applyFont="1" applyFill="1" applyBorder="1" applyAlignment="1" applyProtection="1">
      <alignment vertical="center" shrinkToFit="1"/>
    </xf>
    <xf numFmtId="178" fontId="0" fillId="53" borderId="42" xfId="33" applyNumberFormat="1" applyFont="1" applyFill="1" applyBorder="1" applyAlignment="1" applyProtection="1">
      <alignment vertical="center" shrinkToFit="1"/>
      <protection locked="0"/>
    </xf>
    <xf numFmtId="178" fontId="0" fillId="53" borderId="43" xfId="33" applyNumberFormat="1" applyFont="1" applyFill="1" applyBorder="1" applyAlignment="1" applyProtection="1">
      <alignment vertical="center" shrinkToFit="1"/>
      <protection locked="0"/>
    </xf>
    <xf numFmtId="178" fontId="0" fillId="53" borderId="45" xfId="33" applyNumberFormat="1" applyFont="1" applyFill="1" applyBorder="1" applyAlignment="1" applyProtection="1">
      <alignmen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標準 2 2" xfId="45"/>
    <cellStyle name="標準 2 2 2" xfId="47"/>
    <cellStyle name="標準 3" xfId="44"/>
    <cellStyle name="標準 3 2" xfId="46"/>
    <cellStyle name="良い" xfId="42" builtinId="26" customBuiltin="1"/>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rgb="FFFFFFCC"/>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theme="1" tint="4.9989318521683403E-2"/>
        </patternFill>
      </fill>
    </dxf>
    <dxf>
      <fill>
        <patternFill>
          <bgColor rgb="FFFF0000"/>
        </patternFill>
      </fill>
    </dxf>
    <dxf>
      <fill>
        <patternFill>
          <bgColor rgb="FFFFFF00"/>
        </patternFill>
      </fill>
    </dxf>
    <dxf>
      <fill>
        <patternFill>
          <bgColor rgb="FFFF0000"/>
        </patternFill>
      </fill>
    </dxf>
    <dxf>
      <font>
        <color theme="0"/>
      </font>
      <fill>
        <patternFill>
          <bgColor rgb="FFFF0000"/>
        </patternFill>
      </fill>
    </dxf>
    <dxf>
      <fill>
        <patternFill>
          <bgColor rgb="FF99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FF"/>
        </patternFill>
      </fill>
    </dxf>
    <dxf>
      <fill>
        <patternFill>
          <bgColor rgb="FFFFFF00"/>
        </patternFill>
      </fill>
    </dxf>
    <dxf>
      <fill>
        <patternFill>
          <bgColor rgb="FFFF0000"/>
        </patternFill>
      </fill>
    </dxf>
    <dxf>
      <fill>
        <patternFill>
          <bgColor rgb="FFFF0000"/>
        </patternFill>
      </fill>
    </dxf>
    <dxf>
      <fill>
        <patternFill>
          <bgColor theme="1" tint="4.9989318521683403E-2"/>
        </patternFill>
      </fill>
    </dxf>
  </dxfs>
  <tableStyles count="0" defaultTableStyle="TableStyleMedium2" defaultPivotStyle="PivotStyleLight16"/>
  <colors>
    <mruColors>
      <color rgb="FFFF99FF"/>
      <color rgb="FF99FF33"/>
      <color rgb="FFFF66FF"/>
      <color rgb="FF99FF99"/>
      <color rgb="FFCCFFFF"/>
      <color rgb="FFFFFFCC"/>
      <color rgb="FFFFFFFF"/>
      <color rgb="FF808080"/>
      <color rgb="FF5096C8"/>
      <color rgb="FF80B4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265458</xdr:colOff>
      <xdr:row>112</xdr:row>
      <xdr:rowOff>146685</xdr:rowOff>
    </xdr:from>
    <xdr:ext cx="3811242" cy="1220847"/>
    <xdr:sp macro="" textlink="">
      <xdr:nvSpPr>
        <xdr:cNvPr id="46" name="正方形/長方形 45"/>
        <xdr:cNvSpPr/>
      </xdr:nvSpPr>
      <xdr:spPr>
        <a:xfrm>
          <a:off x="8075958" y="19379565"/>
          <a:ext cx="3811242" cy="1220847"/>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100"/>
            </a:lnSpc>
          </a:pPr>
          <a:r>
            <a:rPr kumimoji="0" lang="en-US" altLang="ja-JP" sz="1200" b="1">
              <a:solidFill>
                <a:schemeClr val="tx1"/>
              </a:solidFill>
              <a:effectLst/>
              <a:latin typeface="+mn-ea"/>
              <a:ea typeface="+mn-ea"/>
              <a:cs typeface="+mn-cs"/>
            </a:rPr>
            <a:t>【</a:t>
          </a:r>
          <a:r>
            <a:rPr kumimoji="0" lang="ja-JP" altLang="en-US" sz="1200" b="1">
              <a:solidFill>
                <a:schemeClr val="tx1"/>
              </a:solidFill>
              <a:effectLst/>
              <a:latin typeface="+mn-ea"/>
              <a:ea typeface="+mn-ea"/>
              <a:cs typeface="+mn-cs"/>
            </a:rPr>
            <a:t>排出量原単位の入力時の注意点</a:t>
          </a:r>
          <a:r>
            <a:rPr kumimoji="0" lang="en-US" altLang="ja-JP" sz="1200" b="1">
              <a:solidFill>
                <a:schemeClr val="tx1"/>
              </a:solidFill>
              <a:effectLst/>
              <a:latin typeface="+mn-ea"/>
              <a:ea typeface="+mn-ea"/>
              <a:cs typeface="+mn-cs"/>
            </a:rPr>
            <a:t>】</a:t>
          </a:r>
        </a:p>
        <a:p>
          <a:pPr algn="l">
            <a:lnSpc>
              <a:spcPts val="1100"/>
            </a:lnSpc>
          </a:pPr>
          <a:endParaRPr kumimoji="0" lang="en-US" altLang="ja-JP" sz="800" b="1">
            <a:solidFill>
              <a:schemeClr val="tx1"/>
            </a:solidFill>
            <a:effectLst/>
            <a:latin typeface="+mn-ea"/>
            <a:ea typeface="+mn-ea"/>
            <a:cs typeface="+mn-cs"/>
          </a:endParaRPr>
        </a:p>
        <a:p>
          <a:pPr algn="l">
            <a:lnSpc>
              <a:spcPts val="1100"/>
            </a:lnSpc>
          </a:pPr>
          <a:r>
            <a:rPr kumimoji="0" lang="ja-JP" altLang="en-US" sz="1100" b="0">
              <a:solidFill>
                <a:schemeClr val="tx1"/>
              </a:solidFill>
              <a:effectLst/>
              <a:latin typeface="+mn-ea"/>
              <a:ea typeface="+mn-ea"/>
              <a:cs typeface="+mn-cs"/>
            </a:rPr>
            <a:t>排出量原単位で削減目標を設定している場合は、原単位の</a:t>
          </a:r>
          <a:endParaRPr kumimoji="0" lang="en-US" altLang="ja-JP" sz="1100" b="0">
            <a:solidFill>
              <a:schemeClr val="tx1"/>
            </a:solidFill>
            <a:effectLst/>
            <a:latin typeface="+mn-ea"/>
            <a:ea typeface="+mn-ea"/>
            <a:cs typeface="+mn-cs"/>
          </a:endParaRPr>
        </a:p>
        <a:p>
          <a:pPr algn="l">
            <a:lnSpc>
              <a:spcPts val="1100"/>
            </a:lnSpc>
          </a:pPr>
          <a:r>
            <a:rPr kumimoji="0" lang="ja-JP" altLang="en-US" sz="1100" b="0">
              <a:solidFill>
                <a:schemeClr val="tx1"/>
              </a:solidFill>
              <a:effectLst/>
              <a:latin typeface="+mn-ea"/>
              <a:ea typeface="+mn-ea"/>
              <a:cs typeface="+mn-cs"/>
            </a:rPr>
            <a:t>指標についてそれぞれ入力</a:t>
          </a:r>
          <a:endParaRPr kumimoji="0" lang="en-US" altLang="ja-JP" sz="1100" b="0">
            <a:solidFill>
              <a:schemeClr val="tx1"/>
            </a:solidFill>
            <a:effectLst/>
            <a:latin typeface="+mn-ea"/>
            <a:ea typeface="+mn-ea"/>
            <a:cs typeface="+mn-cs"/>
          </a:endParaRPr>
        </a:p>
        <a:p>
          <a:pPr algn="l">
            <a:lnSpc>
              <a:spcPts val="1100"/>
            </a:lnSpc>
          </a:pPr>
          <a:endParaRPr kumimoji="0" lang="en-US" altLang="ja-JP" sz="1100" b="0">
            <a:solidFill>
              <a:schemeClr val="tx1"/>
            </a:solidFill>
            <a:effectLst/>
            <a:latin typeface="+mn-ea"/>
            <a:ea typeface="+mn-ea"/>
            <a:cs typeface="+mn-cs"/>
          </a:endParaRPr>
        </a:p>
        <a:p>
          <a:pPr algn="l">
            <a:lnSpc>
              <a:spcPts val="1100"/>
            </a:lnSpc>
          </a:pPr>
          <a:r>
            <a:rPr kumimoji="0" lang="en-US" altLang="ja-JP" sz="1100" b="0">
              <a:solidFill>
                <a:schemeClr val="tx1"/>
              </a:solidFill>
              <a:effectLst/>
              <a:latin typeface="+mn-ea"/>
              <a:ea typeface="+mn-ea"/>
              <a:cs typeface="+mn-cs"/>
            </a:rPr>
            <a:t>※</a:t>
          </a:r>
          <a:r>
            <a:rPr kumimoji="0" lang="ja-JP" altLang="en-US" sz="1100" b="1">
              <a:solidFill>
                <a:schemeClr val="tx1"/>
              </a:solidFill>
              <a:effectLst/>
              <a:latin typeface="+mn-ea"/>
              <a:ea typeface="+mn-ea"/>
              <a:cs typeface="+mn-cs"/>
            </a:rPr>
            <a:t>「名称」と「単位」</a:t>
          </a:r>
          <a:r>
            <a:rPr kumimoji="0" lang="ja-JP" altLang="en-US" sz="1100" b="0">
              <a:solidFill>
                <a:schemeClr val="tx1"/>
              </a:solidFill>
              <a:effectLst/>
              <a:latin typeface="+mn-ea"/>
              <a:ea typeface="+mn-ea"/>
              <a:cs typeface="+mn-cs"/>
            </a:rPr>
            <a:t>は、計画書等に記載した内容をそのまま</a:t>
          </a:r>
          <a:endParaRPr kumimoji="0" lang="en-US" altLang="ja-JP" sz="1100" b="0">
            <a:solidFill>
              <a:schemeClr val="tx1"/>
            </a:solidFill>
            <a:effectLst/>
            <a:latin typeface="+mn-ea"/>
            <a:ea typeface="+mn-ea"/>
            <a:cs typeface="+mn-cs"/>
          </a:endParaRPr>
        </a:p>
        <a:p>
          <a:pPr algn="l">
            <a:lnSpc>
              <a:spcPts val="1100"/>
            </a:lnSpc>
          </a:pPr>
          <a:r>
            <a:rPr kumimoji="0" lang="ja-JP" altLang="en-US" sz="1100" b="0">
              <a:solidFill>
                <a:schemeClr val="tx1"/>
              </a:solidFill>
              <a:effectLst/>
              <a:latin typeface="+mn-ea"/>
              <a:ea typeface="+mn-ea"/>
              <a:cs typeface="+mn-cs"/>
            </a:rPr>
            <a:t>　転記してください。</a:t>
          </a:r>
          <a:endParaRPr kumimoji="0" lang="en-US" altLang="ja-JP" sz="1100" b="0">
            <a:solidFill>
              <a:schemeClr val="tx1"/>
            </a:solidFill>
            <a:effectLst/>
            <a:latin typeface="+mn-ea"/>
            <a:ea typeface="+mn-ea"/>
            <a:cs typeface="+mn-cs"/>
          </a:endParaRPr>
        </a:p>
        <a:p>
          <a:pPr algn="l">
            <a:lnSpc>
              <a:spcPts val="1100"/>
            </a:lnSpc>
          </a:pPr>
          <a:r>
            <a:rPr kumimoji="0" lang="en-US" altLang="ja-JP" sz="1100" b="0">
              <a:solidFill>
                <a:schemeClr val="tx1"/>
              </a:solidFill>
              <a:effectLst/>
              <a:latin typeface="+mn-ea"/>
              <a:ea typeface="+mn-ea"/>
              <a:cs typeface="+mn-cs"/>
            </a:rPr>
            <a:t>※</a:t>
          </a:r>
          <a:r>
            <a:rPr kumimoji="0" lang="ja-JP" altLang="en-US" sz="1100" b="1">
              <a:solidFill>
                <a:schemeClr val="tx1"/>
              </a:solidFill>
              <a:effectLst/>
              <a:latin typeface="+mn-ea"/>
              <a:ea typeface="+mn-ea"/>
              <a:cs typeface="+mn-cs"/>
            </a:rPr>
            <a:t>「量」</a:t>
          </a:r>
          <a:r>
            <a:rPr kumimoji="0" lang="ja-JP" altLang="en-US" sz="1100" b="0">
              <a:solidFill>
                <a:schemeClr val="tx1"/>
              </a:solidFill>
              <a:effectLst/>
              <a:latin typeface="+mn-ea"/>
              <a:ea typeface="+mn-ea"/>
              <a:cs typeface="+mn-cs"/>
            </a:rPr>
            <a:t>は</a:t>
          </a:r>
          <a:r>
            <a:rPr kumimoji="0" lang="ja-JP" altLang="en-US" sz="1100" b="1">
              <a:solidFill>
                <a:schemeClr val="tx1"/>
              </a:solidFill>
              <a:effectLst/>
              <a:latin typeface="+mn-ea"/>
              <a:ea typeface="+mn-ea"/>
              <a:cs typeface="+mn-cs"/>
            </a:rPr>
            <a:t>整数</a:t>
          </a:r>
          <a:r>
            <a:rPr kumimoji="0" lang="ja-JP" altLang="en-US" sz="1100" b="0">
              <a:solidFill>
                <a:schemeClr val="tx1"/>
              </a:solidFill>
              <a:effectLst/>
              <a:latin typeface="+mn-ea"/>
              <a:ea typeface="+mn-ea"/>
              <a:cs typeface="+mn-cs"/>
            </a:rPr>
            <a:t>で入力してください。</a:t>
          </a:r>
          <a:endParaRPr kumimoji="0" lang="en-US" altLang="ja-JP" sz="1100" b="0">
            <a:solidFill>
              <a:schemeClr val="tx1"/>
            </a:solidFill>
            <a:effectLst/>
            <a:latin typeface="+mn-ea"/>
            <a:ea typeface="+mn-ea"/>
            <a:cs typeface="+mn-cs"/>
          </a:endParaRPr>
        </a:p>
      </xdr:txBody>
    </xdr:sp>
    <xdr:clientData/>
  </xdr:oneCellAnchor>
  <xdr:twoCellAnchor>
    <xdr:from>
      <xdr:col>25</xdr:col>
      <xdr:colOff>104775</xdr:colOff>
      <xdr:row>15</xdr:row>
      <xdr:rowOff>219075</xdr:rowOff>
    </xdr:from>
    <xdr:to>
      <xdr:col>26</xdr:col>
      <xdr:colOff>9525</xdr:colOff>
      <xdr:row>24</xdr:row>
      <xdr:rowOff>47625</xdr:rowOff>
    </xdr:to>
    <xdr:sp macro="" textlink="">
      <xdr:nvSpPr>
        <xdr:cNvPr id="4" name="左中かっこ 3"/>
        <xdr:cNvSpPr/>
      </xdr:nvSpPr>
      <xdr:spPr>
        <a:xfrm>
          <a:off x="14878050" y="3638550"/>
          <a:ext cx="323850" cy="16764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413238</xdr:colOff>
      <xdr:row>13</xdr:row>
      <xdr:rowOff>42750</xdr:rowOff>
    </xdr:from>
    <xdr:to>
      <xdr:col>9</xdr:col>
      <xdr:colOff>670605</xdr:colOff>
      <xdr:row>15</xdr:row>
      <xdr:rowOff>270521</xdr:rowOff>
    </xdr:to>
    <xdr:sp macro="" textlink="">
      <xdr:nvSpPr>
        <xdr:cNvPr id="49" name="正方形/長方形 48"/>
        <xdr:cNvSpPr/>
      </xdr:nvSpPr>
      <xdr:spPr>
        <a:xfrm>
          <a:off x="2369526" y="3207981"/>
          <a:ext cx="1458983" cy="9970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rgbClr val="FF0000"/>
              </a:solidFill>
              <a:latin typeface="+mn-ea"/>
              <a:ea typeface="+mn-ea"/>
            </a:rPr>
            <a:t>※</a:t>
          </a:r>
          <a:r>
            <a:rPr kumimoji="1" lang="ja-JP" altLang="en-US" sz="1050" b="1">
              <a:solidFill>
                <a:srgbClr val="FF0000"/>
              </a:solidFill>
              <a:latin typeface="+mn-ea"/>
              <a:ea typeface="+mn-ea"/>
            </a:rPr>
            <a:t>横浜・川崎市内に</a:t>
          </a:r>
          <a:endParaRPr kumimoji="1" lang="en-US" altLang="ja-JP" sz="1050" b="1">
            <a:solidFill>
              <a:srgbClr val="FF0000"/>
            </a:solidFill>
            <a:latin typeface="+mn-ea"/>
            <a:ea typeface="+mn-ea"/>
          </a:endParaRPr>
        </a:p>
        <a:p>
          <a:pPr algn="l"/>
          <a:r>
            <a:rPr kumimoji="1" lang="ja-JP" altLang="en-US" sz="1050" b="1">
              <a:solidFill>
                <a:srgbClr val="FF0000"/>
              </a:solidFill>
              <a:latin typeface="+mn-ea"/>
              <a:ea typeface="+mn-ea"/>
            </a:rPr>
            <a:t>　事業所等がある場合</a:t>
          </a:r>
          <a:endParaRPr kumimoji="1" lang="en-US" altLang="ja-JP" sz="1050" b="1">
            <a:solidFill>
              <a:srgbClr val="FF0000"/>
            </a:solidFill>
            <a:latin typeface="+mn-ea"/>
            <a:ea typeface="+mn-ea"/>
          </a:endParaRPr>
        </a:p>
        <a:p>
          <a:pPr algn="l"/>
          <a:r>
            <a:rPr kumimoji="1" lang="ja-JP" altLang="en-US" sz="1050" b="1">
              <a:solidFill>
                <a:srgbClr val="FF0000"/>
              </a:solidFill>
              <a:latin typeface="+mn-ea"/>
              <a:ea typeface="+mn-ea"/>
            </a:rPr>
            <a:t>　は件数を記入</a:t>
          </a:r>
        </a:p>
      </xdr:txBody>
    </xdr:sp>
    <xdr:clientData/>
  </xdr:twoCellAnchor>
  <xdr:oneCellAnchor>
    <xdr:from>
      <xdr:col>18</xdr:col>
      <xdr:colOff>19048</xdr:colOff>
      <xdr:row>49</xdr:row>
      <xdr:rowOff>35201</xdr:rowOff>
    </xdr:from>
    <xdr:ext cx="3782669" cy="848950"/>
    <xdr:sp macro="" textlink="">
      <xdr:nvSpPr>
        <xdr:cNvPr id="75" name="正方形/長方形 74"/>
        <xdr:cNvSpPr/>
      </xdr:nvSpPr>
      <xdr:spPr>
        <a:xfrm>
          <a:off x="13258798" y="11827151"/>
          <a:ext cx="3782669" cy="848950"/>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en-US" altLang="ja-JP" sz="1200" b="1" baseline="0">
              <a:solidFill>
                <a:schemeClr val="tx1"/>
              </a:solidFill>
              <a:effectLst/>
              <a:latin typeface="+mn-ea"/>
              <a:ea typeface="+mn-ea"/>
              <a:cs typeface="+mn-cs"/>
            </a:rPr>
            <a:t>【</a:t>
          </a:r>
          <a:r>
            <a:rPr lang="ja-JP" altLang="en-US" sz="1200" b="1" baseline="0">
              <a:solidFill>
                <a:schemeClr val="tx1"/>
              </a:solidFill>
              <a:effectLst/>
              <a:latin typeface="+mn-ea"/>
              <a:ea typeface="+mn-ea"/>
              <a:cs typeface="+mn-cs"/>
            </a:rPr>
            <a:t>都市ガス使用量の入力時の注意点</a:t>
          </a:r>
          <a:r>
            <a:rPr lang="en-US" altLang="ja-JP" sz="1200" b="1" baseline="0">
              <a:solidFill>
                <a:schemeClr val="tx1"/>
              </a:solidFill>
              <a:effectLst/>
              <a:latin typeface="+mn-ea"/>
              <a:ea typeface="+mn-ea"/>
              <a:cs typeface="+mn-cs"/>
            </a:rPr>
            <a:t>】</a:t>
          </a:r>
          <a:endParaRPr lang="ja-JP" altLang="ja-JP" sz="1200" b="1" baseline="0">
            <a:solidFill>
              <a:schemeClr val="tx1"/>
            </a:solidFill>
            <a:effectLst/>
            <a:latin typeface="+mn-ea"/>
            <a:ea typeface="+mn-ea"/>
            <a:cs typeface="+mn-cs"/>
          </a:endParaRPr>
        </a:p>
        <a:p>
          <a:pPr algn="l">
            <a:lnSpc>
              <a:spcPts val="1100"/>
            </a:lnSpc>
          </a:pPr>
          <a:r>
            <a:rPr kumimoji="0" lang="ja-JP" altLang="en-US" sz="1000" baseline="0">
              <a:solidFill>
                <a:schemeClr val="tx1"/>
              </a:solidFill>
              <a:effectLst/>
              <a:latin typeface="+mn-ea"/>
              <a:ea typeface="+mn-ea"/>
              <a:cs typeface="+mn-cs"/>
            </a:rPr>
            <a:t>都市ガス</a:t>
          </a:r>
          <a:r>
            <a:rPr kumimoji="0" lang="en-US" altLang="ja-JP" sz="1000" baseline="0">
              <a:solidFill>
                <a:schemeClr val="tx1"/>
              </a:solidFill>
              <a:effectLst/>
              <a:latin typeface="+mn-ea"/>
              <a:ea typeface="+mn-ea"/>
              <a:cs typeface="+mn-cs"/>
            </a:rPr>
            <a:t>(13A)</a:t>
          </a:r>
          <a:r>
            <a:rPr kumimoji="0" lang="ja-JP" altLang="en-US" sz="1000" baseline="0">
              <a:solidFill>
                <a:schemeClr val="tx1"/>
              </a:solidFill>
              <a:effectLst/>
              <a:latin typeface="+mn-ea"/>
              <a:ea typeface="+mn-ea"/>
              <a:cs typeface="+mn-cs"/>
            </a:rPr>
            <a:t>の単位発熱量（Ｇ５３セル）は、一般的な標準熱量（換算係数）である「</a:t>
          </a:r>
          <a:r>
            <a:rPr kumimoji="0" lang="en-US" altLang="ja-JP" sz="1000" baseline="0">
              <a:solidFill>
                <a:schemeClr val="tx1"/>
              </a:solidFill>
              <a:effectLst/>
              <a:latin typeface="+mn-ea"/>
              <a:ea typeface="+mn-ea"/>
              <a:cs typeface="+mn-cs"/>
            </a:rPr>
            <a:t>45.0GJ/</a:t>
          </a:r>
          <a:r>
            <a:rPr kumimoji="0" lang="ja-JP" altLang="en-US" sz="1000" baseline="0">
              <a:solidFill>
                <a:schemeClr val="tx1"/>
              </a:solidFill>
              <a:effectLst/>
              <a:latin typeface="+mn-ea"/>
              <a:ea typeface="+mn-ea"/>
              <a:cs typeface="+mn-cs"/>
            </a:rPr>
            <a:t>千㎥」をあらかじめ設定済です。</a:t>
          </a:r>
          <a:endParaRPr kumimoji="0" lang="en-US" altLang="ja-JP" sz="1000" baseline="0">
            <a:solidFill>
              <a:schemeClr val="tx1"/>
            </a:solidFill>
            <a:effectLst/>
            <a:latin typeface="+mn-ea"/>
            <a:ea typeface="+mn-ea"/>
            <a:cs typeface="+mn-cs"/>
          </a:endParaRPr>
        </a:p>
        <a:p>
          <a:pPr algn="l">
            <a:lnSpc>
              <a:spcPts val="1100"/>
            </a:lnSpc>
          </a:pPr>
          <a:r>
            <a:rPr kumimoji="0" lang="ja-JP" altLang="en-US" sz="1000" baseline="0">
              <a:solidFill>
                <a:schemeClr val="tx1"/>
              </a:solidFill>
              <a:effectLst/>
              <a:latin typeface="+mn-ea"/>
              <a:ea typeface="+mn-ea"/>
              <a:cs typeface="+mn-cs"/>
            </a:rPr>
            <a:t>⇒</a:t>
          </a:r>
          <a:r>
            <a:rPr kumimoji="0" lang="ja-JP" altLang="en-US" sz="1000" u="sng" baseline="0">
              <a:solidFill>
                <a:schemeClr val="tx1"/>
              </a:solidFill>
              <a:effectLst/>
              <a:latin typeface="+mn-ea"/>
              <a:ea typeface="+mn-ea"/>
              <a:cs typeface="+mn-cs"/>
            </a:rPr>
            <a:t>供給会社等から異なる数値を提示された場合は、</a:t>
          </a:r>
          <a:endParaRPr kumimoji="0" lang="en-US" altLang="ja-JP" sz="1000" u="sng" baseline="0">
            <a:solidFill>
              <a:schemeClr val="tx1"/>
            </a:solidFill>
            <a:effectLst/>
            <a:latin typeface="+mn-ea"/>
            <a:ea typeface="+mn-ea"/>
            <a:cs typeface="+mn-cs"/>
          </a:endParaRPr>
        </a:p>
        <a:p>
          <a:pPr algn="l">
            <a:lnSpc>
              <a:spcPts val="1100"/>
            </a:lnSpc>
          </a:pPr>
          <a:r>
            <a:rPr kumimoji="0" lang="ja-JP" altLang="en-US" sz="1000" u="none" baseline="0">
              <a:solidFill>
                <a:schemeClr val="tx1"/>
              </a:solidFill>
              <a:effectLst/>
              <a:latin typeface="+mn-ea"/>
              <a:ea typeface="+mn-ea"/>
              <a:cs typeface="+mn-cs"/>
            </a:rPr>
            <a:t>　　</a:t>
          </a:r>
          <a:r>
            <a:rPr kumimoji="0" lang="ja-JP" altLang="en-US" sz="1000" u="sng" baseline="0">
              <a:solidFill>
                <a:schemeClr val="tx1"/>
              </a:solidFill>
              <a:effectLst/>
              <a:latin typeface="+mn-ea"/>
              <a:ea typeface="+mn-ea"/>
              <a:cs typeface="+mn-cs"/>
            </a:rPr>
            <a:t>適宜セルの値を変更してください。</a:t>
          </a:r>
          <a:endParaRPr kumimoji="1" lang="ja-JP" altLang="en-US" sz="1000" u="sng" baseline="0">
            <a:solidFill>
              <a:schemeClr val="tx1"/>
            </a:solidFill>
            <a:latin typeface="+mn-ea"/>
            <a:ea typeface="+mn-ea"/>
          </a:endParaRPr>
        </a:p>
      </xdr:txBody>
    </xdr:sp>
    <xdr:clientData/>
  </xdr:oneCellAnchor>
  <xdr:twoCellAnchor>
    <xdr:from>
      <xdr:col>16</xdr:col>
      <xdr:colOff>47625</xdr:colOff>
      <xdr:row>59</xdr:row>
      <xdr:rowOff>38099</xdr:rowOff>
    </xdr:from>
    <xdr:to>
      <xdr:col>17</xdr:col>
      <xdr:colOff>142876</xdr:colOff>
      <xdr:row>100</xdr:row>
      <xdr:rowOff>142874</xdr:rowOff>
    </xdr:to>
    <xdr:sp macro="" textlink="">
      <xdr:nvSpPr>
        <xdr:cNvPr id="2" name="右中かっこ 1"/>
        <xdr:cNvSpPr/>
      </xdr:nvSpPr>
      <xdr:spPr>
        <a:xfrm>
          <a:off x="13039725" y="13573124"/>
          <a:ext cx="180976" cy="3362325"/>
        </a:xfrm>
        <a:prstGeom prst="rightBrace">
          <a:avLst>
            <a:gd name="adj1" fmla="val 28030"/>
            <a:gd name="adj2" fmla="val 1213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66675</xdr:colOff>
      <xdr:row>51</xdr:row>
      <xdr:rowOff>114300</xdr:rowOff>
    </xdr:from>
    <xdr:to>
      <xdr:col>18</xdr:col>
      <xdr:colOff>0</xdr:colOff>
      <xdr:row>53</xdr:row>
      <xdr:rowOff>95250</xdr:rowOff>
    </xdr:to>
    <xdr:sp macro="" textlink="">
      <xdr:nvSpPr>
        <xdr:cNvPr id="6" name="左矢印 5"/>
        <xdr:cNvSpPr/>
      </xdr:nvSpPr>
      <xdr:spPr>
        <a:xfrm>
          <a:off x="13058775" y="12125325"/>
          <a:ext cx="447675" cy="3619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161925</xdr:colOff>
      <xdr:row>60</xdr:row>
      <xdr:rowOff>47625</xdr:rowOff>
    </xdr:from>
    <xdr:to>
      <xdr:col>18</xdr:col>
      <xdr:colOff>180975</xdr:colOff>
      <xdr:row>61</xdr:row>
      <xdr:rowOff>190500</xdr:rowOff>
    </xdr:to>
    <xdr:sp macro="" textlink="">
      <xdr:nvSpPr>
        <xdr:cNvPr id="36" name="左矢印 35"/>
        <xdr:cNvSpPr/>
      </xdr:nvSpPr>
      <xdr:spPr>
        <a:xfrm>
          <a:off x="13239750" y="13801725"/>
          <a:ext cx="447675" cy="3619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19049</xdr:colOff>
      <xdr:row>54</xdr:row>
      <xdr:rowOff>29936</xdr:rowOff>
    </xdr:from>
    <xdr:ext cx="3790951" cy="6525120"/>
    <xdr:sp macro="" textlink="">
      <xdr:nvSpPr>
        <xdr:cNvPr id="32" name="正方形/長方形 31"/>
        <xdr:cNvSpPr/>
      </xdr:nvSpPr>
      <xdr:spPr>
        <a:xfrm>
          <a:off x="11906249" y="12663896"/>
          <a:ext cx="3790951" cy="6525120"/>
        </a:xfrm>
        <a:prstGeom prst="rect">
          <a:avLst/>
        </a:prstGeom>
        <a:solidFill>
          <a:schemeClr val="accent6">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en-US" altLang="ja-JP" sz="1200" b="1">
              <a:solidFill>
                <a:schemeClr val="tx1"/>
              </a:solidFill>
              <a:effectLst/>
              <a:latin typeface="+mn-ea"/>
              <a:ea typeface="+mn-ea"/>
              <a:cs typeface="+mn-cs"/>
            </a:rPr>
            <a:t>【</a:t>
          </a:r>
          <a:r>
            <a:rPr lang="ja-JP" altLang="en-US" sz="1200" b="1">
              <a:solidFill>
                <a:schemeClr val="tx1"/>
              </a:solidFill>
              <a:effectLst/>
              <a:latin typeface="+mn-ea"/>
              <a:ea typeface="+mn-ea"/>
              <a:cs typeface="+mn-cs"/>
            </a:rPr>
            <a:t>電気使用量等の入力時の注意点</a:t>
          </a:r>
          <a:r>
            <a:rPr lang="en-US" altLang="ja-JP" sz="1200" b="1">
              <a:solidFill>
                <a:schemeClr val="tx1"/>
              </a:solidFill>
              <a:effectLst/>
              <a:latin typeface="+mn-ea"/>
              <a:ea typeface="+mn-ea"/>
              <a:cs typeface="+mn-cs"/>
            </a:rPr>
            <a:t>】</a:t>
          </a:r>
        </a:p>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1" u="sng">
              <a:solidFill>
                <a:schemeClr val="tx1"/>
              </a:solidFill>
              <a:effectLst/>
              <a:latin typeface="+mn-ea"/>
              <a:ea typeface="+mn-ea"/>
              <a:cs typeface="+mn-cs"/>
            </a:rPr>
            <a:t>①電気事業者とメニューの選択について</a:t>
          </a:r>
          <a:endParaRPr kumimoji="0" lang="en-US" altLang="ja-JP" sz="1200" b="1" u="sng">
            <a:solidFill>
              <a:schemeClr val="tx1"/>
            </a:solidFill>
            <a:effectLst/>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000" b="0">
              <a:solidFill>
                <a:schemeClr val="tx1"/>
              </a:solidFill>
              <a:effectLst/>
              <a:latin typeface="+mn-ea"/>
              <a:ea typeface="+mn-ea"/>
              <a:cs typeface="+mn-cs"/>
            </a:rPr>
            <a:t>報告対象年度に電気の供給を受けた「電気事業者名」と</a:t>
          </a:r>
          <a:endParaRPr kumimoji="0" lang="en-US" altLang="ja-JP" sz="1000" b="0">
            <a:solidFill>
              <a:schemeClr val="tx1"/>
            </a:solidFill>
            <a:effectLst/>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000" b="0">
              <a:solidFill>
                <a:schemeClr val="tx1"/>
              </a:solidFill>
              <a:effectLst/>
              <a:latin typeface="+mn-ea"/>
              <a:ea typeface="+mn-ea"/>
              <a:cs typeface="+mn-cs"/>
            </a:rPr>
            <a:t>「調整後排出係数のメニュー」をプルダウンで選択（Ｃ列、Ｅ列）</a:t>
          </a:r>
          <a:endParaRPr kumimoji="0" lang="en-US" altLang="ja-JP" sz="1000" b="0">
            <a:solidFill>
              <a:schemeClr val="tx1"/>
            </a:solidFill>
            <a:effectLst/>
            <a:latin typeface="+mn-ea"/>
            <a:ea typeface="+mn-ea"/>
            <a:cs typeface="+mn-cs"/>
          </a:endParaRPr>
        </a:p>
        <a:p>
          <a:pPr algn="l">
            <a:lnSpc>
              <a:spcPts val="1100"/>
            </a:lnSpc>
          </a:pPr>
          <a:endParaRPr kumimoji="0" lang="en-US" altLang="ja-JP" sz="1000" b="0" baseline="0">
            <a:solidFill>
              <a:schemeClr val="tx1"/>
            </a:solidFill>
            <a:effectLst/>
            <a:latin typeface="+mn-ea"/>
            <a:ea typeface="+mn-ea"/>
            <a:cs typeface="+mn-cs"/>
          </a:endParaRPr>
        </a:p>
        <a:p>
          <a:r>
            <a:rPr lang="en-US" altLang="ja-JP" sz="1000" b="0" baseline="0">
              <a:solidFill>
                <a:sysClr val="windowText" lastClr="000000"/>
              </a:solidFill>
              <a:effectLst/>
              <a:latin typeface="+mn-lt"/>
              <a:ea typeface="+mn-ea"/>
              <a:cs typeface="+mn-cs"/>
            </a:rPr>
            <a:t>※</a:t>
          </a:r>
          <a:r>
            <a:rPr lang="ja-JP" altLang="ja-JP" sz="1000" b="0" baseline="0">
              <a:solidFill>
                <a:sysClr val="windowText" lastClr="000000"/>
              </a:solidFill>
              <a:effectLst/>
              <a:latin typeface="+mn-lt"/>
              <a:ea typeface="+mn-ea"/>
              <a:cs typeface="+mn-cs"/>
            </a:rPr>
            <a:t>排出係数は、書類の提出年度の２年度前（報告対象年度の</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１年度前）の電気事業者の電力供給実績ベースの値</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a:t>
          </a:r>
          <a:r>
            <a:rPr lang="ja-JP" altLang="ja-JP" sz="1000" b="0" u="sng" baseline="0">
              <a:solidFill>
                <a:sysClr val="windowText" lastClr="000000"/>
              </a:solidFill>
              <a:effectLst/>
              <a:latin typeface="+mn-lt"/>
              <a:ea typeface="+mn-ea"/>
              <a:cs typeface="+mn-cs"/>
            </a:rPr>
            <a:t>本制度では書類提出年度の前年度１月頃に環境省が公表した</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a:t>
          </a:r>
          <a:r>
            <a:rPr lang="ja-JP" altLang="ja-JP" sz="1000" b="0" u="sng" baseline="0">
              <a:solidFill>
                <a:sysClr val="windowText" lastClr="000000"/>
              </a:solidFill>
              <a:effectLst/>
              <a:latin typeface="+mn-lt"/>
              <a:ea typeface="+mn-ea"/>
              <a:cs typeface="+mn-cs"/>
            </a:rPr>
            <a:t>値）を使用</a:t>
          </a:r>
          <a:r>
            <a:rPr lang="ja-JP" altLang="ja-JP" sz="1000" b="0" baseline="0">
              <a:solidFill>
                <a:sysClr val="windowText" lastClr="000000"/>
              </a:solidFill>
              <a:effectLst/>
              <a:latin typeface="+mn-lt"/>
              <a:ea typeface="+mn-ea"/>
              <a:cs typeface="+mn-cs"/>
            </a:rPr>
            <a:t>します。</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（環境省の集計から公表までに約１年程度の期間を要するため、</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実際に供給を受けた年度の実績とはなりません。）</a:t>
          </a:r>
          <a:endParaRPr lang="ja-JP" altLang="ja-JP" sz="1000">
            <a:solidFill>
              <a:sysClr val="windowText" lastClr="000000"/>
            </a:solidFill>
            <a:effectLst/>
          </a:endParaRPr>
        </a:p>
        <a:p>
          <a:r>
            <a:rPr lang="ja-JP" altLang="ja-JP" sz="1000" b="0" i="0">
              <a:solidFill>
                <a:sysClr val="windowText" lastClr="000000"/>
              </a:solidFill>
              <a:effectLst/>
              <a:latin typeface="+mn-lt"/>
              <a:ea typeface="+mn-ea"/>
              <a:cs typeface="+mn-cs"/>
            </a:rPr>
            <a:t>　電気事業者ごとのメニューや係数の一覧は、「参考</a:t>
          </a:r>
          <a:r>
            <a:rPr lang="en-US" altLang="ja-JP" sz="1000" b="0" i="0">
              <a:solidFill>
                <a:sysClr val="windowText" lastClr="000000"/>
              </a:solidFill>
              <a:effectLst/>
              <a:latin typeface="+mn-lt"/>
              <a:ea typeface="+mn-ea"/>
              <a:cs typeface="+mn-cs"/>
            </a:rPr>
            <a:t>_</a:t>
          </a:r>
          <a:r>
            <a:rPr lang="ja-JP" altLang="ja-JP" sz="1000" b="0" i="0">
              <a:solidFill>
                <a:sysClr val="windowText" lastClr="000000"/>
              </a:solidFill>
              <a:effectLst/>
              <a:latin typeface="+mn-lt"/>
              <a:ea typeface="+mn-ea"/>
              <a:cs typeface="+mn-cs"/>
            </a:rPr>
            <a:t>電気の</a:t>
          </a:r>
          <a:r>
            <a:rPr lang="en-US" altLang="ja-JP" sz="1000" b="0" i="0">
              <a:solidFill>
                <a:sysClr val="windowText" lastClr="000000"/>
              </a:solidFill>
              <a:effectLst/>
              <a:latin typeface="+mn-lt"/>
              <a:ea typeface="+mn-ea"/>
              <a:cs typeface="+mn-cs"/>
            </a:rPr>
            <a:t>CO2</a:t>
          </a:r>
          <a:r>
            <a:rPr lang="ja-JP" altLang="ja-JP" sz="1000" b="0" i="0">
              <a:solidFill>
                <a:sysClr val="windowText" lastClr="000000"/>
              </a:solidFill>
              <a:effectLst/>
              <a:latin typeface="+mn-lt"/>
              <a:ea typeface="+mn-ea"/>
              <a:cs typeface="+mn-cs"/>
            </a:rPr>
            <a:t>排出係数」シートに係数一覧を掲載しているほか、環境省のホームページからもご覧いただけます。（下記ページのうち「電気事業者別排出係数一覧」をご参照ください。）</a:t>
          </a:r>
          <a:endParaRPr lang="ja-JP" altLang="ja-JP" sz="1000">
            <a:solidFill>
              <a:sysClr val="windowText" lastClr="000000"/>
            </a:solidFill>
            <a:effectLst/>
          </a:endParaRPr>
        </a:p>
        <a:p>
          <a:pPr eaLnBrk="1" fontAlgn="auto" latinLnBrk="0" hangingPunct="1"/>
          <a:r>
            <a:rPr lang="en-US" altLang="ja-JP" sz="1000" b="1" i="0" baseline="0">
              <a:solidFill>
                <a:sysClr val="windowText" lastClr="000000"/>
              </a:solidFill>
              <a:effectLst/>
              <a:latin typeface="+mj-ea"/>
              <a:ea typeface="+mj-ea"/>
              <a:cs typeface="+mn-cs"/>
            </a:rPr>
            <a:t>https://ghg-santeikohyo.env.go.jp/calc </a:t>
          </a:r>
          <a:endParaRPr lang="ja-JP" altLang="ja-JP" sz="1000">
            <a:solidFill>
              <a:sysClr val="windowText" lastClr="000000"/>
            </a:solidFill>
            <a:effectLst/>
            <a:latin typeface="+mj-ea"/>
            <a:ea typeface="+mj-ea"/>
          </a:endParaRPr>
        </a:p>
        <a:p>
          <a:endParaRPr lang="ja-JP" altLang="ja-JP" sz="1000">
            <a:effectLst/>
          </a:endParaRPr>
        </a:p>
        <a:p>
          <a:r>
            <a:rPr lang="en-US" altLang="ja-JP" sz="1000" b="0" baseline="0">
              <a:solidFill>
                <a:sysClr val="windowText" lastClr="000000"/>
              </a:solidFill>
              <a:effectLst/>
              <a:latin typeface="+mn-lt"/>
              <a:ea typeface="+mn-ea"/>
              <a:cs typeface="+mn-cs"/>
            </a:rPr>
            <a:t>※</a:t>
          </a:r>
          <a:r>
            <a:rPr lang="ja-JP" altLang="ja-JP" sz="1000" b="1" baseline="0">
              <a:solidFill>
                <a:sysClr val="windowText" lastClr="000000"/>
              </a:solidFill>
              <a:effectLst/>
              <a:latin typeface="+mn-lt"/>
              <a:ea typeface="+mn-ea"/>
              <a:cs typeface="+mn-cs"/>
            </a:rPr>
            <a:t>メニュー設定のない電気事業者の場合は、「メニューなし」を</a:t>
          </a:r>
          <a:endParaRPr lang="ja-JP" altLang="ja-JP" sz="1000">
            <a:solidFill>
              <a:sysClr val="windowText" lastClr="000000"/>
            </a:solidFill>
            <a:effectLst/>
          </a:endParaRPr>
        </a:p>
        <a:p>
          <a:r>
            <a:rPr lang="ja-JP" altLang="ja-JP" sz="1000" b="1" baseline="0">
              <a:solidFill>
                <a:sysClr val="windowText" lastClr="000000"/>
              </a:solidFill>
              <a:effectLst/>
              <a:latin typeface="+mn-lt"/>
              <a:ea typeface="+mn-ea"/>
              <a:cs typeface="+mn-cs"/>
            </a:rPr>
            <a:t>　　選択</a:t>
          </a:r>
          <a:r>
            <a:rPr lang="ja-JP" altLang="ja-JP" sz="1000" b="0" baseline="0">
              <a:solidFill>
                <a:sysClr val="windowText" lastClr="000000"/>
              </a:solidFill>
              <a:effectLst/>
              <a:latin typeface="+mn-lt"/>
              <a:ea typeface="+mn-ea"/>
              <a:cs typeface="+mn-cs"/>
            </a:rPr>
            <a:t>してください。</a:t>
          </a:r>
          <a:endParaRPr lang="en-US" altLang="ja-JP" sz="1000" b="0" baseline="0">
            <a:solidFill>
              <a:sysClr val="windowText" lastClr="000000"/>
            </a:solidFill>
            <a:effectLst/>
            <a:latin typeface="+mn-lt"/>
            <a:ea typeface="+mn-ea"/>
            <a:cs typeface="+mn-cs"/>
          </a:endParaRPr>
        </a:p>
        <a:p>
          <a:endParaRPr lang="ja-JP" altLang="ja-JP" sz="1000">
            <a:solidFill>
              <a:sysClr val="windowText" lastClr="000000"/>
            </a:solidFill>
            <a:effectLst/>
          </a:endParaRPr>
        </a:p>
        <a:p>
          <a:r>
            <a:rPr lang="en-US" altLang="ja-JP" sz="1000" b="0" baseline="0">
              <a:solidFill>
                <a:sysClr val="windowText" lastClr="000000"/>
              </a:solidFill>
              <a:effectLst/>
              <a:latin typeface="+mn-lt"/>
              <a:ea typeface="+mn-ea"/>
              <a:cs typeface="+mn-cs"/>
            </a:rPr>
            <a:t>※</a:t>
          </a:r>
          <a:r>
            <a:rPr lang="ja-JP" altLang="ja-JP" sz="1000" b="0" baseline="0">
              <a:solidFill>
                <a:sysClr val="windowText" lastClr="000000"/>
              </a:solidFill>
              <a:effectLst/>
              <a:latin typeface="+mn-lt"/>
              <a:ea typeface="+mn-ea"/>
              <a:cs typeface="+mn-cs"/>
            </a:rPr>
            <a:t>最上段は東京電力エナジーパートナー㈱の「メニュー</a:t>
          </a:r>
          <a:r>
            <a:rPr lang="en-US" altLang="ja-JP" sz="1000" b="0" baseline="0">
              <a:solidFill>
                <a:sysClr val="windowText" lastClr="000000"/>
              </a:solidFill>
              <a:effectLst/>
              <a:latin typeface="+mn-lt"/>
              <a:ea typeface="+mn-ea"/>
              <a:cs typeface="+mn-cs"/>
            </a:rPr>
            <a:t>L</a:t>
          </a:r>
          <a:r>
            <a:rPr lang="ja-JP" altLang="ja-JP" sz="1000" b="0" baseline="0">
              <a:solidFill>
                <a:sysClr val="windowText" lastClr="000000"/>
              </a:solidFill>
              <a:effectLst/>
              <a:latin typeface="+mn-lt"/>
              <a:ea typeface="+mn-ea"/>
              <a:cs typeface="+mn-cs"/>
            </a:rPr>
            <a:t>」</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（排出係数が０以外のメニュー：残さ、</a:t>
          </a:r>
          <a:r>
            <a:rPr lang="en-US" altLang="ja-JP" sz="1000" b="0" baseline="0">
              <a:solidFill>
                <a:sysClr val="windowText" lastClr="000000"/>
              </a:solidFill>
              <a:effectLst/>
              <a:latin typeface="+mn-lt"/>
              <a:ea typeface="+mn-ea"/>
              <a:cs typeface="+mn-cs"/>
            </a:rPr>
            <a:t>2022</a:t>
          </a:r>
          <a:r>
            <a:rPr lang="ja-JP" altLang="ja-JP" sz="1000" b="0" baseline="0">
              <a:solidFill>
                <a:sysClr val="windowText" lastClr="000000"/>
              </a:solidFill>
              <a:effectLst/>
              <a:latin typeface="+mn-lt"/>
              <a:ea typeface="+mn-ea"/>
              <a:cs typeface="+mn-cs"/>
            </a:rPr>
            <a:t>年度はメニュー</a:t>
          </a:r>
          <a:r>
            <a:rPr lang="en-US" altLang="ja-JP" sz="1000" b="0" baseline="0">
              <a:solidFill>
                <a:sysClr val="windowText" lastClr="000000"/>
              </a:solidFill>
              <a:effectLst/>
              <a:latin typeface="+mn-lt"/>
              <a:ea typeface="+mn-ea"/>
              <a:cs typeface="+mn-cs"/>
            </a:rPr>
            <a:t>J</a:t>
          </a:r>
          <a:r>
            <a:rPr lang="ja-JP" altLang="ja-JP" sz="1000" b="0" baseline="0">
              <a:solidFill>
                <a:sysClr val="windowText" lastClr="000000"/>
              </a:solidFill>
              <a:effectLst/>
              <a:latin typeface="+mn-lt"/>
              <a:ea typeface="+mn-ea"/>
              <a:cs typeface="+mn-cs"/>
            </a:rPr>
            <a:t>）を</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あらかじめ設定済ですが、それ以外のメニュー又は別事業者</a:t>
          </a:r>
          <a:endParaRPr lang="ja-JP" altLang="ja-JP" sz="1000">
            <a:solidFill>
              <a:sysClr val="windowText" lastClr="000000"/>
            </a:solidFill>
            <a:effectLst/>
          </a:endParaRPr>
        </a:p>
        <a:p>
          <a:r>
            <a:rPr lang="ja-JP" altLang="ja-JP" sz="1000" b="0" baseline="0">
              <a:solidFill>
                <a:sysClr val="windowText" lastClr="000000"/>
              </a:solidFill>
              <a:effectLst/>
              <a:latin typeface="+mn-lt"/>
              <a:ea typeface="+mn-ea"/>
              <a:cs typeface="+mn-cs"/>
            </a:rPr>
            <a:t>　からの買電の場合は適宜変更してください。</a:t>
          </a:r>
          <a:endParaRPr lang="ja-JP" altLang="ja-JP" sz="1000">
            <a:solidFill>
              <a:sysClr val="windowText" lastClr="000000"/>
            </a:solidFill>
            <a:effectLst/>
          </a:endParaRPr>
        </a:p>
        <a:p>
          <a:pPr algn="l">
            <a:lnSpc>
              <a:spcPts val="1100"/>
            </a:lnSpc>
          </a:pPr>
          <a:endParaRPr kumimoji="0" lang="en-US" altLang="ja-JP" sz="800" u="sng">
            <a:solidFill>
              <a:sysClr val="windowText" lastClr="000000"/>
            </a:solidFill>
            <a:effectLst/>
            <a:latin typeface="+mn-ea"/>
            <a:ea typeface="+mn-ea"/>
            <a:cs typeface="+mn-cs"/>
          </a:endParaRPr>
        </a:p>
        <a:p>
          <a:r>
            <a:rPr lang="ja-JP" altLang="en-US" sz="1200" b="1" u="sng">
              <a:solidFill>
                <a:schemeClr val="tx1"/>
              </a:solidFill>
              <a:effectLst/>
              <a:latin typeface="+mn-lt"/>
              <a:ea typeface="+mn-ea"/>
              <a:cs typeface="+mn-cs"/>
            </a:rPr>
            <a:t>②昼間と夜間の区別について</a:t>
          </a:r>
          <a:endParaRPr lang="en-US" altLang="ja-JP" sz="1200" b="1" u="sng">
            <a:solidFill>
              <a:schemeClr val="tx1"/>
            </a:solidFill>
            <a:effectLst/>
            <a:latin typeface="+mn-lt"/>
            <a:ea typeface="+mn-ea"/>
            <a:cs typeface="+mn-cs"/>
          </a:endParaRPr>
        </a:p>
        <a:p>
          <a:r>
            <a:rPr lang="ja-JP" altLang="ja-JP" sz="1000" b="1">
              <a:solidFill>
                <a:schemeClr val="tx1"/>
              </a:solidFill>
              <a:effectLst/>
              <a:latin typeface="+mn-ea"/>
              <a:ea typeface="+mn-ea"/>
              <a:cs typeface="+mn-cs"/>
            </a:rPr>
            <a:t>◆昼間：</a:t>
          </a:r>
          <a:r>
            <a:rPr lang="ja-JP" altLang="ja-JP" sz="1000" b="1" i="0" u="sng" baseline="0">
              <a:solidFill>
                <a:schemeClr val="tx1"/>
              </a:solidFill>
              <a:effectLst/>
              <a:latin typeface="+mn-ea"/>
              <a:ea typeface="+mn-ea"/>
              <a:cs typeface="+mn-cs"/>
            </a:rPr>
            <a:t>８時～２２時に使用した電力</a:t>
          </a:r>
          <a:r>
            <a:rPr lang="ja-JP" altLang="ja-JP" sz="1000" b="1" i="0" baseline="0">
              <a:solidFill>
                <a:schemeClr val="tx1"/>
              </a:solidFill>
              <a:effectLst/>
              <a:latin typeface="+mn-ea"/>
              <a:ea typeface="+mn-ea"/>
              <a:cs typeface="+mn-cs"/>
            </a:rPr>
            <a:t>を入力</a:t>
          </a:r>
          <a:endParaRPr lang="en-US" altLang="ja-JP" sz="1000" b="1" i="0" baseline="0">
            <a:solidFill>
              <a:schemeClr val="tx1"/>
            </a:solidFill>
            <a:effectLst/>
            <a:latin typeface="+mn-ea"/>
            <a:ea typeface="+mn-ea"/>
            <a:cs typeface="+mn-cs"/>
          </a:endParaRPr>
        </a:p>
        <a:p>
          <a:r>
            <a:rPr lang="ja-JP" altLang="en-US" sz="1000" b="0" i="0" baseline="0">
              <a:solidFill>
                <a:schemeClr val="tx1"/>
              </a:solidFill>
              <a:effectLst/>
              <a:latin typeface="+mn-ea"/>
              <a:ea typeface="+mn-ea"/>
              <a:cs typeface="+mn-cs"/>
            </a:rPr>
            <a:t>　　</a:t>
          </a:r>
          <a:r>
            <a:rPr lang="ja-JP" altLang="ja-JP" sz="1000" b="0" i="0" baseline="0">
              <a:solidFill>
                <a:schemeClr val="tx1"/>
              </a:solidFill>
              <a:effectLst/>
              <a:latin typeface="+mn-ea"/>
              <a:ea typeface="+mn-ea"/>
              <a:cs typeface="+mn-cs"/>
            </a:rPr>
            <a:t>（検針票等の「力率測定用有効電力量」が該当）</a:t>
          </a:r>
          <a:endParaRPr lang="ja-JP" altLang="ja-JP" sz="1000" b="0">
            <a:solidFill>
              <a:schemeClr val="tx1"/>
            </a:solidFill>
            <a:effectLst/>
            <a:latin typeface="+mn-ea"/>
            <a:ea typeface="+mn-ea"/>
          </a:endParaRPr>
        </a:p>
        <a:p>
          <a:r>
            <a:rPr kumimoji="1" lang="ja-JP" altLang="ja-JP" sz="1000" b="1" i="0" baseline="0">
              <a:solidFill>
                <a:schemeClr val="tx1"/>
              </a:solidFill>
              <a:effectLst/>
              <a:latin typeface="+mn-ea"/>
              <a:ea typeface="+mn-ea"/>
              <a:cs typeface="+mn-cs"/>
            </a:rPr>
            <a:t>◆夜間：</a:t>
          </a:r>
          <a:r>
            <a:rPr lang="ja-JP" altLang="ja-JP" sz="1000" b="1" i="0" u="sng" baseline="0">
              <a:solidFill>
                <a:schemeClr val="tx1"/>
              </a:solidFill>
              <a:effectLst/>
              <a:latin typeface="+mn-ea"/>
              <a:ea typeface="+mn-ea"/>
              <a:cs typeface="+mn-cs"/>
            </a:rPr>
            <a:t>２２時～８時に使用した電力</a:t>
          </a:r>
          <a:r>
            <a:rPr lang="ja-JP" altLang="ja-JP" sz="1000" b="1" i="0" baseline="0">
              <a:solidFill>
                <a:schemeClr val="tx1"/>
              </a:solidFill>
              <a:effectLst/>
              <a:latin typeface="+mn-ea"/>
              <a:ea typeface="+mn-ea"/>
              <a:cs typeface="+mn-cs"/>
            </a:rPr>
            <a:t>を入力</a:t>
          </a:r>
          <a:endParaRPr lang="en-US" altLang="ja-JP" sz="1000" b="1" i="0" baseline="0">
            <a:solidFill>
              <a:schemeClr val="tx1"/>
            </a:solidFill>
            <a:effectLst/>
            <a:latin typeface="+mn-ea"/>
            <a:ea typeface="+mn-ea"/>
            <a:cs typeface="+mn-cs"/>
          </a:endParaRPr>
        </a:p>
        <a:p>
          <a:r>
            <a:rPr kumimoji="1" lang="ja-JP" altLang="en-US" sz="1000" b="0" i="0" baseline="0">
              <a:solidFill>
                <a:schemeClr val="tx1"/>
              </a:solidFill>
              <a:effectLst/>
              <a:latin typeface="+mn-ea"/>
              <a:ea typeface="+mn-ea"/>
              <a:cs typeface="+mn-cs"/>
            </a:rPr>
            <a:t>　　</a:t>
          </a:r>
          <a:r>
            <a:rPr kumimoji="1" lang="ja-JP" altLang="ja-JP" sz="1000" b="0" i="0" baseline="0">
              <a:solidFill>
                <a:schemeClr val="tx1"/>
              </a:solidFill>
              <a:effectLst/>
              <a:latin typeface="+mn-ea"/>
              <a:ea typeface="+mn-ea"/>
              <a:cs typeface="+mn-cs"/>
            </a:rPr>
            <a:t>（</a:t>
          </a:r>
          <a:r>
            <a:rPr lang="ja-JP" altLang="ja-JP" sz="1000" b="0" i="0" baseline="0">
              <a:solidFill>
                <a:schemeClr val="tx1"/>
              </a:solidFill>
              <a:effectLst/>
              <a:latin typeface="+mn-ea"/>
              <a:ea typeface="+mn-ea"/>
              <a:cs typeface="+mn-cs"/>
            </a:rPr>
            <a:t>全使用電力量から昼間買電の値を引いて算出</a:t>
          </a:r>
          <a:r>
            <a:rPr kumimoji="1" lang="ja-JP" altLang="ja-JP" sz="1000" b="0" i="0" baseline="0">
              <a:solidFill>
                <a:schemeClr val="tx1"/>
              </a:solidFill>
              <a:effectLst/>
              <a:latin typeface="+mn-ea"/>
              <a:ea typeface="+mn-ea"/>
              <a:cs typeface="+mn-cs"/>
            </a:rPr>
            <a:t>）</a:t>
          </a:r>
          <a:endParaRPr lang="ja-JP" altLang="ja-JP" sz="1000" b="0">
            <a:solidFill>
              <a:schemeClr val="tx1"/>
            </a:solidFill>
            <a:effectLst/>
            <a:latin typeface="+mn-ea"/>
            <a:ea typeface="+mn-ea"/>
          </a:endParaRPr>
        </a:p>
        <a:p>
          <a:r>
            <a:rPr kumimoji="1" lang="en-US" altLang="ja-JP" sz="1000" b="0" i="0" baseline="0">
              <a:solidFill>
                <a:schemeClr val="tx1"/>
              </a:solidFill>
              <a:effectLst/>
              <a:latin typeface="+mn-ea"/>
              <a:ea typeface="+mn-ea"/>
              <a:cs typeface="+mn-cs"/>
            </a:rPr>
            <a:t>※</a:t>
          </a:r>
          <a:r>
            <a:rPr lang="ja-JP" altLang="ja-JP" sz="1000" b="1" i="0" baseline="0">
              <a:solidFill>
                <a:schemeClr val="tx1"/>
              </a:solidFill>
              <a:effectLst/>
              <a:latin typeface="+mn-ea"/>
              <a:ea typeface="+mn-ea"/>
              <a:cs typeface="+mn-cs"/>
            </a:rPr>
            <a:t>昼夜の区別ができない場合</a:t>
          </a:r>
          <a:r>
            <a:rPr lang="ja-JP" altLang="en-US" sz="1000" b="1" i="0" baseline="0">
              <a:solidFill>
                <a:schemeClr val="tx1"/>
              </a:solidFill>
              <a:effectLst/>
              <a:latin typeface="+mn-ea"/>
              <a:ea typeface="+mn-ea"/>
              <a:cs typeface="+mn-cs"/>
            </a:rPr>
            <a:t>は</a:t>
          </a:r>
          <a:r>
            <a:rPr lang="ja-JP" altLang="ja-JP" sz="1000" b="1" i="0" baseline="0">
              <a:solidFill>
                <a:schemeClr val="tx1"/>
              </a:solidFill>
              <a:effectLst/>
              <a:latin typeface="+mn-ea"/>
              <a:ea typeface="+mn-ea"/>
              <a:cs typeface="+mn-cs"/>
            </a:rPr>
            <a:t>、すべての使用量を昼間の使用量として計上</a:t>
          </a:r>
          <a:r>
            <a:rPr lang="ja-JP" altLang="ja-JP" sz="1000" b="0" i="0" baseline="0">
              <a:solidFill>
                <a:schemeClr val="tx1"/>
              </a:solidFill>
              <a:effectLst/>
              <a:latin typeface="+mn-ea"/>
              <a:ea typeface="+mn-ea"/>
              <a:cs typeface="+mn-cs"/>
            </a:rPr>
            <a:t>（省エネ法と同様</a:t>
          </a:r>
          <a:r>
            <a:rPr lang="ja-JP" altLang="en-US" sz="1000" b="0" i="0" baseline="0">
              <a:solidFill>
                <a:schemeClr val="tx1"/>
              </a:solidFill>
              <a:effectLst/>
              <a:latin typeface="+mn-ea"/>
              <a:ea typeface="+mn-ea"/>
              <a:cs typeface="+mn-cs"/>
            </a:rPr>
            <a:t>）</a:t>
          </a:r>
          <a:endParaRPr lang="en-US" altLang="ja-JP" sz="1000" b="0" i="0" baseline="0">
            <a:solidFill>
              <a:schemeClr val="tx1"/>
            </a:solidFill>
            <a:effectLst/>
            <a:latin typeface="+mn-ea"/>
            <a:ea typeface="+mn-ea"/>
            <a:cs typeface="+mn-cs"/>
          </a:endParaRPr>
        </a:p>
        <a:p>
          <a:endParaRPr lang="en-US" altLang="ja-JP" sz="1000" b="0" i="0" baseline="0">
            <a:solidFill>
              <a:schemeClr val="tx1"/>
            </a:solidFill>
            <a:effectLst/>
            <a:latin typeface="+mn-ea"/>
            <a:ea typeface="+mn-ea"/>
            <a:cs typeface="+mn-cs"/>
          </a:endParaRPr>
        </a:p>
        <a:p>
          <a:r>
            <a:rPr lang="ja-JP" altLang="en-US" sz="1200" b="1" i="0" u="sng" baseline="0">
              <a:solidFill>
                <a:schemeClr val="tx1"/>
              </a:solidFill>
              <a:effectLst/>
              <a:latin typeface="+mn-ea"/>
              <a:ea typeface="+mn-ea"/>
              <a:cs typeface="+mn-cs"/>
            </a:rPr>
            <a:t>③その他買電欄について</a:t>
          </a:r>
          <a:endParaRPr lang="en-US" altLang="ja-JP" sz="1200" b="1" i="0" u="sng" baseline="0">
            <a:solidFill>
              <a:schemeClr val="tx1"/>
            </a:solidFill>
            <a:effectLst/>
            <a:latin typeface="+mn-ea"/>
            <a:ea typeface="+mn-ea"/>
            <a:cs typeface="+mn-cs"/>
          </a:endParaRPr>
        </a:p>
        <a:p>
          <a:pPr eaLnBrk="1" fontAlgn="auto" latinLnBrk="0" hangingPunct="1"/>
          <a:r>
            <a:rPr lang="ja-JP" altLang="ja-JP" sz="1000" b="0" u="none">
              <a:solidFill>
                <a:schemeClr val="tx1"/>
              </a:solidFill>
              <a:effectLst/>
              <a:latin typeface="+mn-ea"/>
              <a:ea typeface="+mn-ea"/>
              <a:cs typeface="+mn-cs"/>
            </a:rPr>
            <a:t>一定条件に該当する場合のみ、この欄に記載</a:t>
          </a:r>
          <a:r>
            <a:rPr lang="ja-JP" altLang="ja-JP" sz="1000" b="0">
              <a:solidFill>
                <a:schemeClr val="tx1"/>
              </a:solidFill>
              <a:effectLst/>
              <a:latin typeface="+mn-ea"/>
              <a:ea typeface="+mn-ea"/>
              <a:cs typeface="+mn-cs"/>
            </a:rPr>
            <a:t>していただくことになります。（注釈</a:t>
          </a:r>
          <a:r>
            <a:rPr lang="en-US" altLang="ja-JP" sz="1000" b="0">
              <a:solidFill>
                <a:schemeClr val="tx1"/>
              </a:solidFill>
              <a:effectLst/>
              <a:latin typeface="+mn-ea"/>
              <a:ea typeface="+mn-ea"/>
              <a:cs typeface="+mn-cs"/>
            </a:rPr>
            <a:t>※</a:t>
          </a:r>
          <a:r>
            <a:rPr lang="ja-JP" altLang="ja-JP" sz="1000" b="0">
              <a:solidFill>
                <a:schemeClr val="tx1"/>
              </a:solidFill>
              <a:effectLst/>
              <a:latin typeface="+mn-ea"/>
              <a:ea typeface="+mn-ea"/>
              <a:cs typeface="+mn-cs"/>
            </a:rPr>
            <a:t>１参照）</a:t>
          </a:r>
          <a:endParaRPr lang="ja-JP" altLang="ja-JP" sz="1000" b="0">
            <a:solidFill>
              <a:schemeClr val="tx1"/>
            </a:solidFill>
            <a:effectLst/>
            <a:latin typeface="+mn-ea"/>
            <a:ea typeface="+mn-ea"/>
          </a:endParaRPr>
        </a:p>
        <a:p>
          <a:pPr eaLnBrk="1" fontAlgn="auto" latinLnBrk="0" hangingPunct="1"/>
          <a:r>
            <a:rPr lang="en-US" altLang="ja-JP" sz="1000">
              <a:solidFill>
                <a:schemeClr val="tx1"/>
              </a:solidFill>
              <a:effectLst/>
              <a:latin typeface="+mn-ea"/>
              <a:ea typeface="+mn-ea"/>
              <a:cs typeface="+mn-cs"/>
            </a:rPr>
            <a:t>※</a:t>
          </a:r>
          <a:r>
            <a:rPr lang="ja-JP" altLang="ja-JP" sz="1000" b="1">
              <a:solidFill>
                <a:schemeClr val="tx1"/>
              </a:solidFill>
              <a:effectLst/>
              <a:latin typeface="+mn-ea"/>
              <a:ea typeface="+mn-ea"/>
              <a:cs typeface="+mn-cs"/>
            </a:rPr>
            <a:t>この欄に記入する場合は、個別に確認する必要がありますので、あらかじめご相談ください。</a:t>
          </a:r>
          <a:endParaRPr lang="ja-JP" altLang="ja-JP" sz="1000" b="1">
            <a:solidFill>
              <a:schemeClr val="tx1"/>
            </a:solidFill>
            <a:effectLst/>
            <a:latin typeface="+mn-ea"/>
            <a:ea typeface="+mn-ea"/>
          </a:endParaRPr>
        </a:p>
      </xdr:txBody>
    </xdr:sp>
    <xdr:clientData/>
  </xdr:oneCellAnchor>
  <xdr:twoCellAnchor>
    <xdr:from>
      <xdr:col>5</xdr:col>
      <xdr:colOff>426428</xdr:colOff>
      <xdr:row>16</xdr:row>
      <xdr:rowOff>252300</xdr:rowOff>
    </xdr:from>
    <xdr:to>
      <xdr:col>10</xdr:col>
      <xdr:colOff>227135</xdr:colOff>
      <xdr:row>19</xdr:row>
      <xdr:rowOff>168519</xdr:rowOff>
    </xdr:to>
    <xdr:sp macro="" textlink="">
      <xdr:nvSpPr>
        <xdr:cNvPr id="35" name="正方形/長方形 34"/>
        <xdr:cNvSpPr/>
      </xdr:nvSpPr>
      <xdr:spPr>
        <a:xfrm>
          <a:off x="2382716" y="4472608"/>
          <a:ext cx="1756996" cy="773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該当する事業所等の</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　エネルギー使用量の</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　</a:t>
          </a:r>
          <a:r>
            <a:rPr kumimoji="1" lang="ja-JP" altLang="en-US" sz="1100" b="1" u="sng">
              <a:solidFill>
                <a:srgbClr val="FF0000"/>
              </a:solidFill>
              <a:latin typeface="+mn-ea"/>
              <a:ea typeface="+mn-ea"/>
            </a:rPr>
            <a:t>合計量</a:t>
          </a:r>
          <a:r>
            <a:rPr kumimoji="1" lang="ja-JP" altLang="en-US" sz="1100" b="1">
              <a:solidFill>
                <a:srgbClr val="FF0000"/>
              </a:solidFill>
              <a:latin typeface="+mn-ea"/>
              <a:ea typeface="+mn-ea"/>
            </a:rPr>
            <a:t>を入力↓</a:t>
          </a:r>
        </a:p>
      </xdr:txBody>
    </xdr:sp>
    <xdr:clientData/>
  </xdr:twoCellAnchor>
  <xdr:twoCellAnchor>
    <xdr:from>
      <xdr:col>5</xdr:col>
      <xdr:colOff>409575</xdr:colOff>
      <xdr:row>13</xdr:row>
      <xdr:rowOff>0</xdr:rowOff>
    </xdr:from>
    <xdr:to>
      <xdr:col>10</xdr:col>
      <xdr:colOff>323850</xdr:colOff>
      <xdr:row>22</xdr:row>
      <xdr:rowOff>466725</xdr:rowOff>
    </xdr:to>
    <xdr:sp macro="" textlink="">
      <xdr:nvSpPr>
        <xdr:cNvPr id="8" name="フリーフォーム 7"/>
        <xdr:cNvSpPr/>
      </xdr:nvSpPr>
      <xdr:spPr>
        <a:xfrm>
          <a:off x="2362200" y="3171825"/>
          <a:ext cx="1857375" cy="3143250"/>
        </a:xfrm>
        <a:custGeom>
          <a:avLst/>
          <a:gdLst>
            <a:gd name="connsiteX0" fmla="*/ 0 w 1857375"/>
            <a:gd name="connsiteY0" fmla="*/ 0 h 3143250"/>
            <a:gd name="connsiteX1" fmla="*/ 0 w 1857375"/>
            <a:gd name="connsiteY1" fmla="*/ 1914525 h 3143250"/>
            <a:gd name="connsiteX2" fmla="*/ 1857375 w 1857375"/>
            <a:gd name="connsiteY2" fmla="*/ 1914525 h 3143250"/>
            <a:gd name="connsiteX3" fmla="*/ 1857375 w 1857375"/>
            <a:gd name="connsiteY3" fmla="*/ 3143250 h 3143250"/>
          </a:gdLst>
          <a:ahLst/>
          <a:cxnLst>
            <a:cxn ang="0">
              <a:pos x="connsiteX0" y="connsiteY0"/>
            </a:cxn>
            <a:cxn ang="0">
              <a:pos x="connsiteX1" y="connsiteY1"/>
            </a:cxn>
            <a:cxn ang="0">
              <a:pos x="connsiteX2" y="connsiteY2"/>
            </a:cxn>
            <a:cxn ang="0">
              <a:pos x="connsiteX3" y="connsiteY3"/>
            </a:cxn>
          </a:cxnLst>
          <a:rect l="l" t="t" r="r" b="b"/>
          <a:pathLst>
            <a:path w="1857375" h="3143250">
              <a:moveTo>
                <a:pt x="0" y="0"/>
              </a:moveTo>
              <a:lnTo>
                <a:pt x="0" y="1914525"/>
              </a:lnTo>
              <a:lnTo>
                <a:pt x="1857375" y="1914525"/>
              </a:lnTo>
              <a:lnTo>
                <a:pt x="1857375" y="3143250"/>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373526</xdr:colOff>
      <xdr:row>19</xdr:row>
      <xdr:rowOff>51980</xdr:rowOff>
    </xdr:from>
    <xdr:to>
      <xdr:col>14</xdr:col>
      <xdr:colOff>231384</xdr:colOff>
      <xdr:row>22</xdr:row>
      <xdr:rowOff>182879</xdr:rowOff>
    </xdr:to>
    <xdr:sp macro="" textlink="">
      <xdr:nvSpPr>
        <xdr:cNvPr id="40" name="正方形/長方形 39"/>
        <xdr:cNvSpPr/>
      </xdr:nvSpPr>
      <xdr:spPr>
        <a:xfrm>
          <a:off x="4709306" y="5096420"/>
          <a:ext cx="1320898" cy="8852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latin typeface="+mn-ea"/>
              <a:ea typeface="+mn-ea"/>
            </a:rPr>
            <a:t>※</a:t>
          </a:r>
          <a:r>
            <a:rPr kumimoji="1" lang="ja-JP" altLang="ja-JP" sz="1100" b="1">
              <a:solidFill>
                <a:srgbClr val="FF0000"/>
              </a:solidFill>
              <a:effectLst/>
              <a:latin typeface="+mn-lt"/>
              <a:ea typeface="+mn-ea"/>
              <a:cs typeface="+mn-cs"/>
            </a:rPr>
            <a:t>該当する事業所等の</a:t>
          </a:r>
          <a:r>
            <a:rPr kumimoji="1" lang="ja-JP" altLang="en-US" sz="1100" b="1">
              <a:solidFill>
                <a:srgbClr val="FF0000"/>
              </a:solidFill>
              <a:latin typeface="+mn-ea"/>
              <a:ea typeface="+mn-ea"/>
            </a:rPr>
            <a:t>エネルギー　使用量の</a:t>
          </a:r>
          <a:r>
            <a:rPr kumimoji="1" lang="ja-JP" altLang="en-US" sz="1100" b="1" u="sng">
              <a:solidFill>
                <a:srgbClr val="FF0000"/>
              </a:solidFill>
              <a:latin typeface="+mn-ea"/>
              <a:ea typeface="+mn-ea"/>
            </a:rPr>
            <a:t>合計量</a:t>
          </a:r>
          <a:r>
            <a:rPr kumimoji="1" lang="ja-JP" altLang="en-US" sz="1100" b="1">
              <a:solidFill>
                <a:srgbClr val="FF0000"/>
              </a:solidFill>
              <a:latin typeface="+mn-ea"/>
              <a:ea typeface="+mn-ea"/>
            </a:rPr>
            <a:t>を</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　入力↓</a:t>
          </a:r>
        </a:p>
      </xdr:txBody>
    </xdr:sp>
    <xdr:clientData/>
  </xdr:twoCellAnchor>
  <xdr:twoCellAnchor>
    <xdr:from>
      <xdr:col>16</xdr:col>
      <xdr:colOff>47625</xdr:colOff>
      <xdr:row>106</xdr:row>
      <xdr:rowOff>123826</xdr:rowOff>
    </xdr:from>
    <xdr:to>
      <xdr:col>18</xdr:col>
      <xdr:colOff>19050</xdr:colOff>
      <xdr:row>114</xdr:row>
      <xdr:rowOff>114301</xdr:rowOff>
    </xdr:to>
    <xdr:sp macro="" textlink="">
      <xdr:nvSpPr>
        <xdr:cNvPr id="11" name="フリーフォーム 10"/>
        <xdr:cNvSpPr/>
      </xdr:nvSpPr>
      <xdr:spPr>
        <a:xfrm>
          <a:off x="12773025" y="24012526"/>
          <a:ext cx="485775" cy="1447800"/>
        </a:xfrm>
        <a:custGeom>
          <a:avLst/>
          <a:gdLst>
            <a:gd name="connsiteX0" fmla="*/ 485775 w 485775"/>
            <a:gd name="connsiteY0" fmla="*/ 1905000 h 1905000"/>
            <a:gd name="connsiteX1" fmla="*/ 333375 w 485775"/>
            <a:gd name="connsiteY1" fmla="*/ 1905000 h 1905000"/>
            <a:gd name="connsiteX2" fmla="*/ 333375 w 485775"/>
            <a:gd name="connsiteY2" fmla="*/ 0 h 1905000"/>
            <a:gd name="connsiteX3" fmla="*/ 0 w 485775"/>
            <a:gd name="connsiteY3" fmla="*/ 0 h 1905000"/>
          </a:gdLst>
          <a:ahLst/>
          <a:cxnLst>
            <a:cxn ang="0">
              <a:pos x="connsiteX0" y="connsiteY0"/>
            </a:cxn>
            <a:cxn ang="0">
              <a:pos x="connsiteX1" y="connsiteY1"/>
            </a:cxn>
            <a:cxn ang="0">
              <a:pos x="connsiteX2" y="connsiteY2"/>
            </a:cxn>
            <a:cxn ang="0">
              <a:pos x="connsiteX3" y="connsiteY3"/>
            </a:cxn>
          </a:cxnLst>
          <a:rect l="l" t="t" r="r" b="b"/>
          <a:pathLst>
            <a:path w="485775" h="1905000">
              <a:moveTo>
                <a:pt x="485775" y="1905000"/>
              </a:moveTo>
              <a:lnTo>
                <a:pt x="333375" y="1905000"/>
              </a:lnTo>
              <a:lnTo>
                <a:pt x="333375" y="0"/>
              </a:lnTo>
              <a:lnTo>
                <a:pt x="0" y="0"/>
              </a:lnTo>
            </a:path>
          </a:pathLst>
        </a:custGeom>
        <a:noFill/>
        <a:ln w="762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373380</xdr:colOff>
      <xdr:row>13</xdr:row>
      <xdr:rowOff>15240</xdr:rowOff>
    </xdr:from>
    <xdr:to>
      <xdr:col>13</xdr:col>
      <xdr:colOff>1</xdr:colOff>
      <xdr:row>23</xdr:row>
      <xdr:rowOff>22860</xdr:rowOff>
    </xdr:to>
    <xdr:sp macro="" textlink="">
      <xdr:nvSpPr>
        <xdr:cNvPr id="45" name="フリーフォーム 44"/>
        <xdr:cNvSpPr/>
      </xdr:nvSpPr>
      <xdr:spPr>
        <a:xfrm flipH="1">
          <a:off x="4709160" y="3162300"/>
          <a:ext cx="701041" cy="3131820"/>
        </a:xfrm>
        <a:custGeom>
          <a:avLst/>
          <a:gdLst>
            <a:gd name="connsiteX0" fmla="*/ 0 w 1857375"/>
            <a:gd name="connsiteY0" fmla="*/ 0 h 3143250"/>
            <a:gd name="connsiteX1" fmla="*/ 0 w 1857375"/>
            <a:gd name="connsiteY1" fmla="*/ 1914525 h 3143250"/>
            <a:gd name="connsiteX2" fmla="*/ 1857375 w 1857375"/>
            <a:gd name="connsiteY2" fmla="*/ 1914525 h 3143250"/>
            <a:gd name="connsiteX3" fmla="*/ 1857375 w 1857375"/>
            <a:gd name="connsiteY3" fmla="*/ 3143250 h 3143250"/>
          </a:gdLst>
          <a:ahLst/>
          <a:cxnLst>
            <a:cxn ang="0">
              <a:pos x="connsiteX0" y="connsiteY0"/>
            </a:cxn>
            <a:cxn ang="0">
              <a:pos x="connsiteX1" y="connsiteY1"/>
            </a:cxn>
            <a:cxn ang="0">
              <a:pos x="connsiteX2" y="connsiteY2"/>
            </a:cxn>
            <a:cxn ang="0">
              <a:pos x="connsiteX3" y="connsiteY3"/>
            </a:cxn>
          </a:cxnLst>
          <a:rect l="l" t="t" r="r" b="b"/>
          <a:pathLst>
            <a:path w="1857375" h="3143250">
              <a:moveTo>
                <a:pt x="0" y="0"/>
              </a:moveTo>
              <a:lnTo>
                <a:pt x="0" y="1914525"/>
              </a:lnTo>
              <a:lnTo>
                <a:pt x="1857375" y="1914525"/>
              </a:lnTo>
              <a:lnTo>
                <a:pt x="1857375" y="3143250"/>
              </a:lnTo>
            </a:path>
          </a:pathLst>
        </a:custGeom>
        <a:noFill/>
        <a:ln>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55790</xdr:colOff>
      <xdr:row>15</xdr:row>
      <xdr:rowOff>97970</xdr:rowOff>
    </xdr:from>
    <xdr:ext cx="7848600" cy="2371725"/>
    <xdr:sp macro="" textlink="">
      <xdr:nvSpPr>
        <xdr:cNvPr id="3" name="正方形/長方形 2"/>
        <xdr:cNvSpPr/>
      </xdr:nvSpPr>
      <xdr:spPr>
        <a:xfrm>
          <a:off x="137433" y="4656363"/>
          <a:ext cx="7848600" cy="2371725"/>
        </a:xfrm>
        <a:prstGeom prst="rect">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lang="en-US" altLang="ja-JP" sz="1600" b="1">
              <a:solidFill>
                <a:schemeClr val="tx1"/>
              </a:solidFill>
              <a:effectLst/>
              <a:latin typeface="+mn-ea"/>
              <a:ea typeface="+mn-ea"/>
              <a:cs typeface="+mn-cs"/>
            </a:rPr>
            <a:t>【</a:t>
          </a:r>
          <a:r>
            <a:rPr lang="ja-JP" altLang="en-US" sz="1600" b="1">
              <a:solidFill>
                <a:schemeClr val="tx1"/>
              </a:solidFill>
              <a:effectLst/>
              <a:latin typeface="+mn-ea"/>
              <a:ea typeface="+mn-ea"/>
              <a:cs typeface="+mn-cs"/>
            </a:rPr>
            <a:t>注意</a:t>
          </a:r>
          <a:r>
            <a:rPr lang="en-US" altLang="ja-JP" sz="1600" b="1">
              <a:solidFill>
                <a:schemeClr val="tx1"/>
              </a:solidFill>
              <a:effectLst/>
              <a:latin typeface="+mn-ea"/>
              <a:ea typeface="+mn-ea"/>
              <a:cs typeface="+mn-cs"/>
            </a:rPr>
            <a:t>】</a:t>
          </a: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400" b="1" i="0" u="none" strike="noStrike" baseline="0" smtClean="0">
              <a:solidFill>
                <a:schemeClr val="tx1"/>
              </a:solidFill>
              <a:latin typeface="+mn-ea"/>
              <a:ea typeface="+mn-ea"/>
              <a:cs typeface="+mn-cs"/>
            </a:rPr>
            <a:t>このシートは、</a:t>
          </a:r>
          <a:r>
            <a:rPr lang="ja-JP" altLang="en-US" sz="1400" b="1" i="0" u="sng" strike="noStrike" baseline="0" smtClean="0">
              <a:solidFill>
                <a:schemeClr val="tx1"/>
              </a:solidFill>
              <a:latin typeface="+mn-ea"/>
              <a:ea typeface="+mn-ea"/>
              <a:cs typeface="+mn-cs"/>
            </a:rPr>
            <a:t>自ら生成した熱、電気等をエネルギー管理権限の異なる他人へ供給した場合のみ入力</a:t>
          </a:r>
          <a:endParaRPr lang="en-US" altLang="ja-JP" sz="1400" b="1" i="0" u="sng" strike="noStrike" baseline="0" smtClean="0">
            <a:solidFill>
              <a:schemeClr val="tx1"/>
            </a:solidFill>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400" b="1" i="0" u="none" strike="noStrike" baseline="0" smtClean="0">
              <a:solidFill>
                <a:schemeClr val="tx1"/>
              </a:solidFill>
              <a:latin typeface="+mn-ea"/>
              <a:ea typeface="+mn-ea"/>
              <a:cs typeface="+mn-cs"/>
            </a:rPr>
            <a:t>してください。</a:t>
          </a:r>
          <a:endParaRPr lang="en-US" altLang="ja-JP" sz="1400" b="1" i="0" u="none" strike="noStrike" baseline="0" smtClean="0">
            <a:solidFill>
              <a:schemeClr val="tx1"/>
            </a:solidFill>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0" lang="en-US" altLang="ja-JP" sz="1600" b="1" i="0" u="none" strike="noStrike" baseline="0" smtClean="0">
            <a:solidFill>
              <a:schemeClr val="tx1"/>
            </a:solidFill>
            <a:effectLst/>
            <a:latin typeface="+mn-ea"/>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0" lang="en-US" altLang="ja-JP" sz="1600" b="1" i="0" u="none" strike="noStrike" baseline="0" smtClean="0">
              <a:solidFill>
                <a:schemeClr val="tx1"/>
              </a:solidFill>
              <a:effectLst/>
              <a:latin typeface="+mn-ea"/>
              <a:ea typeface="+mn-ea"/>
              <a:cs typeface="+mn-cs"/>
            </a:rPr>
            <a:t>【</a:t>
          </a:r>
          <a:r>
            <a:rPr kumimoji="0" lang="ja-JP" altLang="en-US" sz="1600" b="1" i="0" u="none" strike="noStrike" baseline="0" smtClean="0">
              <a:solidFill>
                <a:schemeClr val="tx1"/>
              </a:solidFill>
              <a:effectLst/>
              <a:latin typeface="+mn-ea"/>
              <a:ea typeface="+mn-ea"/>
              <a:cs typeface="+mn-cs"/>
            </a:rPr>
            <a:t>入力方法</a:t>
          </a:r>
          <a:r>
            <a:rPr kumimoji="0" lang="en-US" altLang="ja-JP" sz="1600" b="1" i="0" u="none" strike="noStrike" baseline="0" smtClean="0">
              <a:solidFill>
                <a:schemeClr val="tx1"/>
              </a:solidFill>
              <a:effectLst/>
              <a:latin typeface="+mn-ea"/>
              <a:ea typeface="+mn-ea"/>
              <a:cs typeface="+mn-cs"/>
            </a:rPr>
            <a:t>】</a:t>
          </a:r>
        </a:p>
        <a:p>
          <a:pPr eaLnBrk="1" fontAlgn="auto" latinLnBrk="0" hangingPunct="1"/>
          <a:r>
            <a:rPr lang="ja-JP" altLang="ja-JP" sz="1400" b="1" i="0" baseline="0">
              <a:solidFill>
                <a:schemeClr val="tx1"/>
              </a:solidFill>
              <a:effectLst/>
              <a:latin typeface="+mn-ea"/>
              <a:ea typeface="+mn-ea"/>
              <a:cs typeface="+mn-cs"/>
            </a:rPr>
            <a:t>前年度に自ら生成した「熱」または「電気」をエネルギー管理権限の異なる他人へ供給した際の</a:t>
          </a:r>
          <a:endParaRPr lang="en-US" altLang="ja-JP" sz="1400" b="1" i="0" baseline="0">
            <a:solidFill>
              <a:schemeClr val="tx1"/>
            </a:solidFill>
            <a:effectLst/>
            <a:latin typeface="+mn-ea"/>
            <a:ea typeface="+mn-ea"/>
            <a:cs typeface="+mn-cs"/>
          </a:endParaRPr>
        </a:p>
        <a:p>
          <a:pPr eaLnBrk="1" fontAlgn="auto" latinLnBrk="0" hangingPunct="1"/>
          <a:r>
            <a:rPr lang="ja-JP" altLang="ja-JP" sz="1400" b="1" i="0" baseline="0">
              <a:solidFill>
                <a:schemeClr val="tx1"/>
              </a:solidFill>
              <a:effectLst/>
              <a:latin typeface="+mn-ea"/>
              <a:ea typeface="+mn-ea"/>
              <a:cs typeface="+mn-cs"/>
            </a:rPr>
            <a:t>当該</a:t>
          </a:r>
          <a:r>
            <a:rPr lang="ja-JP" altLang="ja-JP" sz="1400" b="1" i="0" u="sng" baseline="0">
              <a:solidFill>
                <a:schemeClr val="tx1"/>
              </a:solidFill>
              <a:effectLst/>
              <a:latin typeface="+mn-ea"/>
              <a:ea typeface="+mn-ea"/>
              <a:cs typeface="+mn-cs"/>
            </a:rPr>
            <a:t>供給量にかかる原燃料</a:t>
          </a:r>
          <a:r>
            <a:rPr lang="ja-JP" altLang="en-US" sz="1400" b="1" i="0" u="sng" baseline="0">
              <a:solidFill>
                <a:schemeClr val="tx1"/>
              </a:solidFill>
              <a:effectLst/>
              <a:latin typeface="+mn-ea"/>
              <a:ea typeface="+mn-ea"/>
              <a:cs typeface="+mn-cs"/>
            </a:rPr>
            <a:t>の</a:t>
          </a:r>
          <a:r>
            <a:rPr lang="ja-JP" altLang="ja-JP" sz="1400" b="1" i="0" u="sng" baseline="0">
              <a:solidFill>
                <a:schemeClr val="tx1"/>
              </a:solidFill>
              <a:effectLst/>
              <a:latin typeface="+mn-ea"/>
              <a:ea typeface="+mn-ea"/>
              <a:cs typeface="+mn-cs"/>
            </a:rPr>
            <a:t>量</a:t>
          </a:r>
          <a:r>
            <a:rPr lang="ja-JP" altLang="ja-JP" sz="1400" b="1" i="0" baseline="0">
              <a:solidFill>
                <a:schemeClr val="tx1"/>
              </a:solidFill>
              <a:effectLst/>
              <a:latin typeface="+mn-ea"/>
              <a:ea typeface="+mn-ea"/>
              <a:cs typeface="+mn-cs"/>
            </a:rPr>
            <a:t>を記入</a:t>
          </a:r>
          <a:r>
            <a:rPr lang="ja-JP" altLang="en-US" sz="1400" b="1" i="0" baseline="0">
              <a:solidFill>
                <a:schemeClr val="tx1"/>
              </a:solidFill>
              <a:effectLst/>
              <a:latin typeface="+mn-ea"/>
              <a:ea typeface="+mn-ea"/>
              <a:cs typeface="+mn-cs"/>
            </a:rPr>
            <a:t>してください。</a:t>
          </a:r>
          <a:endParaRPr lang="ja-JP" altLang="ja-JP" sz="1400" b="1">
            <a:solidFill>
              <a:schemeClr val="tx1"/>
            </a:solidFill>
            <a:effectLst/>
            <a:latin typeface="+mn-ea"/>
            <a:ea typeface="+mn-ea"/>
          </a:endParaRPr>
        </a:p>
        <a:p>
          <a:endParaRPr lang="en-US" altLang="ja-JP" sz="600" b="0" i="0" baseline="0">
            <a:solidFill>
              <a:schemeClr val="tx1"/>
            </a:solidFill>
            <a:effectLst/>
            <a:latin typeface="+mn-ea"/>
            <a:ea typeface="+mn-ea"/>
            <a:cs typeface="+mn-cs"/>
          </a:endParaRPr>
        </a:p>
        <a:p>
          <a:r>
            <a:rPr lang="en-US" altLang="ja-JP" sz="1200" b="0" i="0" baseline="0">
              <a:solidFill>
                <a:schemeClr val="tx1"/>
              </a:solidFill>
              <a:effectLst/>
              <a:latin typeface="+mn-ea"/>
              <a:ea typeface="+mn-ea"/>
              <a:cs typeface="+mn-cs"/>
            </a:rPr>
            <a:t>※</a:t>
          </a:r>
          <a:r>
            <a:rPr lang="ja-JP" altLang="ja-JP" sz="1200" b="0" i="0" baseline="0">
              <a:solidFill>
                <a:schemeClr val="tx1"/>
              </a:solidFill>
              <a:effectLst/>
              <a:latin typeface="+mn-ea"/>
              <a:ea typeface="+mn-ea"/>
              <a:cs typeface="+mn-cs"/>
            </a:rPr>
            <a:t>自家発電した電気を外部に供給した場合は、「外部供給した電力量」を「発電に使用した燃料の量」に換算して各燃料の欄に入力</a:t>
          </a:r>
          <a:endParaRPr lang="ja-JP" altLang="ja-JP" sz="1200">
            <a:solidFill>
              <a:schemeClr val="tx1"/>
            </a:solidFill>
            <a:effectLst/>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BY518"/>
  <sheetViews>
    <sheetView showGridLines="0" tabSelected="1" zoomScale="80" zoomScaleNormal="80" zoomScaleSheetLayoutView="85" workbookViewId="0">
      <pane xSplit="16" ySplit="2" topLeftCell="Q3" activePane="bottomRight" state="frozen"/>
      <selection pane="topRight" activeCell="Q1" sqref="Q1"/>
      <selection pane="bottomLeft" activeCell="A3" sqref="A3"/>
      <selection pane="bottomRight" activeCell="B1" sqref="B1"/>
    </sheetView>
  </sheetViews>
  <sheetFormatPr defaultColWidth="0" defaultRowHeight="16.2" outlineLevelRow="1" outlineLevelCol="1"/>
  <cols>
    <col min="1" max="1" width="0.6640625" style="2" customWidth="1"/>
    <col min="2" max="2" width="3.77734375" style="2" customWidth="1"/>
    <col min="3" max="3" width="10" style="2" customWidth="1"/>
    <col min="4" max="4" width="3.88671875" style="2" customWidth="1"/>
    <col min="5" max="5" width="6.21875" style="2" customWidth="1"/>
    <col min="6" max="7" width="5.6640625" style="2" customWidth="1"/>
    <col min="8" max="9" width="4.33203125" style="4" customWidth="1"/>
    <col min="10" max="10" width="9.33203125" style="4" customWidth="1"/>
    <col min="11" max="11" width="9.33203125" style="2" customWidth="1"/>
    <col min="12" max="12" width="10" style="2" customWidth="1"/>
    <col min="13" max="14" width="5.6640625" style="2" customWidth="1"/>
    <col min="15" max="16" width="14.109375" style="2" customWidth="1"/>
    <col min="17" max="17" width="1.109375" style="54" customWidth="1"/>
    <col min="18" max="18" width="5.6640625" style="2" customWidth="1"/>
    <col min="19" max="19" width="5.6640625" style="6" customWidth="1"/>
    <col min="20" max="21" width="7.44140625" style="148" customWidth="1"/>
    <col min="22" max="22" width="7.44140625" style="2" customWidth="1"/>
    <col min="23" max="23" width="7.44140625" style="6" customWidth="1"/>
    <col min="24" max="25" width="7.44140625" style="148" customWidth="1"/>
    <col min="26" max="27" width="5.44140625" style="2" hidden="1" customWidth="1" outlineLevel="1"/>
    <col min="28" max="28" width="58.44140625" style="5" hidden="1" customWidth="1" outlineLevel="1"/>
    <col min="29" max="29" width="23.88671875" style="5" hidden="1" customWidth="1" outlineLevel="1"/>
    <col min="30" max="30" width="9.88671875" style="2" hidden="1" customWidth="1" outlineLevel="1"/>
    <col min="31" max="45" width="5.33203125" style="2" hidden="1" customWidth="1" outlineLevel="1"/>
    <col min="46" max="46" width="3.44140625" style="2" customWidth="1" collapsed="1"/>
    <col min="47" max="58" width="9" style="2" hidden="1" customWidth="1"/>
    <col min="59" max="77" width="0" style="2" hidden="1" customWidth="1"/>
    <col min="78" max="16384" width="9" style="2" hidden="1"/>
  </cols>
  <sheetData>
    <row r="1" spans="2:29" ht="22.5" customHeight="1">
      <c r="B1" s="29" t="s">
        <v>460</v>
      </c>
      <c r="C1" s="22"/>
      <c r="D1" s="22"/>
      <c r="E1" s="22"/>
      <c r="F1" s="22"/>
      <c r="G1" s="22"/>
      <c r="H1" s="22"/>
      <c r="I1" s="22"/>
      <c r="J1" s="22"/>
      <c r="K1" s="22"/>
      <c r="L1" s="22"/>
      <c r="M1" s="22"/>
      <c r="N1" s="22"/>
      <c r="O1" s="22"/>
      <c r="P1" s="22"/>
      <c r="Q1" s="48"/>
      <c r="S1" s="242"/>
      <c r="W1" s="242"/>
    </row>
    <row r="2" spans="2:29" ht="13.5" customHeight="1">
      <c r="F2" s="231"/>
      <c r="G2" s="231"/>
      <c r="H2" s="231"/>
      <c r="I2" s="231"/>
      <c r="J2" s="231"/>
      <c r="K2" s="231"/>
      <c r="L2" s="239"/>
      <c r="M2" s="239"/>
      <c r="N2" s="239"/>
      <c r="O2" s="240" t="s">
        <v>1899</v>
      </c>
      <c r="P2" s="241" t="s">
        <v>1900</v>
      </c>
      <c r="Q2" s="49"/>
    </row>
    <row r="3" spans="2:29" ht="22.5" customHeight="1">
      <c r="B3" s="184" t="s">
        <v>1119</v>
      </c>
      <c r="C3" s="139"/>
      <c r="D3" s="139"/>
      <c r="E3" s="139"/>
      <c r="F3" s="140"/>
      <c r="G3" s="140"/>
      <c r="H3" s="141"/>
      <c r="I3" s="141"/>
      <c r="J3" s="141"/>
      <c r="K3" s="140"/>
      <c r="L3" s="140"/>
      <c r="M3" s="140"/>
      <c r="N3" s="140"/>
      <c r="O3" s="140"/>
      <c r="P3" s="139"/>
      <c r="Z3" s="353" t="s">
        <v>1074</v>
      </c>
      <c r="AA3" s="353"/>
      <c r="AB3" s="228" t="s">
        <v>1075</v>
      </c>
    </row>
    <row r="4" spans="2:29" s="145" customFormat="1" ht="22.5" customHeight="1" thickBot="1">
      <c r="B4" s="144">
        <v>1</v>
      </c>
      <c r="C4" s="189" t="s">
        <v>1903</v>
      </c>
      <c r="D4" s="143"/>
      <c r="T4" s="122"/>
      <c r="U4" s="122"/>
      <c r="W4" s="243"/>
      <c r="X4" s="122"/>
      <c r="Y4" s="122"/>
      <c r="Z4" s="244" t="s">
        <v>1090</v>
      </c>
      <c r="AA4" s="145" t="str">
        <f>IF(COUNTIF(AA5:AA25,"NG")&gt;0,"NG","OK")</f>
        <v>NG</v>
      </c>
      <c r="AC4" s="229"/>
    </row>
    <row r="5" spans="2:29" s="145" customFormat="1" ht="22.5" customHeight="1" thickTop="1" thickBot="1">
      <c r="B5" s="144"/>
      <c r="C5" s="375"/>
      <c r="D5" s="376"/>
      <c r="E5" s="376"/>
      <c r="F5" s="376"/>
      <c r="G5" s="376"/>
      <c r="H5" s="376"/>
      <c r="I5" s="376"/>
      <c r="J5" s="376"/>
      <c r="K5" s="377"/>
      <c r="T5" s="122"/>
      <c r="U5" s="122"/>
      <c r="W5" s="243"/>
      <c r="X5" s="122"/>
      <c r="Y5" s="122"/>
      <c r="AA5" s="145" t="str">
        <f>IF(OR(C5="",C5="（法人・団体名を入力）"),"NG","OK")</f>
        <v>NG</v>
      </c>
      <c r="AB5" s="254" t="s">
        <v>1121</v>
      </c>
      <c r="AC5" s="229"/>
    </row>
    <row r="6" spans="2:29" ht="7.5" customHeight="1" thickTop="1">
      <c r="Q6" s="2"/>
      <c r="S6" s="2"/>
    </row>
    <row r="7" spans="2:29" s="145" customFormat="1" ht="22.5" customHeight="1" thickBot="1">
      <c r="B7" s="142">
        <v>2</v>
      </c>
      <c r="C7" s="122" t="s">
        <v>1094</v>
      </c>
      <c r="D7" s="147"/>
      <c r="E7" s="147"/>
      <c r="T7" s="122"/>
      <c r="U7" s="122"/>
      <c r="W7" s="243"/>
      <c r="X7" s="122"/>
      <c r="Y7" s="122"/>
      <c r="AB7" s="229"/>
      <c r="AC7" s="229"/>
    </row>
    <row r="8" spans="2:29" s="145" customFormat="1" ht="22.5" customHeight="1" thickTop="1" thickBot="1">
      <c r="B8" s="146"/>
      <c r="C8" s="230" t="s">
        <v>1904</v>
      </c>
      <c r="D8" s="18"/>
      <c r="E8" s="354" t="str">
        <f>IF(C8="有り","【注意】このシート以外に、「外部供給量【入力シート】」にも入力が必要です！","")</f>
        <v/>
      </c>
      <c r="F8" s="354"/>
      <c r="G8" s="354"/>
      <c r="H8" s="354"/>
      <c r="I8" s="354"/>
      <c r="J8" s="354"/>
      <c r="K8" s="354"/>
      <c r="L8" s="354"/>
      <c r="M8" s="354"/>
      <c r="N8" s="354"/>
      <c r="O8" s="354"/>
      <c r="T8" s="122"/>
      <c r="U8" s="122"/>
      <c r="W8" s="243"/>
      <c r="X8" s="122"/>
      <c r="Y8" s="122"/>
      <c r="AA8" s="145" t="str">
        <f>IF(C8="","NG","OK")</f>
        <v>OK</v>
      </c>
      <c r="AB8" s="229" t="s">
        <v>1091</v>
      </c>
      <c r="AC8" s="229"/>
    </row>
    <row r="9" spans="2:29" ht="5.4" customHeight="1" thickTop="1">
      <c r="C9" s="122"/>
      <c r="H9" s="2"/>
      <c r="I9" s="2"/>
      <c r="J9" s="2"/>
      <c r="L9" s="47"/>
      <c r="M9" s="47"/>
      <c r="T9" s="2"/>
      <c r="U9" s="2"/>
      <c r="W9" s="2"/>
      <c r="X9" s="2"/>
      <c r="Y9" s="2"/>
    </row>
    <row r="10" spans="2:29" s="145" customFormat="1" ht="22.5" customHeight="1">
      <c r="B10" s="142">
        <v>3</v>
      </c>
      <c r="C10" s="122" t="s">
        <v>1103</v>
      </c>
      <c r="D10" s="147"/>
      <c r="E10" s="147"/>
      <c r="T10" s="122"/>
      <c r="U10" s="122"/>
      <c r="W10" s="243"/>
      <c r="X10" s="122"/>
      <c r="Y10" s="122"/>
      <c r="AB10" s="254" t="s">
        <v>1122</v>
      </c>
      <c r="AC10" s="229"/>
    </row>
    <row r="11" spans="2:29" ht="22.5" customHeight="1" thickBot="1">
      <c r="C11" s="196" t="s">
        <v>1078</v>
      </c>
      <c r="D11" s="197"/>
      <c r="E11" s="197"/>
      <c r="F11" s="197"/>
      <c r="G11" s="197"/>
      <c r="H11" s="198"/>
      <c r="I11" s="198"/>
      <c r="J11" s="199"/>
      <c r="K11" s="209" t="s">
        <v>1083</v>
      </c>
      <c r="L11" s="210"/>
      <c r="M11" s="210"/>
      <c r="N11" s="210"/>
      <c r="O11" s="210"/>
      <c r="P11" s="232"/>
      <c r="Q11" s="2"/>
      <c r="S11" s="2"/>
      <c r="T11" s="2"/>
      <c r="U11" s="2"/>
      <c r="W11" s="2"/>
      <c r="X11" s="2"/>
      <c r="Y11" s="2"/>
    </row>
    <row r="12" spans="2:29" ht="22.5" customHeight="1" thickTop="1" thickBot="1">
      <c r="C12" s="367" t="s">
        <v>1079</v>
      </c>
      <c r="D12" s="368"/>
      <c r="E12" s="369"/>
      <c r="F12" s="365" t="s">
        <v>1908</v>
      </c>
      <c r="G12" s="366"/>
      <c r="H12" s="202"/>
      <c r="I12" s="202"/>
      <c r="J12" s="203"/>
      <c r="K12" s="370" t="s">
        <v>1081</v>
      </c>
      <c r="L12" s="371"/>
      <c r="M12" s="365" t="s">
        <v>1908</v>
      </c>
      <c r="N12" s="366"/>
      <c r="O12" s="211"/>
      <c r="P12" s="233"/>
      <c r="Q12" s="2"/>
      <c r="S12" s="2"/>
      <c r="T12" s="2"/>
      <c r="U12" s="2"/>
      <c r="W12" s="2"/>
      <c r="X12" s="2"/>
      <c r="Y12" s="2"/>
      <c r="AA12" s="145" t="str">
        <f>IF(OR(F12="有り",F12="無し"),"OK","NG")</f>
        <v>NG</v>
      </c>
    </row>
    <row r="13" spans="2:29" ht="22.5" customHeight="1" thickTop="1" thickBot="1">
      <c r="C13" s="367" t="s">
        <v>1080</v>
      </c>
      <c r="D13" s="368"/>
      <c r="E13" s="369"/>
      <c r="F13" s="379"/>
      <c r="G13" s="380"/>
      <c r="H13" s="204" t="s">
        <v>1077</v>
      </c>
      <c r="I13" s="202"/>
      <c r="J13" s="203"/>
      <c r="K13" s="370" t="s">
        <v>1082</v>
      </c>
      <c r="L13" s="378"/>
      <c r="M13" s="379"/>
      <c r="N13" s="380"/>
      <c r="O13" s="211"/>
      <c r="P13" s="233"/>
      <c r="Q13" s="2"/>
      <c r="S13" s="2"/>
      <c r="T13" s="2"/>
      <c r="U13" s="2"/>
      <c r="W13" s="2"/>
      <c r="X13" s="2"/>
      <c r="Y13" s="2"/>
      <c r="Z13" s="234" t="s">
        <v>1088</v>
      </c>
      <c r="AA13" s="2" t="str">
        <f>IF(F12="有り",IF(F13&gt;0,"OK","NG"),IF(OR(F13="",F13=0),"OK","NG"))</f>
        <v>OK</v>
      </c>
      <c r="AB13" s="5" t="s">
        <v>1086</v>
      </c>
    </row>
    <row r="14" spans="2:29" ht="30" customHeight="1" thickTop="1">
      <c r="C14" s="200"/>
      <c r="D14" s="201"/>
      <c r="E14" s="201"/>
      <c r="F14" s="201"/>
      <c r="G14" s="201"/>
      <c r="H14" s="202"/>
      <c r="I14" s="202"/>
      <c r="J14" s="203"/>
      <c r="K14" s="213"/>
      <c r="L14" s="211"/>
      <c r="M14" s="211"/>
      <c r="N14" s="216"/>
      <c r="O14" s="216"/>
      <c r="P14" s="217"/>
      <c r="Q14" s="2"/>
      <c r="S14" s="2"/>
      <c r="T14" s="2"/>
      <c r="U14" s="2"/>
      <c r="W14" s="2"/>
      <c r="X14" s="2"/>
      <c r="Y14" s="2"/>
      <c r="Z14" s="234" t="s">
        <v>1089</v>
      </c>
      <c r="AA14" s="2" t="str">
        <f>IF(OR(M13="",M13=0),"NG","OK")</f>
        <v>NG</v>
      </c>
    </row>
    <row r="15" spans="2:29" ht="30.75" customHeight="1">
      <c r="C15" s="200"/>
      <c r="D15" s="201"/>
      <c r="E15" s="201"/>
      <c r="F15" s="201"/>
      <c r="G15" s="201"/>
      <c r="H15" s="202"/>
      <c r="I15" s="202"/>
      <c r="J15" s="203"/>
      <c r="K15" s="285"/>
      <c r="L15" s="286"/>
      <c r="M15" s="286"/>
      <c r="N15" s="286"/>
      <c r="O15" s="286"/>
      <c r="P15" s="287"/>
      <c r="Q15" s="2"/>
      <c r="S15" s="2"/>
      <c r="T15" s="2"/>
      <c r="U15" s="2"/>
      <c r="W15" s="2"/>
      <c r="X15" s="2"/>
      <c r="Y15" s="2"/>
    </row>
    <row r="16" spans="2:29" ht="22.5" customHeight="1">
      <c r="C16" s="200"/>
      <c r="D16" s="201"/>
      <c r="E16" s="201"/>
      <c r="F16" s="201"/>
      <c r="G16" s="201"/>
      <c r="H16" s="202"/>
      <c r="I16" s="202"/>
      <c r="J16" s="203"/>
      <c r="K16" s="213"/>
      <c r="L16" s="286"/>
      <c r="M16" s="212"/>
      <c r="N16" s="211"/>
      <c r="O16" s="286"/>
      <c r="P16" s="218"/>
      <c r="Q16" s="2"/>
      <c r="S16" s="2"/>
      <c r="T16" s="2"/>
      <c r="U16" s="2"/>
      <c r="W16" s="2"/>
      <c r="X16" s="2"/>
      <c r="Y16" s="2"/>
      <c r="AA16" s="2" t="str">
        <f>IF(L16&lt;0,"NG","OK")</f>
        <v>OK</v>
      </c>
      <c r="AB16" s="5" t="s">
        <v>1085</v>
      </c>
    </row>
    <row r="17" spans="2:28" ht="22.5" customHeight="1">
      <c r="C17" s="205"/>
      <c r="D17" s="206"/>
      <c r="E17" s="206"/>
      <c r="F17" s="206"/>
      <c r="G17" s="206"/>
      <c r="H17" s="207"/>
      <c r="I17" s="207"/>
      <c r="J17" s="208"/>
      <c r="K17" s="214"/>
      <c r="L17" s="291"/>
      <c r="M17" s="215"/>
      <c r="N17" s="215"/>
      <c r="O17" s="291"/>
      <c r="P17" s="288"/>
      <c r="Q17" s="2"/>
      <c r="S17" s="2"/>
      <c r="T17" s="2"/>
      <c r="U17" s="2"/>
      <c r="W17" s="2"/>
      <c r="X17" s="2"/>
      <c r="Y17" s="2"/>
      <c r="Z17" s="234">
        <v>1</v>
      </c>
      <c r="AA17" s="2" t="str">
        <f>IF($N$21="",IF($O$16&lt;Z17,"OK","NG"),IF($O$16&gt;=Z17,"OK","NG"))</f>
        <v>OK</v>
      </c>
    </row>
    <row r="18" spans="2:28" ht="7.5" customHeight="1">
      <c r="Z18" s="234">
        <v>2</v>
      </c>
      <c r="AA18" s="2" t="str">
        <f>IF($O$21="",IF($O$16&lt;Z18,"OK","NG"),IF($O$16&gt;=Z18,"OK","NG"))</f>
        <v>OK</v>
      </c>
    </row>
    <row r="19" spans="2:28" ht="37.5" customHeight="1">
      <c r="C19" s="148"/>
      <c r="H19" s="219" t="s">
        <v>1107</v>
      </c>
      <c r="I19" s="219"/>
      <c r="J19" s="219"/>
      <c r="K19" s="219"/>
      <c r="L19" s="219"/>
      <c r="M19" s="219"/>
      <c r="N19" s="18"/>
      <c r="O19" s="18"/>
      <c r="P19" s="289"/>
      <c r="Q19" s="18"/>
      <c r="R19" s="18"/>
      <c r="S19" s="18"/>
      <c r="T19" s="2"/>
      <c r="U19" s="2"/>
      <c r="W19" s="2"/>
      <c r="X19" s="2"/>
      <c r="Y19" s="2"/>
      <c r="Z19" s="234">
        <v>3</v>
      </c>
      <c r="AA19" s="2" t="str">
        <f>IF($P$21="",IF($O$16&lt;Z19,"OK","NG"),IF($O$16&gt;=Z19,"OK","NG"))</f>
        <v>OK</v>
      </c>
    </row>
    <row r="20" spans="2:28" ht="18.75" customHeight="1" thickBot="1">
      <c r="C20" s="148"/>
      <c r="H20" s="179"/>
      <c r="I20" s="179"/>
      <c r="J20" s="179"/>
      <c r="K20" s="179"/>
      <c r="L20" s="219"/>
      <c r="M20" s="219"/>
      <c r="N20" s="18"/>
      <c r="O20" s="18"/>
      <c r="P20" s="289"/>
      <c r="Q20" s="18"/>
      <c r="R20" s="18"/>
      <c r="S20" s="290"/>
      <c r="Z20" s="234">
        <v>4</v>
      </c>
      <c r="AA20" s="2" t="e">
        <f>IF(#REF!="",IF($O$16&lt;Z20,"OK","NG"),IF($O$16&gt;=Z20,"OK","NG"))</f>
        <v>#REF!</v>
      </c>
    </row>
    <row r="21" spans="2:28" ht="22.5" customHeight="1" thickTop="1" thickBot="1">
      <c r="B21" s="360" t="s">
        <v>1102</v>
      </c>
      <c r="C21" s="361"/>
      <c r="D21" s="361"/>
      <c r="E21" s="361"/>
      <c r="F21" s="361"/>
      <c r="G21" s="361"/>
      <c r="H21" s="361"/>
      <c r="I21" s="361"/>
      <c r="J21" s="362"/>
      <c r="L21" s="219"/>
      <c r="M21" s="219"/>
      <c r="N21" s="18"/>
      <c r="O21" s="18"/>
      <c r="P21" s="289"/>
      <c r="Q21" s="18"/>
      <c r="R21" s="18"/>
      <c r="S21" s="290"/>
      <c r="Z21" s="234">
        <v>5</v>
      </c>
      <c r="AA21" s="2" t="e">
        <f>IF(#REF!="",IF($O$16&lt;Z21,"OK","NG"),IF($O$16&gt;=Z21,"OK","NG"))</f>
        <v>#REF!</v>
      </c>
      <c r="AB21" s="5" t="s">
        <v>1084</v>
      </c>
    </row>
    <row r="22" spans="2:28" ht="18.75" customHeight="1" thickTop="1" thickBot="1">
      <c r="B22" s="355" t="str">
        <f>IF(AA4="OK","入力もれ無し：↓エネルギー使用量の入力に進んでください。","入力もれ(または誤入力)有り：↑入力欄を再度確認してください！")</f>
        <v>入力もれ(または誤入力)有り：↑入力欄を再度確認してください！</v>
      </c>
      <c r="C22" s="356"/>
      <c r="D22" s="356"/>
      <c r="E22" s="356"/>
      <c r="F22" s="356"/>
      <c r="G22" s="356"/>
      <c r="H22" s="356"/>
      <c r="I22" s="356"/>
      <c r="J22" s="357"/>
      <c r="N22" s="18"/>
      <c r="O22" s="18"/>
      <c r="P22" s="289"/>
      <c r="Q22" s="18"/>
      <c r="R22" s="18"/>
      <c r="S22" s="18"/>
      <c r="T22" s="2"/>
      <c r="U22" s="2"/>
      <c r="W22" s="2"/>
      <c r="X22" s="2"/>
      <c r="Y22" s="2"/>
      <c r="Z22" s="234">
        <v>6</v>
      </c>
      <c r="AA22" s="2" t="e">
        <f>IF(#REF!="",IF($O$16&lt;Z22,"OK","NG"),IF($O$16&gt;=Z22,"OK","NG"))</f>
        <v>#REF!</v>
      </c>
      <c r="AB22" s="229" t="s">
        <v>1092</v>
      </c>
    </row>
    <row r="23" spans="2:28" ht="37.5" customHeight="1" thickTop="1">
      <c r="C23" s="122"/>
      <c r="H23" s="2"/>
      <c r="I23" s="2"/>
      <c r="J23" s="2"/>
      <c r="L23" s="47"/>
      <c r="M23" s="47"/>
      <c r="N23" s="18"/>
      <c r="O23" s="18"/>
      <c r="P23" s="289"/>
      <c r="Q23" s="18"/>
      <c r="R23" s="18"/>
      <c r="S23" s="18"/>
      <c r="T23" s="2"/>
      <c r="U23" s="2"/>
      <c r="W23" s="2"/>
      <c r="X23" s="2"/>
      <c r="Y23" s="2"/>
      <c r="Z23" s="234">
        <v>7</v>
      </c>
      <c r="AA23" s="2" t="e">
        <f>IF(#REF!="",IF($O$16&lt;Z23,"OK","NG"),IF($O$16&gt;=Z23,"OK","NG"))</f>
        <v>#REF!</v>
      </c>
    </row>
    <row r="24" spans="2:28" ht="37.5" customHeight="1">
      <c r="B24" s="364" t="s">
        <v>1907</v>
      </c>
      <c r="C24" s="364"/>
      <c r="D24" s="364"/>
      <c r="E24" s="364"/>
      <c r="F24" s="364"/>
      <c r="G24" s="364"/>
      <c r="H24" s="364"/>
      <c r="I24" s="364"/>
      <c r="J24" s="364"/>
      <c r="K24" s="364"/>
      <c r="L24" s="364"/>
      <c r="M24" s="364"/>
      <c r="N24" s="364"/>
      <c r="O24" s="364"/>
      <c r="P24" s="364"/>
      <c r="Z24" s="234">
        <v>8</v>
      </c>
      <c r="AA24" s="2" t="e">
        <f>IF(#REF!="",IF($O$16&lt;Z24,"OK","NG"),IF($O$16&gt;=Z24,"OK","NG"))</f>
        <v>#REF!</v>
      </c>
    </row>
    <row r="25" spans="2:28">
      <c r="B25" s="363" t="str">
        <f>O2</f>
        <v>2024年度提出用（2023年度実績値）</v>
      </c>
      <c r="C25" s="363"/>
      <c r="D25" s="363"/>
      <c r="E25" s="363"/>
      <c r="F25" s="363"/>
      <c r="G25" s="363"/>
      <c r="H25" s="363"/>
      <c r="I25" s="363"/>
      <c r="J25" s="180" t="str">
        <f>P2</f>
        <v>Ver.1</v>
      </c>
      <c r="N25" s="30"/>
      <c r="Z25" s="234">
        <v>9</v>
      </c>
      <c r="AA25" s="2" t="e">
        <f>IF(#REF!="",IF($O$16&lt;Z25,"OK","NG"),IF($O$16&gt;=Z25,"OK","NG"))</f>
        <v>#REF!</v>
      </c>
    </row>
    <row r="26" spans="2:28" ht="18.75" customHeight="1">
      <c r="B26" s="358" t="s">
        <v>461</v>
      </c>
      <c r="C26" s="359"/>
      <c r="D26" s="359"/>
      <c r="E26" s="372" t="str">
        <f>IF(C5="","",C5)</f>
        <v/>
      </c>
      <c r="F26" s="373"/>
      <c r="G26" s="373"/>
      <c r="H26" s="373"/>
      <c r="I26" s="374"/>
      <c r="J26" s="314" t="s">
        <v>524</v>
      </c>
      <c r="K26" s="313"/>
      <c r="L26" s="313"/>
      <c r="M26" s="301"/>
      <c r="N26" s="302"/>
      <c r="O26" s="302"/>
      <c r="P26" s="302"/>
      <c r="Q26" s="50"/>
      <c r="AB26" s="5" t="s">
        <v>1076</v>
      </c>
    </row>
    <row r="27" spans="2:28" ht="18.75" customHeight="1">
      <c r="B27" s="336" t="s">
        <v>1112</v>
      </c>
      <c r="C27" s="337"/>
      <c r="D27" s="337"/>
      <c r="E27" s="337"/>
      <c r="F27" s="337"/>
      <c r="G27" s="335">
        <f>G28+G29</f>
        <v>0</v>
      </c>
      <c r="H27" s="335"/>
      <c r="I27" s="115" t="s">
        <v>512</v>
      </c>
      <c r="J27" s="38"/>
      <c r="K27" s="413" t="s">
        <v>1905</v>
      </c>
      <c r="L27" s="431" t="s">
        <v>1906</v>
      </c>
      <c r="M27" s="303"/>
      <c r="N27" s="303"/>
      <c r="O27" s="303"/>
      <c r="P27" s="303"/>
      <c r="Q27" s="50"/>
    </row>
    <row r="28" spans="2:28" ht="17.25" customHeight="1">
      <c r="B28" s="80"/>
      <c r="C28" s="429" t="s">
        <v>1113</v>
      </c>
      <c r="D28" s="430"/>
      <c r="E28" s="430"/>
      <c r="F28" s="430"/>
      <c r="G28" s="334">
        <f>F13</f>
        <v>0</v>
      </c>
      <c r="H28" s="334"/>
      <c r="I28" s="106" t="s">
        <v>514</v>
      </c>
      <c r="J28" s="39"/>
      <c r="K28" s="414"/>
      <c r="L28" s="432"/>
      <c r="M28" s="304"/>
      <c r="N28" s="304"/>
      <c r="O28" s="304"/>
      <c r="P28" s="304"/>
      <c r="Q28" s="50"/>
    </row>
    <row r="29" spans="2:28" ht="17.25" customHeight="1">
      <c r="B29" s="80"/>
      <c r="C29" s="338" t="s">
        <v>1114</v>
      </c>
      <c r="D29" s="339"/>
      <c r="E29" s="339"/>
      <c r="F29" s="339"/>
      <c r="G29" s="416">
        <f>M13</f>
        <v>0</v>
      </c>
      <c r="H29" s="416"/>
      <c r="I29" s="107" t="s">
        <v>514</v>
      </c>
      <c r="J29" s="40"/>
      <c r="K29" s="414"/>
      <c r="L29" s="432"/>
      <c r="M29" s="304"/>
      <c r="N29" s="304"/>
      <c r="O29" s="304"/>
      <c r="P29" s="304"/>
      <c r="Q29" s="50"/>
    </row>
    <row r="30" spans="2:28" ht="17.25" customHeight="1" thickBot="1">
      <c r="B30" s="340" t="s">
        <v>457</v>
      </c>
      <c r="C30" s="340"/>
      <c r="D30" s="340"/>
      <c r="E30" s="340"/>
      <c r="F30" s="340"/>
      <c r="G30" s="340"/>
      <c r="H30" s="340"/>
      <c r="I30" s="195" t="s">
        <v>445</v>
      </c>
      <c r="J30" s="41" t="s">
        <v>459</v>
      </c>
      <c r="K30" s="415"/>
      <c r="L30" s="433"/>
      <c r="M30" s="304"/>
      <c r="N30" s="305"/>
      <c r="O30" s="305"/>
      <c r="P30" s="305"/>
      <c r="Q30" s="50"/>
    </row>
    <row r="31" spans="2:28" ht="15" customHeight="1" thickTop="1">
      <c r="B31" s="341" t="s">
        <v>31</v>
      </c>
      <c r="C31" s="343" t="s">
        <v>1</v>
      </c>
      <c r="D31" s="344"/>
      <c r="E31" s="344"/>
      <c r="F31" s="344"/>
      <c r="G31" s="344"/>
      <c r="H31" s="345"/>
      <c r="I31" s="90" t="s">
        <v>454</v>
      </c>
      <c r="J31" s="111">
        <f>K31+L31</f>
        <v>0</v>
      </c>
      <c r="K31" s="315"/>
      <c r="L31" s="315"/>
      <c r="M31" s="317"/>
      <c r="N31" s="318"/>
      <c r="O31" s="318"/>
      <c r="P31" s="318"/>
      <c r="Q31" s="50"/>
      <c r="S31" s="2"/>
      <c r="T31" s="2"/>
      <c r="W31" s="2"/>
      <c r="X31" s="2"/>
      <c r="AB31" s="5" t="s">
        <v>1087</v>
      </c>
    </row>
    <row r="32" spans="2:28" ht="15" customHeight="1">
      <c r="B32" s="342"/>
      <c r="C32" s="343" t="s">
        <v>2</v>
      </c>
      <c r="D32" s="344"/>
      <c r="E32" s="344"/>
      <c r="F32" s="344"/>
      <c r="G32" s="344"/>
      <c r="H32" s="345"/>
      <c r="I32" s="90" t="s">
        <v>454</v>
      </c>
      <c r="J32" s="111">
        <f t="shared" ref="J32:J95" si="0">K32+L32</f>
        <v>0</v>
      </c>
      <c r="K32" s="149"/>
      <c r="L32" s="149"/>
      <c r="M32" s="317"/>
      <c r="N32" s="318"/>
      <c r="O32" s="318"/>
      <c r="P32" s="318"/>
      <c r="Q32" s="50"/>
    </row>
    <row r="33" spans="2:17" ht="15" customHeight="1">
      <c r="B33" s="342"/>
      <c r="C33" s="343" t="s">
        <v>38</v>
      </c>
      <c r="D33" s="344"/>
      <c r="E33" s="344"/>
      <c r="F33" s="344"/>
      <c r="G33" s="344"/>
      <c r="H33" s="345"/>
      <c r="I33" s="90" t="s">
        <v>454</v>
      </c>
      <c r="J33" s="111">
        <f t="shared" si="0"/>
        <v>0</v>
      </c>
      <c r="K33" s="149"/>
      <c r="L33" s="149"/>
      <c r="M33" s="317"/>
      <c r="N33" s="318"/>
      <c r="O33" s="318"/>
      <c r="P33" s="318"/>
      <c r="Q33" s="50"/>
    </row>
    <row r="34" spans="2:17" ht="15" customHeight="1">
      <c r="B34" s="342"/>
      <c r="C34" s="343" t="s">
        <v>33</v>
      </c>
      <c r="D34" s="344"/>
      <c r="E34" s="344"/>
      <c r="F34" s="344"/>
      <c r="G34" s="344"/>
      <c r="H34" s="345"/>
      <c r="I34" s="90" t="s">
        <v>454</v>
      </c>
      <c r="J34" s="111">
        <f t="shared" si="0"/>
        <v>0</v>
      </c>
      <c r="K34" s="149"/>
      <c r="L34" s="149"/>
      <c r="M34" s="317"/>
      <c r="N34" s="318"/>
      <c r="O34" s="318"/>
      <c r="P34" s="318"/>
      <c r="Q34" s="50"/>
    </row>
    <row r="35" spans="2:17" ht="15" customHeight="1">
      <c r="B35" s="342"/>
      <c r="C35" s="331" t="s">
        <v>3</v>
      </c>
      <c r="D35" s="332"/>
      <c r="E35" s="332"/>
      <c r="F35" s="332"/>
      <c r="G35" s="332"/>
      <c r="H35" s="333"/>
      <c r="I35" s="91" t="s">
        <v>454</v>
      </c>
      <c r="J35" s="111">
        <f t="shared" si="0"/>
        <v>0</v>
      </c>
      <c r="K35" s="149"/>
      <c r="L35" s="149"/>
      <c r="M35" s="317"/>
      <c r="N35" s="318"/>
      <c r="O35" s="318"/>
      <c r="P35" s="318"/>
      <c r="Q35" s="50"/>
    </row>
    <row r="36" spans="2:17" ht="15" customHeight="1">
      <c r="B36" s="342"/>
      <c r="C36" s="331" t="s">
        <v>4</v>
      </c>
      <c r="D36" s="332"/>
      <c r="E36" s="332"/>
      <c r="F36" s="332"/>
      <c r="G36" s="332"/>
      <c r="H36" s="333"/>
      <c r="I36" s="91" t="s">
        <v>454</v>
      </c>
      <c r="J36" s="111">
        <f t="shared" si="0"/>
        <v>0</v>
      </c>
      <c r="K36" s="149"/>
      <c r="L36" s="149"/>
      <c r="M36" s="317"/>
      <c r="N36" s="318"/>
      <c r="O36" s="318"/>
      <c r="P36" s="318"/>
      <c r="Q36" s="50"/>
    </row>
    <row r="37" spans="2:17" ht="15" customHeight="1">
      <c r="B37" s="342"/>
      <c r="C37" s="331" t="s">
        <v>5</v>
      </c>
      <c r="D37" s="332"/>
      <c r="E37" s="332"/>
      <c r="F37" s="332"/>
      <c r="G37" s="332"/>
      <c r="H37" s="333"/>
      <c r="I37" s="91" t="s">
        <v>454</v>
      </c>
      <c r="J37" s="111">
        <f t="shared" si="0"/>
        <v>0</v>
      </c>
      <c r="K37" s="149"/>
      <c r="L37" s="149"/>
      <c r="M37" s="317"/>
      <c r="N37" s="318"/>
      <c r="O37" s="318"/>
      <c r="P37" s="318"/>
      <c r="Q37" s="50"/>
    </row>
    <row r="38" spans="2:17" ht="15" customHeight="1">
      <c r="B38" s="342"/>
      <c r="C38" s="331" t="s">
        <v>6</v>
      </c>
      <c r="D38" s="332"/>
      <c r="E38" s="332"/>
      <c r="F38" s="332"/>
      <c r="G38" s="332"/>
      <c r="H38" s="333"/>
      <c r="I38" s="91" t="s">
        <v>454</v>
      </c>
      <c r="J38" s="111">
        <f t="shared" si="0"/>
        <v>0</v>
      </c>
      <c r="K38" s="149"/>
      <c r="L38" s="149"/>
      <c r="M38" s="317"/>
      <c r="N38" s="318"/>
      <c r="O38" s="318"/>
      <c r="P38" s="318"/>
      <c r="Q38" s="50"/>
    </row>
    <row r="39" spans="2:17" ht="15" customHeight="1">
      <c r="B39" s="342"/>
      <c r="C39" s="331" t="s">
        <v>7</v>
      </c>
      <c r="D39" s="332"/>
      <c r="E39" s="332"/>
      <c r="F39" s="332"/>
      <c r="G39" s="332"/>
      <c r="H39" s="333"/>
      <c r="I39" s="91" t="s">
        <v>455</v>
      </c>
      <c r="J39" s="111">
        <f t="shared" si="0"/>
        <v>0</v>
      </c>
      <c r="K39" s="149"/>
      <c r="L39" s="149"/>
      <c r="M39" s="317"/>
      <c r="N39" s="318"/>
      <c r="O39" s="318"/>
      <c r="P39" s="318"/>
      <c r="Q39" s="50"/>
    </row>
    <row r="40" spans="2:17" ht="15" customHeight="1">
      <c r="B40" s="342"/>
      <c r="C40" s="331" t="s">
        <v>8</v>
      </c>
      <c r="D40" s="332"/>
      <c r="E40" s="332"/>
      <c r="F40" s="332"/>
      <c r="G40" s="332"/>
      <c r="H40" s="333"/>
      <c r="I40" s="91" t="s">
        <v>455</v>
      </c>
      <c r="J40" s="111">
        <f t="shared" si="0"/>
        <v>0</v>
      </c>
      <c r="K40" s="149"/>
      <c r="L40" s="149"/>
      <c r="M40" s="317"/>
      <c r="N40" s="318"/>
      <c r="O40" s="318"/>
      <c r="P40" s="318"/>
      <c r="Q40" s="50"/>
    </row>
    <row r="41" spans="2:17" ht="15" customHeight="1">
      <c r="B41" s="342"/>
      <c r="C41" s="428" t="s">
        <v>18</v>
      </c>
      <c r="D41" s="330" t="s">
        <v>22</v>
      </c>
      <c r="E41" s="330"/>
      <c r="F41" s="330"/>
      <c r="G41" s="330"/>
      <c r="H41" s="330"/>
      <c r="I41" s="92" t="s">
        <v>455</v>
      </c>
      <c r="J41" s="111">
        <f t="shared" si="0"/>
        <v>0</v>
      </c>
      <c r="K41" s="149"/>
      <c r="L41" s="149"/>
      <c r="M41" s="317"/>
      <c r="N41" s="318"/>
      <c r="O41" s="318"/>
      <c r="P41" s="318"/>
      <c r="Q41" s="50"/>
    </row>
    <row r="42" spans="2:17" ht="15" customHeight="1">
      <c r="B42" s="342"/>
      <c r="C42" s="427"/>
      <c r="D42" s="330" t="s">
        <v>23</v>
      </c>
      <c r="E42" s="330"/>
      <c r="F42" s="330"/>
      <c r="G42" s="330"/>
      <c r="H42" s="330"/>
      <c r="I42" s="92" t="s">
        <v>30</v>
      </c>
      <c r="J42" s="111">
        <f t="shared" si="0"/>
        <v>0</v>
      </c>
      <c r="K42" s="149"/>
      <c r="L42" s="149"/>
      <c r="M42" s="317"/>
      <c r="N42" s="318"/>
      <c r="O42" s="318"/>
      <c r="P42" s="318"/>
      <c r="Q42" s="50"/>
    </row>
    <row r="43" spans="2:17" ht="15" customHeight="1">
      <c r="B43" s="342"/>
      <c r="C43" s="426" t="s">
        <v>401</v>
      </c>
      <c r="D43" s="330" t="s">
        <v>37</v>
      </c>
      <c r="E43" s="330"/>
      <c r="F43" s="330"/>
      <c r="G43" s="330"/>
      <c r="H43" s="330"/>
      <c r="I43" s="92" t="s">
        <v>455</v>
      </c>
      <c r="J43" s="111">
        <f t="shared" si="0"/>
        <v>0</v>
      </c>
      <c r="K43" s="149"/>
      <c r="L43" s="149"/>
      <c r="M43" s="317"/>
      <c r="N43" s="318"/>
      <c r="O43" s="318"/>
      <c r="P43" s="318"/>
      <c r="Q43" s="50"/>
    </row>
    <row r="44" spans="2:17" ht="15" customHeight="1">
      <c r="B44" s="342"/>
      <c r="C44" s="427"/>
      <c r="D44" s="330" t="s">
        <v>24</v>
      </c>
      <c r="E44" s="330"/>
      <c r="F44" s="330"/>
      <c r="G44" s="330"/>
      <c r="H44" s="330"/>
      <c r="I44" s="92" t="s">
        <v>30</v>
      </c>
      <c r="J44" s="111">
        <f t="shared" si="0"/>
        <v>0</v>
      </c>
      <c r="K44" s="149"/>
      <c r="L44" s="149"/>
      <c r="M44" s="317"/>
      <c r="N44" s="318"/>
      <c r="O44" s="318"/>
      <c r="P44" s="318"/>
      <c r="Q44" s="50"/>
    </row>
    <row r="45" spans="2:17" ht="15" customHeight="1">
      <c r="B45" s="342"/>
      <c r="C45" s="440" t="s">
        <v>19</v>
      </c>
      <c r="D45" s="330" t="s">
        <v>25</v>
      </c>
      <c r="E45" s="330"/>
      <c r="F45" s="330"/>
      <c r="G45" s="330"/>
      <c r="H45" s="330"/>
      <c r="I45" s="92" t="s">
        <v>455</v>
      </c>
      <c r="J45" s="111">
        <f t="shared" si="0"/>
        <v>0</v>
      </c>
      <c r="K45" s="149"/>
      <c r="L45" s="149"/>
      <c r="M45" s="317"/>
      <c r="N45" s="318"/>
      <c r="O45" s="318"/>
      <c r="P45" s="318"/>
      <c r="Q45" s="50"/>
    </row>
    <row r="46" spans="2:17" ht="15" customHeight="1">
      <c r="B46" s="342"/>
      <c r="C46" s="441"/>
      <c r="D46" s="330" t="s">
        <v>26</v>
      </c>
      <c r="E46" s="330"/>
      <c r="F46" s="330"/>
      <c r="G46" s="330"/>
      <c r="H46" s="330"/>
      <c r="I46" s="92" t="s">
        <v>455</v>
      </c>
      <c r="J46" s="111">
        <f t="shared" si="0"/>
        <v>0</v>
      </c>
      <c r="K46" s="149"/>
      <c r="L46" s="149"/>
      <c r="M46" s="317"/>
      <c r="N46" s="318"/>
      <c r="O46" s="318"/>
      <c r="P46" s="318"/>
      <c r="Q46" s="50"/>
    </row>
    <row r="47" spans="2:17" ht="15" customHeight="1">
      <c r="B47" s="342"/>
      <c r="C47" s="442"/>
      <c r="D47" s="330" t="s">
        <v>27</v>
      </c>
      <c r="E47" s="330"/>
      <c r="F47" s="330"/>
      <c r="G47" s="330"/>
      <c r="H47" s="330"/>
      <c r="I47" s="92" t="s">
        <v>455</v>
      </c>
      <c r="J47" s="111">
        <f t="shared" si="0"/>
        <v>0</v>
      </c>
      <c r="K47" s="149"/>
      <c r="L47" s="149"/>
      <c r="M47" s="317"/>
      <c r="N47" s="318"/>
      <c r="O47" s="318"/>
      <c r="P47" s="318"/>
      <c r="Q47" s="50"/>
    </row>
    <row r="48" spans="2:17" ht="15" customHeight="1">
      <c r="B48" s="342"/>
      <c r="C48" s="331" t="s">
        <v>9</v>
      </c>
      <c r="D48" s="332"/>
      <c r="E48" s="332"/>
      <c r="F48" s="332"/>
      <c r="G48" s="332"/>
      <c r="H48" s="333"/>
      <c r="I48" s="91" t="s">
        <v>455</v>
      </c>
      <c r="J48" s="111">
        <f t="shared" si="0"/>
        <v>0</v>
      </c>
      <c r="K48" s="149"/>
      <c r="L48" s="149"/>
      <c r="M48" s="317"/>
      <c r="N48" s="318"/>
      <c r="O48" s="318"/>
      <c r="P48" s="318"/>
      <c r="Q48" s="50"/>
    </row>
    <row r="49" spans="2:45" ht="15" customHeight="1">
      <c r="B49" s="342"/>
      <c r="C49" s="331" t="s">
        <v>35</v>
      </c>
      <c r="D49" s="332"/>
      <c r="E49" s="332"/>
      <c r="F49" s="332"/>
      <c r="G49" s="332"/>
      <c r="H49" s="333"/>
      <c r="I49" s="91" t="s">
        <v>455</v>
      </c>
      <c r="J49" s="111">
        <f t="shared" si="0"/>
        <v>0</v>
      </c>
      <c r="K49" s="149"/>
      <c r="L49" s="149"/>
      <c r="M49" s="317"/>
      <c r="N49" s="318"/>
      <c r="O49" s="318"/>
      <c r="P49" s="318"/>
      <c r="Q49" s="50"/>
    </row>
    <row r="50" spans="2:45" ht="15" customHeight="1">
      <c r="B50" s="342"/>
      <c r="C50" s="331" t="s">
        <v>10</v>
      </c>
      <c r="D50" s="332"/>
      <c r="E50" s="332"/>
      <c r="F50" s="332"/>
      <c r="G50" s="332"/>
      <c r="H50" s="333"/>
      <c r="I50" s="90" t="s">
        <v>30</v>
      </c>
      <c r="J50" s="111">
        <f t="shared" si="0"/>
        <v>0</v>
      </c>
      <c r="K50" s="149"/>
      <c r="L50" s="149"/>
      <c r="M50" s="317"/>
      <c r="N50" s="318"/>
      <c r="O50" s="318"/>
      <c r="P50" s="318"/>
      <c r="Q50" s="50"/>
    </row>
    <row r="51" spans="2:45" ht="15" customHeight="1">
      <c r="B51" s="342"/>
      <c r="C51" s="331" t="s">
        <v>11</v>
      </c>
      <c r="D51" s="332"/>
      <c r="E51" s="332"/>
      <c r="F51" s="332"/>
      <c r="G51" s="332"/>
      <c r="H51" s="333"/>
      <c r="I51" s="90" t="s">
        <v>30</v>
      </c>
      <c r="J51" s="111">
        <f t="shared" si="0"/>
        <v>0</v>
      </c>
      <c r="K51" s="149"/>
      <c r="L51" s="149"/>
      <c r="M51" s="317"/>
      <c r="N51" s="318"/>
      <c r="O51" s="318"/>
      <c r="P51" s="318"/>
      <c r="Q51" s="50"/>
    </row>
    <row r="52" spans="2:45" ht="15" customHeight="1" thickBot="1">
      <c r="B52" s="342"/>
      <c r="C52" s="331" t="s">
        <v>12</v>
      </c>
      <c r="D52" s="332"/>
      <c r="E52" s="332"/>
      <c r="F52" s="332"/>
      <c r="G52" s="424"/>
      <c r="H52" s="425"/>
      <c r="I52" s="90" t="s">
        <v>30</v>
      </c>
      <c r="J52" s="111">
        <f t="shared" si="0"/>
        <v>0</v>
      </c>
      <c r="K52" s="149"/>
      <c r="L52" s="149"/>
      <c r="M52" s="317"/>
      <c r="N52" s="318"/>
      <c r="O52" s="318"/>
      <c r="P52" s="318"/>
      <c r="Q52" s="50"/>
    </row>
    <row r="53" spans="2:45" ht="15" customHeight="1" thickTop="1" thickBot="1">
      <c r="B53" s="342"/>
      <c r="C53" s="34" t="s">
        <v>39</v>
      </c>
      <c r="D53" s="438" t="s">
        <v>492</v>
      </c>
      <c r="E53" s="439"/>
      <c r="F53" s="439"/>
      <c r="G53" s="328">
        <v>45</v>
      </c>
      <c r="H53" s="329"/>
      <c r="I53" s="220" t="s">
        <v>30</v>
      </c>
      <c r="J53" s="111">
        <f t="shared" si="0"/>
        <v>0</v>
      </c>
      <c r="K53" s="149"/>
      <c r="L53" s="149"/>
      <c r="M53" s="317"/>
      <c r="N53" s="318"/>
      <c r="O53" s="318"/>
      <c r="P53" s="318"/>
      <c r="Q53" s="50"/>
      <c r="AA53" s="2" t="str">
        <f>IF(G53=45,"OK","CHECK")</f>
        <v>OK</v>
      </c>
    </row>
    <row r="54" spans="2:45" s="42" customFormat="1" ht="15" customHeight="1" thickTop="1">
      <c r="B54" s="342"/>
      <c r="C54" s="435" t="s">
        <v>17</v>
      </c>
      <c r="D54" s="436"/>
      <c r="E54" s="436"/>
      <c r="F54" s="436"/>
      <c r="G54" s="437"/>
      <c r="H54" s="349"/>
      <c r="I54" s="94"/>
      <c r="J54" s="109"/>
      <c r="K54" s="97"/>
      <c r="L54" s="84"/>
      <c r="M54" s="306"/>
      <c r="N54" s="119"/>
      <c r="O54" s="119"/>
      <c r="P54" s="119"/>
      <c r="Q54" s="51"/>
      <c r="S54" s="6"/>
      <c r="T54" s="148"/>
      <c r="U54" s="148"/>
      <c r="W54" s="6"/>
      <c r="X54" s="148"/>
      <c r="Y54" s="148"/>
      <c r="AB54" s="245"/>
      <c r="AC54" s="245"/>
    </row>
    <row r="55" spans="2:45" ht="15" customHeight="1">
      <c r="B55" s="341" t="s">
        <v>32</v>
      </c>
      <c r="C55" s="331" t="s">
        <v>13</v>
      </c>
      <c r="D55" s="332"/>
      <c r="E55" s="332"/>
      <c r="F55" s="332"/>
      <c r="G55" s="332"/>
      <c r="H55" s="333"/>
      <c r="I55" s="91" t="s">
        <v>456</v>
      </c>
      <c r="J55" s="111">
        <f t="shared" si="0"/>
        <v>0</v>
      </c>
      <c r="K55" s="149"/>
      <c r="L55" s="149"/>
      <c r="M55" s="317"/>
      <c r="N55" s="318"/>
      <c r="O55" s="318"/>
      <c r="P55" s="318"/>
      <c r="Q55" s="50"/>
    </row>
    <row r="56" spans="2:45" ht="15" customHeight="1">
      <c r="B56" s="342"/>
      <c r="C56" s="331" t="s">
        <v>14</v>
      </c>
      <c r="D56" s="332"/>
      <c r="E56" s="332"/>
      <c r="F56" s="332"/>
      <c r="G56" s="332"/>
      <c r="H56" s="333"/>
      <c r="I56" s="91" t="s">
        <v>456</v>
      </c>
      <c r="J56" s="111">
        <f t="shared" si="0"/>
        <v>0</v>
      </c>
      <c r="K56" s="149"/>
      <c r="L56" s="149"/>
      <c r="M56" s="317"/>
      <c r="N56" s="318"/>
      <c r="O56" s="318"/>
      <c r="P56" s="318"/>
      <c r="Q56" s="50"/>
    </row>
    <row r="57" spans="2:45" ht="15" customHeight="1">
      <c r="B57" s="342"/>
      <c r="C57" s="331" t="s">
        <v>15</v>
      </c>
      <c r="D57" s="332"/>
      <c r="E57" s="332"/>
      <c r="F57" s="332"/>
      <c r="G57" s="332"/>
      <c r="H57" s="333"/>
      <c r="I57" s="91" t="s">
        <v>456</v>
      </c>
      <c r="J57" s="111">
        <f t="shared" si="0"/>
        <v>0</v>
      </c>
      <c r="K57" s="149"/>
      <c r="L57" s="149"/>
      <c r="M57" s="317"/>
      <c r="N57" s="318"/>
      <c r="O57" s="318"/>
      <c r="P57" s="318"/>
      <c r="Q57" s="50"/>
    </row>
    <row r="58" spans="2:45" ht="15" customHeight="1">
      <c r="B58" s="342"/>
      <c r="C58" s="331" t="s">
        <v>16</v>
      </c>
      <c r="D58" s="332"/>
      <c r="E58" s="332"/>
      <c r="F58" s="332"/>
      <c r="G58" s="332"/>
      <c r="H58" s="333"/>
      <c r="I58" s="91" t="s">
        <v>456</v>
      </c>
      <c r="J58" s="111">
        <f t="shared" si="0"/>
        <v>0</v>
      </c>
      <c r="K58" s="149"/>
      <c r="L58" s="149"/>
      <c r="M58" s="317"/>
      <c r="N58" s="318"/>
      <c r="O58" s="318"/>
      <c r="P58" s="318"/>
      <c r="Q58" s="50"/>
      <c r="AC58" s="246" t="s">
        <v>1096</v>
      </c>
      <c r="AD58" s="2">
        <v>3</v>
      </c>
      <c r="AE58" s="2">
        <v>4</v>
      </c>
      <c r="AF58" s="2">
        <v>5</v>
      </c>
      <c r="AG58" s="2">
        <v>6</v>
      </c>
      <c r="AH58" s="2">
        <v>7</v>
      </c>
      <c r="AI58" s="2">
        <v>8</v>
      </c>
      <c r="AJ58" s="2">
        <v>9</v>
      </c>
      <c r="AK58" s="2">
        <v>10</v>
      </c>
      <c r="AL58" s="2">
        <v>11</v>
      </c>
      <c r="AM58" s="2">
        <v>12</v>
      </c>
      <c r="AN58" s="2">
        <v>13</v>
      </c>
      <c r="AO58" s="2">
        <v>14</v>
      </c>
      <c r="AP58" s="2">
        <v>15</v>
      </c>
      <c r="AQ58" s="2">
        <v>16</v>
      </c>
      <c r="AR58" s="2">
        <v>17</v>
      </c>
      <c r="AS58" s="2">
        <v>18</v>
      </c>
    </row>
    <row r="59" spans="2:45" s="42" customFormat="1" ht="15" customHeight="1" thickBot="1">
      <c r="B59" s="346"/>
      <c r="C59" s="347" t="s">
        <v>17</v>
      </c>
      <c r="D59" s="348"/>
      <c r="E59" s="348"/>
      <c r="F59" s="348"/>
      <c r="G59" s="348"/>
      <c r="H59" s="349"/>
      <c r="I59" s="95" t="s">
        <v>456</v>
      </c>
      <c r="J59" s="110">
        <f>SUM(J55:J58)</f>
        <v>0</v>
      </c>
      <c r="K59" s="112">
        <f t="shared" ref="K59" si="1">SUM(K55:K58)</f>
        <v>0</v>
      </c>
      <c r="L59" s="295">
        <f>SUM(L55:L58)</f>
        <v>0</v>
      </c>
      <c r="M59" s="307"/>
      <c r="N59" s="308"/>
      <c r="O59" s="308"/>
      <c r="P59" s="308"/>
      <c r="Q59" s="51"/>
      <c r="S59" s="6"/>
      <c r="T59" s="148"/>
      <c r="U59" s="148"/>
      <c r="W59" s="6"/>
      <c r="X59" s="148"/>
      <c r="Y59" s="148"/>
      <c r="AB59" s="245"/>
      <c r="AC59" s="261" t="s">
        <v>504</v>
      </c>
      <c r="AD59" s="35" t="s">
        <v>540</v>
      </c>
      <c r="AE59" s="35" t="s">
        <v>427</v>
      </c>
      <c r="AF59" s="35" t="s">
        <v>494</v>
      </c>
      <c r="AG59" s="35" t="s">
        <v>428</v>
      </c>
      <c r="AH59" s="35" t="s">
        <v>495</v>
      </c>
      <c r="AI59" s="35" t="s">
        <v>429</v>
      </c>
      <c r="AJ59" s="35" t="s">
        <v>430</v>
      </c>
      <c r="AK59" s="35" t="s">
        <v>496</v>
      </c>
      <c r="AL59" s="35" t="s">
        <v>497</v>
      </c>
      <c r="AM59" s="35" t="s">
        <v>431</v>
      </c>
      <c r="AN59" s="35" t="s">
        <v>498</v>
      </c>
      <c r="AO59" s="35" t="s">
        <v>499</v>
      </c>
      <c r="AP59" s="35" t="s">
        <v>500</v>
      </c>
      <c r="AQ59" s="35" t="s">
        <v>501</v>
      </c>
      <c r="AR59" s="35" t="s">
        <v>1358</v>
      </c>
      <c r="AS59" s="35" t="s">
        <v>432</v>
      </c>
    </row>
    <row r="60" spans="2:45" ht="17.399999999999999" customHeight="1" thickTop="1">
      <c r="B60" s="397" t="s">
        <v>21</v>
      </c>
      <c r="C60" s="350" t="s">
        <v>423</v>
      </c>
      <c r="D60" s="351"/>
      <c r="E60" s="352" t="s">
        <v>506</v>
      </c>
      <c r="F60" s="222" t="s">
        <v>436</v>
      </c>
      <c r="G60" s="223" t="s">
        <v>519</v>
      </c>
      <c r="H60" s="221" t="s">
        <v>433</v>
      </c>
      <c r="I60" s="96" t="s">
        <v>453</v>
      </c>
      <c r="J60" s="111">
        <f t="shared" si="0"/>
        <v>0</v>
      </c>
      <c r="K60" s="149"/>
      <c r="L60" s="149"/>
      <c r="M60" s="317"/>
      <c r="N60" s="318"/>
      <c r="O60" s="318"/>
      <c r="P60" s="318"/>
      <c r="Q60" s="50"/>
      <c r="AB60" s="5" t="s">
        <v>1117</v>
      </c>
      <c r="AC60" s="247" t="str">
        <f>C60</f>
        <v>A0269_東京電力エナジーパートナー(株)</v>
      </c>
      <c r="AD60" s="247" t="str">
        <f>IF(VLOOKUP($AC60,参考_電気のCO2排出係数!$C:$E,AD$58,FALSE)="エラー",AD$59,"メニューなし")</f>
        <v>メニューなし</v>
      </c>
      <c r="AE60" s="247" t="str">
        <f>IF(VLOOKUP($AC60,参考_電気のCO2排出係数!$C:$V,AE$58,FALSE)="エラー","",AE$59)</f>
        <v>メニューＡ</v>
      </c>
      <c r="AF60" s="247" t="str">
        <f>IF(VLOOKUP($AC60,参考_電気のCO2排出係数!$C:$V,AF$58,FALSE)="エラー","",AF$59)</f>
        <v>メニューＢ</v>
      </c>
      <c r="AG60" s="247" t="str">
        <f>IF(VLOOKUP($AC60,参考_電気のCO2排出係数!$C:$V,AG$58,FALSE)="エラー","",AG$59)</f>
        <v>メニューＣ</v>
      </c>
      <c r="AH60" s="247" t="str">
        <f>IF(VLOOKUP($AC60,参考_電気のCO2排出係数!$C:$V,AH$58,FALSE)="エラー","",AH$59)</f>
        <v>メニューＤ</v>
      </c>
      <c r="AI60" s="247" t="str">
        <f>IF(VLOOKUP($AC60,参考_電気のCO2排出係数!$C:$V,AI$58,FALSE)="エラー","",AI$59)</f>
        <v>メニューＥ</v>
      </c>
      <c r="AJ60" s="247" t="str">
        <f>IF(VLOOKUP($AC60,参考_電気のCO2排出係数!$C:$V,AJ$58,FALSE)="エラー","",AJ$59)</f>
        <v>メニューＦ</v>
      </c>
      <c r="AK60" s="247" t="str">
        <f>IF(VLOOKUP($AC60,参考_電気のCO2排出係数!$C:$V,AK$58,FALSE)="エラー","",AK$59)</f>
        <v>メニューＧ</v>
      </c>
      <c r="AL60" s="247" t="str">
        <f>IF(VLOOKUP($AC60,参考_電気のCO2排出係数!$C:$V,AL$58,FALSE)="エラー","",AL$59)</f>
        <v>メニューＨ</v>
      </c>
      <c r="AM60" s="247" t="str">
        <f>IF(VLOOKUP($AC60,参考_電気のCO2排出係数!$C:$V,AM$58,FALSE)="エラー","",AM$59)</f>
        <v>メニューＩ</v>
      </c>
      <c r="AN60" s="247" t="str">
        <f>IF(VLOOKUP($AC60,参考_電気のCO2排出係数!$C:$V,AN$58,FALSE)="エラー","",AN$59)</f>
        <v>メニューＪ</v>
      </c>
      <c r="AO60" s="247" t="str">
        <f>IF(VLOOKUP($AC60,参考_電気のCO2排出係数!$C:$V,AO$58,FALSE)="エラー","",AO$59)</f>
        <v>メニューＫ</v>
      </c>
      <c r="AP60" s="247" t="str">
        <f>IF(VLOOKUP($AC60,参考_電気のCO2排出係数!$C:$V,AP$58,FALSE)="エラー","",AP$59)</f>
        <v>メニューＬ</v>
      </c>
      <c r="AQ60" s="247" t="str">
        <f>IF(VLOOKUP($AC60,参考_電気のCO2排出係数!$C:$V,AQ$58,FALSE)="エラー","",AQ$59)</f>
        <v>メニューＭ</v>
      </c>
      <c r="AR60" s="247" t="str">
        <f>IF(VLOOKUP($AC60,参考_電気のCO2排出係数!$C:$V,AR$58,FALSE)="エラー","",AR$59)</f>
        <v>メニューＮ</v>
      </c>
      <c r="AS60" s="247" t="str">
        <f>IF(VLOOKUP($AC60,参考_電気のCO2排出係数!$C:$V,AS$58,FALSE)="エラー","",AS$59)</f>
        <v>参考値_事業者全体</v>
      </c>
    </row>
    <row r="61" spans="2:45" ht="17.399999999999999" customHeight="1">
      <c r="B61" s="398"/>
      <c r="C61" s="324"/>
      <c r="D61" s="325"/>
      <c r="E61" s="327"/>
      <c r="F61" s="224">
        <f>IF($C60="電気事業者名を選択","",VLOOKUP($C60,参考_電気のCO2排出係数!$C:$D,2,FALSE))</f>
        <v>4.57E-4</v>
      </c>
      <c r="G61" s="225">
        <f>IF($C60="電気事業者名を選択","",INDEX(参考_電気のCO2排出係数!$1:$1048576,MATCH($C60,参考_電気のCO2排出係数!$C:$C,0),MATCH($E60,参考_電気のCO2排出係数!$6:$6,0)))</f>
        <v>3.8999999999999999E-4</v>
      </c>
      <c r="H61" s="221" t="s">
        <v>434</v>
      </c>
      <c r="I61" s="96" t="s">
        <v>453</v>
      </c>
      <c r="J61" s="111">
        <f t="shared" si="0"/>
        <v>0</v>
      </c>
      <c r="K61" s="149"/>
      <c r="L61" s="149"/>
      <c r="M61" s="317"/>
      <c r="N61" s="318"/>
      <c r="O61" s="318"/>
      <c r="P61" s="318"/>
      <c r="Q61" s="50"/>
      <c r="AB61" s="5" t="s">
        <v>1115</v>
      </c>
    </row>
    <row r="62" spans="2:45" ht="17.399999999999999" customHeight="1">
      <c r="B62" s="398"/>
      <c r="C62" s="322" t="s">
        <v>1106</v>
      </c>
      <c r="D62" s="323"/>
      <c r="E62" s="327" t="s">
        <v>507</v>
      </c>
      <c r="F62" s="222" t="s">
        <v>436</v>
      </c>
      <c r="G62" s="223" t="s">
        <v>519</v>
      </c>
      <c r="H62" s="221" t="s">
        <v>433</v>
      </c>
      <c r="I62" s="96" t="s">
        <v>453</v>
      </c>
      <c r="J62" s="111">
        <f t="shared" si="0"/>
        <v>0</v>
      </c>
      <c r="K62" s="149"/>
      <c r="L62" s="149"/>
      <c r="M62" s="317"/>
      <c r="N62" s="318"/>
      <c r="O62" s="318"/>
      <c r="P62" s="318"/>
      <c r="Q62" s="50"/>
      <c r="S62" s="2"/>
      <c r="T62" s="2"/>
      <c r="W62" s="2"/>
      <c r="X62" s="2"/>
      <c r="AB62" s="5" t="s">
        <v>1116</v>
      </c>
      <c r="AC62" s="247" t="str">
        <f>C62</f>
        <v>電気事業者名を選択</v>
      </c>
      <c r="AD62" s="247" t="str">
        <f>IF(VLOOKUP($AC62,参考_電気のCO2排出係数!$C:$E,AD$58,FALSE)="エラー",AD$59,"メニューなし")</f>
        <v>メニューなし</v>
      </c>
      <c r="AE62" s="247" t="str">
        <f>IF(VLOOKUP($AC62,参考_電気のCO2排出係数!$C:$V,AE$58,FALSE)="エラー","",AE$59)</f>
        <v>メニューＡ</v>
      </c>
      <c r="AF62" s="247" t="str">
        <f>IF(VLOOKUP($AC62,参考_電気のCO2排出係数!$C:$V,AF$58,FALSE)="エラー","",AF$59)</f>
        <v>メニューＢ</v>
      </c>
      <c r="AG62" s="247" t="str">
        <f>IF(VLOOKUP($AC62,参考_電気のCO2排出係数!$C:$V,AG$58,FALSE)="エラー","",AG$59)</f>
        <v>メニューＣ</v>
      </c>
      <c r="AH62" s="247" t="str">
        <f>IF(VLOOKUP($AC62,参考_電気のCO2排出係数!$C:$V,AH$58,FALSE)="エラー","",AH$59)</f>
        <v>メニューＤ</v>
      </c>
      <c r="AI62" s="247" t="str">
        <f>IF(VLOOKUP($AC62,参考_電気のCO2排出係数!$C:$V,AI$58,FALSE)="エラー","",AI$59)</f>
        <v>メニューＥ</v>
      </c>
      <c r="AJ62" s="247" t="str">
        <f>IF(VLOOKUP($AC62,参考_電気のCO2排出係数!$C:$V,AJ$58,FALSE)="エラー","",AJ$59)</f>
        <v>メニューＦ</v>
      </c>
      <c r="AK62" s="247" t="str">
        <f>IF(VLOOKUP($AC62,参考_電気のCO2排出係数!$C:$V,AK$58,FALSE)="エラー","",AK$59)</f>
        <v>メニューＧ</v>
      </c>
      <c r="AL62" s="247" t="str">
        <f>IF(VLOOKUP($AC62,参考_電気のCO2排出係数!$C:$V,AL$58,FALSE)="エラー","",AL$59)</f>
        <v>メニューＨ</v>
      </c>
      <c r="AM62" s="247" t="str">
        <f>IF(VLOOKUP($AC62,参考_電気のCO2排出係数!$C:$V,AM$58,FALSE)="エラー","",AM$59)</f>
        <v>メニューＩ</v>
      </c>
      <c r="AN62" s="247" t="str">
        <f>IF(VLOOKUP($AC62,参考_電気のCO2排出係数!$C:$V,AN$58,FALSE)="エラー","",AN$59)</f>
        <v>メニューＪ</v>
      </c>
      <c r="AO62" s="247" t="str">
        <f>IF(VLOOKUP($AC62,参考_電気のCO2排出係数!$C:$V,AO$58,FALSE)="エラー","",AO$59)</f>
        <v>メニューＫ</v>
      </c>
      <c r="AP62" s="247" t="str">
        <f>IF(VLOOKUP($AC62,参考_電気のCO2排出係数!$C:$V,AP$58,FALSE)="エラー","",AP$59)</f>
        <v>メニューＬ</v>
      </c>
      <c r="AQ62" s="247" t="str">
        <f>IF(VLOOKUP($AC62,参考_電気のCO2排出係数!$C:$V,AQ$58,FALSE)="エラー","",AQ$59)</f>
        <v>メニューＭ</v>
      </c>
      <c r="AR62" s="247" t="str">
        <f>IF(VLOOKUP($AC62,参考_電気のCO2排出係数!$C:$V,AR$58,FALSE)="エラー","",AR$59)</f>
        <v>メニューＮ</v>
      </c>
      <c r="AS62" s="247" t="str">
        <f>IF(VLOOKUP($AC62,参考_電気のCO2排出係数!$C:$V,AS$58,FALSE)="エラー","",AS$59)</f>
        <v>参考値_事業者全体</v>
      </c>
    </row>
    <row r="63" spans="2:45" ht="17.399999999999999" customHeight="1">
      <c r="B63" s="398"/>
      <c r="C63" s="324"/>
      <c r="D63" s="325"/>
      <c r="E63" s="327"/>
      <c r="F63" s="224" t="str">
        <f>IF($C62="電気事業者名を選択","",VLOOKUP($C62,参考_電気のCO2排出係数!$C:$D,2,FALSE))</f>
        <v/>
      </c>
      <c r="G63" s="225" t="str">
        <f>IF($C62="電気事業者名を選択","",INDEX(参考_電気のCO2排出係数!$1:$1048576,MATCH($C62,参考_電気のCO2排出係数!$C:$C,0),MATCH($E62,参考_電気のCO2排出係数!$6:$6,0)))</f>
        <v/>
      </c>
      <c r="H63" s="221" t="s">
        <v>434</v>
      </c>
      <c r="I63" s="96" t="s">
        <v>453</v>
      </c>
      <c r="J63" s="111">
        <f t="shared" si="0"/>
        <v>0</v>
      </c>
      <c r="K63" s="149"/>
      <c r="L63" s="149"/>
      <c r="M63" s="317"/>
      <c r="N63" s="318"/>
      <c r="O63" s="318"/>
      <c r="P63" s="318"/>
      <c r="Q63" s="50"/>
      <c r="AB63" s="5" t="s">
        <v>1118</v>
      </c>
    </row>
    <row r="64" spans="2:45" ht="17.399999999999999" customHeight="1">
      <c r="B64" s="398"/>
      <c r="C64" s="322" t="s">
        <v>1106</v>
      </c>
      <c r="D64" s="323"/>
      <c r="E64" s="327" t="s">
        <v>449</v>
      </c>
      <c r="F64" s="222" t="s">
        <v>436</v>
      </c>
      <c r="G64" s="223" t="s">
        <v>519</v>
      </c>
      <c r="H64" s="221" t="s">
        <v>433</v>
      </c>
      <c r="I64" s="96" t="s">
        <v>453</v>
      </c>
      <c r="J64" s="111">
        <f t="shared" si="0"/>
        <v>0</v>
      </c>
      <c r="K64" s="149"/>
      <c r="L64" s="149"/>
      <c r="M64" s="317"/>
      <c r="N64" s="318"/>
      <c r="O64" s="318"/>
      <c r="P64" s="318"/>
      <c r="Q64" s="50"/>
      <c r="AC64" s="247" t="str">
        <f>C64</f>
        <v>電気事業者名を選択</v>
      </c>
      <c r="AD64" s="247" t="str">
        <f>IF(VLOOKUP($AC64,参考_電気のCO2排出係数!$C:$E,AD$58,FALSE)="エラー",AD$59,"メニューなし")</f>
        <v>メニューなし</v>
      </c>
      <c r="AE64" s="247" t="str">
        <f>IF(VLOOKUP($AC64,参考_電気のCO2排出係数!$C:$V,AE$58,FALSE)="エラー","",AE$59)</f>
        <v>メニューＡ</v>
      </c>
      <c r="AF64" s="247" t="str">
        <f>IF(VLOOKUP($AC64,参考_電気のCO2排出係数!$C:$V,AF$58,FALSE)="エラー","",AF$59)</f>
        <v>メニューＢ</v>
      </c>
      <c r="AG64" s="247" t="str">
        <f>IF(VLOOKUP($AC64,参考_電気のCO2排出係数!$C:$V,AG$58,FALSE)="エラー","",AG$59)</f>
        <v>メニューＣ</v>
      </c>
      <c r="AH64" s="247" t="str">
        <f>IF(VLOOKUP($AC64,参考_電気のCO2排出係数!$C:$V,AH$58,FALSE)="エラー","",AH$59)</f>
        <v>メニューＤ</v>
      </c>
      <c r="AI64" s="247" t="str">
        <f>IF(VLOOKUP($AC64,参考_電気のCO2排出係数!$C:$V,AI$58,FALSE)="エラー","",AI$59)</f>
        <v>メニューＥ</v>
      </c>
      <c r="AJ64" s="247" t="str">
        <f>IF(VLOOKUP($AC64,参考_電気のCO2排出係数!$C:$V,AJ$58,FALSE)="エラー","",AJ$59)</f>
        <v>メニューＦ</v>
      </c>
      <c r="AK64" s="247" t="str">
        <f>IF(VLOOKUP($AC64,参考_電気のCO2排出係数!$C:$V,AK$58,FALSE)="エラー","",AK$59)</f>
        <v>メニューＧ</v>
      </c>
      <c r="AL64" s="247" t="str">
        <f>IF(VLOOKUP($AC64,参考_電気のCO2排出係数!$C:$V,AL$58,FALSE)="エラー","",AL$59)</f>
        <v>メニューＨ</v>
      </c>
      <c r="AM64" s="247" t="str">
        <f>IF(VLOOKUP($AC64,参考_電気のCO2排出係数!$C:$V,AM$58,FALSE)="エラー","",AM$59)</f>
        <v>メニューＩ</v>
      </c>
      <c r="AN64" s="247" t="str">
        <f>IF(VLOOKUP($AC64,参考_電気のCO2排出係数!$C:$V,AN$58,FALSE)="エラー","",AN$59)</f>
        <v>メニューＪ</v>
      </c>
      <c r="AO64" s="247" t="str">
        <f>IF(VLOOKUP($AC64,参考_電気のCO2排出係数!$C:$V,AO$58,FALSE)="エラー","",AO$59)</f>
        <v>メニューＫ</v>
      </c>
      <c r="AP64" s="247" t="str">
        <f>IF(VLOOKUP($AC64,参考_電気のCO2排出係数!$C:$V,AP$58,FALSE)="エラー","",AP$59)</f>
        <v>メニューＬ</v>
      </c>
      <c r="AQ64" s="247" t="str">
        <f>IF(VLOOKUP($AC64,参考_電気のCO2排出係数!$C:$V,AQ$58,FALSE)="エラー","",AQ$59)</f>
        <v>メニューＭ</v>
      </c>
      <c r="AR64" s="247" t="str">
        <f>IF(VLOOKUP($AC64,参考_電気のCO2排出係数!$C:$V,AR$58,FALSE)="エラー","",AR$59)</f>
        <v>メニューＮ</v>
      </c>
      <c r="AS64" s="247" t="str">
        <f>IF(VLOOKUP($AC64,参考_電気のCO2排出係数!$C:$V,AS$58,FALSE)="エラー","",AS$59)</f>
        <v>参考値_事業者全体</v>
      </c>
    </row>
    <row r="65" spans="2:45" ht="17.399999999999999" customHeight="1">
      <c r="B65" s="398"/>
      <c r="C65" s="324"/>
      <c r="D65" s="325"/>
      <c r="E65" s="327"/>
      <c r="F65" s="224" t="str">
        <f>IF($C64="電気事業者名を選択","",VLOOKUP($C64,参考_電気のCO2排出係数!$C:$D,2,FALSE))</f>
        <v/>
      </c>
      <c r="G65" s="225" t="str">
        <f>IF($C64="電気事業者名を選択","",INDEX(参考_電気のCO2排出係数!$1:$1048576,MATCH($C64,参考_電気のCO2排出係数!$C:$C,0),MATCH($E64,参考_電気のCO2排出係数!$6:$6,0)))</f>
        <v/>
      </c>
      <c r="H65" s="221" t="s">
        <v>434</v>
      </c>
      <c r="I65" s="96" t="s">
        <v>453</v>
      </c>
      <c r="J65" s="111">
        <f t="shared" si="0"/>
        <v>0</v>
      </c>
      <c r="K65" s="149"/>
      <c r="L65" s="149"/>
      <c r="M65" s="317"/>
      <c r="N65" s="318"/>
      <c r="O65" s="318"/>
      <c r="P65" s="318"/>
      <c r="Q65" s="50"/>
    </row>
    <row r="66" spans="2:45" ht="17.399999999999999" customHeight="1">
      <c r="B66" s="398"/>
      <c r="C66" s="322" t="s">
        <v>1106</v>
      </c>
      <c r="D66" s="323"/>
      <c r="E66" s="327" t="s">
        <v>1120</v>
      </c>
      <c r="F66" s="222" t="s">
        <v>436</v>
      </c>
      <c r="G66" s="223" t="s">
        <v>519</v>
      </c>
      <c r="H66" s="221" t="s">
        <v>433</v>
      </c>
      <c r="I66" s="96" t="s">
        <v>453</v>
      </c>
      <c r="J66" s="111">
        <f t="shared" si="0"/>
        <v>0</v>
      </c>
      <c r="K66" s="149"/>
      <c r="L66" s="149"/>
      <c r="M66" s="317"/>
      <c r="N66" s="318"/>
      <c r="O66" s="318"/>
      <c r="P66" s="318"/>
      <c r="Q66" s="50"/>
      <c r="AC66" s="247" t="str">
        <f>C66</f>
        <v>電気事業者名を選択</v>
      </c>
      <c r="AD66" s="247" t="str">
        <f>IF(VLOOKUP($AC66,参考_電気のCO2排出係数!$C:$E,AD$58,FALSE)="エラー",AD$59,"メニューなし")</f>
        <v>メニューなし</v>
      </c>
      <c r="AE66" s="247" t="str">
        <f>IF(VLOOKUP($AC66,参考_電気のCO2排出係数!$C:$V,AE$58,FALSE)="エラー","",AE$59)</f>
        <v>メニューＡ</v>
      </c>
      <c r="AF66" s="247" t="str">
        <f>IF(VLOOKUP($AC66,参考_電気のCO2排出係数!$C:$V,AF$58,FALSE)="エラー","",AF$59)</f>
        <v>メニューＢ</v>
      </c>
      <c r="AG66" s="247" t="str">
        <f>IF(VLOOKUP($AC66,参考_電気のCO2排出係数!$C:$V,AG$58,FALSE)="エラー","",AG$59)</f>
        <v>メニューＣ</v>
      </c>
      <c r="AH66" s="247" t="str">
        <f>IF(VLOOKUP($AC66,参考_電気のCO2排出係数!$C:$V,AH$58,FALSE)="エラー","",AH$59)</f>
        <v>メニューＤ</v>
      </c>
      <c r="AI66" s="247" t="str">
        <f>IF(VLOOKUP($AC66,参考_電気のCO2排出係数!$C:$V,AI$58,FALSE)="エラー","",AI$59)</f>
        <v>メニューＥ</v>
      </c>
      <c r="AJ66" s="247" t="str">
        <f>IF(VLOOKUP($AC66,参考_電気のCO2排出係数!$C:$V,AJ$58,FALSE)="エラー","",AJ$59)</f>
        <v>メニューＦ</v>
      </c>
      <c r="AK66" s="247" t="str">
        <f>IF(VLOOKUP($AC66,参考_電気のCO2排出係数!$C:$V,AK$58,FALSE)="エラー","",AK$59)</f>
        <v>メニューＧ</v>
      </c>
      <c r="AL66" s="247" t="str">
        <f>IF(VLOOKUP($AC66,参考_電気のCO2排出係数!$C:$V,AL$58,FALSE)="エラー","",AL$59)</f>
        <v>メニューＨ</v>
      </c>
      <c r="AM66" s="247" t="str">
        <f>IF(VLOOKUP($AC66,参考_電気のCO2排出係数!$C:$V,AM$58,FALSE)="エラー","",AM$59)</f>
        <v>メニューＩ</v>
      </c>
      <c r="AN66" s="247" t="str">
        <f>IF(VLOOKUP($AC66,参考_電気のCO2排出係数!$C:$V,AN$58,FALSE)="エラー","",AN$59)</f>
        <v>メニューＪ</v>
      </c>
      <c r="AO66" s="247" t="str">
        <f>IF(VLOOKUP($AC66,参考_電気のCO2排出係数!$C:$V,AO$58,FALSE)="エラー","",AO$59)</f>
        <v>メニューＫ</v>
      </c>
      <c r="AP66" s="247" t="str">
        <f>IF(VLOOKUP($AC66,参考_電気のCO2排出係数!$C:$V,AP$58,FALSE)="エラー","",AP$59)</f>
        <v>メニューＬ</v>
      </c>
      <c r="AQ66" s="247" t="str">
        <f>IF(VLOOKUP($AC66,参考_電気のCO2排出係数!$C:$V,AQ$58,FALSE)="エラー","",AQ$59)</f>
        <v>メニューＭ</v>
      </c>
      <c r="AR66" s="247" t="str">
        <f>IF(VLOOKUP($AC66,参考_電気のCO2排出係数!$C:$V,AR$58,FALSE)="エラー","",AR$59)</f>
        <v>メニューＮ</v>
      </c>
      <c r="AS66" s="247" t="str">
        <f>IF(VLOOKUP($AC66,参考_電気のCO2排出係数!$C:$V,AS$58,FALSE)="エラー","",AS$59)</f>
        <v>参考値_事業者全体</v>
      </c>
    </row>
    <row r="67" spans="2:45" ht="17.399999999999999" customHeight="1">
      <c r="B67" s="398"/>
      <c r="C67" s="324"/>
      <c r="D67" s="325"/>
      <c r="E67" s="327"/>
      <c r="F67" s="224" t="str">
        <f>IF($C66="電気事業者名を選択","",VLOOKUP($C66,参考_電気のCO2排出係数!$C:$D,2,FALSE))</f>
        <v/>
      </c>
      <c r="G67" s="225" t="str">
        <f>IF($C66="電気事業者名を選択","",INDEX(参考_電気のCO2排出係数!$1:$1048576,MATCH($C66,参考_電気のCO2排出係数!$C:$C,0),MATCH($E66,参考_電気のCO2排出係数!$6:$6,0)))</f>
        <v/>
      </c>
      <c r="H67" s="221" t="s">
        <v>434</v>
      </c>
      <c r="I67" s="96" t="s">
        <v>453</v>
      </c>
      <c r="J67" s="111">
        <f t="shared" si="0"/>
        <v>0</v>
      </c>
      <c r="K67" s="149"/>
      <c r="L67" s="149"/>
      <c r="M67" s="317"/>
      <c r="N67" s="318"/>
      <c r="O67" s="318"/>
      <c r="P67" s="318"/>
      <c r="Q67" s="50"/>
    </row>
    <row r="68" spans="2:45" ht="17.399999999999999" customHeight="1">
      <c r="B68" s="398"/>
      <c r="C68" s="322" t="s">
        <v>1106</v>
      </c>
      <c r="D68" s="323"/>
      <c r="E68" s="327" t="s">
        <v>1120</v>
      </c>
      <c r="F68" s="222" t="s">
        <v>436</v>
      </c>
      <c r="G68" s="223" t="s">
        <v>519</v>
      </c>
      <c r="H68" s="221" t="s">
        <v>433</v>
      </c>
      <c r="I68" s="96" t="s">
        <v>453</v>
      </c>
      <c r="J68" s="111">
        <f t="shared" si="0"/>
        <v>0</v>
      </c>
      <c r="K68" s="149"/>
      <c r="L68" s="149"/>
      <c r="M68" s="317"/>
      <c r="N68" s="318"/>
      <c r="O68" s="318"/>
      <c r="P68" s="318"/>
      <c r="Q68" s="50"/>
      <c r="AC68" s="247" t="str">
        <f>C68</f>
        <v>電気事業者名を選択</v>
      </c>
      <c r="AD68" s="247" t="str">
        <f>IF(VLOOKUP($AC68,参考_電気のCO2排出係数!$C:$E,AD$58,FALSE)="エラー",AD$59,"メニューなし")</f>
        <v>メニューなし</v>
      </c>
      <c r="AE68" s="247" t="str">
        <f>IF(VLOOKUP($AC68,参考_電気のCO2排出係数!$C:$V,AE$58,FALSE)="エラー","",AE$59)</f>
        <v>メニューＡ</v>
      </c>
      <c r="AF68" s="247" t="str">
        <f>IF(VLOOKUP($AC68,参考_電気のCO2排出係数!$C:$V,AF$58,FALSE)="エラー","",AF$59)</f>
        <v>メニューＢ</v>
      </c>
      <c r="AG68" s="247" t="str">
        <f>IF(VLOOKUP($AC68,参考_電気のCO2排出係数!$C:$V,AG$58,FALSE)="エラー","",AG$59)</f>
        <v>メニューＣ</v>
      </c>
      <c r="AH68" s="247" t="str">
        <f>IF(VLOOKUP($AC68,参考_電気のCO2排出係数!$C:$V,AH$58,FALSE)="エラー","",AH$59)</f>
        <v>メニューＤ</v>
      </c>
      <c r="AI68" s="247" t="str">
        <f>IF(VLOOKUP($AC68,参考_電気のCO2排出係数!$C:$V,AI$58,FALSE)="エラー","",AI$59)</f>
        <v>メニューＥ</v>
      </c>
      <c r="AJ68" s="247" t="str">
        <f>IF(VLOOKUP($AC68,参考_電気のCO2排出係数!$C:$V,AJ$58,FALSE)="エラー","",AJ$59)</f>
        <v>メニューＦ</v>
      </c>
      <c r="AK68" s="247" t="str">
        <f>IF(VLOOKUP($AC68,参考_電気のCO2排出係数!$C:$V,AK$58,FALSE)="エラー","",AK$59)</f>
        <v>メニューＧ</v>
      </c>
      <c r="AL68" s="247" t="str">
        <f>IF(VLOOKUP($AC68,参考_電気のCO2排出係数!$C:$V,AL$58,FALSE)="エラー","",AL$59)</f>
        <v>メニューＨ</v>
      </c>
      <c r="AM68" s="247" t="str">
        <f>IF(VLOOKUP($AC68,参考_電気のCO2排出係数!$C:$V,AM$58,FALSE)="エラー","",AM$59)</f>
        <v>メニューＩ</v>
      </c>
      <c r="AN68" s="247" t="str">
        <f>IF(VLOOKUP($AC68,参考_電気のCO2排出係数!$C:$V,AN$58,FALSE)="エラー","",AN$59)</f>
        <v>メニューＪ</v>
      </c>
      <c r="AO68" s="247" t="str">
        <f>IF(VLOOKUP($AC68,参考_電気のCO2排出係数!$C:$V,AO$58,FALSE)="エラー","",AO$59)</f>
        <v>メニューＫ</v>
      </c>
      <c r="AP68" s="247" t="str">
        <f>IF(VLOOKUP($AC68,参考_電気のCO2排出係数!$C:$V,AP$58,FALSE)="エラー","",AP$59)</f>
        <v>メニューＬ</v>
      </c>
      <c r="AQ68" s="247" t="str">
        <f>IF(VLOOKUP($AC68,参考_電気のCO2排出係数!$C:$V,AQ$58,FALSE)="エラー","",AQ$59)</f>
        <v>メニューＭ</v>
      </c>
      <c r="AR68" s="247" t="str">
        <f>IF(VLOOKUP($AC68,参考_電気のCO2排出係数!$C:$V,AR$58,FALSE)="エラー","",AR$59)</f>
        <v>メニューＮ</v>
      </c>
      <c r="AS68" s="247" t="str">
        <f>IF(VLOOKUP($AC68,参考_電気のCO2排出係数!$C:$V,AS$58,FALSE)="エラー","",AS$59)</f>
        <v>参考値_事業者全体</v>
      </c>
    </row>
    <row r="69" spans="2:45" ht="17.399999999999999" customHeight="1">
      <c r="B69" s="398"/>
      <c r="C69" s="324"/>
      <c r="D69" s="325"/>
      <c r="E69" s="327"/>
      <c r="F69" s="224" t="str">
        <f>IF($C68="電気事業者名を選択","",VLOOKUP($C68,参考_電気のCO2排出係数!$C:$D,2,FALSE))</f>
        <v/>
      </c>
      <c r="G69" s="225" t="str">
        <f>IF($C68="電気事業者名を選択","",INDEX(参考_電気のCO2排出係数!$1:$1048576,MATCH($C68,参考_電気のCO2排出係数!$C:$C,0),MATCH($E68,参考_電気のCO2排出係数!$6:$6,0)))</f>
        <v/>
      </c>
      <c r="H69" s="221" t="s">
        <v>434</v>
      </c>
      <c r="I69" s="96" t="s">
        <v>453</v>
      </c>
      <c r="J69" s="111">
        <f t="shared" si="0"/>
        <v>0</v>
      </c>
      <c r="K69" s="149"/>
      <c r="L69" s="149"/>
      <c r="M69" s="317"/>
      <c r="N69" s="318"/>
      <c r="O69" s="318"/>
      <c r="P69" s="318"/>
      <c r="Q69" s="50"/>
    </row>
    <row r="70" spans="2:45" ht="17.399999999999999" customHeight="1">
      <c r="B70" s="398"/>
      <c r="C70" s="322" t="s">
        <v>1106</v>
      </c>
      <c r="D70" s="323"/>
      <c r="E70" s="327" t="s">
        <v>1120</v>
      </c>
      <c r="F70" s="222" t="s">
        <v>436</v>
      </c>
      <c r="G70" s="223" t="s">
        <v>519</v>
      </c>
      <c r="H70" s="221" t="s">
        <v>433</v>
      </c>
      <c r="I70" s="96" t="s">
        <v>453</v>
      </c>
      <c r="J70" s="111">
        <f t="shared" si="0"/>
        <v>0</v>
      </c>
      <c r="K70" s="149"/>
      <c r="L70" s="149"/>
      <c r="M70" s="317"/>
      <c r="N70" s="318"/>
      <c r="O70" s="318"/>
      <c r="P70" s="318"/>
      <c r="Q70" s="50"/>
      <c r="AC70" s="247" t="str">
        <f>C70</f>
        <v>電気事業者名を選択</v>
      </c>
      <c r="AD70" s="247" t="str">
        <f>IF(VLOOKUP($AC70,参考_電気のCO2排出係数!$C:$E,AD$58,FALSE)="エラー",AD$59,"メニューなし")</f>
        <v>メニューなし</v>
      </c>
      <c r="AE70" s="247" t="str">
        <f>IF(VLOOKUP($AC70,参考_電気のCO2排出係数!$C:$V,AE$58,FALSE)="エラー","",AE$59)</f>
        <v>メニューＡ</v>
      </c>
      <c r="AF70" s="247" t="str">
        <f>IF(VLOOKUP($AC70,参考_電気のCO2排出係数!$C:$V,AF$58,FALSE)="エラー","",AF$59)</f>
        <v>メニューＢ</v>
      </c>
      <c r="AG70" s="247" t="str">
        <f>IF(VLOOKUP($AC70,参考_電気のCO2排出係数!$C:$V,AG$58,FALSE)="エラー","",AG$59)</f>
        <v>メニューＣ</v>
      </c>
      <c r="AH70" s="247" t="str">
        <f>IF(VLOOKUP($AC70,参考_電気のCO2排出係数!$C:$V,AH$58,FALSE)="エラー","",AH$59)</f>
        <v>メニューＤ</v>
      </c>
      <c r="AI70" s="247" t="str">
        <f>IF(VLOOKUP($AC70,参考_電気のCO2排出係数!$C:$V,AI$58,FALSE)="エラー","",AI$59)</f>
        <v>メニューＥ</v>
      </c>
      <c r="AJ70" s="247" t="str">
        <f>IF(VLOOKUP($AC70,参考_電気のCO2排出係数!$C:$V,AJ$58,FALSE)="エラー","",AJ$59)</f>
        <v>メニューＦ</v>
      </c>
      <c r="AK70" s="247" t="str">
        <f>IF(VLOOKUP($AC70,参考_電気のCO2排出係数!$C:$V,AK$58,FALSE)="エラー","",AK$59)</f>
        <v>メニューＧ</v>
      </c>
      <c r="AL70" s="247" t="str">
        <f>IF(VLOOKUP($AC70,参考_電気のCO2排出係数!$C:$V,AL$58,FALSE)="エラー","",AL$59)</f>
        <v>メニューＨ</v>
      </c>
      <c r="AM70" s="247" t="str">
        <f>IF(VLOOKUP($AC70,参考_電気のCO2排出係数!$C:$V,AM$58,FALSE)="エラー","",AM$59)</f>
        <v>メニューＩ</v>
      </c>
      <c r="AN70" s="247" t="str">
        <f>IF(VLOOKUP($AC70,参考_電気のCO2排出係数!$C:$V,AN$58,FALSE)="エラー","",AN$59)</f>
        <v>メニューＪ</v>
      </c>
      <c r="AO70" s="247" t="str">
        <f>IF(VLOOKUP($AC70,参考_電気のCO2排出係数!$C:$V,AO$58,FALSE)="エラー","",AO$59)</f>
        <v>メニューＫ</v>
      </c>
      <c r="AP70" s="247" t="str">
        <f>IF(VLOOKUP($AC70,参考_電気のCO2排出係数!$C:$V,AP$58,FALSE)="エラー","",AP$59)</f>
        <v>メニューＬ</v>
      </c>
      <c r="AQ70" s="247" t="str">
        <f>IF(VLOOKUP($AC70,参考_電気のCO2排出係数!$C:$V,AQ$58,FALSE)="エラー","",AQ$59)</f>
        <v>メニューＭ</v>
      </c>
      <c r="AR70" s="247" t="str">
        <f>IF(VLOOKUP($AC70,参考_電気のCO2排出係数!$C:$V,AR$58,FALSE)="エラー","",AR$59)</f>
        <v>メニューＮ</v>
      </c>
      <c r="AS70" s="247" t="str">
        <f>IF(VLOOKUP($AC70,参考_電気のCO2排出係数!$C:$V,AS$58,FALSE)="エラー","",AS$59)</f>
        <v>参考値_事業者全体</v>
      </c>
    </row>
    <row r="71" spans="2:45" ht="17.25" customHeight="1">
      <c r="B71" s="398"/>
      <c r="C71" s="324"/>
      <c r="D71" s="325"/>
      <c r="E71" s="327"/>
      <c r="F71" s="224" t="str">
        <f>IF($C70="電気事業者名を選択","",VLOOKUP($C70,参考_電気のCO2排出係数!$C:$D,2,FALSE))</f>
        <v/>
      </c>
      <c r="G71" s="225" t="str">
        <f>IF($C70="電気事業者名を選択","",INDEX(参考_電気のCO2排出係数!$1:$1048576,MATCH($C70,参考_電気のCO2排出係数!$C:$C,0),MATCH($E70,参考_電気のCO2排出係数!$6:$6,0)))</f>
        <v/>
      </c>
      <c r="H71" s="221" t="s">
        <v>434</v>
      </c>
      <c r="I71" s="96" t="s">
        <v>453</v>
      </c>
      <c r="J71" s="111">
        <f t="shared" si="0"/>
        <v>0</v>
      </c>
      <c r="K71" s="149"/>
      <c r="L71" s="149"/>
      <c r="M71" s="317"/>
      <c r="N71" s="318"/>
      <c r="O71" s="318"/>
      <c r="P71" s="318"/>
      <c r="Q71" s="50"/>
    </row>
    <row r="72" spans="2:45" ht="17.399999999999999" customHeight="1">
      <c r="B72" s="398"/>
      <c r="C72" s="322" t="s">
        <v>1106</v>
      </c>
      <c r="D72" s="323"/>
      <c r="E72" s="327" t="s">
        <v>1120</v>
      </c>
      <c r="F72" s="222" t="s">
        <v>436</v>
      </c>
      <c r="G72" s="223" t="s">
        <v>519</v>
      </c>
      <c r="H72" s="221" t="s">
        <v>433</v>
      </c>
      <c r="I72" s="96" t="s">
        <v>453</v>
      </c>
      <c r="J72" s="111">
        <f t="shared" si="0"/>
        <v>0</v>
      </c>
      <c r="K72" s="149"/>
      <c r="L72" s="149"/>
      <c r="M72" s="317"/>
      <c r="N72" s="318"/>
      <c r="O72" s="318"/>
      <c r="P72" s="318"/>
      <c r="Q72" s="50"/>
      <c r="AC72" s="247" t="str">
        <f>C72</f>
        <v>電気事業者名を選択</v>
      </c>
      <c r="AD72" s="247" t="str">
        <f>IF(VLOOKUP($AC72,参考_電気のCO2排出係数!$C:$E,AD$58,FALSE)="エラー",AD$59,"メニューなし")</f>
        <v>メニューなし</v>
      </c>
      <c r="AE72" s="247" t="str">
        <f>IF(VLOOKUP($AC72,参考_電気のCO2排出係数!$C:$V,AE$58,FALSE)="エラー","",AE$59)</f>
        <v>メニューＡ</v>
      </c>
      <c r="AF72" s="247" t="str">
        <f>IF(VLOOKUP($AC72,参考_電気のCO2排出係数!$C:$V,AF$58,FALSE)="エラー","",AF$59)</f>
        <v>メニューＢ</v>
      </c>
      <c r="AG72" s="247" t="str">
        <f>IF(VLOOKUP($AC72,参考_電気のCO2排出係数!$C:$V,AG$58,FALSE)="エラー","",AG$59)</f>
        <v>メニューＣ</v>
      </c>
      <c r="AH72" s="247" t="str">
        <f>IF(VLOOKUP($AC72,参考_電気のCO2排出係数!$C:$V,AH$58,FALSE)="エラー","",AH$59)</f>
        <v>メニューＤ</v>
      </c>
      <c r="AI72" s="247" t="str">
        <f>IF(VLOOKUP($AC72,参考_電気のCO2排出係数!$C:$V,AI$58,FALSE)="エラー","",AI$59)</f>
        <v>メニューＥ</v>
      </c>
      <c r="AJ72" s="247" t="str">
        <f>IF(VLOOKUP($AC72,参考_電気のCO2排出係数!$C:$V,AJ$58,FALSE)="エラー","",AJ$59)</f>
        <v>メニューＦ</v>
      </c>
      <c r="AK72" s="247" t="str">
        <f>IF(VLOOKUP($AC72,参考_電気のCO2排出係数!$C:$V,AK$58,FALSE)="エラー","",AK$59)</f>
        <v>メニューＧ</v>
      </c>
      <c r="AL72" s="247" t="str">
        <f>IF(VLOOKUP($AC72,参考_電気のCO2排出係数!$C:$V,AL$58,FALSE)="エラー","",AL$59)</f>
        <v>メニューＨ</v>
      </c>
      <c r="AM72" s="247" t="str">
        <f>IF(VLOOKUP($AC72,参考_電気のCO2排出係数!$C:$V,AM$58,FALSE)="エラー","",AM$59)</f>
        <v>メニューＩ</v>
      </c>
      <c r="AN72" s="247" t="str">
        <f>IF(VLOOKUP($AC72,参考_電気のCO2排出係数!$C:$V,AN$58,FALSE)="エラー","",AN$59)</f>
        <v>メニューＪ</v>
      </c>
      <c r="AO72" s="247" t="str">
        <f>IF(VLOOKUP($AC72,参考_電気のCO2排出係数!$C:$V,AO$58,FALSE)="エラー","",AO$59)</f>
        <v>メニューＫ</v>
      </c>
      <c r="AP72" s="247" t="str">
        <f>IF(VLOOKUP($AC72,参考_電気のCO2排出係数!$C:$V,AP$58,FALSE)="エラー","",AP$59)</f>
        <v>メニューＬ</v>
      </c>
      <c r="AQ72" s="247" t="str">
        <f>IF(VLOOKUP($AC72,参考_電気のCO2排出係数!$C:$V,AQ$58,FALSE)="エラー","",AQ$59)</f>
        <v>メニューＭ</v>
      </c>
      <c r="AR72" s="247" t="str">
        <f>IF(VLOOKUP($AC72,参考_電気のCO2排出係数!$C:$V,AR$58,FALSE)="エラー","",AR$59)</f>
        <v>メニューＮ</v>
      </c>
      <c r="AS72" s="247" t="str">
        <f>IF(VLOOKUP($AC72,参考_電気のCO2排出係数!$C:$V,AS$58,FALSE)="エラー","",AS$59)</f>
        <v>参考値_事業者全体</v>
      </c>
    </row>
    <row r="73" spans="2:45" ht="17.399999999999999" customHeight="1" thickBot="1">
      <c r="B73" s="398"/>
      <c r="C73" s="324"/>
      <c r="D73" s="325"/>
      <c r="E73" s="327"/>
      <c r="F73" s="224" t="str">
        <f>IF($C72="電気事業者名を選択","",VLOOKUP($C72,参考_電気のCO2排出係数!$C:$D,2,FALSE))</f>
        <v/>
      </c>
      <c r="G73" s="225" t="str">
        <f>IF($C72="電気事業者名を選択","",INDEX(参考_電気のCO2排出係数!$1:$1048576,MATCH($C72,参考_電気のCO2排出係数!$C:$C,0),MATCH($E72,参考_電気のCO2排出係数!$6:$6,0)))</f>
        <v/>
      </c>
      <c r="H73" s="221" t="s">
        <v>434</v>
      </c>
      <c r="I73" s="96" t="s">
        <v>453</v>
      </c>
      <c r="J73" s="111">
        <f t="shared" si="0"/>
        <v>0</v>
      </c>
      <c r="K73" s="149"/>
      <c r="L73" s="149"/>
      <c r="M73" s="317"/>
      <c r="N73" s="318"/>
      <c r="O73" s="318"/>
      <c r="P73" s="318"/>
      <c r="Q73" s="50"/>
    </row>
    <row r="74" spans="2:45" ht="17.399999999999999" hidden="1" customHeight="1" outlineLevel="1">
      <c r="B74" s="398"/>
      <c r="C74" s="322" t="s">
        <v>1106</v>
      </c>
      <c r="D74" s="323"/>
      <c r="E74" s="327" t="s">
        <v>1120</v>
      </c>
      <c r="F74" s="222" t="s">
        <v>436</v>
      </c>
      <c r="G74" s="223" t="s">
        <v>519</v>
      </c>
      <c r="H74" s="221" t="s">
        <v>433</v>
      </c>
      <c r="I74" s="96" t="s">
        <v>453</v>
      </c>
      <c r="J74" s="111">
        <f t="shared" si="0"/>
        <v>0</v>
      </c>
      <c r="K74" s="149"/>
      <c r="L74" s="149"/>
      <c r="M74" s="317"/>
      <c r="N74" s="318"/>
      <c r="O74" s="318"/>
      <c r="P74" s="318"/>
      <c r="Q74" s="50"/>
      <c r="AC74" s="247" t="str">
        <f>C74</f>
        <v>電気事業者名を選択</v>
      </c>
      <c r="AD74" s="247" t="str">
        <f>IF(VLOOKUP($AC74,参考_電気のCO2排出係数!$C:$E,AD$58,FALSE)="エラー",AD$59,"メニューなし")</f>
        <v>メニューなし</v>
      </c>
      <c r="AE74" s="247" t="str">
        <f>IF(VLOOKUP($AC74,参考_電気のCO2排出係数!$C:$V,AE$58,FALSE)="エラー","",AE$59)</f>
        <v>メニューＡ</v>
      </c>
      <c r="AF74" s="247" t="str">
        <f>IF(VLOOKUP($AC74,参考_電気のCO2排出係数!$C:$V,AF$58,FALSE)="エラー","",AF$59)</f>
        <v>メニューＢ</v>
      </c>
      <c r="AG74" s="247" t="str">
        <f>IF(VLOOKUP($AC74,参考_電気のCO2排出係数!$C:$V,AG$58,FALSE)="エラー","",AG$59)</f>
        <v>メニューＣ</v>
      </c>
      <c r="AH74" s="247" t="str">
        <f>IF(VLOOKUP($AC74,参考_電気のCO2排出係数!$C:$V,AH$58,FALSE)="エラー","",AH$59)</f>
        <v>メニューＤ</v>
      </c>
      <c r="AI74" s="247" t="str">
        <f>IF(VLOOKUP($AC74,参考_電気のCO2排出係数!$C:$V,AI$58,FALSE)="エラー","",AI$59)</f>
        <v>メニューＥ</v>
      </c>
      <c r="AJ74" s="247" t="str">
        <f>IF(VLOOKUP($AC74,参考_電気のCO2排出係数!$C:$V,AJ$58,FALSE)="エラー","",AJ$59)</f>
        <v>メニューＦ</v>
      </c>
      <c r="AK74" s="247" t="str">
        <f>IF(VLOOKUP($AC74,参考_電気のCO2排出係数!$C:$V,AK$58,FALSE)="エラー","",AK$59)</f>
        <v>メニューＧ</v>
      </c>
      <c r="AL74" s="247" t="str">
        <f>IF(VLOOKUP($AC74,参考_電気のCO2排出係数!$C:$V,AL$58,FALSE)="エラー","",AL$59)</f>
        <v>メニューＨ</v>
      </c>
      <c r="AM74" s="247" t="str">
        <f>IF(VLOOKUP($AC74,参考_電気のCO2排出係数!$C:$V,AM$58,FALSE)="エラー","",AM$59)</f>
        <v>メニューＩ</v>
      </c>
      <c r="AN74" s="247" t="str">
        <f>IF(VLOOKUP($AC74,参考_電気のCO2排出係数!$C:$V,AN$58,FALSE)="エラー","",AN$59)</f>
        <v>メニューＪ</v>
      </c>
      <c r="AO74" s="247" t="str">
        <f>IF(VLOOKUP($AC74,参考_電気のCO2排出係数!$C:$V,AO$58,FALSE)="エラー","",AO$59)</f>
        <v>メニューＫ</v>
      </c>
      <c r="AP74" s="247" t="str">
        <f>IF(VLOOKUP($AC74,参考_電気のCO2排出係数!$C:$V,AP$58,FALSE)="エラー","",AP$59)</f>
        <v>メニューＬ</v>
      </c>
      <c r="AQ74" s="247" t="str">
        <f>IF(VLOOKUP($AC74,参考_電気のCO2排出係数!$C:$V,AQ$58,FALSE)="エラー","",AQ$59)</f>
        <v>メニューＭ</v>
      </c>
      <c r="AR74" s="247" t="str">
        <f>IF(VLOOKUP($AC74,参考_電気のCO2排出係数!$C:$V,AR$58,FALSE)="エラー","",AR$59)</f>
        <v>メニューＮ</v>
      </c>
      <c r="AS74" s="247" t="str">
        <f>IF(VLOOKUP($AC74,参考_電気のCO2排出係数!$C:$V,AS$58,FALSE)="エラー","",AS$59)</f>
        <v>参考値_事業者全体</v>
      </c>
    </row>
    <row r="75" spans="2:45" ht="17.399999999999999" hidden="1" customHeight="1" outlineLevel="1">
      <c r="B75" s="398"/>
      <c r="C75" s="324"/>
      <c r="D75" s="325"/>
      <c r="E75" s="327"/>
      <c r="F75" s="224" t="str">
        <f>IF($C74="電気事業者名を選択","",VLOOKUP($C74,参考_電気のCO2排出係数!$C:$D,2,FALSE))</f>
        <v/>
      </c>
      <c r="G75" s="225" t="str">
        <f>IF($C74="電気事業者名を選択","",INDEX(参考_電気のCO2排出係数!$1:$1048576,MATCH($C74,参考_電気のCO2排出係数!$C:$C,0),MATCH($E74,参考_電気のCO2排出係数!$6:$6,0)))</f>
        <v/>
      </c>
      <c r="H75" s="221" t="s">
        <v>434</v>
      </c>
      <c r="I75" s="96" t="s">
        <v>453</v>
      </c>
      <c r="J75" s="111">
        <f t="shared" si="0"/>
        <v>0</v>
      </c>
      <c r="K75" s="149"/>
      <c r="L75" s="149"/>
      <c r="M75" s="317"/>
      <c r="N75" s="318"/>
      <c r="O75" s="318"/>
      <c r="P75" s="318"/>
      <c r="Q75" s="50"/>
    </row>
    <row r="76" spans="2:45" ht="17.399999999999999" hidden="1" customHeight="1" outlineLevel="1">
      <c r="B76" s="398"/>
      <c r="C76" s="322" t="s">
        <v>1106</v>
      </c>
      <c r="D76" s="323"/>
      <c r="E76" s="327" t="s">
        <v>1120</v>
      </c>
      <c r="F76" s="222" t="s">
        <v>436</v>
      </c>
      <c r="G76" s="223" t="s">
        <v>519</v>
      </c>
      <c r="H76" s="221" t="s">
        <v>433</v>
      </c>
      <c r="I76" s="96" t="s">
        <v>453</v>
      </c>
      <c r="J76" s="111">
        <f t="shared" si="0"/>
        <v>0</v>
      </c>
      <c r="K76" s="149"/>
      <c r="L76" s="149"/>
      <c r="M76" s="317"/>
      <c r="N76" s="318"/>
      <c r="O76" s="318"/>
      <c r="P76" s="318"/>
      <c r="Q76" s="50"/>
      <c r="AC76" s="247" t="str">
        <f>C76</f>
        <v>電気事業者名を選択</v>
      </c>
      <c r="AD76" s="247" t="str">
        <f>IF(VLOOKUP($AC76,参考_電気のCO2排出係数!$C:$E,AD$58,FALSE)="エラー",AD$59,"メニューなし")</f>
        <v>メニューなし</v>
      </c>
      <c r="AE76" s="247" t="str">
        <f>IF(VLOOKUP($AC76,参考_電気のCO2排出係数!$C:$V,AE$58,FALSE)="エラー","",AE$59)</f>
        <v>メニューＡ</v>
      </c>
      <c r="AF76" s="247" t="str">
        <f>IF(VLOOKUP($AC76,参考_電気のCO2排出係数!$C:$V,AF$58,FALSE)="エラー","",AF$59)</f>
        <v>メニューＢ</v>
      </c>
      <c r="AG76" s="247" t="str">
        <f>IF(VLOOKUP($AC76,参考_電気のCO2排出係数!$C:$V,AG$58,FALSE)="エラー","",AG$59)</f>
        <v>メニューＣ</v>
      </c>
      <c r="AH76" s="247" t="str">
        <f>IF(VLOOKUP($AC76,参考_電気のCO2排出係数!$C:$V,AH$58,FALSE)="エラー","",AH$59)</f>
        <v>メニューＤ</v>
      </c>
      <c r="AI76" s="247" t="str">
        <f>IF(VLOOKUP($AC76,参考_電気のCO2排出係数!$C:$V,AI$58,FALSE)="エラー","",AI$59)</f>
        <v>メニューＥ</v>
      </c>
      <c r="AJ76" s="247" t="str">
        <f>IF(VLOOKUP($AC76,参考_電気のCO2排出係数!$C:$V,AJ$58,FALSE)="エラー","",AJ$59)</f>
        <v>メニューＦ</v>
      </c>
      <c r="AK76" s="247" t="str">
        <f>IF(VLOOKUP($AC76,参考_電気のCO2排出係数!$C:$V,AK$58,FALSE)="エラー","",AK$59)</f>
        <v>メニューＧ</v>
      </c>
      <c r="AL76" s="247" t="str">
        <f>IF(VLOOKUP($AC76,参考_電気のCO2排出係数!$C:$V,AL$58,FALSE)="エラー","",AL$59)</f>
        <v>メニューＨ</v>
      </c>
      <c r="AM76" s="247" t="str">
        <f>IF(VLOOKUP($AC76,参考_電気のCO2排出係数!$C:$V,AM$58,FALSE)="エラー","",AM$59)</f>
        <v>メニューＩ</v>
      </c>
      <c r="AN76" s="247" t="str">
        <f>IF(VLOOKUP($AC76,参考_電気のCO2排出係数!$C:$V,AN$58,FALSE)="エラー","",AN$59)</f>
        <v>メニューＪ</v>
      </c>
      <c r="AO76" s="247" t="str">
        <f>IF(VLOOKUP($AC76,参考_電気のCO2排出係数!$C:$V,AO$58,FALSE)="エラー","",AO$59)</f>
        <v>メニューＫ</v>
      </c>
      <c r="AP76" s="247" t="str">
        <f>IF(VLOOKUP($AC76,参考_電気のCO2排出係数!$C:$V,AP$58,FALSE)="エラー","",AP$59)</f>
        <v>メニューＬ</v>
      </c>
      <c r="AQ76" s="247" t="str">
        <f>IF(VLOOKUP($AC76,参考_電気のCO2排出係数!$C:$V,AQ$58,FALSE)="エラー","",AQ$59)</f>
        <v>メニューＭ</v>
      </c>
      <c r="AR76" s="247" t="str">
        <f>IF(VLOOKUP($AC76,参考_電気のCO2排出係数!$C:$V,AR$58,FALSE)="エラー","",AR$59)</f>
        <v>メニューＮ</v>
      </c>
      <c r="AS76" s="247" t="str">
        <f>IF(VLOOKUP($AC76,参考_電気のCO2排出係数!$C:$V,AS$58,FALSE)="エラー","",AS$59)</f>
        <v>参考値_事業者全体</v>
      </c>
    </row>
    <row r="77" spans="2:45" ht="17.399999999999999" hidden="1" customHeight="1" outlineLevel="1">
      <c r="B77" s="398"/>
      <c r="C77" s="324"/>
      <c r="D77" s="325"/>
      <c r="E77" s="327"/>
      <c r="F77" s="224" t="str">
        <f>IF($C76="電気事業者名を選択","",VLOOKUP($C76,参考_電気のCO2排出係数!$C:$D,2,FALSE))</f>
        <v/>
      </c>
      <c r="G77" s="225" t="str">
        <f>IF($C76="電気事業者名を選択","",INDEX(参考_電気のCO2排出係数!$1:$1048576,MATCH($C76,参考_電気のCO2排出係数!$C:$C,0),MATCH($E76,参考_電気のCO2排出係数!$6:$6,0)))</f>
        <v/>
      </c>
      <c r="H77" s="221" t="s">
        <v>434</v>
      </c>
      <c r="I77" s="96" t="s">
        <v>453</v>
      </c>
      <c r="J77" s="111">
        <f t="shared" si="0"/>
        <v>0</v>
      </c>
      <c r="K77" s="149"/>
      <c r="L77" s="149"/>
      <c r="M77" s="317"/>
      <c r="N77" s="318"/>
      <c r="O77" s="318"/>
      <c r="P77" s="318"/>
      <c r="Q77" s="50"/>
    </row>
    <row r="78" spans="2:45" ht="17.399999999999999" hidden="1" customHeight="1" outlineLevel="1">
      <c r="B78" s="398"/>
      <c r="C78" s="322" t="s">
        <v>1106</v>
      </c>
      <c r="D78" s="323"/>
      <c r="E78" s="327" t="s">
        <v>1120</v>
      </c>
      <c r="F78" s="222" t="s">
        <v>436</v>
      </c>
      <c r="G78" s="223" t="s">
        <v>519</v>
      </c>
      <c r="H78" s="221" t="s">
        <v>433</v>
      </c>
      <c r="I78" s="96" t="s">
        <v>453</v>
      </c>
      <c r="J78" s="111">
        <f t="shared" si="0"/>
        <v>0</v>
      </c>
      <c r="K78" s="149"/>
      <c r="L78" s="149"/>
      <c r="M78" s="317"/>
      <c r="N78" s="318"/>
      <c r="O78" s="318"/>
      <c r="P78" s="318"/>
      <c r="Q78" s="50"/>
      <c r="AC78" s="247" t="str">
        <f>C78</f>
        <v>電気事業者名を選択</v>
      </c>
      <c r="AD78" s="247" t="str">
        <f>IF(VLOOKUP($AC78,参考_電気のCO2排出係数!$C:$E,AD$58,FALSE)="エラー",AD$59,"メニューなし")</f>
        <v>メニューなし</v>
      </c>
      <c r="AE78" s="247" t="str">
        <f>IF(VLOOKUP($AC78,参考_電気のCO2排出係数!$C:$V,AE$58,FALSE)="エラー","",AE$59)</f>
        <v>メニューＡ</v>
      </c>
      <c r="AF78" s="247" t="str">
        <f>IF(VLOOKUP($AC78,参考_電気のCO2排出係数!$C:$V,AF$58,FALSE)="エラー","",AF$59)</f>
        <v>メニューＢ</v>
      </c>
      <c r="AG78" s="247" t="str">
        <f>IF(VLOOKUP($AC78,参考_電気のCO2排出係数!$C:$V,AG$58,FALSE)="エラー","",AG$59)</f>
        <v>メニューＣ</v>
      </c>
      <c r="AH78" s="247" t="str">
        <f>IF(VLOOKUP($AC78,参考_電気のCO2排出係数!$C:$V,AH$58,FALSE)="エラー","",AH$59)</f>
        <v>メニューＤ</v>
      </c>
      <c r="AI78" s="247" t="str">
        <f>IF(VLOOKUP($AC78,参考_電気のCO2排出係数!$C:$V,AI$58,FALSE)="エラー","",AI$59)</f>
        <v>メニューＥ</v>
      </c>
      <c r="AJ78" s="247" t="str">
        <f>IF(VLOOKUP($AC78,参考_電気のCO2排出係数!$C:$V,AJ$58,FALSE)="エラー","",AJ$59)</f>
        <v>メニューＦ</v>
      </c>
      <c r="AK78" s="247" t="str">
        <f>IF(VLOOKUP($AC78,参考_電気のCO2排出係数!$C:$V,AK$58,FALSE)="エラー","",AK$59)</f>
        <v>メニューＧ</v>
      </c>
      <c r="AL78" s="247" t="str">
        <f>IF(VLOOKUP($AC78,参考_電気のCO2排出係数!$C:$V,AL$58,FALSE)="エラー","",AL$59)</f>
        <v>メニューＨ</v>
      </c>
      <c r="AM78" s="247" t="str">
        <f>IF(VLOOKUP($AC78,参考_電気のCO2排出係数!$C:$V,AM$58,FALSE)="エラー","",AM$59)</f>
        <v>メニューＩ</v>
      </c>
      <c r="AN78" s="247" t="str">
        <f>IF(VLOOKUP($AC78,参考_電気のCO2排出係数!$C:$V,AN$58,FALSE)="エラー","",AN$59)</f>
        <v>メニューＪ</v>
      </c>
      <c r="AO78" s="247" t="str">
        <f>IF(VLOOKUP($AC78,参考_電気のCO2排出係数!$C:$V,AO$58,FALSE)="エラー","",AO$59)</f>
        <v>メニューＫ</v>
      </c>
      <c r="AP78" s="247" t="str">
        <f>IF(VLOOKUP($AC78,参考_電気のCO2排出係数!$C:$V,AP$58,FALSE)="エラー","",AP$59)</f>
        <v>メニューＬ</v>
      </c>
      <c r="AQ78" s="247" t="str">
        <f>IF(VLOOKUP($AC78,参考_電気のCO2排出係数!$C:$V,AQ$58,FALSE)="エラー","",AQ$59)</f>
        <v>メニューＭ</v>
      </c>
      <c r="AR78" s="247" t="str">
        <f>IF(VLOOKUP($AC78,参考_電気のCO2排出係数!$C:$V,AR$58,FALSE)="エラー","",AR$59)</f>
        <v>メニューＮ</v>
      </c>
      <c r="AS78" s="247" t="str">
        <f>IF(VLOOKUP($AC78,参考_電気のCO2排出係数!$C:$V,AS$58,FALSE)="エラー","",AS$59)</f>
        <v>参考値_事業者全体</v>
      </c>
    </row>
    <row r="79" spans="2:45" ht="17.399999999999999" hidden="1" customHeight="1" outlineLevel="1">
      <c r="B79" s="398"/>
      <c r="C79" s="324"/>
      <c r="D79" s="325"/>
      <c r="E79" s="327"/>
      <c r="F79" s="224" t="str">
        <f>IF($C78="電気事業者名を選択","",VLOOKUP($C78,参考_電気のCO2排出係数!$C:$D,2,FALSE))</f>
        <v/>
      </c>
      <c r="G79" s="225" t="str">
        <f>IF($C78="電気事業者名を選択","",INDEX(参考_電気のCO2排出係数!$1:$1048576,MATCH($C78,参考_電気のCO2排出係数!$C:$C,0),MATCH($E78,参考_電気のCO2排出係数!$6:$6,0)))</f>
        <v/>
      </c>
      <c r="H79" s="221" t="s">
        <v>434</v>
      </c>
      <c r="I79" s="96" t="s">
        <v>453</v>
      </c>
      <c r="J79" s="111">
        <f t="shared" si="0"/>
        <v>0</v>
      </c>
      <c r="K79" s="149"/>
      <c r="L79" s="149"/>
      <c r="M79" s="317"/>
      <c r="N79" s="318"/>
      <c r="O79" s="318"/>
      <c r="P79" s="318"/>
      <c r="Q79" s="50"/>
    </row>
    <row r="80" spans="2:45" ht="17.399999999999999" hidden="1" customHeight="1" outlineLevel="1">
      <c r="B80" s="398"/>
      <c r="C80" s="322" t="s">
        <v>1106</v>
      </c>
      <c r="D80" s="323"/>
      <c r="E80" s="327" t="s">
        <v>1120</v>
      </c>
      <c r="F80" s="222" t="s">
        <v>436</v>
      </c>
      <c r="G80" s="223" t="s">
        <v>519</v>
      </c>
      <c r="H80" s="221" t="s">
        <v>433</v>
      </c>
      <c r="I80" s="96" t="s">
        <v>453</v>
      </c>
      <c r="J80" s="111">
        <f t="shared" si="0"/>
        <v>0</v>
      </c>
      <c r="K80" s="149"/>
      <c r="L80" s="149"/>
      <c r="M80" s="317"/>
      <c r="N80" s="318"/>
      <c r="O80" s="318"/>
      <c r="P80" s="318"/>
      <c r="Q80" s="50"/>
      <c r="AC80" s="247" t="str">
        <f>C80</f>
        <v>電気事業者名を選択</v>
      </c>
      <c r="AD80" s="247" t="str">
        <f>IF(VLOOKUP($AC80,参考_電気のCO2排出係数!$C:$E,AD$58,FALSE)="エラー",AD$59,"メニューなし")</f>
        <v>メニューなし</v>
      </c>
      <c r="AE80" s="247" t="str">
        <f>IF(VLOOKUP($AC80,参考_電気のCO2排出係数!$C:$V,AE$58,FALSE)="エラー","",AE$59)</f>
        <v>メニューＡ</v>
      </c>
      <c r="AF80" s="247" t="str">
        <f>IF(VLOOKUP($AC80,参考_電気のCO2排出係数!$C:$V,AF$58,FALSE)="エラー","",AF$59)</f>
        <v>メニューＢ</v>
      </c>
      <c r="AG80" s="247" t="str">
        <f>IF(VLOOKUP($AC80,参考_電気のCO2排出係数!$C:$V,AG$58,FALSE)="エラー","",AG$59)</f>
        <v>メニューＣ</v>
      </c>
      <c r="AH80" s="247" t="str">
        <f>IF(VLOOKUP($AC80,参考_電気のCO2排出係数!$C:$V,AH$58,FALSE)="エラー","",AH$59)</f>
        <v>メニューＤ</v>
      </c>
      <c r="AI80" s="247" t="str">
        <f>IF(VLOOKUP($AC80,参考_電気のCO2排出係数!$C:$V,AI$58,FALSE)="エラー","",AI$59)</f>
        <v>メニューＥ</v>
      </c>
      <c r="AJ80" s="247" t="str">
        <f>IF(VLOOKUP($AC80,参考_電気のCO2排出係数!$C:$V,AJ$58,FALSE)="エラー","",AJ$59)</f>
        <v>メニューＦ</v>
      </c>
      <c r="AK80" s="247" t="str">
        <f>IF(VLOOKUP($AC80,参考_電気のCO2排出係数!$C:$V,AK$58,FALSE)="エラー","",AK$59)</f>
        <v>メニューＧ</v>
      </c>
      <c r="AL80" s="247" t="str">
        <f>IF(VLOOKUP($AC80,参考_電気のCO2排出係数!$C:$V,AL$58,FALSE)="エラー","",AL$59)</f>
        <v>メニューＨ</v>
      </c>
      <c r="AM80" s="247" t="str">
        <f>IF(VLOOKUP($AC80,参考_電気のCO2排出係数!$C:$V,AM$58,FALSE)="エラー","",AM$59)</f>
        <v>メニューＩ</v>
      </c>
      <c r="AN80" s="247" t="str">
        <f>IF(VLOOKUP($AC80,参考_電気のCO2排出係数!$C:$V,AN$58,FALSE)="エラー","",AN$59)</f>
        <v>メニューＪ</v>
      </c>
      <c r="AO80" s="247" t="str">
        <f>IF(VLOOKUP($AC80,参考_電気のCO2排出係数!$C:$V,AO$58,FALSE)="エラー","",AO$59)</f>
        <v>メニューＫ</v>
      </c>
      <c r="AP80" s="247" t="str">
        <f>IF(VLOOKUP($AC80,参考_電気のCO2排出係数!$C:$V,AP$58,FALSE)="エラー","",AP$59)</f>
        <v>メニューＬ</v>
      </c>
      <c r="AQ80" s="247" t="str">
        <f>IF(VLOOKUP($AC80,参考_電気のCO2排出係数!$C:$V,AQ$58,FALSE)="エラー","",AQ$59)</f>
        <v>メニューＭ</v>
      </c>
      <c r="AR80" s="247" t="str">
        <f>IF(VLOOKUP($AC80,参考_電気のCO2排出係数!$C:$V,AR$58,FALSE)="エラー","",AR$59)</f>
        <v>メニューＮ</v>
      </c>
      <c r="AS80" s="247" t="str">
        <f>IF(VLOOKUP($AC80,参考_電気のCO2排出係数!$C:$V,AS$58,FALSE)="エラー","",AS$59)</f>
        <v>参考値_事業者全体</v>
      </c>
    </row>
    <row r="81" spans="2:45" ht="17.399999999999999" hidden="1" customHeight="1" outlineLevel="1">
      <c r="B81" s="398"/>
      <c r="C81" s="324"/>
      <c r="D81" s="325"/>
      <c r="E81" s="327"/>
      <c r="F81" s="224" t="str">
        <f>IF($C80="電気事業者名を選択","",VLOOKUP($C80,参考_電気のCO2排出係数!$C:$D,2,FALSE))</f>
        <v/>
      </c>
      <c r="G81" s="225" t="str">
        <f>IF($C80="電気事業者名を選択","",INDEX(参考_電気のCO2排出係数!$1:$1048576,MATCH($C80,参考_電気のCO2排出係数!$C:$C,0),MATCH($E80,参考_電気のCO2排出係数!$6:$6,0)))</f>
        <v/>
      </c>
      <c r="H81" s="221" t="s">
        <v>434</v>
      </c>
      <c r="I81" s="96" t="s">
        <v>453</v>
      </c>
      <c r="J81" s="111">
        <f t="shared" si="0"/>
        <v>0</v>
      </c>
      <c r="K81" s="149"/>
      <c r="L81" s="149"/>
      <c r="M81" s="317"/>
      <c r="N81" s="318"/>
      <c r="O81" s="318"/>
      <c r="P81" s="318"/>
      <c r="Q81" s="50"/>
    </row>
    <row r="82" spans="2:45" ht="17.399999999999999" hidden="1" customHeight="1" outlineLevel="1">
      <c r="B82" s="398"/>
      <c r="C82" s="322" t="s">
        <v>1106</v>
      </c>
      <c r="D82" s="323"/>
      <c r="E82" s="327" t="s">
        <v>1120</v>
      </c>
      <c r="F82" s="222" t="s">
        <v>436</v>
      </c>
      <c r="G82" s="223" t="s">
        <v>519</v>
      </c>
      <c r="H82" s="221" t="s">
        <v>433</v>
      </c>
      <c r="I82" s="96" t="s">
        <v>453</v>
      </c>
      <c r="J82" s="111">
        <f t="shared" si="0"/>
        <v>0</v>
      </c>
      <c r="K82" s="149"/>
      <c r="L82" s="149"/>
      <c r="M82" s="317"/>
      <c r="N82" s="318"/>
      <c r="O82" s="318"/>
      <c r="P82" s="318"/>
      <c r="Q82" s="50"/>
      <c r="AC82" s="247" t="str">
        <f>C82</f>
        <v>電気事業者名を選択</v>
      </c>
      <c r="AD82" s="247" t="str">
        <f>IF(VLOOKUP($AC82,参考_電気のCO2排出係数!$C:$E,AD$58,FALSE)="エラー",AD$59,"メニューなし")</f>
        <v>メニューなし</v>
      </c>
      <c r="AE82" s="247" t="str">
        <f>IF(VLOOKUP($AC82,参考_電気のCO2排出係数!$C:$V,AE$58,FALSE)="エラー","",AE$59)</f>
        <v>メニューＡ</v>
      </c>
      <c r="AF82" s="247" t="str">
        <f>IF(VLOOKUP($AC82,参考_電気のCO2排出係数!$C:$V,AF$58,FALSE)="エラー","",AF$59)</f>
        <v>メニューＢ</v>
      </c>
      <c r="AG82" s="247" t="str">
        <f>IF(VLOOKUP($AC82,参考_電気のCO2排出係数!$C:$V,AG$58,FALSE)="エラー","",AG$59)</f>
        <v>メニューＣ</v>
      </c>
      <c r="AH82" s="247" t="str">
        <f>IF(VLOOKUP($AC82,参考_電気のCO2排出係数!$C:$V,AH$58,FALSE)="エラー","",AH$59)</f>
        <v>メニューＤ</v>
      </c>
      <c r="AI82" s="247" t="str">
        <f>IF(VLOOKUP($AC82,参考_電気のCO2排出係数!$C:$V,AI$58,FALSE)="エラー","",AI$59)</f>
        <v>メニューＥ</v>
      </c>
      <c r="AJ82" s="247" t="str">
        <f>IF(VLOOKUP($AC82,参考_電気のCO2排出係数!$C:$V,AJ$58,FALSE)="エラー","",AJ$59)</f>
        <v>メニューＦ</v>
      </c>
      <c r="AK82" s="247" t="str">
        <f>IF(VLOOKUP($AC82,参考_電気のCO2排出係数!$C:$V,AK$58,FALSE)="エラー","",AK$59)</f>
        <v>メニューＧ</v>
      </c>
      <c r="AL82" s="247" t="str">
        <f>IF(VLOOKUP($AC82,参考_電気のCO2排出係数!$C:$V,AL$58,FALSE)="エラー","",AL$59)</f>
        <v>メニューＨ</v>
      </c>
      <c r="AM82" s="247" t="str">
        <f>IF(VLOOKUP($AC82,参考_電気のCO2排出係数!$C:$V,AM$58,FALSE)="エラー","",AM$59)</f>
        <v>メニューＩ</v>
      </c>
      <c r="AN82" s="247" t="str">
        <f>IF(VLOOKUP($AC82,参考_電気のCO2排出係数!$C:$V,AN$58,FALSE)="エラー","",AN$59)</f>
        <v>メニューＪ</v>
      </c>
      <c r="AO82" s="247" t="str">
        <f>IF(VLOOKUP($AC82,参考_電気のCO2排出係数!$C:$V,AO$58,FALSE)="エラー","",AO$59)</f>
        <v>メニューＫ</v>
      </c>
      <c r="AP82" s="247" t="str">
        <f>IF(VLOOKUP($AC82,参考_電気のCO2排出係数!$C:$V,AP$58,FALSE)="エラー","",AP$59)</f>
        <v>メニューＬ</v>
      </c>
      <c r="AQ82" s="247" t="str">
        <f>IF(VLOOKUP($AC82,参考_電気のCO2排出係数!$C:$V,AQ$58,FALSE)="エラー","",AQ$59)</f>
        <v>メニューＭ</v>
      </c>
      <c r="AR82" s="247" t="str">
        <f>IF(VLOOKUP($AC82,参考_電気のCO2排出係数!$C:$V,AR$58,FALSE)="エラー","",AR$59)</f>
        <v>メニューＮ</v>
      </c>
      <c r="AS82" s="247" t="str">
        <f>IF(VLOOKUP($AC82,参考_電気のCO2排出係数!$C:$V,AS$58,FALSE)="エラー","",AS$59)</f>
        <v>参考値_事業者全体</v>
      </c>
    </row>
    <row r="83" spans="2:45" ht="17.399999999999999" hidden="1" customHeight="1" outlineLevel="1">
      <c r="B83" s="398"/>
      <c r="C83" s="324"/>
      <c r="D83" s="325"/>
      <c r="E83" s="327"/>
      <c r="F83" s="224" t="str">
        <f>IF($C82="電気事業者名を選択","",VLOOKUP($C82,参考_電気のCO2排出係数!$C:$D,2,FALSE))</f>
        <v/>
      </c>
      <c r="G83" s="225" t="str">
        <f>IF($C82="電気事業者名を選択","",INDEX(参考_電気のCO2排出係数!$1:$1048576,MATCH($C82,参考_電気のCO2排出係数!$C:$C,0),MATCH($E82,参考_電気のCO2排出係数!$6:$6,0)))</f>
        <v/>
      </c>
      <c r="H83" s="221" t="s">
        <v>434</v>
      </c>
      <c r="I83" s="96" t="s">
        <v>453</v>
      </c>
      <c r="J83" s="111">
        <f t="shared" si="0"/>
        <v>0</v>
      </c>
      <c r="K83" s="149"/>
      <c r="L83" s="149"/>
      <c r="M83" s="317"/>
      <c r="N83" s="318"/>
      <c r="O83" s="318"/>
      <c r="P83" s="318"/>
      <c r="Q83" s="50"/>
    </row>
    <row r="84" spans="2:45" ht="17.399999999999999" hidden="1" customHeight="1" outlineLevel="1">
      <c r="B84" s="398"/>
      <c r="C84" s="322" t="s">
        <v>1106</v>
      </c>
      <c r="D84" s="323"/>
      <c r="E84" s="327" t="s">
        <v>1120</v>
      </c>
      <c r="F84" s="222" t="s">
        <v>436</v>
      </c>
      <c r="G84" s="223" t="s">
        <v>519</v>
      </c>
      <c r="H84" s="221" t="s">
        <v>433</v>
      </c>
      <c r="I84" s="96" t="s">
        <v>453</v>
      </c>
      <c r="J84" s="111">
        <f t="shared" si="0"/>
        <v>0</v>
      </c>
      <c r="K84" s="149"/>
      <c r="L84" s="149"/>
      <c r="M84" s="317"/>
      <c r="N84" s="318"/>
      <c r="O84" s="318"/>
      <c r="P84" s="318"/>
      <c r="Q84" s="50"/>
      <c r="AC84" s="247" t="str">
        <f>C84</f>
        <v>電気事業者名を選択</v>
      </c>
      <c r="AD84" s="247" t="str">
        <f>IF(VLOOKUP($AC84,参考_電気のCO2排出係数!$C:$E,AD$58,FALSE)="エラー",AD$59,"メニューなし")</f>
        <v>メニューなし</v>
      </c>
      <c r="AE84" s="247" t="str">
        <f>IF(VLOOKUP($AC84,参考_電気のCO2排出係数!$C:$V,AE$58,FALSE)="エラー","",AE$59)</f>
        <v>メニューＡ</v>
      </c>
      <c r="AF84" s="247" t="str">
        <f>IF(VLOOKUP($AC84,参考_電気のCO2排出係数!$C:$V,AF$58,FALSE)="エラー","",AF$59)</f>
        <v>メニューＢ</v>
      </c>
      <c r="AG84" s="247" t="str">
        <f>IF(VLOOKUP($AC84,参考_電気のCO2排出係数!$C:$V,AG$58,FALSE)="エラー","",AG$59)</f>
        <v>メニューＣ</v>
      </c>
      <c r="AH84" s="247" t="str">
        <f>IF(VLOOKUP($AC84,参考_電気のCO2排出係数!$C:$V,AH$58,FALSE)="エラー","",AH$59)</f>
        <v>メニューＤ</v>
      </c>
      <c r="AI84" s="247" t="str">
        <f>IF(VLOOKUP($AC84,参考_電気のCO2排出係数!$C:$V,AI$58,FALSE)="エラー","",AI$59)</f>
        <v>メニューＥ</v>
      </c>
      <c r="AJ84" s="247" t="str">
        <f>IF(VLOOKUP($AC84,参考_電気のCO2排出係数!$C:$V,AJ$58,FALSE)="エラー","",AJ$59)</f>
        <v>メニューＦ</v>
      </c>
      <c r="AK84" s="247" t="str">
        <f>IF(VLOOKUP($AC84,参考_電気のCO2排出係数!$C:$V,AK$58,FALSE)="エラー","",AK$59)</f>
        <v>メニューＧ</v>
      </c>
      <c r="AL84" s="247" t="str">
        <f>IF(VLOOKUP($AC84,参考_電気のCO2排出係数!$C:$V,AL$58,FALSE)="エラー","",AL$59)</f>
        <v>メニューＨ</v>
      </c>
      <c r="AM84" s="247" t="str">
        <f>IF(VLOOKUP($AC84,参考_電気のCO2排出係数!$C:$V,AM$58,FALSE)="エラー","",AM$59)</f>
        <v>メニューＩ</v>
      </c>
      <c r="AN84" s="247" t="str">
        <f>IF(VLOOKUP($AC84,参考_電気のCO2排出係数!$C:$V,AN$58,FALSE)="エラー","",AN$59)</f>
        <v>メニューＪ</v>
      </c>
      <c r="AO84" s="247" t="str">
        <f>IF(VLOOKUP($AC84,参考_電気のCO2排出係数!$C:$V,AO$58,FALSE)="エラー","",AO$59)</f>
        <v>メニューＫ</v>
      </c>
      <c r="AP84" s="247" t="str">
        <f>IF(VLOOKUP($AC84,参考_電気のCO2排出係数!$C:$V,AP$58,FALSE)="エラー","",AP$59)</f>
        <v>メニューＬ</v>
      </c>
      <c r="AQ84" s="247" t="str">
        <f>IF(VLOOKUP($AC84,参考_電気のCO2排出係数!$C:$V,AQ$58,FALSE)="エラー","",AQ$59)</f>
        <v>メニューＭ</v>
      </c>
      <c r="AR84" s="247" t="str">
        <f>IF(VLOOKUP($AC84,参考_電気のCO2排出係数!$C:$V,AR$58,FALSE)="エラー","",AR$59)</f>
        <v>メニューＮ</v>
      </c>
      <c r="AS84" s="247" t="str">
        <f>IF(VLOOKUP($AC84,参考_電気のCO2排出係数!$C:$V,AS$58,FALSE)="エラー","",AS$59)</f>
        <v>参考値_事業者全体</v>
      </c>
    </row>
    <row r="85" spans="2:45" ht="17.399999999999999" hidden="1" customHeight="1" outlineLevel="1">
      <c r="B85" s="398"/>
      <c r="C85" s="324"/>
      <c r="D85" s="325"/>
      <c r="E85" s="327"/>
      <c r="F85" s="224" t="str">
        <f>IF($C84="電気事業者名を選択","",VLOOKUP($C84,参考_電気のCO2排出係数!$C:$D,2,FALSE))</f>
        <v/>
      </c>
      <c r="G85" s="225" t="str">
        <f>IF($C84="電気事業者名を選択","",INDEX(参考_電気のCO2排出係数!$1:$1048576,MATCH($C84,参考_電気のCO2排出係数!$C:$C,0),MATCH($E84,参考_電気のCO2排出係数!$6:$6,0)))</f>
        <v/>
      </c>
      <c r="H85" s="221" t="s">
        <v>434</v>
      </c>
      <c r="I85" s="96" t="s">
        <v>453</v>
      </c>
      <c r="J85" s="111">
        <f t="shared" si="0"/>
        <v>0</v>
      </c>
      <c r="K85" s="149"/>
      <c r="L85" s="149"/>
      <c r="M85" s="317"/>
      <c r="N85" s="318"/>
      <c r="O85" s="318"/>
      <c r="P85" s="318"/>
      <c r="Q85" s="50"/>
    </row>
    <row r="86" spans="2:45" ht="17.25" hidden="1" customHeight="1" outlineLevel="1">
      <c r="B86" s="398"/>
      <c r="C86" s="322" t="s">
        <v>1106</v>
      </c>
      <c r="D86" s="323"/>
      <c r="E86" s="327" t="s">
        <v>1120</v>
      </c>
      <c r="F86" s="222" t="s">
        <v>436</v>
      </c>
      <c r="G86" s="223" t="s">
        <v>519</v>
      </c>
      <c r="H86" s="221" t="s">
        <v>433</v>
      </c>
      <c r="I86" s="96" t="s">
        <v>453</v>
      </c>
      <c r="J86" s="111">
        <f t="shared" si="0"/>
        <v>0</v>
      </c>
      <c r="K86" s="149"/>
      <c r="L86" s="149"/>
      <c r="M86" s="317"/>
      <c r="N86" s="318"/>
      <c r="O86" s="318"/>
      <c r="P86" s="318"/>
      <c r="Q86" s="50"/>
      <c r="AC86" s="247" t="str">
        <f>C86</f>
        <v>電気事業者名を選択</v>
      </c>
      <c r="AD86" s="247" t="str">
        <f>IF(VLOOKUP($AC86,参考_電気のCO2排出係数!$C:$E,AD$58,FALSE)="エラー",AD$59,"メニューなし")</f>
        <v>メニューなし</v>
      </c>
      <c r="AE86" s="247" t="str">
        <f>IF(VLOOKUP($AC86,参考_電気のCO2排出係数!$C:$V,AE$58,FALSE)="エラー","",AE$59)</f>
        <v>メニューＡ</v>
      </c>
      <c r="AF86" s="247" t="str">
        <f>IF(VLOOKUP($AC86,参考_電気のCO2排出係数!$C:$V,AF$58,FALSE)="エラー","",AF$59)</f>
        <v>メニューＢ</v>
      </c>
      <c r="AG86" s="247" t="str">
        <f>IF(VLOOKUP($AC86,参考_電気のCO2排出係数!$C:$V,AG$58,FALSE)="エラー","",AG$59)</f>
        <v>メニューＣ</v>
      </c>
      <c r="AH86" s="247" t="str">
        <f>IF(VLOOKUP($AC86,参考_電気のCO2排出係数!$C:$V,AH$58,FALSE)="エラー","",AH$59)</f>
        <v>メニューＤ</v>
      </c>
      <c r="AI86" s="247" t="str">
        <f>IF(VLOOKUP($AC86,参考_電気のCO2排出係数!$C:$V,AI$58,FALSE)="エラー","",AI$59)</f>
        <v>メニューＥ</v>
      </c>
      <c r="AJ86" s="247" t="str">
        <f>IF(VLOOKUP($AC86,参考_電気のCO2排出係数!$C:$V,AJ$58,FALSE)="エラー","",AJ$59)</f>
        <v>メニューＦ</v>
      </c>
      <c r="AK86" s="247" t="str">
        <f>IF(VLOOKUP($AC86,参考_電気のCO2排出係数!$C:$V,AK$58,FALSE)="エラー","",AK$59)</f>
        <v>メニューＧ</v>
      </c>
      <c r="AL86" s="247" t="str">
        <f>IF(VLOOKUP($AC86,参考_電気のCO2排出係数!$C:$V,AL$58,FALSE)="エラー","",AL$59)</f>
        <v>メニューＨ</v>
      </c>
      <c r="AM86" s="247" t="str">
        <f>IF(VLOOKUP($AC86,参考_電気のCO2排出係数!$C:$V,AM$58,FALSE)="エラー","",AM$59)</f>
        <v>メニューＩ</v>
      </c>
      <c r="AN86" s="247" t="str">
        <f>IF(VLOOKUP($AC86,参考_電気のCO2排出係数!$C:$V,AN$58,FALSE)="エラー","",AN$59)</f>
        <v>メニューＪ</v>
      </c>
      <c r="AO86" s="247" t="str">
        <f>IF(VLOOKUP($AC86,参考_電気のCO2排出係数!$C:$V,AO$58,FALSE)="エラー","",AO$59)</f>
        <v>メニューＫ</v>
      </c>
      <c r="AP86" s="247" t="str">
        <f>IF(VLOOKUP($AC86,参考_電気のCO2排出係数!$C:$V,AP$58,FALSE)="エラー","",AP$59)</f>
        <v>メニューＬ</v>
      </c>
      <c r="AQ86" s="247" t="str">
        <f>IF(VLOOKUP($AC86,参考_電気のCO2排出係数!$C:$V,AQ$58,FALSE)="エラー","",AQ$59)</f>
        <v>メニューＭ</v>
      </c>
      <c r="AR86" s="247" t="str">
        <f>IF(VLOOKUP($AC86,参考_電気のCO2排出係数!$C:$V,AR$58,FALSE)="エラー","",AR$59)</f>
        <v>メニューＮ</v>
      </c>
      <c r="AS86" s="247" t="str">
        <f>IF(VLOOKUP($AC86,参考_電気のCO2排出係数!$C:$V,AS$58,FALSE)="エラー","",AS$59)</f>
        <v>参考値_事業者全体</v>
      </c>
    </row>
    <row r="87" spans="2:45" ht="17.399999999999999" hidden="1" customHeight="1" outlineLevel="1">
      <c r="B87" s="398"/>
      <c r="C87" s="324"/>
      <c r="D87" s="325"/>
      <c r="E87" s="327"/>
      <c r="F87" s="224" t="str">
        <f>IF($C86="電気事業者名を選択","",VLOOKUP($C86,参考_電気のCO2排出係数!$C:$D,2,FALSE))</f>
        <v/>
      </c>
      <c r="G87" s="225" t="str">
        <f>IF($C86="電気事業者名を選択","",INDEX(参考_電気のCO2排出係数!$1:$1048576,MATCH($C86,参考_電気のCO2排出係数!$C:$C,0),MATCH($E86,参考_電気のCO2排出係数!$6:$6,0)))</f>
        <v/>
      </c>
      <c r="H87" s="221" t="s">
        <v>434</v>
      </c>
      <c r="I87" s="96" t="s">
        <v>453</v>
      </c>
      <c r="J87" s="111">
        <f t="shared" si="0"/>
        <v>0</v>
      </c>
      <c r="K87" s="149"/>
      <c r="L87" s="149"/>
      <c r="M87" s="317"/>
      <c r="N87" s="318"/>
      <c r="O87" s="318"/>
      <c r="P87" s="318"/>
      <c r="Q87" s="50"/>
    </row>
    <row r="88" spans="2:45" ht="17.399999999999999" hidden="1" customHeight="1" outlineLevel="1">
      <c r="B88" s="398"/>
      <c r="C88" s="322" t="s">
        <v>1106</v>
      </c>
      <c r="D88" s="323"/>
      <c r="E88" s="327" t="s">
        <v>1120</v>
      </c>
      <c r="F88" s="222" t="s">
        <v>436</v>
      </c>
      <c r="G88" s="223" t="s">
        <v>519</v>
      </c>
      <c r="H88" s="221" t="s">
        <v>433</v>
      </c>
      <c r="I88" s="96" t="s">
        <v>453</v>
      </c>
      <c r="J88" s="111">
        <f t="shared" si="0"/>
        <v>0</v>
      </c>
      <c r="K88" s="149"/>
      <c r="L88" s="149"/>
      <c r="M88" s="317"/>
      <c r="N88" s="318"/>
      <c r="O88" s="318"/>
      <c r="P88" s="318"/>
      <c r="Q88" s="50"/>
      <c r="AC88" s="247" t="str">
        <f>C88</f>
        <v>電気事業者名を選択</v>
      </c>
      <c r="AD88" s="247" t="str">
        <f>IF(VLOOKUP($AC88,参考_電気のCO2排出係数!$C:$E,AD$58,FALSE)="エラー",AD$59,"メニューなし")</f>
        <v>メニューなし</v>
      </c>
      <c r="AE88" s="247" t="str">
        <f>IF(VLOOKUP($AC88,参考_電気のCO2排出係数!$C:$V,AE$58,FALSE)="エラー","",AE$59)</f>
        <v>メニューＡ</v>
      </c>
      <c r="AF88" s="247" t="str">
        <f>IF(VLOOKUP($AC88,参考_電気のCO2排出係数!$C:$V,AF$58,FALSE)="エラー","",AF$59)</f>
        <v>メニューＢ</v>
      </c>
      <c r="AG88" s="247" t="str">
        <f>IF(VLOOKUP($AC88,参考_電気のCO2排出係数!$C:$V,AG$58,FALSE)="エラー","",AG$59)</f>
        <v>メニューＣ</v>
      </c>
      <c r="AH88" s="247" t="str">
        <f>IF(VLOOKUP($AC88,参考_電気のCO2排出係数!$C:$V,AH$58,FALSE)="エラー","",AH$59)</f>
        <v>メニューＤ</v>
      </c>
      <c r="AI88" s="247" t="str">
        <f>IF(VLOOKUP($AC88,参考_電気のCO2排出係数!$C:$V,AI$58,FALSE)="エラー","",AI$59)</f>
        <v>メニューＥ</v>
      </c>
      <c r="AJ88" s="247" t="str">
        <f>IF(VLOOKUP($AC88,参考_電気のCO2排出係数!$C:$V,AJ$58,FALSE)="エラー","",AJ$59)</f>
        <v>メニューＦ</v>
      </c>
      <c r="AK88" s="247" t="str">
        <f>IF(VLOOKUP($AC88,参考_電気のCO2排出係数!$C:$V,AK$58,FALSE)="エラー","",AK$59)</f>
        <v>メニューＧ</v>
      </c>
      <c r="AL88" s="247" t="str">
        <f>IF(VLOOKUP($AC88,参考_電気のCO2排出係数!$C:$V,AL$58,FALSE)="エラー","",AL$59)</f>
        <v>メニューＨ</v>
      </c>
      <c r="AM88" s="247" t="str">
        <f>IF(VLOOKUP($AC88,参考_電気のCO2排出係数!$C:$V,AM$58,FALSE)="エラー","",AM$59)</f>
        <v>メニューＩ</v>
      </c>
      <c r="AN88" s="247" t="str">
        <f>IF(VLOOKUP($AC88,参考_電気のCO2排出係数!$C:$V,AN$58,FALSE)="エラー","",AN$59)</f>
        <v>メニューＪ</v>
      </c>
      <c r="AO88" s="247" t="str">
        <f>IF(VLOOKUP($AC88,参考_電気のCO2排出係数!$C:$V,AO$58,FALSE)="エラー","",AO$59)</f>
        <v>メニューＫ</v>
      </c>
      <c r="AP88" s="247" t="str">
        <f>IF(VLOOKUP($AC88,参考_電気のCO2排出係数!$C:$V,AP$58,FALSE)="エラー","",AP$59)</f>
        <v>メニューＬ</v>
      </c>
      <c r="AQ88" s="247" t="str">
        <f>IF(VLOOKUP($AC88,参考_電気のCO2排出係数!$C:$V,AQ$58,FALSE)="エラー","",AQ$59)</f>
        <v>メニューＭ</v>
      </c>
      <c r="AR88" s="247" t="str">
        <f>IF(VLOOKUP($AC88,参考_電気のCO2排出係数!$C:$V,AR$58,FALSE)="エラー","",AR$59)</f>
        <v>メニューＮ</v>
      </c>
      <c r="AS88" s="247" t="str">
        <f>IF(VLOOKUP($AC88,参考_電気のCO2排出係数!$C:$V,AS$58,FALSE)="エラー","",AS$59)</f>
        <v>参考値_事業者全体</v>
      </c>
    </row>
    <row r="89" spans="2:45" ht="17.399999999999999" hidden="1" customHeight="1" outlineLevel="1">
      <c r="B89" s="398"/>
      <c r="C89" s="324"/>
      <c r="D89" s="325"/>
      <c r="E89" s="327"/>
      <c r="F89" s="224" t="str">
        <f>IF($C88="電気事業者名を選択","",VLOOKUP($C88,参考_電気のCO2排出係数!$C:$D,2,FALSE))</f>
        <v/>
      </c>
      <c r="G89" s="225" t="str">
        <f>IF($C88="電気事業者名を選択","",INDEX(参考_電気のCO2排出係数!$1:$1048576,MATCH($C88,参考_電気のCO2排出係数!$C:$C,0),MATCH($E88,参考_電気のCO2排出係数!$6:$6,0)))</f>
        <v/>
      </c>
      <c r="H89" s="221" t="s">
        <v>434</v>
      </c>
      <c r="I89" s="96" t="s">
        <v>453</v>
      </c>
      <c r="J89" s="111">
        <f t="shared" si="0"/>
        <v>0</v>
      </c>
      <c r="K89" s="149"/>
      <c r="L89" s="149"/>
      <c r="M89" s="317"/>
      <c r="N89" s="318"/>
      <c r="O89" s="318"/>
      <c r="P89" s="318"/>
      <c r="Q89" s="50"/>
    </row>
    <row r="90" spans="2:45" ht="17.399999999999999" hidden="1" customHeight="1" outlineLevel="1">
      <c r="B90" s="398"/>
      <c r="C90" s="322" t="s">
        <v>1106</v>
      </c>
      <c r="D90" s="323"/>
      <c r="E90" s="327" t="s">
        <v>1120</v>
      </c>
      <c r="F90" s="222" t="s">
        <v>436</v>
      </c>
      <c r="G90" s="223" t="s">
        <v>519</v>
      </c>
      <c r="H90" s="221" t="s">
        <v>433</v>
      </c>
      <c r="I90" s="96" t="s">
        <v>453</v>
      </c>
      <c r="J90" s="111">
        <f t="shared" si="0"/>
        <v>0</v>
      </c>
      <c r="K90" s="149"/>
      <c r="L90" s="149"/>
      <c r="M90" s="317"/>
      <c r="N90" s="318"/>
      <c r="O90" s="318"/>
      <c r="P90" s="318"/>
      <c r="Q90" s="50"/>
      <c r="AC90" s="247" t="str">
        <f>C90</f>
        <v>電気事業者名を選択</v>
      </c>
      <c r="AD90" s="247" t="str">
        <f>IF(VLOOKUP($AC90,参考_電気のCO2排出係数!$C:$E,AD$58,FALSE)="エラー",AD$59,"メニューなし")</f>
        <v>メニューなし</v>
      </c>
      <c r="AE90" s="247" t="str">
        <f>IF(VLOOKUP($AC90,参考_電気のCO2排出係数!$C:$V,AE$58,FALSE)="エラー","",AE$59)</f>
        <v>メニューＡ</v>
      </c>
      <c r="AF90" s="247" t="str">
        <f>IF(VLOOKUP($AC90,参考_電気のCO2排出係数!$C:$V,AF$58,FALSE)="エラー","",AF$59)</f>
        <v>メニューＢ</v>
      </c>
      <c r="AG90" s="247" t="str">
        <f>IF(VLOOKUP($AC90,参考_電気のCO2排出係数!$C:$V,AG$58,FALSE)="エラー","",AG$59)</f>
        <v>メニューＣ</v>
      </c>
      <c r="AH90" s="247" t="str">
        <f>IF(VLOOKUP($AC90,参考_電気のCO2排出係数!$C:$V,AH$58,FALSE)="エラー","",AH$59)</f>
        <v>メニューＤ</v>
      </c>
      <c r="AI90" s="247" t="str">
        <f>IF(VLOOKUP($AC90,参考_電気のCO2排出係数!$C:$V,AI$58,FALSE)="エラー","",AI$59)</f>
        <v>メニューＥ</v>
      </c>
      <c r="AJ90" s="247" t="str">
        <f>IF(VLOOKUP($AC90,参考_電気のCO2排出係数!$C:$V,AJ$58,FALSE)="エラー","",AJ$59)</f>
        <v>メニューＦ</v>
      </c>
      <c r="AK90" s="247" t="str">
        <f>IF(VLOOKUP($AC90,参考_電気のCO2排出係数!$C:$V,AK$58,FALSE)="エラー","",AK$59)</f>
        <v>メニューＧ</v>
      </c>
      <c r="AL90" s="247" t="str">
        <f>IF(VLOOKUP($AC90,参考_電気のCO2排出係数!$C:$V,AL$58,FALSE)="エラー","",AL$59)</f>
        <v>メニューＨ</v>
      </c>
      <c r="AM90" s="247" t="str">
        <f>IF(VLOOKUP($AC90,参考_電気のCO2排出係数!$C:$V,AM$58,FALSE)="エラー","",AM$59)</f>
        <v>メニューＩ</v>
      </c>
      <c r="AN90" s="247" t="str">
        <f>IF(VLOOKUP($AC90,参考_電気のCO2排出係数!$C:$V,AN$58,FALSE)="エラー","",AN$59)</f>
        <v>メニューＪ</v>
      </c>
      <c r="AO90" s="247" t="str">
        <f>IF(VLOOKUP($AC90,参考_電気のCO2排出係数!$C:$V,AO$58,FALSE)="エラー","",AO$59)</f>
        <v>メニューＫ</v>
      </c>
      <c r="AP90" s="247" t="str">
        <f>IF(VLOOKUP($AC90,参考_電気のCO2排出係数!$C:$V,AP$58,FALSE)="エラー","",AP$59)</f>
        <v>メニューＬ</v>
      </c>
      <c r="AQ90" s="247" t="str">
        <f>IF(VLOOKUP($AC90,参考_電気のCO2排出係数!$C:$V,AQ$58,FALSE)="エラー","",AQ$59)</f>
        <v>メニューＭ</v>
      </c>
      <c r="AR90" s="247" t="str">
        <f>IF(VLOOKUP($AC90,参考_電気のCO2排出係数!$C:$V,AR$58,FALSE)="エラー","",AR$59)</f>
        <v>メニューＮ</v>
      </c>
      <c r="AS90" s="247" t="str">
        <f>IF(VLOOKUP($AC90,参考_電気のCO2排出係数!$C:$V,AS$58,FALSE)="エラー","",AS$59)</f>
        <v>参考値_事業者全体</v>
      </c>
    </row>
    <row r="91" spans="2:45" ht="17.399999999999999" hidden="1" customHeight="1" outlineLevel="1">
      <c r="B91" s="398"/>
      <c r="C91" s="324"/>
      <c r="D91" s="325"/>
      <c r="E91" s="327"/>
      <c r="F91" s="224" t="str">
        <f>IF($C90="電気事業者名を選択","",VLOOKUP($C90,参考_電気のCO2排出係数!$C:$D,2,FALSE))</f>
        <v/>
      </c>
      <c r="G91" s="225" t="str">
        <f>IF($C90="電気事業者名を選択","",INDEX(参考_電気のCO2排出係数!$1:$1048576,MATCH($C90,参考_電気のCO2排出係数!$C:$C,0),MATCH($E90,参考_電気のCO2排出係数!$6:$6,0)))</f>
        <v/>
      </c>
      <c r="H91" s="221" t="s">
        <v>434</v>
      </c>
      <c r="I91" s="96" t="s">
        <v>453</v>
      </c>
      <c r="J91" s="111">
        <f t="shared" si="0"/>
        <v>0</v>
      </c>
      <c r="K91" s="149"/>
      <c r="L91" s="149"/>
      <c r="M91" s="317"/>
      <c r="N91" s="318"/>
      <c r="O91" s="318"/>
      <c r="P91" s="318"/>
      <c r="Q91" s="50"/>
    </row>
    <row r="92" spans="2:45" ht="17.399999999999999" hidden="1" customHeight="1" outlineLevel="1">
      <c r="B92" s="398"/>
      <c r="C92" s="322" t="s">
        <v>1106</v>
      </c>
      <c r="D92" s="323"/>
      <c r="E92" s="327" t="s">
        <v>1120</v>
      </c>
      <c r="F92" s="222" t="s">
        <v>436</v>
      </c>
      <c r="G92" s="223" t="s">
        <v>519</v>
      </c>
      <c r="H92" s="221" t="s">
        <v>433</v>
      </c>
      <c r="I92" s="96" t="s">
        <v>453</v>
      </c>
      <c r="J92" s="111">
        <f t="shared" si="0"/>
        <v>0</v>
      </c>
      <c r="K92" s="149"/>
      <c r="L92" s="149"/>
      <c r="M92" s="317"/>
      <c r="N92" s="318"/>
      <c r="O92" s="318"/>
      <c r="P92" s="318"/>
      <c r="Q92" s="50"/>
      <c r="AC92" s="247" t="str">
        <f>C92</f>
        <v>電気事業者名を選択</v>
      </c>
      <c r="AD92" s="247" t="str">
        <f>IF(VLOOKUP($AC92,参考_電気のCO2排出係数!$C:$E,AD$58,FALSE)="エラー",AD$59,"メニューなし")</f>
        <v>メニューなし</v>
      </c>
      <c r="AE92" s="247" t="str">
        <f>IF(VLOOKUP($AC92,参考_電気のCO2排出係数!$C:$V,AE$58,FALSE)="エラー","",AE$59)</f>
        <v>メニューＡ</v>
      </c>
      <c r="AF92" s="247" t="str">
        <f>IF(VLOOKUP($AC92,参考_電気のCO2排出係数!$C:$V,AF$58,FALSE)="エラー","",AF$59)</f>
        <v>メニューＢ</v>
      </c>
      <c r="AG92" s="247" t="str">
        <f>IF(VLOOKUP($AC92,参考_電気のCO2排出係数!$C:$V,AG$58,FALSE)="エラー","",AG$59)</f>
        <v>メニューＣ</v>
      </c>
      <c r="AH92" s="247" t="str">
        <f>IF(VLOOKUP($AC92,参考_電気のCO2排出係数!$C:$V,AH$58,FALSE)="エラー","",AH$59)</f>
        <v>メニューＤ</v>
      </c>
      <c r="AI92" s="247" t="str">
        <f>IF(VLOOKUP($AC92,参考_電気のCO2排出係数!$C:$V,AI$58,FALSE)="エラー","",AI$59)</f>
        <v>メニューＥ</v>
      </c>
      <c r="AJ92" s="247" t="str">
        <f>IF(VLOOKUP($AC92,参考_電気のCO2排出係数!$C:$V,AJ$58,FALSE)="エラー","",AJ$59)</f>
        <v>メニューＦ</v>
      </c>
      <c r="AK92" s="247" t="str">
        <f>IF(VLOOKUP($AC92,参考_電気のCO2排出係数!$C:$V,AK$58,FALSE)="エラー","",AK$59)</f>
        <v>メニューＧ</v>
      </c>
      <c r="AL92" s="247" t="str">
        <f>IF(VLOOKUP($AC92,参考_電気のCO2排出係数!$C:$V,AL$58,FALSE)="エラー","",AL$59)</f>
        <v>メニューＨ</v>
      </c>
      <c r="AM92" s="247" t="str">
        <f>IF(VLOOKUP($AC92,参考_電気のCO2排出係数!$C:$V,AM$58,FALSE)="エラー","",AM$59)</f>
        <v>メニューＩ</v>
      </c>
      <c r="AN92" s="247" t="str">
        <f>IF(VLOOKUP($AC92,参考_電気のCO2排出係数!$C:$V,AN$58,FALSE)="エラー","",AN$59)</f>
        <v>メニューＪ</v>
      </c>
      <c r="AO92" s="247" t="str">
        <f>IF(VLOOKUP($AC92,参考_電気のCO2排出係数!$C:$V,AO$58,FALSE)="エラー","",AO$59)</f>
        <v>メニューＫ</v>
      </c>
      <c r="AP92" s="247" t="str">
        <f>IF(VLOOKUP($AC92,参考_電気のCO2排出係数!$C:$V,AP$58,FALSE)="エラー","",AP$59)</f>
        <v>メニューＬ</v>
      </c>
      <c r="AQ92" s="247" t="str">
        <f>IF(VLOOKUP($AC92,参考_電気のCO2排出係数!$C:$V,AQ$58,FALSE)="エラー","",AQ$59)</f>
        <v>メニューＭ</v>
      </c>
      <c r="AR92" s="247" t="str">
        <f>IF(VLOOKUP($AC92,参考_電気のCO2排出係数!$C:$V,AR$58,FALSE)="エラー","",AR$59)</f>
        <v>メニューＮ</v>
      </c>
      <c r="AS92" s="247" t="str">
        <f>IF(VLOOKUP($AC92,参考_電気のCO2排出係数!$C:$V,AS$58,FALSE)="エラー","",AS$59)</f>
        <v>参考値_事業者全体</v>
      </c>
    </row>
    <row r="93" spans="2:45" ht="17.399999999999999" hidden="1" customHeight="1" outlineLevel="1">
      <c r="B93" s="398"/>
      <c r="C93" s="324"/>
      <c r="D93" s="325"/>
      <c r="E93" s="327"/>
      <c r="F93" s="224" t="str">
        <f>IF($C92="電気事業者名を選択","",VLOOKUP($C92,参考_電気のCO2排出係数!$C:$D,2,FALSE))</f>
        <v/>
      </c>
      <c r="G93" s="225" t="str">
        <f>IF($C92="電気事業者名を選択","",INDEX(参考_電気のCO2排出係数!$1:$1048576,MATCH($C92,参考_電気のCO2排出係数!$C:$C,0),MATCH($E92,参考_電気のCO2排出係数!$6:$6,0)))</f>
        <v/>
      </c>
      <c r="H93" s="221" t="s">
        <v>434</v>
      </c>
      <c r="I93" s="96" t="s">
        <v>453</v>
      </c>
      <c r="J93" s="111">
        <f t="shared" si="0"/>
        <v>0</v>
      </c>
      <c r="K93" s="149"/>
      <c r="L93" s="149"/>
      <c r="M93" s="317"/>
      <c r="N93" s="318"/>
      <c r="O93" s="318"/>
      <c r="P93" s="318"/>
      <c r="Q93" s="50"/>
    </row>
    <row r="94" spans="2:45" ht="17.399999999999999" hidden="1" customHeight="1" outlineLevel="1">
      <c r="B94" s="398"/>
      <c r="C94" s="322" t="s">
        <v>1106</v>
      </c>
      <c r="D94" s="323"/>
      <c r="E94" s="327" t="s">
        <v>1120</v>
      </c>
      <c r="F94" s="222" t="s">
        <v>436</v>
      </c>
      <c r="G94" s="223" t="s">
        <v>519</v>
      </c>
      <c r="H94" s="221" t="s">
        <v>433</v>
      </c>
      <c r="I94" s="96" t="s">
        <v>453</v>
      </c>
      <c r="J94" s="111">
        <f t="shared" si="0"/>
        <v>0</v>
      </c>
      <c r="K94" s="149"/>
      <c r="L94" s="149"/>
      <c r="M94" s="317"/>
      <c r="N94" s="318"/>
      <c r="O94" s="318"/>
      <c r="P94" s="318"/>
      <c r="Q94" s="50"/>
      <c r="AC94" s="247" t="str">
        <f>C94</f>
        <v>電気事業者名を選択</v>
      </c>
      <c r="AD94" s="247" t="str">
        <f>IF(VLOOKUP($AC94,参考_電気のCO2排出係数!$C:$E,AD$58,FALSE)="エラー",AD$59,"メニューなし")</f>
        <v>メニューなし</v>
      </c>
      <c r="AE94" s="247" t="str">
        <f>IF(VLOOKUP($AC94,参考_電気のCO2排出係数!$C:$V,AE$58,FALSE)="エラー","",AE$59)</f>
        <v>メニューＡ</v>
      </c>
      <c r="AF94" s="247" t="str">
        <f>IF(VLOOKUP($AC94,参考_電気のCO2排出係数!$C:$V,AF$58,FALSE)="エラー","",AF$59)</f>
        <v>メニューＢ</v>
      </c>
      <c r="AG94" s="247" t="str">
        <f>IF(VLOOKUP($AC94,参考_電気のCO2排出係数!$C:$V,AG$58,FALSE)="エラー","",AG$59)</f>
        <v>メニューＣ</v>
      </c>
      <c r="AH94" s="247" t="str">
        <f>IF(VLOOKUP($AC94,参考_電気のCO2排出係数!$C:$V,AH$58,FALSE)="エラー","",AH$59)</f>
        <v>メニューＤ</v>
      </c>
      <c r="AI94" s="247" t="str">
        <f>IF(VLOOKUP($AC94,参考_電気のCO2排出係数!$C:$V,AI$58,FALSE)="エラー","",AI$59)</f>
        <v>メニューＥ</v>
      </c>
      <c r="AJ94" s="247" t="str">
        <f>IF(VLOOKUP($AC94,参考_電気のCO2排出係数!$C:$V,AJ$58,FALSE)="エラー","",AJ$59)</f>
        <v>メニューＦ</v>
      </c>
      <c r="AK94" s="247" t="str">
        <f>IF(VLOOKUP($AC94,参考_電気のCO2排出係数!$C:$V,AK$58,FALSE)="エラー","",AK$59)</f>
        <v>メニューＧ</v>
      </c>
      <c r="AL94" s="247" t="str">
        <f>IF(VLOOKUP($AC94,参考_電気のCO2排出係数!$C:$V,AL$58,FALSE)="エラー","",AL$59)</f>
        <v>メニューＨ</v>
      </c>
      <c r="AM94" s="247" t="str">
        <f>IF(VLOOKUP($AC94,参考_電気のCO2排出係数!$C:$V,AM$58,FALSE)="エラー","",AM$59)</f>
        <v>メニューＩ</v>
      </c>
      <c r="AN94" s="247" t="str">
        <f>IF(VLOOKUP($AC94,参考_電気のCO2排出係数!$C:$V,AN$58,FALSE)="エラー","",AN$59)</f>
        <v>メニューＪ</v>
      </c>
      <c r="AO94" s="247" t="str">
        <f>IF(VLOOKUP($AC94,参考_電気のCO2排出係数!$C:$V,AO$58,FALSE)="エラー","",AO$59)</f>
        <v>メニューＫ</v>
      </c>
      <c r="AP94" s="247" t="str">
        <f>IF(VLOOKUP($AC94,参考_電気のCO2排出係数!$C:$V,AP$58,FALSE)="エラー","",AP$59)</f>
        <v>メニューＬ</v>
      </c>
      <c r="AQ94" s="247" t="str">
        <f>IF(VLOOKUP($AC94,参考_電気のCO2排出係数!$C:$V,AQ$58,FALSE)="エラー","",AQ$59)</f>
        <v>メニューＭ</v>
      </c>
      <c r="AR94" s="247" t="str">
        <f>IF(VLOOKUP($AC94,参考_電気のCO2排出係数!$C:$V,AR$58,FALSE)="エラー","",AR$59)</f>
        <v>メニューＮ</v>
      </c>
      <c r="AS94" s="247" t="str">
        <f>IF(VLOOKUP($AC94,参考_電気のCO2排出係数!$C:$V,AS$58,FALSE)="エラー","",AS$59)</f>
        <v>参考値_事業者全体</v>
      </c>
    </row>
    <row r="95" spans="2:45" ht="17.399999999999999" hidden="1" customHeight="1" outlineLevel="1">
      <c r="B95" s="398"/>
      <c r="C95" s="324"/>
      <c r="D95" s="325"/>
      <c r="E95" s="327"/>
      <c r="F95" s="224" t="str">
        <f>IF($C94="電気事業者名を選択","",VLOOKUP($C94,参考_電気のCO2排出係数!$C:$D,2,FALSE))</f>
        <v/>
      </c>
      <c r="G95" s="225" t="str">
        <f>IF($C94="電気事業者名を選択","",INDEX(参考_電気のCO2排出係数!$1:$1048576,MATCH($C94,参考_電気のCO2排出係数!$C:$C,0),MATCH($E94,参考_電気のCO2排出係数!$6:$6,0)))</f>
        <v/>
      </c>
      <c r="H95" s="221" t="s">
        <v>434</v>
      </c>
      <c r="I95" s="96" t="s">
        <v>453</v>
      </c>
      <c r="J95" s="111">
        <f t="shared" si="0"/>
        <v>0</v>
      </c>
      <c r="K95" s="149"/>
      <c r="L95" s="149"/>
      <c r="M95" s="317"/>
      <c r="N95" s="318"/>
      <c r="O95" s="318"/>
      <c r="P95" s="318"/>
      <c r="Q95" s="50"/>
    </row>
    <row r="96" spans="2:45" ht="17.399999999999999" hidden="1" customHeight="1" outlineLevel="1">
      <c r="B96" s="398"/>
      <c r="C96" s="322" t="s">
        <v>1106</v>
      </c>
      <c r="D96" s="323"/>
      <c r="E96" s="327" t="s">
        <v>1120</v>
      </c>
      <c r="F96" s="222" t="s">
        <v>436</v>
      </c>
      <c r="G96" s="223" t="s">
        <v>519</v>
      </c>
      <c r="H96" s="221" t="s">
        <v>433</v>
      </c>
      <c r="I96" s="96" t="s">
        <v>453</v>
      </c>
      <c r="J96" s="111">
        <f t="shared" ref="J96:J99" si="2">K96+L96</f>
        <v>0</v>
      </c>
      <c r="K96" s="149"/>
      <c r="L96" s="149"/>
      <c r="M96" s="317"/>
      <c r="N96" s="318"/>
      <c r="O96" s="318"/>
      <c r="P96" s="318"/>
      <c r="Q96" s="50"/>
      <c r="AC96" s="247" t="str">
        <f>C96</f>
        <v>電気事業者名を選択</v>
      </c>
      <c r="AD96" s="247" t="str">
        <f>IF(VLOOKUP($AC96,参考_電気のCO2排出係数!$C:$E,AD$58,FALSE)="エラー",AD$59,"メニューなし")</f>
        <v>メニューなし</v>
      </c>
      <c r="AE96" s="247" t="str">
        <f>IF(VLOOKUP($AC96,参考_電気のCO2排出係数!$C:$V,AE$58,FALSE)="エラー","",AE$59)</f>
        <v>メニューＡ</v>
      </c>
      <c r="AF96" s="247" t="str">
        <f>IF(VLOOKUP($AC96,参考_電気のCO2排出係数!$C:$V,AF$58,FALSE)="エラー","",AF$59)</f>
        <v>メニューＢ</v>
      </c>
      <c r="AG96" s="247" t="str">
        <f>IF(VLOOKUP($AC96,参考_電気のCO2排出係数!$C:$V,AG$58,FALSE)="エラー","",AG$59)</f>
        <v>メニューＣ</v>
      </c>
      <c r="AH96" s="247" t="str">
        <f>IF(VLOOKUP($AC96,参考_電気のCO2排出係数!$C:$V,AH$58,FALSE)="エラー","",AH$59)</f>
        <v>メニューＤ</v>
      </c>
      <c r="AI96" s="247" t="str">
        <f>IF(VLOOKUP($AC96,参考_電気のCO2排出係数!$C:$V,AI$58,FALSE)="エラー","",AI$59)</f>
        <v>メニューＥ</v>
      </c>
      <c r="AJ96" s="247" t="str">
        <f>IF(VLOOKUP($AC96,参考_電気のCO2排出係数!$C:$V,AJ$58,FALSE)="エラー","",AJ$59)</f>
        <v>メニューＦ</v>
      </c>
      <c r="AK96" s="247" t="str">
        <f>IF(VLOOKUP($AC96,参考_電気のCO2排出係数!$C:$V,AK$58,FALSE)="エラー","",AK$59)</f>
        <v>メニューＧ</v>
      </c>
      <c r="AL96" s="247" t="str">
        <f>IF(VLOOKUP($AC96,参考_電気のCO2排出係数!$C:$V,AL$58,FALSE)="エラー","",AL$59)</f>
        <v>メニューＨ</v>
      </c>
      <c r="AM96" s="247" t="str">
        <f>IF(VLOOKUP($AC96,参考_電気のCO2排出係数!$C:$V,AM$58,FALSE)="エラー","",AM$59)</f>
        <v>メニューＩ</v>
      </c>
      <c r="AN96" s="247" t="str">
        <f>IF(VLOOKUP($AC96,参考_電気のCO2排出係数!$C:$V,AN$58,FALSE)="エラー","",AN$59)</f>
        <v>メニューＪ</v>
      </c>
      <c r="AO96" s="247" t="str">
        <f>IF(VLOOKUP($AC96,参考_電気のCO2排出係数!$C:$V,AO$58,FALSE)="エラー","",AO$59)</f>
        <v>メニューＫ</v>
      </c>
      <c r="AP96" s="247" t="str">
        <f>IF(VLOOKUP($AC96,参考_電気のCO2排出係数!$C:$V,AP$58,FALSE)="エラー","",AP$59)</f>
        <v>メニューＬ</v>
      </c>
      <c r="AQ96" s="247" t="str">
        <f>IF(VLOOKUP($AC96,参考_電気のCO2排出係数!$C:$V,AQ$58,FALSE)="エラー","",AQ$59)</f>
        <v>メニューＭ</v>
      </c>
      <c r="AR96" s="247" t="str">
        <f>IF(VLOOKUP($AC96,参考_電気のCO2排出係数!$C:$V,AR$58,FALSE)="エラー","",AR$59)</f>
        <v>メニューＮ</v>
      </c>
      <c r="AS96" s="247" t="str">
        <f>IF(VLOOKUP($AC96,参考_電気のCO2排出係数!$C:$V,AS$58,FALSE)="エラー","",AS$59)</f>
        <v>参考値_事業者全体</v>
      </c>
    </row>
    <row r="97" spans="2:45" ht="17.399999999999999" hidden="1" customHeight="1" outlineLevel="1">
      <c r="B97" s="398"/>
      <c r="C97" s="324"/>
      <c r="D97" s="325"/>
      <c r="E97" s="327"/>
      <c r="F97" s="224" t="str">
        <f>IF($C96="電気事業者名を選択","",VLOOKUP($C96,参考_電気のCO2排出係数!$C:$D,2,FALSE))</f>
        <v/>
      </c>
      <c r="G97" s="225" t="str">
        <f>IF($C96="電気事業者名を選択","",INDEX(参考_電気のCO2排出係数!$1:$1048576,MATCH($C96,参考_電気のCO2排出係数!$C:$C,0),MATCH($E96,参考_電気のCO2排出係数!$6:$6,0)))</f>
        <v/>
      </c>
      <c r="H97" s="221" t="s">
        <v>434</v>
      </c>
      <c r="I97" s="96" t="s">
        <v>453</v>
      </c>
      <c r="J97" s="111">
        <f t="shared" si="2"/>
        <v>0</v>
      </c>
      <c r="K97" s="149"/>
      <c r="L97" s="149"/>
      <c r="M97" s="317"/>
      <c r="N97" s="318"/>
      <c r="O97" s="318"/>
      <c r="P97" s="318"/>
      <c r="Q97" s="50"/>
    </row>
    <row r="98" spans="2:45" ht="17.399999999999999" hidden="1" customHeight="1" outlineLevel="1">
      <c r="B98" s="398"/>
      <c r="C98" s="322" t="s">
        <v>1106</v>
      </c>
      <c r="D98" s="323"/>
      <c r="E98" s="327" t="s">
        <v>1120</v>
      </c>
      <c r="F98" s="222" t="s">
        <v>436</v>
      </c>
      <c r="G98" s="223" t="s">
        <v>519</v>
      </c>
      <c r="H98" s="221" t="s">
        <v>433</v>
      </c>
      <c r="I98" s="96" t="s">
        <v>453</v>
      </c>
      <c r="J98" s="111">
        <f t="shared" si="2"/>
        <v>0</v>
      </c>
      <c r="K98" s="149"/>
      <c r="L98" s="149"/>
      <c r="M98" s="317"/>
      <c r="N98" s="318"/>
      <c r="O98" s="318"/>
      <c r="P98" s="318"/>
      <c r="Q98" s="50"/>
      <c r="AC98" s="247" t="str">
        <f>C98</f>
        <v>電気事業者名を選択</v>
      </c>
      <c r="AD98" s="247" t="str">
        <f>IF(VLOOKUP($AC98,参考_電気のCO2排出係数!$C:$E,AD$58,FALSE)="エラー",AD$59,"メニューなし")</f>
        <v>メニューなし</v>
      </c>
      <c r="AE98" s="247" t="str">
        <f>IF(VLOOKUP($AC98,参考_電気のCO2排出係数!$C:$V,AE$58,FALSE)="エラー","",AE$59)</f>
        <v>メニューＡ</v>
      </c>
      <c r="AF98" s="247" t="str">
        <f>IF(VLOOKUP($AC98,参考_電気のCO2排出係数!$C:$V,AF$58,FALSE)="エラー","",AF$59)</f>
        <v>メニューＢ</v>
      </c>
      <c r="AG98" s="247" t="str">
        <f>IF(VLOOKUP($AC98,参考_電気のCO2排出係数!$C:$V,AG$58,FALSE)="エラー","",AG$59)</f>
        <v>メニューＣ</v>
      </c>
      <c r="AH98" s="247" t="str">
        <f>IF(VLOOKUP($AC98,参考_電気のCO2排出係数!$C:$V,AH$58,FALSE)="エラー","",AH$59)</f>
        <v>メニューＤ</v>
      </c>
      <c r="AI98" s="247" t="str">
        <f>IF(VLOOKUP($AC98,参考_電気のCO2排出係数!$C:$V,AI$58,FALSE)="エラー","",AI$59)</f>
        <v>メニューＥ</v>
      </c>
      <c r="AJ98" s="247" t="str">
        <f>IF(VLOOKUP($AC98,参考_電気のCO2排出係数!$C:$V,AJ$58,FALSE)="エラー","",AJ$59)</f>
        <v>メニューＦ</v>
      </c>
      <c r="AK98" s="247" t="str">
        <f>IF(VLOOKUP($AC98,参考_電気のCO2排出係数!$C:$V,AK$58,FALSE)="エラー","",AK$59)</f>
        <v>メニューＧ</v>
      </c>
      <c r="AL98" s="247" t="str">
        <f>IF(VLOOKUP($AC98,参考_電気のCO2排出係数!$C:$V,AL$58,FALSE)="エラー","",AL$59)</f>
        <v>メニューＨ</v>
      </c>
      <c r="AM98" s="247" t="str">
        <f>IF(VLOOKUP($AC98,参考_電気のCO2排出係数!$C:$V,AM$58,FALSE)="エラー","",AM$59)</f>
        <v>メニューＩ</v>
      </c>
      <c r="AN98" s="247" t="str">
        <f>IF(VLOOKUP($AC98,参考_電気のCO2排出係数!$C:$V,AN$58,FALSE)="エラー","",AN$59)</f>
        <v>メニューＪ</v>
      </c>
      <c r="AO98" s="247" t="str">
        <f>IF(VLOOKUP($AC98,参考_電気のCO2排出係数!$C:$V,AO$58,FALSE)="エラー","",AO$59)</f>
        <v>メニューＫ</v>
      </c>
      <c r="AP98" s="247" t="str">
        <f>IF(VLOOKUP($AC98,参考_電気のCO2排出係数!$C:$V,AP$58,FALSE)="エラー","",AP$59)</f>
        <v>メニューＬ</v>
      </c>
      <c r="AQ98" s="247" t="str">
        <f>IF(VLOOKUP($AC98,参考_電気のCO2排出係数!$C:$V,AQ$58,FALSE)="エラー","",AQ$59)</f>
        <v>メニューＭ</v>
      </c>
      <c r="AR98" s="247" t="str">
        <f>IF(VLOOKUP($AC98,参考_電気のCO2排出係数!$C:$V,AR$58,FALSE)="エラー","",AR$59)</f>
        <v>メニューＮ</v>
      </c>
      <c r="AS98" s="247" t="str">
        <f>IF(VLOOKUP($AC98,参考_電気のCO2排出係数!$C:$V,AS$58,FALSE)="エラー","",AS$59)</f>
        <v>参考値_事業者全体</v>
      </c>
    </row>
    <row r="99" spans="2:45" ht="17.399999999999999" hidden="1" customHeight="1" outlineLevel="1" thickBot="1">
      <c r="B99" s="398"/>
      <c r="C99" s="324"/>
      <c r="D99" s="325"/>
      <c r="E99" s="327"/>
      <c r="F99" s="224" t="str">
        <f>IF($C98="電気事業者名を選択","",VLOOKUP($C98,参考_電気のCO2排出係数!$C:$D,2,FALSE))</f>
        <v/>
      </c>
      <c r="G99" s="225" t="str">
        <f>IF($C98="電気事業者名を選択","",INDEX(参考_電気のCO2排出係数!$1:$1048576,MATCH($C98,参考_電気のCO2排出係数!$C:$C,0),MATCH($E98,参考_電気のCO2排出係数!$6:$6,0)))</f>
        <v/>
      </c>
      <c r="H99" s="221" t="s">
        <v>434</v>
      </c>
      <c r="I99" s="96" t="s">
        <v>453</v>
      </c>
      <c r="J99" s="111">
        <f t="shared" si="2"/>
        <v>0</v>
      </c>
      <c r="K99" s="149"/>
      <c r="L99" s="149"/>
      <c r="M99" s="317"/>
      <c r="N99" s="318"/>
      <c r="O99" s="318"/>
      <c r="P99" s="318"/>
      <c r="Q99" s="50"/>
    </row>
    <row r="100" spans="2:45" ht="15" customHeight="1" collapsed="1" thickTop="1" thickBot="1">
      <c r="B100" s="342"/>
      <c r="C100" s="388" t="s">
        <v>529</v>
      </c>
      <c r="D100" s="389"/>
      <c r="E100" s="390"/>
      <c r="F100" s="222" t="s">
        <v>518</v>
      </c>
      <c r="G100" s="223" t="s">
        <v>519</v>
      </c>
      <c r="H100" s="326" t="s">
        <v>1108</v>
      </c>
      <c r="I100" s="411" t="s">
        <v>453</v>
      </c>
      <c r="J100" s="443">
        <f>K100+L100</f>
        <v>0</v>
      </c>
      <c r="K100" s="400"/>
      <c r="L100" s="400"/>
      <c r="M100" s="434"/>
      <c r="N100" s="419"/>
      <c r="O100" s="419"/>
      <c r="P100" s="419"/>
      <c r="Q100" s="50"/>
    </row>
    <row r="101" spans="2:45" ht="15" customHeight="1" thickTop="1" thickBot="1">
      <c r="B101" s="398"/>
      <c r="C101" s="321"/>
      <c r="D101" s="321"/>
      <c r="E101" s="321"/>
      <c r="F101" s="226"/>
      <c r="G101" s="227"/>
      <c r="H101" s="326"/>
      <c r="I101" s="412"/>
      <c r="J101" s="444"/>
      <c r="K101" s="401"/>
      <c r="L101" s="401"/>
      <c r="M101" s="434"/>
      <c r="N101" s="420"/>
      <c r="O101" s="420"/>
      <c r="P101" s="420"/>
      <c r="Q101" s="50"/>
    </row>
    <row r="102" spans="2:45" s="42" customFormat="1" ht="13.5" customHeight="1" thickTop="1" thickBot="1">
      <c r="B102" s="342"/>
      <c r="C102" s="399" t="s">
        <v>17</v>
      </c>
      <c r="D102" s="399"/>
      <c r="E102" s="399"/>
      <c r="F102" s="399"/>
      <c r="G102" s="399"/>
      <c r="H102" s="399"/>
      <c r="I102" s="77" t="s">
        <v>453</v>
      </c>
      <c r="J102" s="86">
        <f>SUM(J60:J101)</f>
        <v>0</v>
      </c>
      <c r="K102" s="89">
        <f>SUM(K60:K101)</f>
        <v>0</v>
      </c>
      <c r="L102" s="78">
        <f>SUM(L60:L101)</f>
        <v>0</v>
      </c>
      <c r="M102" s="309"/>
      <c r="N102" s="309"/>
      <c r="O102" s="309"/>
      <c r="P102" s="309"/>
      <c r="Q102" s="51"/>
      <c r="S102" s="6"/>
      <c r="T102" s="148"/>
      <c r="U102" s="148"/>
      <c r="W102" s="6"/>
      <c r="X102" s="148"/>
      <c r="Y102" s="148"/>
      <c r="AB102" s="245"/>
      <c r="AC102" s="245"/>
    </row>
    <row r="103" spans="2:45" ht="17.25" customHeight="1" thickTop="1">
      <c r="B103" s="391" t="s">
        <v>531</v>
      </c>
      <c r="C103" s="392"/>
      <c r="D103" s="392"/>
      <c r="E103" s="392"/>
      <c r="F103" s="392"/>
      <c r="G103" s="392"/>
      <c r="H103" s="392"/>
      <c r="I103" s="393"/>
      <c r="J103" s="316">
        <f>'全県（総括）'!$J$22</f>
        <v>0</v>
      </c>
      <c r="K103" s="37">
        <f>'横浜・川崎（総括）'!$J$22</f>
        <v>0</v>
      </c>
      <c r="L103" s="300">
        <f>'横浜・川崎を除く県域（総括）'!$J$22</f>
        <v>0</v>
      </c>
      <c r="M103" s="310"/>
      <c r="N103" s="310"/>
      <c r="O103" s="310"/>
      <c r="P103" s="310"/>
      <c r="Q103" s="28"/>
      <c r="S103" s="248"/>
      <c r="T103" s="249"/>
      <c r="W103" s="248"/>
      <c r="X103" s="249"/>
      <c r="AB103" s="229" t="s">
        <v>1104</v>
      </c>
    </row>
    <row r="104" spans="2:45" ht="17.25" customHeight="1">
      <c r="B104" s="382" t="s">
        <v>533</v>
      </c>
      <c r="C104" s="383"/>
      <c r="D104" s="383"/>
      <c r="E104" s="383"/>
      <c r="F104" s="384"/>
      <c r="G104" s="402" t="s">
        <v>1109</v>
      </c>
      <c r="H104" s="403"/>
      <c r="I104" s="404"/>
      <c r="J104" s="75">
        <f>'全県（総括）'!$R$22</f>
        <v>0</v>
      </c>
      <c r="K104" s="37">
        <f>'横浜・川崎（総括）'!$R$22</f>
        <v>0</v>
      </c>
      <c r="L104" s="37">
        <f>'横浜・川崎を除く県域（総括）'!$R$22</f>
        <v>0</v>
      </c>
      <c r="M104" s="311"/>
      <c r="N104" s="311"/>
      <c r="O104" s="311"/>
      <c r="P104" s="311"/>
      <c r="Q104" s="28"/>
      <c r="S104" s="248"/>
      <c r="W104" s="248"/>
      <c r="AB104" s="229" t="s">
        <v>1104</v>
      </c>
    </row>
    <row r="105" spans="2:45" ht="17.25" customHeight="1" thickBot="1">
      <c r="B105" s="385" t="s">
        <v>523</v>
      </c>
      <c r="C105" s="386"/>
      <c r="D105" s="386"/>
      <c r="E105" s="386"/>
      <c r="F105" s="387"/>
      <c r="G105" s="402" t="s">
        <v>521</v>
      </c>
      <c r="H105" s="403"/>
      <c r="I105" s="404"/>
      <c r="J105" s="100">
        <f>'全県（総括）'!$S$22</f>
        <v>0</v>
      </c>
      <c r="K105" s="101">
        <f>'横浜・川崎（総括）'!$S$22</f>
        <v>0</v>
      </c>
      <c r="L105" s="101">
        <f>'横浜・川崎を除く県域（総括）'!$S$22</f>
        <v>0</v>
      </c>
      <c r="M105" s="311"/>
      <c r="N105" s="311"/>
      <c r="O105" s="311"/>
      <c r="P105" s="311"/>
      <c r="Q105" s="28"/>
      <c r="S105" s="248"/>
      <c r="W105" s="248"/>
      <c r="AB105" s="229" t="s">
        <v>1104</v>
      </c>
    </row>
    <row r="106" spans="2:45" ht="17.25" customHeight="1" thickTop="1">
      <c r="B106" s="396" t="s">
        <v>522</v>
      </c>
      <c r="C106" s="396"/>
      <c r="D106" s="396"/>
      <c r="E106" s="396"/>
      <c r="F106" s="396"/>
      <c r="G106" s="421" t="s">
        <v>1110</v>
      </c>
      <c r="H106" s="422"/>
      <c r="I106" s="423"/>
      <c r="J106" s="136"/>
      <c r="K106" s="292"/>
      <c r="L106" s="150"/>
      <c r="M106" s="319"/>
      <c r="N106" s="319"/>
      <c r="O106" s="319"/>
      <c r="P106" s="319"/>
      <c r="Q106" s="44"/>
    </row>
    <row r="107" spans="2:45" ht="17.25" customHeight="1">
      <c r="B107" s="394"/>
      <c r="C107" s="394"/>
      <c r="D107" s="394"/>
      <c r="E107" s="394"/>
      <c r="F107" s="394"/>
      <c r="G107" s="408" t="s">
        <v>520</v>
      </c>
      <c r="H107" s="409"/>
      <c r="I107" s="410"/>
      <c r="J107" s="137"/>
      <c r="K107" s="293"/>
      <c r="L107" s="151"/>
      <c r="M107" s="320"/>
      <c r="N107" s="320"/>
      <c r="O107" s="320"/>
      <c r="P107" s="320"/>
      <c r="Q107" s="45"/>
    </row>
    <row r="108" spans="2:45" ht="17.25" customHeight="1" thickBot="1">
      <c r="B108" s="395"/>
      <c r="C108" s="395"/>
      <c r="D108" s="395"/>
      <c r="E108" s="395"/>
      <c r="F108" s="395"/>
      <c r="G108" s="405" t="s">
        <v>1111</v>
      </c>
      <c r="H108" s="406"/>
      <c r="I108" s="407"/>
      <c r="J108" s="138"/>
      <c r="K108" s="294"/>
      <c r="L108" s="152"/>
      <c r="M108" s="320"/>
      <c r="N108" s="320"/>
      <c r="O108" s="320"/>
      <c r="P108" s="320"/>
      <c r="Q108" s="85"/>
    </row>
    <row r="109" spans="2:45" ht="17.25" customHeight="1" thickTop="1">
      <c r="B109" s="382" t="s">
        <v>532</v>
      </c>
      <c r="C109" s="383"/>
      <c r="D109" s="383"/>
      <c r="E109" s="383"/>
      <c r="F109" s="384"/>
      <c r="G109" s="402" t="s">
        <v>1109</v>
      </c>
      <c r="H109" s="403"/>
      <c r="I109" s="404"/>
      <c r="J109" s="102" t="str">
        <f>'全県（総括）'!$K$25</f>
        <v/>
      </c>
      <c r="K109" s="103" t="str">
        <f>'横浜・川崎（総括）'!$K$25</f>
        <v/>
      </c>
      <c r="L109" s="103" t="str">
        <f>'横浜・川崎を除く県域（総括）'!$K$25</f>
        <v/>
      </c>
      <c r="M109" s="312"/>
      <c r="N109" s="312"/>
      <c r="O109" s="312"/>
      <c r="P109" s="312"/>
      <c r="Q109" s="28"/>
      <c r="AB109" s="229" t="s">
        <v>1104</v>
      </c>
    </row>
    <row r="110" spans="2:45" ht="17.25" customHeight="1">
      <c r="B110" s="385" t="s">
        <v>1359</v>
      </c>
      <c r="C110" s="386"/>
      <c r="D110" s="386"/>
      <c r="E110" s="386"/>
      <c r="F110" s="387"/>
      <c r="G110" s="402" t="s">
        <v>521</v>
      </c>
      <c r="H110" s="403"/>
      <c r="I110" s="404"/>
      <c r="J110" s="87" t="str">
        <f>'全県（総括）'!$O$25</f>
        <v/>
      </c>
      <c r="K110" s="88" t="str">
        <f>'横浜・川崎（総括）'!$O$25</f>
        <v/>
      </c>
      <c r="L110" s="88" t="str">
        <f>'横浜・川崎を除く県域（総括）'!$O$25</f>
        <v/>
      </c>
      <c r="M110" s="312"/>
      <c r="N110" s="312"/>
      <c r="O110" s="312"/>
      <c r="P110" s="312"/>
      <c r="Q110" s="28"/>
      <c r="AB110" s="229" t="s">
        <v>1104</v>
      </c>
    </row>
    <row r="111" spans="2:45" ht="12" customHeight="1">
      <c r="B111" s="417" t="s">
        <v>1125</v>
      </c>
      <c r="C111" s="417"/>
      <c r="D111" s="417"/>
      <c r="E111" s="417"/>
      <c r="F111" s="417"/>
      <c r="G111" s="417"/>
      <c r="H111" s="417"/>
      <c r="I111" s="417"/>
      <c r="J111" s="417"/>
      <c r="K111" s="417"/>
      <c r="L111" s="417"/>
      <c r="M111" s="417"/>
      <c r="N111" s="417"/>
      <c r="O111" s="417"/>
      <c r="P111" s="417"/>
      <c r="Q111" s="52"/>
    </row>
    <row r="112" spans="2:45" ht="12" customHeight="1">
      <c r="B112" s="418"/>
      <c r="C112" s="418"/>
      <c r="D112" s="418"/>
      <c r="E112" s="418"/>
      <c r="F112" s="418"/>
      <c r="G112" s="418"/>
      <c r="H112" s="418"/>
      <c r="I112" s="418"/>
      <c r="J112" s="418"/>
      <c r="K112" s="418"/>
      <c r="L112" s="418"/>
      <c r="M112" s="418"/>
      <c r="N112" s="418"/>
      <c r="O112" s="418"/>
      <c r="P112" s="418"/>
      <c r="Q112" s="53"/>
    </row>
    <row r="113" spans="2:29" ht="14.25" customHeight="1">
      <c r="B113" s="381" t="s">
        <v>1126</v>
      </c>
      <c r="C113" s="381"/>
      <c r="D113" s="381"/>
      <c r="E113" s="381"/>
      <c r="F113" s="381"/>
      <c r="G113" s="381"/>
      <c r="H113" s="381"/>
      <c r="I113" s="381"/>
      <c r="J113" s="381"/>
      <c r="K113" s="381"/>
      <c r="L113" s="381"/>
      <c r="M113" s="381"/>
      <c r="N113" s="381"/>
      <c r="O113" s="381"/>
      <c r="P113" s="381"/>
      <c r="Q113" s="53"/>
    </row>
    <row r="114" spans="2:29" ht="7.5" customHeight="1">
      <c r="B114" s="18"/>
      <c r="C114" s="18"/>
      <c r="D114" s="18"/>
      <c r="E114" s="18"/>
      <c r="F114" s="18"/>
      <c r="G114" s="18"/>
      <c r="H114" s="47"/>
      <c r="I114" s="47"/>
      <c r="J114" s="47"/>
      <c r="K114" s="18"/>
      <c r="L114" s="18"/>
      <c r="M114" s="18"/>
      <c r="N114" s="18"/>
      <c r="O114" s="18"/>
      <c r="P114" s="18"/>
    </row>
    <row r="115" spans="2:29" s="50" customFormat="1">
      <c r="H115" s="54"/>
      <c r="I115" s="54"/>
      <c r="J115" s="54"/>
      <c r="K115" s="114"/>
      <c r="L115" s="114"/>
      <c r="M115" s="114"/>
      <c r="N115" s="114"/>
      <c r="O115" s="114"/>
      <c r="P115" s="114"/>
      <c r="Q115" s="54"/>
      <c r="S115" s="250"/>
      <c r="T115" s="251"/>
      <c r="U115" s="251"/>
      <c r="W115" s="250"/>
      <c r="X115" s="251"/>
      <c r="Y115" s="251"/>
      <c r="AB115" s="252"/>
      <c r="AC115" s="252"/>
    </row>
    <row r="116" spans="2:29" ht="15" customHeight="1"/>
    <row r="117" spans="2:29" ht="26.4" customHeight="1"/>
    <row r="118" spans="2:29" ht="27" customHeight="1"/>
    <row r="119" spans="2:29" ht="24.75" customHeight="1"/>
    <row r="120" spans="2:29" ht="24.75" customHeight="1"/>
    <row r="121" spans="2:29" ht="24.75" customHeight="1"/>
    <row r="122" spans="2:29" ht="24.75" customHeight="1"/>
    <row r="123" spans="2:29" ht="24.75" customHeight="1"/>
    <row r="124" spans="2:29" ht="24.75" customHeight="1"/>
    <row r="125" spans="2:29" ht="24.75" customHeight="1"/>
    <row r="126" spans="2:29" ht="24.75" customHeight="1"/>
    <row r="127" spans="2:29" ht="24.75" customHeight="1"/>
    <row r="128" spans="2:29"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spans="2:2" ht="24.75" customHeight="1"/>
    <row r="514" spans="2:2" ht="24.75" customHeight="1">
      <c r="B514" s="2">
        <v>1</v>
      </c>
    </row>
    <row r="515" spans="2:2" ht="24.75" customHeight="1"/>
    <row r="516" spans="2:2" ht="24.75" customHeight="1"/>
    <row r="517" spans="2:2" ht="24.75" customHeight="1"/>
    <row r="518" spans="2:2" ht="24.75" customHeight="1"/>
  </sheetData>
  <sheetProtection password="E7B8" sheet="1" formatCells="0"/>
  <mergeCells count="131">
    <mergeCell ref="L27:L30"/>
    <mergeCell ref="O100:O101"/>
    <mergeCell ref="M100:M101"/>
    <mergeCell ref="E66:E67"/>
    <mergeCell ref="E64:E65"/>
    <mergeCell ref="C64:D65"/>
    <mergeCell ref="P100:P101"/>
    <mergeCell ref="C54:H54"/>
    <mergeCell ref="C48:H48"/>
    <mergeCell ref="D53:F53"/>
    <mergeCell ref="C36:H36"/>
    <mergeCell ref="C37:H37"/>
    <mergeCell ref="C38:H38"/>
    <mergeCell ref="C39:H39"/>
    <mergeCell ref="C40:H40"/>
    <mergeCell ref="C31:H31"/>
    <mergeCell ref="C56:H56"/>
    <mergeCell ref="E62:E63"/>
    <mergeCell ref="C51:H51"/>
    <mergeCell ref="C32:H32"/>
    <mergeCell ref="C45:C47"/>
    <mergeCell ref="J100:J101"/>
    <mergeCell ref="E96:E97"/>
    <mergeCell ref="C98:D99"/>
    <mergeCell ref="I100:I101"/>
    <mergeCell ref="E78:E79"/>
    <mergeCell ref="C80:D81"/>
    <mergeCell ref="E72:E73"/>
    <mergeCell ref="C57:H57"/>
    <mergeCell ref="C72:D73"/>
    <mergeCell ref="K27:K30"/>
    <mergeCell ref="G29:H29"/>
    <mergeCell ref="B111:P112"/>
    <mergeCell ref="N100:N101"/>
    <mergeCell ref="G106:I106"/>
    <mergeCell ref="G105:I105"/>
    <mergeCell ref="G104:I104"/>
    <mergeCell ref="C34:H34"/>
    <mergeCell ref="D46:H46"/>
    <mergeCell ref="D47:H47"/>
    <mergeCell ref="C52:H52"/>
    <mergeCell ref="C43:C44"/>
    <mergeCell ref="D43:H43"/>
    <mergeCell ref="D44:H44"/>
    <mergeCell ref="C41:C42"/>
    <mergeCell ref="D45:H45"/>
    <mergeCell ref="C28:F28"/>
    <mergeCell ref="C66:D67"/>
    <mergeCell ref="B113:P113"/>
    <mergeCell ref="B109:F109"/>
    <mergeCell ref="B110:F110"/>
    <mergeCell ref="C100:E100"/>
    <mergeCell ref="B103:I103"/>
    <mergeCell ref="B107:F107"/>
    <mergeCell ref="B108:F108"/>
    <mergeCell ref="B106:F106"/>
    <mergeCell ref="B104:F104"/>
    <mergeCell ref="B105:F105"/>
    <mergeCell ref="B60:B102"/>
    <mergeCell ref="E90:E91"/>
    <mergeCell ref="C92:D93"/>
    <mergeCell ref="C102:H102"/>
    <mergeCell ref="E98:E99"/>
    <mergeCell ref="C76:D77"/>
    <mergeCell ref="E76:E77"/>
    <mergeCell ref="C78:D79"/>
    <mergeCell ref="L100:L101"/>
    <mergeCell ref="K100:K101"/>
    <mergeCell ref="G110:I110"/>
    <mergeCell ref="G109:I109"/>
    <mergeCell ref="G108:I108"/>
    <mergeCell ref="G107:I107"/>
    <mergeCell ref="Z3:AA3"/>
    <mergeCell ref="E8:O8"/>
    <mergeCell ref="B22:J22"/>
    <mergeCell ref="B26:D26"/>
    <mergeCell ref="B21:J21"/>
    <mergeCell ref="B25:I25"/>
    <mergeCell ref="B24:P24"/>
    <mergeCell ref="F12:G12"/>
    <mergeCell ref="C12:E12"/>
    <mergeCell ref="K12:L12"/>
    <mergeCell ref="E26:I26"/>
    <mergeCell ref="C5:K5"/>
    <mergeCell ref="C13:E13"/>
    <mergeCell ref="K13:L13"/>
    <mergeCell ref="M12:N12"/>
    <mergeCell ref="M13:N13"/>
    <mergeCell ref="F13:G13"/>
    <mergeCell ref="D41:H41"/>
    <mergeCell ref="D42:H42"/>
    <mergeCell ref="C49:H49"/>
    <mergeCell ref="G28:H28"/>
    <mergeCell ref="G27:H27"/>
    <mergeCell ref="B27:F27"/>
    <mergeCell ref="C29:F29"/>
    <mergeCell ref="C68:D69"/>
    <mergeCell ref="E68:E69"/>
    <mergeCell ref="B30:H30"/>
    <mergeCell ref="B31:B54"/>
    <mergeCell ref="C50:H50"/>
    <mergeCell ref="C33:H33"/>
    <mergeCell ref="C35:H35"/>
    <mergeCell ref="B55:B59"/>
    <mergeCell ref="C55:H55"/>
    <mergeCell ref="C58:H58"/>
    <mergeCell ref="C59:H59"/>
    <mergeCell ref="C62:D63"/>
    <mergeCell ref="C60:D61"/>
    <mergeCell ref="E60:E61"/>
    <mergeCell ref="C101:E101"/>
    <mergeCell ref="C96:D97"/>
    <mergeCell ref="H100:H101"/>
    <mergeCell ref="E74:E75"/>
    <mergeCell ref="G53:H53"/>
    <mergeCell ref="C88:D89"/>
    <mergeCell ref="E84:E85"/>
    <mergeCell ref="C86:D87"/>
    <mergeCell ref="E86:E87"/>
    <mergeCell ref="C74:D75"/>
    <mergeCell ref="E82:E83"/>
    <mergeCell ref="C70:D71"/>
    <mergeCell ref="E70:E71"/>
    <mergeCell ref="C90:D91"/>
    <mergeCell ref="C94:D95"/>
    <mergeCell ref="E80:E81"/>
    <mergeCell ref="E88:E89"/>
    <mergeCell ref="C84:D85"/>
    <mergeCell ref="E94:E95"/>
    <mergeCell ref="C82:D83"/>
    <mergeCell ref="E92:E93"/>
  </mergeCells>
  <phoneticPr fontId="5"/>
  <conditionalFormatting sqref="AD59:AP59 AR59:AS59">
    <cfRule type="cellIs" dxfId="34" priority="465" operator="equal">
      <formula>"エラー"</formula>
    </cfRule>
  </conditionalFormatting>
  <conditionalFormatting sqref="E60:E99">
    <cfRule type="containsBlanks" dxfId="33" priority="5">
      <formula>LEN(TRIM(E60))=0</formula>
    </cfRule>
    <cfRule type="expression" dxfId="32" priority="451">
      <formula>AND($C60&lt;&gt;"電気事業者名を選択",$E60="メニューを選択")</formula>
    </cfRule>
  </conditionalFormatting>
  <conditionalFormatting sqref="C60:D99">
    <cfRule type="cellIs" dxfId="31" priority="450" operator="equal">
      <formula>"電気事業者名を選択"</formula>
    </cfRule>
  </conditionalFormatting>
  <conditionalFormatting sqref="E8">
    <cfRule type="expression" dxfId="30" priority="753">
      <formula>$C$8="有り"</formula>
    </cfRule>
  </conditionalFormatting>
  <conditionalFormatting sqref="O31:O53 O55:O58 O60:O101 O106:O108">
    <cfRule type="expression" dxfId="29" priority="57">
      <formula>$O$30&lt;&gt;""</formula>
    </cfRule>
  </conditionalFormatting>
  <conditionalFormatting sqref="P31:P53 P55:P58 P60:P101 P106:P108">
    <cfRule type="expression" dxfId="28" priority="56">
      <formula>$P$30&lt;&gt;""</formula>
    </cfRule>
  </conditionalFormatting>
  <conditionalFormatting sqref="N31:N53 N55:N58 N60:N101 N106:N108">
    <cfRule type="expression" dxfId="27" priority="54">
      <formula>$N$30&lt;&gt;""</formula>
    </cfRule>
  </conditionalFormatting>
  <conditionalFormatting sqref="K106:K108 K31:K53 K55:K58 K60:K101">
    <cfRule type="expression" dxfId="26" priority="47">
      <formula>$F$12="有り"</formula>
    </cfRule>
  </conditionalFormatting>
  <conditionalFormatting sqref="F13">
    <cfRule type="expression" dxfId="25" priority="46">
      <formula>$F$12="有り"</formula>
    </cfRule>
  </conditionalFormatting>
  <conditionalFormatting sqref="B22:J22">
    <cfRule type="expression" dxfId="24" priority="44">
      <formula>$AA$4="OK"</formula>
    </cfRule>
    <cfRule type="expression" dxfId="23" priority="45">
      <formula>$AA$4="NG"</formula>
    </cfRule>
  </conditionalFormatting>
  <conditionalFormatting sqref="J103:P105 J109:P110">
    <cfRule type="containsErrors" dxfId="22" priority="6">
      <formula>ISERROR(J103)</formula>
    </cfRule>
  </conditionalFormatting>
  <conditionalFormatting sqref="M106:M108 M55:M58 M31:M53 M60:M101">
    <cfRule type="expression" dxfId="21" priority="777">
      <formula>$L$16&gt;0</formula>
    </cfRule>
  </conditionalFormatting>
  <conditionalFormatting sqref="F60:G101">
    <cfRule type="containsErrors" dxfId="20" priority="4">
      <formula>ISERROR(F60)</formula>
    </cfRule>
  </conditionalFormatting>
  <conditionalFormatting sqref="AQ59">
    <cfRule type="cellIs" dxfId="19" priority="3" operator="equal">
      <formula>"エラー"</formula>
    </cfRule>
  </conditionalFormatting>
  <conditionalFormatting sqref="M13">
    <cfRule type="expression" dxfId="18" priority="2">
      <formula>$M$12="有り"</formula>
    </cfRule>
  </conditionalFormatting>
  <conditionalFormatting sqref="L31:L53 L55:L58 L60:L101 L106:L108">
    <cfRule type="expression" dxfId="17" priority="1">
      <formula>$M$12="有り"</formula>
    </cfRule>
  </conditionalFormatting>
  <dataValidations xWindow="296" yWindow="551" count="3">
    <dataValidation type="list" allowBlank="1" showInputMessage="1" showErrorMessage="1" sqref="M23 M9">
      <formula1>"(選択して下さい),有り,無し"</formula1>
    </dataValidation>
    <dataValidation type="list" allowBlank="1" showInputMessage="1" showErrorMessage="1" sqref="F12 M12">
      <formula1>"（選択）,有り,無し"</formula1>
    </dataValidation>
    <dataValidation type="list" allowBlank="1" showInputMessage="1" showErrorMessage="1" sqref="C8">
      <formula1>"有り,無し"</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oddHeader>&amp;L&amp;"ＭＳ Ｐゴシック,太字"&amp;16別紙１（エネルギー起源二酸化炭素排出量計算表）：エネルギー使用量一覧表</oddHeader>
    <oddFooter>&amp;R&amp;P/&amp;N</oddFooter>
  </headerFooter>
  <drawing r:id="rId2"/>
  <legacyDrawing r:id="rId3"/>
  <extLst>
    <ext xmlns:x14="http://schemas.microsoft.com/office/spreadsheetml/2009/9/main" uri="{CCE6A557-97BC-4b89-ADB6-D9C93CAAB3DF}">
      <x14:dataValidations xmlns:xm="http://schemas.microsoft.com/office/excel/2006/main" xWindow="296" yWindow="551" count="2">
        <x14:dataValidation type="list" allowBlank="1" showInputMessage="1" showErrorMessage="1" promptTitle="調整後排出係数のメニューを選択してください。" prompt="メニュー設定がない電気事業者の場合は、「メニューなし」を選択してください。">
          <x14:formula1>
            <xm:f>参考_電気のCO2排出係数!$E$6:$V$6</xm:f>
          </x14:formula1>
          <xm:sqref>E60:E99</xm:sqref>
        </x14:dataValidation>
        <x14:dataValidation type="list" allowBlank="1" showInputMessage="1" showErrorMessage="1" promptTitle="電気を購入した電気事業者名を選択してください。" prompt="購入したメニューごとに選択してください。_x000a_（１事業者から複数のメニューの電気を購入した場合は、行を分けて、メニューごとに電気使用量を入力してください。）">
          <x14:formula1>
            <xm:f>参考_電気のCO2排出係数!$C$7:$C$574</xm:f>
          </x14:formula1>
          <xm:sqref>C60:D99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A1:BA463"/>
  <sheetViews>
    <sheetView showGridLines="0" showZeros="0" zoomScaleNormal="100" zoomScaleSheetLayoutView="70" workbookViewId="0">
      <selection activeCell="M31" sqref="M31"/>
    </sheetView>
  </sheetViews>
  <sheetFormatPr defaultRowHeight="13.2" outlineLevelRow="1"/>
  <cols>
    <col min="1" max="1" width="1.109375" style="2" customWidth="1"/>
    <col min="2" max="2" width="2.44140625" style="2" customWidth="1"/>
    <col min="3" max="3" width="10" style="2" customWidth="1"/>
    <col min="4" max="4" width="3.88671875" style="2" customWidth="1"/>
    <col min="5" max="5" width="6.88671875" style="2" customWidth="1"/>
    <col min="6" max="7" width="5.6640625" style="2" customWidth="1"/>
    <col min="8" max="8" width="5.6640625" style="4" customWidth="1"/>
    <col min="9" max="9" width="4.33203125" style="4" customWidth="1"/>
    <col min="10" max="10" width="9.88671875" style="4" customWidth="1"/>
    <col min="11" max="11" width="9.33203125" style="2" customWidth="1"/>
    <col min="12" max="16" width="10" style="2" customWidth="1"/>
    <col min="17" max="17" width="1.109375" style="4" customWidth="1"/>
    <col min="18" max="18" width="33.77734375" style="2" customWidth="1"/>
    <col min="19" max="19" width="5" style="4" customWidth="1"/>
    <col min="20" max="41" width="5" customWidth="1"/>
  </cols>
  <sheetData>
    <row r="1" spans="2:53" ht="22.5" customHeight="1">
      <c r="B1" s="29" t="s">
        <v>1093</v>
      </c>
      <c r="C1" s="22"/>
      <c r="D1" s="22"/>
      <c r="E1" s="22"/>
      <c r="F1" s="22"/>
      <c r="G1" s="22"/>
      <c r="H1" s="22"/>
      <c r="I1" s="22"/>
      <c r="J1" s="22"/>
      <c r="K1" s="22"/>
      <c r="L1" s="22"/>
      <c r="M1" s="22"/>
      <c r="N1" s="22"/>
      <c r="O1" s="22"/>
      <c r="P1" s="22"/>
      <c r="Q1" s="22"/>
      <c r="S1" s="22"/>
    </row>
    <row r="2" spans="2:53" s="2" customFormat="1" ht="17.100000000000001" customHeight="1">
      <c r="B2" s="153"/>
      <c r="C2" s="153"/>
      <c r="D2" s="153"/>
      <c r="E2" s="153"/>
      <c r="F2" s="153"/>
      <c r="G2" s="153"/>
      <c r="H2" s="153"/>
      <c r="I2" s="153"/>
      <c r="J2" s="153"/>
      <c r="K2" s="153"/>
      <c r="L2" s="30"/>
      <c r="M2" s="30"/>
      <c r="N2" s="30"/>
      <c r="O2" s="30"/>
      <c r="P2" s="154"/>
      <c r="Q2" s="21"/>
      <c r="S2" s="21"/>
      <c r="T2"/>
      <c r="U2"/>
      <c r="V2"/>
      <c r="W2"/>
      <c r="X2"/>
      <c r="Z2"/>
      <c r="AA2"/>
      <c r="AB2"/>
      <c r="AC2"/>
      <c r="AD2"/>
      <c r="AE2"/>
      <c r="AF2"/>
      <c r="AG2"/>
      <c r="AH2"/>
      <c r="AI2"/>
      <c r="AJ2"/>
      <c r="AK2"/>
      <c r="AL2"/>
      <c r="AM2"/>
      <c r="AN2"/>
      <c r="AO2"/>
      <c r="AP2"/>
      <c r="AQ2"/>
      <c r="AR2"/>
      <c r="AS2"/>
      <c r="AT2"/>
      <c r="AU2"/>
      <c r="AV2"/>
      <c r="AW2"/>
      <c r="AX2"/>
      <c r="AY2"/>
      <c r="AZ2"/>
      <c r="BA2"/>
    </row>
    <row r="3" spans="2:53" s="2" customFormat="1" ht="24.75" hidden="1" customHeight="1" outlineLevel="1">
      <c r="H3" s="4"/>
      <c r="I3" s="4"/>
      <c r="J3" s="4"/>
      <c r="Q3" s="4"/>
      <c r="S3" s="4"/>
      <c r="T3"/>
      <c r="U3"/>
      <c r="V3"/>
      <c r="W3"/>
      <c r="X3"/>
      <c r="Y3"/>
      <c r="Z3"/>
      <c r="AA3"/>
      <c r="AB3"/>
      <c r="AC3"/>
      <c r="AD3"/>
      <c r="AE3"/>
      <c r="AF3"/>
      <c r="AG3"/>
      <c r="AH3"/>
      <c r="AI3"/>
      <c r="AJ3"/>
      <c r="AK3"/>
      <c r="AL3"/>
      <c r="AM3"/>
      <c r="AN3"/>
      <c r="AO3"/>
      <c r="AP3"/>
      <c r="AQ3"/>
      <c r="AR3"/>
      <c r="AS3"/>
      <c r="AT3"/>
      <c r="AU3"/>
      <c r="AV3"/>
      <c r="AW3"/>
      <c r="AX3"/>
      <c r="AY3"/>
      <c r="AZ3"/>
      <c r="BA3"/>
    </row>
    <row r="4" spans="2:53" s="2" customFormat="1" ht="24.75" hidden="1" customHeight="1" outlineLevel="1">
      <c r="H4" s="4"/>
      <c r="I4" s="4"/>
      <c r="J4" s="4"/>
      <c r="Q4" s="4"/>
      <c r="S4" s="4"/>
      <c r="T4"/>
      <c r="U4"/>
      <c r="V4"/>
      <c r="W4"/>
      <c r="X4"/>
      <c r="Y4"/>
      <c r="Z4"/>
      <c r="AA4"/>
      <c r="AB4"/>
      <c r="AC4"/>
      <c r="AD4"/>
      <c r="AE4"/>
      <c r="AF4"/>
      <c r="AG4"/>
      <c r="AH4"/>
      <c r="AI4"/>
      <c r="AJ4"/>
      <c r="AK4"/>
      <c r="AL4"/>
      <c r="AM4"/>
      <c r="AN4"/>
      <c r="AO4"/>
      <c r="AP4"/>
      <c r="AQ4"/>
      <c r="AR4"/>
      <c r="AS4"/>
      <c r="AT4"/>
      <c r="AU4"/>
      <c r="AV4"/>
      <c r="AW4"/>
      <c r="AX4"/>
      <c r="AY4"/>
      <c r="AZ4"/>
      <c r="BA4"/>
    </row>
    <row r="5" spans="2:53" s="2" customFormat="1" ht="24.75" hidden="1" customHeight="1" outlineLevel="1">
      <c r="H5" s="4"/>
      <c r="I5" s="4"/>
      <c r="J5" s="4"/>
      <c r="Q5" s="4"/>
      <c r="S5" s="4"/>
      <c r="T5"/>
      <c r="U5"/>
      <c r="V5"/>
      <c r="W5"/>
      <c r="X5"/>
      <c r="Y5"/>
      <c r="Z5"/>
      <c r="AA5"/>
      <c r="AB5"/>
      <c r="AC5"/>
      <c r="AD5"/>
      <c r="AE5"/>
      <c r="AF5"/>
      <c r="AG5"/>
      <c r="AH5"/>
      <c r="AI5"/>
      <c r="AJ5"/>
      <c r="AK5"/>
      <c r="AL5"/>
      <c r="AM5"/>
      <c r="AN5"/>
      <c r="AO5"/>
      <c r="AP5"/>
      <c r="AQ5"/>
      <c r="AR5"/>
      <c r="AS5"/>
      <c r="AT5"/>
      <c r="AU5"/>
      <c r="AV5"/>
      <c r="AW5"/>
      <c r="AX5"/>
      <c r="AY5"/>
      <c r="AZ5"/>
      <c r="BA5"/>
    </row>
    <row r="6" spans="2:53" s="2" customFormat="1" ht="24.75" hidden="1" customHeight="1" outlineLevel="1">
      <c r="H6" s="4"/>
      <c r="I6" s="4"/>
      <c r="J6" s="4"/>
      <c r="Q6" s="4"/>
      <c r="S6" s="4"/>
      <c r="T6"/>
      <c r="U6"/>
      <c r="V6"/>
      <c r="W6"/>
      <c r="X6"/>
      <c r="Y6"/>
      <c r="Z6"/>
      <c r="AA6"/>
      <c r="AB6"/>
      <c r="AC6"/>
      <c r="AD6"/>
      <c r="AE6"/>
      <c r="AF6"/>
      <c r="AG6"/>
      <c r="AH6"/>
      <c r="AI6"/>
      <c r="AJ6"/>
      <c r="AK6"/>
      <c r="AL6"/>
      <c r="AM6"/>
      <c r="AN6"/>
      <c r="AO6"/>
      <c r="AP6"/>
      <c r="AQ6"/>
      <c r="AR6"/>
      <c r="AS6"/>
      <c r="AT6"/>
      <c r="AU6"/>
      <c r="AV6"/>
      <c r="AW6"/>
      <c r="AX6"/>
      <c r="AY6"/>
      <c r="AZ6"/>
      <c r="BA6"/>
    </row>
    <row r="7" spans="2:53" s="2" customFormat="1" ht="24.75" hidden="1" customHeight="1" outlineLevel="1">
      <c r="H7" s="4"/>
      <c r="I7" s="4"/>
      <c r="J7" s="4"/>
      <c r="Q7" s="4"/>
      <c r="S7" s="4"/>
      <c r="T7"/>
      <c r="U7"/>
      <c r="V7"/>
      <c r="W7"/>
      <c r="X7"/>
      <c r="Y7"/>
      <c r="Z7"/>
      <c r="AA7"/>
      <c r="AB7"/>
      <c r="AC7"/>
      <c r="AD7"/>
      <c r="AE7"/>
      <c r="AF7"/>
      <c r="AG7"/>
      <c r="AH7"/>
      <c r="AI7"/>
      <c r="AJ7"/>
      <c r="AK7"/>
      <c r="AL7"/>
      <c r="AM7"/>
      <c r="AN7"/>
      <c r="AO7"/>
      <c r="AP7"/>
      <c r="AQ7"/>
      <c r="AR7"/>
      <c r="AS7"/>
      <c r="AT7"/>
      <c r="AU7"/>
      <c r="AV7"/>
      <c r="AW7"/>
      <c r="AX7"/>
      <c r="AY7"/>
      <c r="AZ7"/>
      <c r="BA7"/>
    </row>
    <row r="8" spans="2:53" s="2" customFormat="1" ht="24.75" hidden="1" customHeight="1" outlineLevel="1">
      <c r="H8" s="4"/>
      <c r="I8" s="4"/>
      <c r="J8" s="4"/>
      <c r="Q8" s="4"/>
      <c r="S8" s="4"/>
      <c r="T8"/>
      <c r="U8"/>
      <c r="V8"/>
      <c r="W8"/>
      <c r="X8"/>
      <c r="Y8"/>
      <c r="Z8"/>
      <c r="AA8"/>
      <c r="AB8"/>
      <c r="AC8"/>
      <c r="AD8"/>
      <c r="AE8"/>
      <c r="AF8"/>
      <c r="AG8"/>
      <c r="AH8"/>
      <c r="AI8"/>
      <c r="AJ8"/>
      <c r="AK8"/>
      <c r="AL8"/>
      <c r="AM8"/>
      <c r="AN8"/>
      <c r="AO8"/>
      <c r="AP8"/>
      <c r="AQ8"/>
      <c r="AR8"/>
      <c r="AS8"/>
      <c r="AT8"/>
      <c r="AU8"/>
      <c r="AV8"/>
      <c r="AW8"/>
      <c r="AX8"/>
      <c r="AY8"/>
      <c r="AZ8"/>
      <c r="BA8"/>
    </row>
    <row r="9" spans="2:53" s="2" customFormat="1" ht="24.75" hidden="1" customHeight="1" outlineLevel="1">
      <c r="H9" s="4"/>
      <c r="I9" s="4"/>
      <c r="J9" s="4"/>
      <c r="Q9" s="4"/>
      <c r="S9" s="4"/>
      <c r="T9"/>
      <c r="U9"/>
      <c r="V9"/>
      <c r="W9"/>
      <c r="X9"/>
      <c r="Y9"/>
      <c r="Z9"/>
      <c r="AA9"/>
      <c r="AB9"/>
      <c r="AC9"/>
      <c r="AD9"/>
      <c r="AE9"/>
      <c r="AF9"/>
      <c r="AG9"/>
      <c r="AH9"/>
      <c r="AI9"/>
      <c r="AJ9"/>
      <c r="AK9"/>
      <c r="AL9"/>
      <c r="AM9"/>
      <c r="AN9"/>
      <c r="AO9"/>
      <c r="AP9"/>
      <c r="AQ9"/>
      <c r="AR9"/>
      <c r="AS9"/>
      <c r="AT9"/>
      <c r="AU9"/>
      <c r="AV9"/>
      <c r="AW9"/>
      <c r="AX9"/>
      <c r="AY9"/>
      <c r="AZ9"/>
      <c r="BA9"/>
    </row>
    <row r="10" spans="2:53" s="2" customFormat="1" ht="24.75" hidden="1" customHeight="1" outlineLevel="1">
      <c r="H10" s="4"/>
      <c r="I10" s="4"/>
      <c r="J10" s="4"/>
      <c r="Q10" s="4"/>
      <c r="S10" s="4"/>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2:53" s="2" customFormat="1" ht="24.75" hidden="1" customHeight="1" outlineLevel="1">
      <c r="H11" s="4"/>
      <c r="I11" s="4"/>
      <c r="J11" s="4"/>
      <c r="Q11" s="4"/>
      <c r="S11" s="4"/>
      <c r="T11"/>
      <c r="U11"/>
      <c r="V11"/>
      <c r="W11"/>
      <c r="X11"/>
      <c r="Y11"/>
      <c r="Z11"/>
      <c r="AA11"/>
      <c r="AB11"/>
      <c r="AC11"/>
      <c r="AD11"/>
      <c r="AE11"/>
      <c r="AF11"/>
      <c r="AG11"/>
      <c r="AH11"/>
      <c r="AI11"/>
      <c r="AJ11"/>
      <c r="AK11"/>
      <c r="AL11"/>
      <c r="AM11"/>
      <c r="AN11"/>
      <c r="AO11"/>
      <c r="AP11"/>
      <c r="AQ11"/>
      <c r="AR11"/>
      <c r="AS11"/>
      <c r="AT11"/>
      <c r="AU11"/>
      <c r="AV11"/>
      <c r="AW11"/>
      <c r="AX11"/>
      <c r="AY11"/>
      <c r="AZ11"/>
      <c r="BA11"/>
    </row>
    <row r="12" spans="2:53" s="2" customFormat="1" ht="24.75" hidden="1" customHeight="1" outlineLevel="1">
      <c r="H12" s="4"/>
      <c r="I12" s="4"/>
      <c r="J12" s="4"/>
      <c r="Q12" s="4"/>
      <c r="S12" s="4"/>
      <c r="T12"/>
      <c r="U12"/>
      <c r="V12"/>
      <c r="W12"/>
      <c r="X12"/>
      <c r="Y12"/>
      <c r="Z12"/>
      <c r="AA12"/>
      <c r="AB12"/>
      <c r="AC12"/>
      <c r="AD12"/>
      <c r="AE12"/>
      <c r="AF12"/>
      <c r="AG12"/>
      <c r="AH12"/>
      <c r="AI12"/>
      <c r="AJ12"/>
      <c r="AK12"/>
      <c r="AL12"/>
      <c r="AM12"/>
      <c r="AN12"/>
      <c r="AO12"/>
      <c r="AP12"/>
      <c r="AQ12"/>
      <c r="AR12"/>
      <c r="AS12"/>
      <c r="AT12"/>
      <c r="AU12"/>
      <c r="AV12"/>
      <c r="AW12"/>
      <c r="AX12"/>
      <c r="AY12"/>
      <c r="AZ12"/>
      <c r="BA12"/>
    </row>
    <row r="13" spans="2:53" s="2" customFormat="1" ht="24.75" hidden="1" customHeight="1" outlineLevel="1">
      <c r="H13" s="4"/>
      <c r="I13" s="4"/>
      <c r="J13" s="4"/>
      <c r="Q13" s="4"/>
      <c r="S13" s="4"/>
      <c r="T13"/>
      <c r="U13"/>
      <c r="V13"/>
      <c r="W13"/>
      <c r="X13"/>
      <c r="Y13"/>
      <c r="Z13"/>
      <c r="AA13"/>
      <c r="AB13"/>
      <c r="AC13"/>
      <c r="AD13"/>
      <c r="AE13"/>
      <c r="AF13"/>
      <c r="AG13"/>
      <c r="AH13"/>
      <c r="AI13"/>
      <c r="AJ13"/>
      <c r="AK13"/>
      <c r="AL13"/>
      <c r="AM13"/>
      <c r="AN13"/>
      <c r="AO13"/>
      <c r="AP13"/>
      <c r="AQ13"/>
      <c r="AR13"/>
      <c r="AS13"/>
      <c r="AT13"/>
      <c r="AU13"/>
      <c r="AV13"/>
      <c r="AW13"/>
      <c r="AX13"/>
      <c r="AY13"/>
      <c r="AZ13"/>
      <c r="BA13"/>
    </row>
    <row r="14" spans="2:53" s="2" customFormat="1" ht="24.75" hidden="1" customHeight="1" outlineLevel="1">
      <c r="H14" s="4"/>
      <c r="I14" s="4"/>
      <c r="J14" s="4"/>
      <c r="Q14" s="4"/>
      <c r="S14" s="4"/>
      <c r="T14"/>
      <c r="U14"/>
      <c r="V14"/>
      <c r="W14"/>
      <c r="X14"/>
      <c r="Y14"/>
      <c r="Z14"/>
      <c r="AA14"/>
      <c r="AB14"/>
      <c r="AC14"/>
      <c r="AD14"/>
      <c r="AE14"/>
      <c r="AF14"/>
      <c r="AG14"/>
      <c r="AH14"/>
      <c r="AI14"/>
      <c r="AJ14"/>
      <c r="AK14"/>
      <c r="AL14"/>
      <c r="AM14"/>
      <c r="AN14"/>
      <c r="AO14"/>
      <c r="AP14"/>
      <c r="AQ14"/>
      <c r="AR14"/>
      <c r="AS14"/>
      <c r="AT14"/>
      <c r="AU14"/>
      <c r="AV14"/>
      <c r="AW14"/>
      <c r="AX14"/>
      <c r="AY14"/>
      <c r="AZ14"/>
      <c r="BA14"/>
    </row>
    <row r="15" spans="2:53" s="2" customFormat="1" ht="24.75" hidden="1" customHeight="1" outlineLevel="1">
      <c r="H15" s="4"/>
      <c r="I15" s="4"/>
      <c r="J15" s="4"/>
      <c r="Q15" s="4"/>
      <c r="S15" s="4"/>
      <c r="T15"/>
      <c r="U15"/>
      <c r="V15"/>
      <c r="W15"/>
      <c r="X15"/>
      <c r="Y15"/>
      <c r="Z15"/>
      <c r="AA15"/>
      <c r="AB15"/>
      <c r="AC15"/>
      <c r="AD15"/>
      <c r="AE15"/>
      <c r="AF15"/>
      <c r="AG15"/>
      <c r="AH15"/>
      <c r="AI15"/>
      <c r="AJ15"/>
      <c r="AK15"/>
      <c r="AL15"/>
      <c r="AM15"/>
      <c r="AN15"/>
      <c r="AO15"/>
      <c r="AP15"/>
      <c r="AQ15"/>
      <c r="AR15"/>
      <c r="AS15"/>
      <c r="AT15"/>
      <c r="AU15"/>
      <c r="AV15"/>
      <c r="AW15"/>
      <c r="AX15"/>
      <c r="AY15"/>
      <c r="AZ15"/>
      <c r="BA15"/>
    </row>
    <row r="16" spans="2:53" s="2" customFormat="1" ht="24.75" customHeight="1" collapsed="1">
      <c r="H16" s="4"/>
      <c r="I16" s="4"/>
      <c r="J16" s="4"/>
      <c r="Q16" s="4"/>
      <c r="S16" s="4"/>
      <c r="T16"/>
      <c r="U16"/>
      <c r="V16"/>
      <c r="W16"/>
      <c r="X16"/>
      <c r="Y16"/>
      <c r="Z16"/>
      <c r="AA16"/>
      <c r="AB16"/>
      <c r="AC16"/>
      <c r="AD16"/>
      <c r="AE16"/>
      <c r="AF16"/>
      <c r="AG16"/>
      <c r="AH16"/>
      <c r="AI16"/>
      <c r="AJ16"/>
      <c r="AK16"/>
      <c r="AL16"/>
      <c r="AM16"/>
      <c r="AN16"/>
      <c r="AO16"/>
      <c r="AP16"/>
      <c r="AQ16"/>
      <c r="AR16"/>
      <c r="AS16"/>
      <c r="AT16"/>
      <c r="AU16"/>
      <c r="AV16"/>
      <c r="AW16"/>
      <c r="AX16"/>
      <c r="AY16"/>
      <c r="AZ16"/>
      <c r="BA16"/>
    </row>
    <row r="17" spans="2:53" s="2" customFormat="1" ht="24.75" customHeight="1">
      <c r="H17" s="4"/>
      <c r="I17" s="4"/>
      <c r="J17" s="4"/>
      <c r="Q17" s="4"/>
      <c r="S17" s="4"/>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2:53" s="2" customFormat="1" ht="24.75" customHeight="1">
      <c r="H18" s="4"/>
      <c r="I18" s="4"/>
      <c r="J18" s="4"/>
      <c r="Q18" s="4"/>
      <c r="S18" s="4"/>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2:53" s="2" customFormat="1" ht="24.75" customHeight="1">
      <c r="H19" s="4"/>
      <c r="I19" s="4"/>
      <c r="J19" s="4"/>
      <c r="Q19" s="4"/>
      <c r="S19" s="4"/>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2:53" s="2" customFormat="1" ht="24.75" customHeight="1">
      <c r="H20" s="4"/>
      <c r="I20" s="4"/>
      <c r="J20" s="4"/>
      <c r="Q20" s="4"/>
      <c r="S20" s="4"/>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2:53" s="2" customFormat="1" ht="24.75" customHeight="1">
      <c r="H21" s="4"/>
      <c r="I21" s="4"/>
      <c r="J21" s="4"/>
      <c r="Q21" s="4"/>
      <c r="S21" s="4"/>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2:53" s="2" customFormat="1" ht="24.75" customHeight="1">
      <c r="H22" s="4"/>
      <c r="I22" s="4"/>
      <c r="J22" s="4"/>
      <c r="Q22" s="4"/>
      <c r="S22" s="4"/>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2:53" s="2" customFormat="1" ht="24.75" customHeight="1">
      <c r="H23" s="4"/>
      <c r="I23" s="4"/>
      <c r="J23" s="4"/>
      <c r="Q23" s="4"/>
      <c r="S23" s="4"/>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2:53" s="2" customFormat="1" ht="24.75" customHeight="1">
      <c r="H24" s="4"/>
      <c r="I24" s="4"/>
      <c r="J24" s="4"/>
      <c r="Q24" s="4"/>
      <c r="S24" s="4"/>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2:53" s="148" customFormat="1" ht="24.75" customHeight="1">
      <c r="H25" s="185"/>
      <c r="I25" s="186" t="str">
        <f>エネルギー使用量【入力シート】!O2</f>
        <v>2024年度提出用（2023年度実績値）</v>
      </c>
      <c r="J25" s="185" t="str">
        <f>エネルギー使用量【入力シート】!P2</f>
        <v>Ver.1</v>
      </c>
      <c r="Q25" s="185"/>
      <c r="S25" s="185"/>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2:53" s="2" customFormat="1" ht="22.5" customHeight="1">
      <c r="B26" s="358" t="s">
        <v>461</v>
      </c>
      <c r="C26" s="359"/>
      <c r="D26" s="359"/>
      <c r="E26" s="449" t="str">
        <f>IF(エネルギー使用量【入力シート】!$E$26="","",エネルギー使用量【入力シート】!$E$26)</f>
        <v/>
      </c>
      <c r="F26" s="450"/>
      <c r="G26" s="450"/>
      <c r="H26" s="450"/>
      <c r="I26" s="451"/>
      <c r="J26" s="559" t="s">
        <v>530</v>
      </c>
      <c r="K26" s="560"/>
      <c r="L26" s="561"/>
      <c r="P26"/>
      <c r="Q26"/>
      <c r="R26"/>
      <c r="S26"/>
      <c r="T26"/>
      <c r="V26"/>
      <c r="W26"/>
      <c r="X26"/>
      <c r="Y26"/>
      <c r="Z26"/>
      <c r="AA26"/>
      <c r="AB26"/>
      <c r="AC26"/>
      <c r="AD26"/>
      <c r="AE26"/>
      <c r="AF26"/>
      <c r="AG26"/>
      <c r="AH26"/>
      <c r="AI26"/>
      <c r="AJ26"/>
      <c r="AK26"/>
      <c r="AL26"/>
      <c r="AM26"/>
      <c r="AN26"/>
      <c r="AO26"/>
      <c r="AP26"/>
      <c r="AQ26"/>
      <c r="AR26"/>
      <c r="AS26"/>
      <c r="AT26"/>
      <c r="AU26"/>
      <c r="AV26"/>
      <c r="AW26"/>
    </row>
    <row r="27" spans="2:53" s="2" customFormat="1" ht="22.5" customHeight="1">
      <c r="B27" s="336" t="s">
        <v>517</v>
      </c>
      <c r="C27" s="337"/>
      <c r="D27" s="337"/>
      <c r="E27" s="81" t="s">
        <v>516</v>
      </c>
      <c r="F27" s="448">
        <f>F28+F29</f>
        <v>0</v>
      </c>
      <c r="G27" s="448"/>
      <c r="H27" s="448"/>
      <c r="I27" s="115" t="s">
        <v>512</v>
      </c>
      <c r="J27" s="296"/>
      <c r="K27" s="459" t="s">
        <v>534</v>
      </c>
      <c r="L27" s="562" t="s">
        <v>1909</v>
      </c>
      <c r="P27"/>
      <c r="Q27"/>
      <c r="R27"/>
      <c r="S27"/>
      <c r="T27"/>
      <c r="U27"/>
      <c r="V27"/>
      <c r="W27"/>
      <c r="X27"/>
      <c r="Y27"/>
      <c r="Z27"/>
      <c r="AA27"/>
      <c r="AB27"/>
      <c r="AC27"/>
      <c r="AD27"/>
      <c r="AE27"/>
      <c r="AF27"/>
      <c r="AG27"/>
      <c r="AH27"/>
      <c r="AI27"/>
      <c r="AJ27"/>
      <c r="AK27"/>
      <c r="AL27"/>
      <c r="AM27"/>
      <c r="AN27"/>
      <c r="AO27"/>
      <c r="AP27"/>
      <c r="AQ27"/>
      <c r="AR27"/>
      <c r="AS27"/>
      <c r="AT27"/>
      <c r="AU27"/>
      <c r="AV27"/>
      <c r="AW27"/>
    </row>
    <row r="28" spans="2:53" s="2" customFormat="1" ht="22.5" customHeight="1">
      <c r="B28" s="80"/>
      <c r="C28" s="429" t="s">
        <v>515</v>
      </c>
      <c r="D28" s="430"/>
      <c r="E28" s="430"/>
      <c r="F28" s="461">
        <f>エネルギー使用量【入力シート】!G28</f>
        <v>0</v>
      </c>
      <c r="G28" s="462"/>
      <c r="H28" s="463"/>
      <c r="I28" s="106" t="s">
        <v>514</v>
      </c>
      <c r="J28" s="297"/>
      <c r="K28" s="460"/>
      <c r="L28" s="563"/>
      <c r="P28"/>
      <c r="Q28"/>
      <c r="R28"/>
      <c r="S28"/>
      <c r="T28"/>
      <c r="U28"/>
      <c r="V28"/>
      <c r="W28"/>
      <c r="X28"/>
      <c r="Y28"/>
      <c r="Z28"/>
      <c r="AA28"/>
      <c r="AB28"/>
      <c r="AC28"/>
      <c r="AD28"/>
      <c r="AE28"/>
      <c r="AF28"/>
      <c r="AG28"/>
      <c r="AH28"/>
      <c r="AI28"/>
      <c r="AJ28"/>
      <c r="AK28"/>
      <c r="AL28"/>
      <c r="AM28"/>
      <c r="AN28"/>
      <c r="AO28"/>
      <c r="AP28"/>
      <c r="AQ28"/>
      <c r="AR28"/>
      <c r="AS28"/>
      <c r="AT28"/>
      <c r="AU28"/>
      <c r="AV28"/>
      <c r="AW28"/>
    </row>
    <row r="29" spans="2:53" s="2" customFormat="1" ht="22.5" customHeight="1">
      <c r="B29" s="79"/>
      <c r="C29" s="452" t="s">
        <v>513</v>
      </c>
      <c r="D29" s="453"/>
      <c r="E29" s="453"/>
      <c r="F29" s="454">
        <f>エネルギー使用量【入力シート】!G29</f>
        <v>0</v>
      </c>
      <c r="G29" s="455"/>
      <c r="H29" s="456"/>
      <c r="I29" s="107" t="s">
        <v>514</v>
      </c>
      <c r="J29" s="298"/>
      <c r="K29" s="460"/>
      <c r="L29" s="563"/>
      <c r="P29"/>
      <c r="Q29"/>
      <c r="R29"/>
      <c r="S29"/>
      <c r="T29"/>
      <c r="U29"/>
      <c r="V29"/>
      <c r="W29"/>
      <c r="X29"/>
      <c r="Y29"/>
      <c r="Z29"/>
      <c r="AA29"/>
      <c r="AB29"/>
      <c r="AC29"/>
      <c r="AD29"/>
      <c r="AE29"/>
      <c r="AF29"/>
      <c r="AG29"/>
      <c r="AH29"/>
      <c r="AI29"/>
      <c r="AJ29"/>
      <c r="AK29"/>
      <c r="AL29"/>
      <c r="AM29"/>
      <c r="AN29"/>
      <c r="AO29"/>
      <c r="AP29"/>
      <c r="AQ29"/>
      <c r="AR29"/>
      <c r="AS29"/>
      <c r="AT29"/>
      <c r="AU29"/>
      <c r="AV29"/>
      <c r="AW29"/>
    </row>
    <row r="30" spans="2:53" s="2" customFormat="1" ht="18.75" customHeight="1" thickBot="1">
      <c r="B30" s="340" t="s">
        <v>457</v>
      </c>
      <c r="C30" s="340"/>
      <c r="D30" s="340"/>
      <c r="E30" s="340"/>
      <c r="F30" s="395"/>
      <c r="G30" s="395"/>
      <c r="H30" s="395"/>
      <c r="I30" s="82" t="s">
        <v>445</v>
      </c>
      <c r="J30" s="41" t="s">
        <v>459</v>
      </c>
      <c r="K30" s="98"/>
      <c r="L30" s="564"/>
      <c r="P30"/>
      <c r="Q30"/>
      <c r="R30"/>
      <c r="S30"/>
      <c r="T30"/>
      <c r="U30"/>
      <c r="V30"/>
      <c r="W30"/>
      <c r="X30"/>
      <c r="Y30"/>
      <c r="Z30"/>
      <c r="AA30"/>
      <c r="AB30"/>
      <c r="AC30"/>
      <c r="AD30"/>
      <c r="AE30"/>
      <c r="AF30"/>
      <c r="AG30"/>
      <c r="AH30"/>
      <c r="AI30"/>
      <c r="AJ30"/>
      <c r="AK30"/>
      <c r="AL30"/>
      <c r="AM30"/>
      <c r="AN30"/>
      <c r="AO30"/>
      <c r="AP30"/>
      <c r="AQ30"/>
      <c r="AR30"/>
      <c r="AS30"/>
      <c r="AT30"/>
      <c r="AU30"/>
      <c r="AV30"/>
      <c r="AW30"/>
    </row>
    <row r="31" spans="2:53" s="2" customFormat="1" ht="17.100000000000001" customHeight="1" thickTop="1">
      <c r="B31" s="341" t="s">
        <v>31</v>
      </c>
      <c r="C31" s="343" t="s">
        <v>1</v>
      </c>
      <c r="D31" s="344"/>
      <c r="E31" s="344"/>
      <c r="F31" s="344"/>
      <c r="G31" s="344"/>
      <c r="H31" s="345"/>
      <c r="I31" s="90" t="s">
        <v>454</v>
      </c>
      <c r="J31" s="111">
        <f t="shared" ref="J31:J53" si="0">K31+L31</f>
        <v>0</v>
      </c>
      <c r="K31" s="566"/>
      <c r="L31" s="556"/>
      <c r="P31"/>
      <c r="Q31"/>
      <c r="R31"/>
      <c r="S31"/>
      <c r="T31"/>
      <c r="U31"/>
      <c r="V31"/>
      <c r="W31"/>
      <c r="X31"/>
      <c r="Y31"/>
      <c r="Z31"/>
      <c r="AA31"/>
      <c r="AB31"/>
      <c r="AC31"/>
      <c r="AD31"/>
      <c r="AE31"/>
      <c r="AF31"/>
      <c r="AG31"/>
      <c r="AH31"/>
      <c r="AI31"/>
      <c r="AJ31"/>
      <c r="AK31"/>
      <c r="AL31"/>
      <c r="AM31"/>
      <c r="AN31"/>
      <c r="AO31"/>
      <c r="AP31"/>
      <c r="AQ31"/>
      <c r="AR31"/>
      <c r="AS31"/>
      <c r="AT31"/>
      <c r="AU31"/>
      <c r="AV31"/>
      <c r="AW31"/>
    </row>
    <row r="32" spans="2:53" s="2" customFormat="1" ht="17.100000000000001" customHeight="1">
      <c r="B32" s="342"/>
      <c r="C32" s="343" t="s">
        <v>2</v>
      </c>
      <c r="D32" s="344"/>
      <c r="E32" s="344"/>
      <c r="F32" s="344"/>
      <c r="G32" s="344"/>
      <c r="H32" s="345"/>
      <c r="I32" s="90" t="s">
        <v>454</v>
      </c>
      <c r="J32" s="111">
        <f t="shared" si="0"/>
        <v>0</v>
      </c>
      <c r="K32" s="567"/>
      <c r="L32" s="557"/>
      <c r="P32"/>
      <c r="Q32"/>
      <c r="R32"/>
      <c r="S32"/>
      <c r="T32"/>
      <c r="U32"/>
      <c r="V32"/>
      <c r="W32"/>
      <c r="X32"/>
      <c r="Y32"/>
      <c r="Z32"/>
      <c r="AA32"/>
      <c r="AB32"/>
      <c r="AC32"/>
      <c r="AD32"/>
      <c r="AE32"/>
      <c r="AF32"/>
      <c r="AG32"/>
      <c r="AH32"/>
      <c r="AI32"/>
      <c r="AJ32"/>
      <c r="AK32"/>
      <c r="AL32"/>
      <c r="AM32"/>
      <c r="AN32"/>
      <c r="AO32"/>
      <c r="AP32"/>
      <c r="AQ32"/>
      <c r="AR32"/>
      <c r="AS32"/>
      <c r="AT32"/>
      <c r="AU32"/>
      <c r="AV32"/>
      <c r="AW32"/>
    </row>
    <row r="33" spans="2:49" s="2" customFormat="1" ht="17.100000000000001" customHeight="1">
      <c r="B33" s="342"/>
      <c r="C33" s="343" t="s">
        <v>38</v>
      </c>
      <c r="D33" s="344"/>
      <c r="E33" s="344"/>
      <c r="F33" s="344"/>
      <c r="G33" s="344"/>
      <c r="H33" s="345"/>
      <c r="I33" s="90" t="s">
        <v>454</v>
      </c>
      <c r="J33" s="111">
        <f t="shared" si="0"/>
        <v>0</v>
      </c>
      <c r="K33" s="567"/>
      <c r="L33" s="557"/>
      <c r="P33"/>
      <c r="Q33"/>
      <c r="R33"/>
      <c r="S33"/>
      <c r="T33"/>
      <c r="U33"/>
      <c r="V33"/>
      <c r="W33"/>
      <c r="X33"/>
      <c r="Y33"/>
      <c r="Z33"/>
      <c r="AA33"/>
      <c r="AB33"/>
      <c r="AC33"/>
      <c r="AD33"/>
      <c r="AE33"/>
      <c r="AF33"/>
      <c r="AG33"/>
      <c r="AH33"/>
      <c r="AI33"/>
      <c r="AJ33"/>
      <c r="AK33"/>
      <c r="AL33"/>
      <c r="AM33"/>
      <c r="AN33"/>
      <c r="AO33"/>
      <c r="AP33"/>
      <c r="AQ33"/>
      <c r="AR33"/>
      <c r="AS33"/>
      <c r="AT33"/>
      <c r="AU33"/>
      <c r="AV33"/>
      <c r="AW33"/>
    </row>
    <row r="34" spans="2:49" s="2" customFormat="1" ht="17.100000000000001" customHeight="1">
      <c r="B34" s="342"/>
      <c r="C34" s="343" t="s">
        <v>33</v>
      </c>
      <c r="D34" s="344"/>
      <c r="E34" s="344"/>
      <c r="F34" s="344"/>
      <c r="G34" s="344"/>
      <c r="H34" s="345"/>
      <c r="I34" s="90" t="s">
        <v>454</v>
      </c>
      <c r="J34" s="111">
        <f t="shared" si="0"/>
        <v>0</v>
      </c>
      <c r="K34" s="567"/>
      <c r="L34" s="557"/>
      <c r="P34"/>
      <c r="Q34"/>
      <c r="R34"/>
      <c r="S34"/>
      <c r="T34"/>
      <c r="U34"/>
      <c r="V34"/>
      <c r="W34"/>
      <c r="X34"/>
      <c r="Y34"/>
      <c r="Z34"/>
      <c r="AA34"/>
      <c r="AB34"/>
      <c r="AC34"/>
      <c r="AD34"/>
      <c r="AE34"/>
      <c r="AF34"/>
      <c r="AG34"/>
      <c r="AH34"/>
      <c r="AI34"/>
      <c r="AJ34"/>
      <c r="AK34"/>
      <c r="AL34"/>
      <c r="AM34"/>
      <c r="AN34"/>
      <c r="AO34"/>
      <c r="AP34"/>
      <c r="AQ34"/>
      <c r="AR34"/>
      <c r="AS34"/>
      <c r="AT34"/>
      <c r="AU34"/>
      <c r="AV34"/>
      <c r="AW34"/>
    </row>
    <row r="35" spans="2:49" s="2" customFormat="1" ht="17.100000000000001" customHeight="1">
      <c r="B35" s="342"/>
      <c r="C35" s="331" t="s">
        <v>3</v>
      </c>
      <c r="D35" s="332"/>
      <c r="E35" s="332"/>
      <c r="F35" s="332"/>
      <c r="G35" s="332"/>
      <c r="H35" s="333"/>
      <c r="I35" s="90" t="s">
        <v>454</v>
      </c>
      <c r="J35" s="111">
        <f t="shared" si="0"/>
        <v>0</v>
      </c>
      <c r="K35" s="567"/>
      <c r="L35" s="557"/>
      <c r="P35"/>
      <c r="Q35"/>
      <c r="R35"/>
      <c r="S35"/>
      <c r="T35"/>
      <c r="U35"/>
      <c r="V35"/>
      <c r="W35"/>
      <c r="X35"/>
      <c r="Y35"/>
      <c r="Z35"/>
      <c r="AA35"/>
      <c r="AB35"/>
      <c r="AC35"/>
      <c r="AD35"/>
      <c r="AE35"/>
      <c r="AF35"/>
      <c r="AG35"/>
      <c r="AH35"/>
      <c r="AI35"/>
      <c r="AJ35"/>
      <c r="AK35"/>
      <c r="AL35"/>
      <c r="AM35"/>
      <c r="AN35"/>
      <c r="AO35"/>
      <c r="AP35"/>
      <c r="AQ35"/>
      <c r="AR35"/>
      <c r="AS35"/>
      <c r="AT35"/>
      <c r="AU35"/>
      <c r="AV35"/>
      <c r="AW35"/>
    </row>
    <row r="36" spans="2:49" s="2" customFormat="1" ht="17.100000000000001" customHeight="1">
      <c r="B36" s="342"/>
      <c r="C36" s="331" t="s">
        <v>4</v>
      </c>
      <c r="D36" s="332"/>
      <c r="E36" s="332"/>
      <c r="F36" s="332"/>
      <c r="G36" s="332"/>
      <c r="H36" s="333"/>
      <c r="I36" s="90" t="s">
        <v>454</v>
      </c>
      <c r="J36" s="111">
        <f t="shared" si="0"/>
        <v>0</v>
      </c>
      <c r="K36" s="567"/>
      <c r="L36" s="557"/>
      <c r="P36"/>
      <c r="Q36"/>
      <c r="R36"/>
      <c r="S36"/>
      <c r="T36"/>
      <c r="U36"/>
      <c r="V36"/>
      <c r="W36"/>
      <c r="X36"/>
      <c r="Y36"/>
      <c r="Z36"/>
      <c r="AA36"/>
      <c r="AB36"/>
      <c r="AC36"/>
      <c r="AD36"/>
      <c r="AE36"/>
      <c r="AF36"/>
      <c r="AG36"/>
      <c r="AH36"/>
      <c r="AI36"/>
      <c r="AJ36"/>
      <c r="AK36"/>
      <c r="AL36"/>
      <c r="AM36"/>
      <c r="AN36"/>
      <c r="AO36"/>
      <c r="AP36"/>
      <c r="AQ36"/>
      <c r="AR36"/>
      <c r="AS36"/>
      <c r="AT36"/>
      <c r="AU36"/>
      <c r="AV36"/>
      <c r="AW36"/>
    </row>
    <row r="37" spans="2:49" s="2" customFormat="1" ht="17.100000000000001" customHeight="1">
      <c r="B37" s="342"/>
      <c r="C37" s="331" t="s">
        <v>5</v>
      </c>
      <c r="D37" s="332"/>
      <c r="E37" s="332"/>
      <c r="F37" s="332"/>
      <c r="G37" s="332"/>
      <c r="H37" s="333"/>
      <c r="I37" s="90" t="s">
        <v>454</v>
      </c>
      <c r="J37" s="111">
        <f t="shared" si="0"/>
        <v>0</v>
      </c>
      <c r="K37" s="567"/>
      <c r="L37" s="557"/>
      <c r="P37"/>
      <c r="Q37"/>
      <c r="R37"/>
      <c r="S37"/>
      <c r="T37"/>
      <c r="U37"/>
      <c r="V37"/>
      <c r="W37"/>
      <c r="X37"/>
      <c r="Y37"/>
      <c r="Z37"/>
      <c r="AA37"/>
      <c r="AB37"/>
      <c r="AC37"/>
      <c r="AD37"/>
      <c r="AE37"/>
      <c r="AF37"/>
      <c r="AG37"/>
      <c r="AH37"/>
      <c r="AI37"/>
      <c r="AJ37"/>
      <c r="AK37"/>
      <c r="AL37"/>
      <c r="AM37"/>
      <c r="AN37"/>
      <c r="AO37"/>
      <c r="AP37"/>
      <c r="AQ37"/>
      <c r="AR37"/>
      <c r="AS37"/>
      <c r="AT37"/>
      <c r="AU37"/>
      <c r="AV37"/>
      <c r="AW37"/>
    </row>
    <row r="38" spans="2:49" s="2" customFormat="1" ht="17.100000000000001" customHeight="1">
      <c r="B38" s="342"/>
      <c r="C38" s="331" t="s">
        <v>6</v>
      </c>
      <c r="D38" s="332"/>
      <c r="E38" s="332"/>
      <c r="F38" s="332"/>
      <c r="G38" s="332"/>
      <c r="H38" s="333"/>
      <c r="I38" s="90" t="s">
        <v>454</v>
      </c>
      <c r="J38" s="111">
        <f t="shared" si="0"/>
        <v>0</v>
      </c>
      <c r="K38" s="567"/>
      <c r="L38" s="557"/>
      <c r="P38"/>
      <c r="Q38"/>
      <c r="R38"/>
      <c r="S38"/>
      <c r="T38"/>
      <c r="U38"/>
      <c r="V38"/>
      <c r="W38"/>
      <c r="X38"/>
      <c r="Y38"/>
      <c r="Z38"/>
      <c r="AA38"/>
      <c r="AB38"/>
      <c r="AC38"/>
      <c r="AD38"/>
      <c r="AE38"/>
      <c r="AF38"/>
      <c r="AG38"/>
      <c r="AH38"/>
      <c r="AI38"/>
      <c r="AJ38"/>
      <c r="AK38"/>
      <c r="AL38"/>
      <c r="AM38"/>
      <c r="AN38"/>
      <c r="AO38"/>
      <c r="AP38"/>
      <c r="AQ38"/>
      <c r="AR38"/>
      <c r="AS38"/>
      <c r="AT38"/>
      <c r="AU38"/>
      <c r="AV38"/>
      <c r="AW38"/>
    </row>
    <row r="39" spans="2:49" s="2" customFormat="1" ht="17.100000000000001" customHeight="1">
      <c r="B39" s="342"/>
      <c r="C39" s="331" t="s">
        <v>7</v>
      </c>
      <c r="D39" s="332"/>
      <c r="E39" s="332"/>
      <c r="F39" s="332"/>
      <c r="G39" s="332"/>
      <c r="H39" s="333"/>
      <c r="I39" s="90" t="s">
        <v>455</v>
      </c>
      <c r="J39" s="111">
        <f t="shared" si="0"/>
        <v>0</v>
      </c>
      <c r="K39" s="567"/>
      <c r="L39" s="557"/>
      <c r="P39"/>
      <c r="Q39"/>
      <c r="R39"/>
      <c r="S39"/>
      <c r="T39"/>
      <c r="U39"/>
      <c r="V39"/>
      <c r="W39"/>
      <c r="X39"/>
      <c r="Y39"/>
      <c r="Z39"/>
      <c r="AA39"/>
      <c r="AB39"/>
      <c r="AC39"/>
      <c r="AD39"/>
      <c r="AE39"/>
      <c r="AF39"/>
      <c r="AG39"/>
      <c r="AH39"/>
      <c r="AI39"/>
      <c r="AJ39"/>
      <c r="AK39"/>
      <c r="AL39"/>
      <c r="AM39"/>
      <c r="AN39"/>
      <c r="AO39"/>
      <c r="AP39"/>
      <c r="AQ39"/>
      <c r="AR39"/>
      <c r="AS39"/>
      <c r="AT39"/>
      <c r="AU39"/>
      <c r="AV39"/>
      <c r="AW39"/>
    </row>
    <row r="40" spans="2:49" s="2" customFormat="1" ht="17.100000000000001" customHeight="1">
      <c r="B40" s="342"/>
      <c r="C40" s="331" t="s">
        <v>8</v>
      </c>
      <c r="D40" s="332"/>
      <c r="E40" s="332"/>
      <c r="F40" s="332"/>
      <c r="G40" s="332"/>
      <c r="H40" s="333"/>
      <c r="I40" s="90" t="s">
        <v>455</v>
      </c>
      <c r="J40" s="111">
        <f t="shared" si="0"/>
        <v>0</v>
      </c>
      <c r="K40" s="567"/>
      <c r="L40" s="557"/>
      <c r="P40"/>
      <c r="Q40"/>
      <c r="R40"/>
      <c r="S40"/>
      <c r="T40"/>
      <c r="U40"/>
      <c r="V40"/>
      <c r="W40"/>
      <c r="X40"/>
      <c r="Y40"/>
      <c r="Z40"/>
      <c r="AA40"/>
      <c r="AB40"/>
      <c r="AC40"/>
      <c r="AD40"/>
      <c r="AE40"/>
      <c r="AF40"/>
      <c r="AG40"/>
      <c r="AH40"/>
      <c r="AI40"/>
      <c r="AJ40"/>
      <c r="AK40"/>
      <c r="AL40"/>
      <c r="AM40"/>
      <c r="AN40"/>
      <c r="AO40"/>
      <c r="AP40"/>
      <c r="AQ40"/>
      <c r="AR40"/>
      <c r="AS40"/>
      <c r="AT40"/>
      <c r="AU40"/>
      <c r="AV40"/>
      <c r="AW40"/>
    </row>
    <row r="41" spans="2:49" s="2" customFormat="1" ht="17.100000000000001" customHeight="1">
      <c r="B41" s="342"/>
      <c r="C41" s="428" t="s">
        <v>18</v>
      </c>
      <c r="D41" s="330" t="s">
        <v>22</v>
      </c>
      <c r="E41" s="330"/>
      <c r="F41" s="330"/>
      <c r="G41" s="330"/>
      <c r="H41" s="330"/>
      <c r="I41" s="92" t="s">
        <v>455</v>
      </c>
      <c r="J41" s="111">
        <f t="shared" si="0"/>
        <v>0</v>
      </c>
      <c r="K41" s="567"/>
      <c r="L41" s="557"/>
      <c r="P41"/>
      <c r="Q41"/>
      <c r="R41"/>
      <c r="S41"/>
      <c r="T41"/>
      <c r="U41"/>
      <c r="V41"/>
      <c r="W41"/>
      <c r="X41"/>
      <c r="Y41"/>
      <c r="Z41"/>
      <c r="AA41"/>
      <c r="AB41"/>
      <c r="AC41"/>
      <c r="AD41"/>
      <c r="AE41"/>
      <c r="AF41"/>
      <c r="AG41"/>
      <c r="AH41"/>
      <c r="AI41"/>
      <c r="AJ41"/>
      <c r="AK41"/>
      <c r="AL41"/>
      <c r="AM41"/>
      <c r="AN41"/>
      <c r="AO41"/>
      <c r="AP41"/>
      <c r="AQ41"/>
      <c r="AR41"/>
      <c r="AS41"/>
      <c r="AT41"/>
      <c r="AU41"/>
      <c r="AV41"/>
      <c r="AW41"/>
    </row>
    <row r="42" spans="2:49" s="2" customFormat="1" ht="17.100000000000001" customHeight="1">
      <c r="B42" s="342"/>
      <c r="C42" s="427"/>
      <c r="D42" s="330" t="s">
        <v>23</v>
      </c>
      <c r="E42" s="330"/>
      <c r="F42" s="330"/>
      <c r="G42" s="330"/>
      <c r="H42" s="330"/>
      <c r="I42" s="92" t="s">
        <v>30</v>
      </c>
      <c r="J42" s="111">
        <f t="shared" si="0"/>
        <v>0</v>
      </c>
      <c r="K42" s="567"/>
      <c r="L42" s="557"/>
      <c r="P42"/>
      <c r="Q42"/>
      <c r="R42"/>
      <c r="S42"/>
      <c r="T42"/>
      <c r="U42"/>
      <c r="V42"/>
      <c r="W42"/>
      <c r="X42"/>
      <c r="Y42"/>
      <c r="Z42"/>
      <c r="AA42"/>
      <c r="AB42"/>
      <c r="AC42"/>
      <c r="AD42"/>
      <c r="AE42"/>
      <c r="AF42"/>
      <c r="AG42"/>
      <c r="AH42"/>
      <c r="AI42"/>
      <c r="AJ42"/>
      <c r="AK42"/>
      <c r="AL42"/>
      <c r="AM42"/>
      <c r="AN42"/>
      <c r="AO42"/>
      <c r="AP42"/>
      <c r="AQ42"/>
      <c r="AR42"/>
      <c r="AS42"/>
      <c r="AT42"/>
      <c r="AU42"/>
      <c r="AV42"/>
      <c r="AW42"/>
    </row>
    <row r="43" spans="2:49" s="2" customFormat="1" ht="17.100000000000001" customHeight="1">
      <c r="B43" s="342"/>
      <c r="C43" s="426" t="s">
        <v>401</v>
      </c>
      <c r="D43" s="330" t="s">
        <v>37</v>
      </c>
      <c r="E43" s="330"/>
      <c r="F43" s="330"/>
      <c r="G43" s="330"/>
      <c r="H43" s="330"/>
      <c r="I43" s="92" t="s">
        <v>455</v>
      </c>
      <c r="J43" s="111">
        <f t="shared" si="0"/>
        <v>0</v>
      </c>
      <c r="K43" s="567"/>
      <c r="L43" s="557"/>
      <c r="P43"/>
      <c r="Q43"/>
      <c r="R43"/>
      <c r="S43"/>
      <c r="T43"/>
      <c r="U43"/>
      <c r="V43"/>
      <c r="W43"/>
      <c r="X43"/>
      <c r="Y43"/>
      <c r="Z43"/>
      <c r="AA43"/>
      <c r="AB43"/>
      <c r="AC43"/>
      <c r="AD43"/>
      <c r="AE43"/>
      <c r="AF43"/>
      <c r="AG43"/>
      <c r="AH43"/>
      <c r="AI43"/>
      <c r="AJ43"/>
      <c r="AK43"/>
      <c r="AL43"/>
      <c r="AM43"/>
      <c r="AN43"/>
      <c r="AO43"/>
      <c r="AP43"/>
      <c r="AQ43"/>
      <c r="AR43"/>
      <c r="AS43"/>
      <c r="AT43"/>
      <c r="AU43"/>
      <c r="AV43"/>
      <c r="AW43"/>
    </row>
    <row r="44" spans="2:49" s="2" customFormat="1" ht="17.100000000000001" customHeight="1">
      <c r="B44" s="342"/>
      <c r="C44" s="427"/>
      <c r="D44" s="330" t="s">
        <v>24</v>
      </c>
      <c r="E44" s="330"/>
      <c r="F44" s="330"/>
      <c r="G44" s="330"/>
      <c r="H44" s="330"/>
      <c r="I44" s="92" t="s">
        <v>30</v>
      </c>
      <c r="J44" s="111">
        <f t="shared" si="0"/>
        <v>0</v>
      </c>
      <c r="K44" s="567"/>
      <c r="L44" s="557"/>
      <c r="P44"/>
      <c r="Q44"/>
      <c r="R44"/>
      <c r="S44"/>
      <c r="T44"/>
      <c r="U44"/>
      <c r="V44"/>
      <c r="W44"/>
      <c r="X44"/>
      <c r="Y44"/>
      <c r="Z44"/>
      <c r="AA44"/>
      <c r="AB44"/>
      <c r="AC44"/>
      <c r="AD44"/>
      <c r="AE44"/>
      <c r="AF44"/>
      <c r="AG44"/>
      <c r="AH44"/>
      <c r="AI44"/>
      <c r="AJ44"/>
      <c r="AK44"/>
      <c r="AL44"/>
      <c r="AM44"/>
      <c r="AN44"/>
      <c r="AO44"/>
      <c r="AP44"/>
      <c r="AQ44"/>
      <c r="AR44"/>
      <c r="AS44"/>
      <c r="AT44"/>
      <c r="AU44"/>
      <c r="AV44"/>
      <c r="AW44"/>
    </row>
    <row r="45" spans="2:49" s="2" customFormat="1" ht="17.100000000000001" customHeight="1">
      <c r="B45" s="342"/>
      <c r="C45" s="440" t="s">
        <v>19</v>
      </c>
      <c r="D45" s="330" t="s">
        <v>25</v>
      </c>
      <c r="E45" s="330"/>
      <c r="F45" s="330"/>
      <c r="G45" s="330"/>
      <c r="H45" s="330"/>
      <c r="I45" s="92" t="s">
        <v>455</v>
      </c>
      <c r="J45" s="111">
        <f t="shared" si="0"/>
        <v>0</v>
      </c>
      <c r="K45" s="567"/>
      <c r="L45" s="557"/>
      <c r="P45"/>
      <c r="Q45"/>
      <c r="R45"/>
      <c r="S45"/>
      <c r="T45"/>
      <c r="U45"/>
      <c r="V45"/>
      <c r="W45"/>
      <c r="X45"/>
      <c r="Y45"/>
      <c r="Z45"/>
      <c r="AA45"/>
      <c r="AB45"/>
      <c r="AC45"/>
      <c r="AD45"/>
      <c r="AE45"/>
      <c r="AF45"/>
      <c r="AG45"/>
      <c r="AH45"/>
      <c r="AI45"/>
      <c r="AJ45"/>
      <c r="AK45"/>
      <c r="AL45"/>
      <c r="AM45"/>
      <c r="AN45"/>
      <c r="AO45"/>
      <c r="AP45"/>
      <c r="AQ45"/>
      <c r="AR45"/>
      <c r="AS45"/>
      <c r="AT45"/>
      <c r="AU45"/>
      <c r="AV45"/>
      <c r="AW45"/>
    </row>
    <row r="46" spans="2:49" s="2" customFormat="1" ht="17.100000000000001" customHeight="1">
      <c r="B46" s="342"/>
      <c r="C46" s="441"/>
      <c r="D46" s="330" t="s">
        <v>26</v>
      </c>
      <c r="E46" s="330"/>
      <c r="F46" s="330"/>
      <c r="G46" s="330"/>
      <c r="H46" s="330"/>
      <c r="I46" s="92" t="s">
        <v>455</v>
      </c>
      <c r="J46" s="111">
        <f t="shared" si="0"/>
        <v>0</v>
      </c>
      <c r="K46" s="567"/>
      <c r="L46" s="557"/>
      <c r="P46"/>
      <c r="Q46"/>
      <c r="R46"/>
      <c r="S46"/>
      <c r="T46"/>
      <c r="U46"/>
      <c r="V46"/>
      <c r="W46"/>
      <c r="X46"/>
      <c r="Y46"/>
      <c r="Z46"/>
      <c r="AA46"/>
      <c r="AB46"/>
      <c r="AC46"/>
      <c r="AD46"/>
      <c r="AE46"/>
      <c r="AF46"/>
      <c r="AG46"/>
      <c r="AH46"/>
      <c r="AI46"/>
      <c r="AJ46"/>
      <c r="AK46"/>
      <c r="AL46"/>
      <c r="AM46"/>
      <c r="AN46"/>
      <c r="AO46"/>
      <c r="AP46"/>
      <c r="AQ46"/>
      <c r="AR46"/>
      <c r="AS46"/>
      <c r="AT46"/>
      <c r="AU46"/>
      <c r="AV46"/>
      <c r="AW46"/>
    </row>
    <row r="47" spans="2:49" s="2" customFormat="1" ht="17.100000000000001" customHeight="1">
      <c r="B47" s="342"/>
      <c r="C47" s="442"/>
      <c r="D47" s="330" t="s">
        <v>27</v>
      </c>
      <c r="E47" s="330"/>
      <c r="F47" s="330"/>
      <c r="G47" s="330"/>
      <c r="H47" s="330"/>
      <c r="I47" s="92" t="s">
        <v>455</v>
      </c>
      <c r="J47" s="111">
        <f t="shared" si="0"/>
        <v>0</v>
      </c>
      <c r="K47" s="567"/>
      <c r="L47" s="557"/>
      <c r="P47"/>
      <c r="Q47"/>
      <c r="R47"/>
      <c r="S47"/>
      <c r="T47"/>
      <c r="U47"/>
      <c r="V47"/>
      <c r="W47"/>
      <c r="X47"/>
      <c r="Y47"/>
      <c r="Z47"/>
      <c r="AA47"/>
      <c r="AB47"/>
      <c r="AC47"/>
      <c r="AD47"/>
      <c r="AE47"/>
      <c r="AF47"/>
      <c r="AG47"/>
      <c r="AH47"/>
      <c r="AI47"/>
      <c r="AJ47"/>
      <c r="AK47"/>
      <c r="AL47"/>
      <c r="AM47"/>
      <c r="AN47"/>
      <c r="AO47"/>
      <c r="AP47"/>
      <c r="AQ47"/>
      <c r="AR47"/>
      <c r="AS47"/>
      <c r="AT47"/>
      <c r="AU47"/>
      <c r="AV47"/>
      <c r="AW47"/>
    </row>
    <row r="48" spans="2:49" s="2" customFormat="1" ht="17.100000000000001" customHeight="1">
      <c r="B48" s="342"/>
      <c r="C48" s="331" t="s">
        <v>9</v>
      </c>
      <c r="D48" s="332"/>
      <c r="E48" s="332"/>
      <c r="F48" s="332"/>
      <c r="G48" s="332"/>
      <c r="H48" s="333"/>
      <c r="I48" s="90" t="s">
        <v>455</v>
      </c>
      <c r="J48" s="111">
        <f t="shared" si="0"/>
        <v>0</v>
      </c>
      <c r="K48" s="567"/>
      <c r="L48" s="557"/>
      <c r="P48"/>
      <c r="Q48"/>
      <c r="R48"/>
      <c r="S48"/>
      <c r="T48"/>
      <c r="U48"/>
      <c r="V48"/>
      <c r="W48"/>
      <c r="X48"/>
      <c r="Y48"/>
      <c r="Z48"/>
      <c r="AA48"/>
      <c r="AB48"/>
      <c r="AC48"/>
      <c r="AD48"/>
      <c r="AE48"/>
      <c r="AF48"/>
      <c r="AG48"/>
      <c r="AH48"/>
      <c r="AI48"/>
      <c r="AJ48"/>
      <c r="AK48"/>
      <c r="AL48"/>
      <c r="AM48"/>
      <c r="AN48"/>
      <c r="AO48"/>
      <c r="AP48"/>
      <c r="AQ48"/>
      <c r="AR48"/>
      <c r="AS48"/>
      <c r="AT48"/>
      <c r="AU48"/>
      <c r="AV48"/>
      <c r="AW48"/>
    </row>
    <row r="49" spans="2:49" s="2" customFormat="1" ht="17.100000000000001" customHeight="1">
      <c r="B49" s="342"/>
      <c r="C49" s="331" t="s">
        <v>35</v>
      </c>
      <c r="D49" s="332"/>
      <c r="E49" s="332"/>
      <c r="F49" s="332"/>
      <c r="G49" s="332"/>
      <c r="H49" s="333"/>
      <c r="I49" s="90" t="s">
        <v>455</v>
      </c>
      <c r="J49" s="111">
        <f t="shared" si="0"/>
        <v>0</v>
      </c>
      <c r="K49" s="567"/>
      <c r="L49" s="557"/>
      <c r="P49"/>
      <c r="Q49"/>
      <c r="R49"/>
      <c r="S49"/>
      <c r="T49"/>
      <c r="U49"/>
      <c r="V49"/>
      <c r="W49"/>
      <c r="X49"/>
      <c r="Y49"/>
      <c r="Z49"/>
      <c r="AA49"/>
      <c r="AB49"/>
      <c r="AC49"/>
      <c r="AD49"/>
      <c r="AE49"/>
      <c r="AF49"/>
      <c r="AG49"/>
      <c r="AH49"/>
      <c r="AI49"/>
      <c r="AJ49"/>
      <c r="AK49"/>
      <c r="AL49"/>
      <c r="AM49"/>
      <c r="AN49"/>
      <c r="AO49"/>
      <c r="AP49"/>
      <c r="AQ49"/>
      <c r="AR49"/>
      <c r="AS49"/>
      <c r="AT49"/>
      <c r="AU49"/>
      <c r="AV49"/>
      <c r="AW49"/>
    </row>
    <row r="50" spans="2:49" s="2" customFormat="1" ht="17.100000000000001" customHeight="1">
      <c r="B50" s="342"/>
      <c r="C50" s="331" t="s">
        <v>10</v>
      </c>
      <c r="D50" s="332"/>
      <c r="E50" s="332"/>
      <c r="F50" s="332"/>
      <c r="G50" s="332"/>
      <c r="H50" s="333"/>
      <c r="I50" s="90" t="s">
        <v>30</v>
      </c>
      <c r="J50" s="111">
        <f t="shared" si="0"/>
        <v>0</v>
      </c>
      <c r="K50" s="567"/>
      <c r="L50" s="557"/>
      <c r="P50"/>
      <c r="Q50"/>
      <c r="R50"/>
      <c r="S50"/>
      <c r="T50"/>
      <c r="U50"/>
      <c r="V50"/>
      <c r="W50"/>
      <c r="X50"/>
      <c r="Y50"/>
      <c r="Z50"/>
      <c r="AA50"/>
      <c r="AB50"/>
      <c r="AC50"/>
      <c r="AD50"/>
      <c r="AE50"/>
      <c r="AF50"/>
      <c r="AG50"/>
      <c r="AH50"/>
      <c r="AI50"/>
      <c r="AJ50"/>
      <c r="AK50"/>
      <c r="AL50"/>
      <c r="AM50"/>
      <c r="AN50"/>
      <c r="AO50"/>
      <c r="AP50"/>
      <c r="AQ50"/>
      <c r="AR50"/>
      <c r="AS50"/>
      <c r="AT50"/>
      <c r="AU50"/>
      <c r="AV50"/>
      <c r="AW50"/>
    </row>
    <row r="51" spans="2:49" s="2" customFormat="1" ht="17.100000000000001" customHeight="1">
      <c r="B51" s="342"/>
      <c r="C51" s="331" t="s">
        <v>11</v>
      </c>
      <c r="D51" s="332"/>
      <c r="E51" s="332"/>
      <c r="F51" s="332"/>
      <c r="G51" s="332"/>
      <c r="H51" s="333"/>
      <c r="I51" s="90" t="s">
        <v>30</v>
      </c>
      <c r="J51" s="111">
        <f t="shared" si="0"/>
        <v>0</v>
      </c>
      <c r="K51" s="567"/>
      <c r="L51" s="557"/>
      <c r="P51"/>
      <c r="Q51"/>
      <c r="R51"/>
      <c r="S51"/>
      <c r="T51"/>
      <c r="U51"/>
      <c r="V51"/>
      <c r="W51"/>
      <c r="X51"/>
      <c r="Y51"/>
      <c r="Z51"/>
      <c r="AA51"/>
      <c r="AB51"/>
      <c r="AC51"/>
      <c r="AD51"/>
      <c r="AE51"/>
      <c r="AF51"/>
      <c r="AG51"/>
      <c r="AH51"/>
      <c r="AI51"/>
      <c r="AJ51"/>
      <c r="AK51"/>
      <c r="AL51"/>
      <c r="AM51"/>
      <c r="AN51"/>
      <c r="AO51"/>
      <c r="AP51"/>
      <c r="AQ51"/>
      <c r="AR51"/>
      <c r="AS51"/>
      <c r="AT51"/>
      <c r="AU51"/>
      <c r="AV51"/>
      <c r="AW51"/>
    </row>
    <row r="52" spans="2:49" s="2" customFormat="1" ht="17.100000000000001" customHeight="1">
      <c r="B52" s="342"/>
      <c r="C52" s="331" t="s">
        <v>12</v>
      </c>
      <c r="D52" s="332"/>
      <c r="E52" s="332"/>
      <c r="F52" s="332"/>
      <c r="G52" s="332"/>
      <c r="H52" s="333"/>
      <c r="I52" s="90" t="s">
        <v>30</v>
      </c>
      <c r="J52" s="111">
        <f t="shared" si="0"/>
        <v>0</v>
      </c>
      <c r="K52" s="567"/>
      <c r="L52" s="557"/>
      <c r="P52"/>
      <c r="Q52"/>
      <c r="R52"/>
      <c r="S52"/>
      <c r="T52"/>
      <c r="U52"/>
      <c r="V52"/>
      <c r="W52"/>
      <c r="X52"/>
      <c r="Y52"/>
      <c r="Z52"/>
      <c r="AA52"/>
      <c r="AB52"/>
      <c r="AC52"/>
      <c r="AD52"/>
      <c r="AE52"/>
      <c r="AF52"/>
      <c r="AG52"/>
      <c r="AH52"/>
      <c r="AI52"/>
      <c r="AJ52"/>
      <c r="AK52"/>
      <c r="AL52"/>
      <c r="AM52"/>
      <c r="AN52"/>
      <c r="AO52"/>
      <c r="AP52"/>
      <c r="AQ52"/>
      <c r="AR52"/>
      <c r="AS52"/>
      <c r="AT52"/>
      <c r="AU52"/>
      <c r="AV52"/>
      <c r="AW52"/>
    </row>
    <row r="53" spans="2:49" s="2" customFormat="1" ht="17.100000000000001" customHeight="1">
      <c r="B53" s="342"/>
      <c r="C53" s="34" t="s">
        <v>39</v>
      </c>
      <c r="D53" s="438" t="s">
        <v>492</v>
      </c>
      <c r="E53" s="439"/>
      <c r="F53" s="439"/>
      <c r="G53" s="258"/>
      <c r="H53" s="46">
        <v>45</v>
      </c>
      <c r="I53" s="93" t="s">
        <v>30</v>
      </c>
      <c r="J53" s="111">
        <f t="shared" si="0"/>
        <v>0</v>
      </c>
      <c r="K53" s="567"/>
      <c r="L53" s="557"/>
      <c r="P53"/>
      <c r="Q53"/>
      <c r="R53"/>
      <c r="S53"/>
      <c r="T53"/>
      <c r="U53"/>
      <c r="V53"/>
      <c r="W53"/>
      <c r="X53"/>
      <c r="Y53"/>
      <c r="Z53"/>
      <c r="AA53"/>
      <c r="AB53"/>
      <c r="AC53"/>
      <c r="AD53"/>
      <c r="AE53"/>
      <c r="AF53"/>
      <c r="AG53"/>
      <c r="AH53"/>
      <c r="AI53"/>
      <c r="AJ53"/>
      <c r="AK53"/>
      <c r="AL53"/>
      <c r="AM53"/>
      <c r="AN53"/>
      <c r="AO53"/>
      <c r="AP53"/>
      <c r="AQ53"/>
      <c r="AR53"/>
      <c r="AS53"/>
      <c r="AT53"/>
      <c r="AU53"/>
      <c r="AV53"/>
      <c r="AW53"/>
    </row>
    <row r="54" spans="2:49" s="42" customFormat="1" ht="17.100000000000001" customHeight="1">
      <c r="B54" s="342"/>
      <c r="C54" s="435" t="s">
        <v>17</v>
      </c>
      <c r="D54" s="436"/>
      <c r="E54" s="436"/>
      <c r="F54" s="436"/>
      <c r="G54" s="436"/>
      <c r="H54" s="447"/>
      <c r="I54" s="94"/>
      <c r="J54" s="109"/>
      <c r="K54" s="97"/>
      <c r="L54" s="299"/>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row>
    <row r="55" spans="2:49" s="2" customFormat="1" ht="17.399999999999999" customHeight="1">
      <c r="B55" s="341" t="s">
        <v>32</v>
      </c>
      <c r="C55" s="331" t="s">
        <v>13</v>
      </c>
      <c r="D55" s="332"/>
      <c r="E55" s="332"/>
      <c r="F55" s="332"/>
      <c r="G55" s="332"/>
      <c r="H55" s="333"/>
      <c r="I55" s="90" t="s">
        <v>456</v>
      </c>
      <c r="J55" s="111">
        <f t="shared" ref="J55:J58" si="1">K55+L55</f>
        <v>0</v>
      </c>
      <c r="K55" s="567"/>
      <c r="L55" s="557"/>
      <c r="P55"/>
      <c r="Q55"/>
      <c r="R55"/>
      <c r="S55"/>
      <c r="T55"/>
      <c r="U55"/>
      <c r="V55"/>
      <c r="W55"/>
      <c r="X55"/>
      <c r="Y55"/>
      <c r="Z55"/>
      <c r="AA55"/>
      <c r="AB55"/>
      <c r="AC55"/>
      <c r="AD55"/>
      <c r="AE55"/>
      <c r="AF55"/>
      <c r="AG55"/>
      <c r="AH55"/>
      <c r="AI55"/>
      <c r="AJ55"/>
      <c r="AK55"/>
      <c r="AL55"/>
      <c r="AM55"/>
      <c r="AN55"/>
      <c r="AO55"/>
      <c r="AP55"/>
      <c r="AQ55"/>
      <c r="AR55"/>
      <c r="AS55"/>
      <c r="AT55"/>
      <c r="AU55"/>
      <c r="AV55"/>
      <c r="AW55"/>
    </row>
    <row r="56" spans="2:49" s="2" customFormat="1" ht="17.399999999999999" customHeight="1">
      <c r="B56" s="342"/>
      <c r="C56" s="331" t="s">
        <v>14</v>
      </c>
      <c r="D56" s="332"/>
      <c r="E56" s="332"/>
      <c r="F56" s="332"/>
      <c r="G56" s="332"/>
      <c r="H56" s="333"/>
      <c r="I56" s="90" t="s">
        <v>456</v>
      </c>
      <c r="J56" s="111">
        <f t="shared" si="1"/>
        <v>0</v>
      </c>
      <c r="K56" s="567"/>
      <c r="L56" s="557"/>
      <c r="P56"/>
      <c r="Q56"/>
      <c r="R56"/>
      <c r="S56"/>
      <c r="T56"/>
      <c r="U56"/>
      <c r="V56"/>
      <c r="W56"/>
      <c r="X56"/>
      <c r="Y56"/>
      <c r="Z56"/>
      <c r="AA56"/>
      <c r="AB56"/>
      <c r="AC56"/>
      <c r="AD56"/>
      <c r="AE56"/>
      <c r="AF56"/>
      <c r="AG56"/>
      <c r="AH56"/>
      <c r="AI56"/>
      <c r="AJ56"/>
      <c r="AK56"/>
      <c r="AL56"/>
      <c r="AM56"/>
      <c r="AN56"/>
      <c r="AO56"/>
      <c r="AP56"/>
      <c r="AQ56"/>
      <c r="AR56"/>
      <c r="AS56"/>
      <c r="AT56"/>
      <c r="AU56"/>
      <c r="AV56"/>
      <c r="AW56"/>
    </row>
    <row r="57" spans="2:49" s="2" customFormat="1" ht="17.399999999999999" customHeight="1">
      <c r="B57" s="342"/>
      <c r="C57" s="331" t="s">
        <v>15</v>
      </c>
      <c r="D57" s="332"/>
      <c r="E57" s="332"/>
      <c r="F57" s="332"/>
      <c r="G57" s="332"/>
      <c r="H57" s="333"/>
      <c r="I57" s="90" t="s">
        <v>456</v>
      </c>
      <c r="J57" s="111">
        <f t="shared" si="1"/>
        <v>0</v>
      </c>
      <c r="K57" s="567"/>
      <c r="L57" s="557"/>
      <c r="P57"/>
      <c r="Q57"/>
      <c r="R57"/>
      <c r="S57"/>
      <c r="T57"/>
      <c r="U57"/>
      <c r="V57"/>
      <c r="W57"/>
      <c r="X57"/>
      <c r="Y57"/>
      <c r="Z57"/>
      <c r="AA57"/>
      <c r="AB57"/>
      <c r="AC57"/>
      <c r="AD57"/>
      <c r="AE57"/>
      <c r="AF57"/>
      <c r="AG57"/>
      <c r="AH57"/>
      <c r="AI57"/>
      <c r="AJ57"/>
      <c r="AK57"/>
      <c r="AL57"/>
      <c r="AM57"/>
      <c r="AN57"/>
      <c r="AO57"/>
      <c r="AP57"/>
      <c r="AQ57"/>
      <c r="AR57"/>
      <c r="AS57"/>
      <c r="AT57"/>
      <c r="AU57"/>
      <c r="AV57"/>
      <c r="AW57"/>
    </row>
    <row r="58" spans="2:49" s="2" customFormat="1" ht="17.399999999999999" customHeight="1">
      <c r="B58" s="342"/>
      <c r="C58" s="331" t="s">
        <v>16</v>
      </c>
      <c r="D58" s="332"/>
      <c r="E58" s="332"/>
      <c r="F58" s="332"/>
      <c r="G58" s="332"/>
      <c r="H58" s="333"/>
      <c r="I58" s="90" t="s">
        <v>456</v>
      </c>
      <c r="J58" s="111">
        <f t="shared" si="1"/>
        <v>0</v>
      </c>
      <c r="K58" s="567"/>
      <c r="L58" s="557"/>
      <c r="P58"/>
      <c r="Q58"/>
      <c r="R58"/>
      <c r="S58"/>
      <c r="T58"/>
      <c r="U58"/>
      <c r="V58"/>
      <c r="W58"/>
      <c r="X58"/>
      <c r="Y58"/>
      <c r="Z58"/>
      <c r="AA58"/>
      <c r="AB58"/>
      <c r="AC58"/>
      <c r="AD58"/>
      <c r="AE58"/>
      <c r="AF58"/>
      <c r="AG58"/>
      <c r="AH58"/>
      <c r="AI58"/>
      <c r="AJ58"/>
      <c r="AK58"/>
      <c r="AL58"/>
      <c r="AM58"/>
      <c r="AN58"/>
      <c r="AO58"/>
      <c r="AP58"/>
      <c r="AQ58"/>
      <c r="AR58"/>
      <c r="AS58"/>
      <c r="AT58"/>
      <c r="AU58"/>
      <c r="AV58"/>
      <c r="AW58"/>
    </row>
    <row r="59" spans="2:49" s="42" customFormat="1" ht="17.399999999999999" customHeight="1">
      <c r="B59" s="346"/>
      <c r="C59" s="445" t="s">
        <v>17</v>
      </c>
      <c r="D59" s="446"/>
      <c r="E59" s="446"/>
      <c r="F59" s="436"/>
      <c r="G59" s="436"/>
      <c r="H59" s="447"/>
      <c r="I59" s="99" t="s">
        <v>456</v>
      </c>
      <c r="J59" s="110">
        <f>SUM(J55:J58)</f>
        <v>0</v>
      </c>
      <c r="K59" s="108">
        <f>SUM(K55:K58)</f>
        <v>0</v>
      </c>
      <c r="L59" s="108">
        <f>SUM(L55:L58)</f>
        <v>0</v>
      </c>
      <c r="P59" s="43"/>
      <c r="Q59" s="43"/>
      <c r="R59" s="43"/>
      <c r="S59" s="43"/>
      <c r="T59" s="43"/>
      <c r="U59"/>
      <c r="V59"/>
      <c r="W59"/>
      <c r="X59"/>
      <c r="Y59"/>
      <c r="Z59"/>
      <c r="AA59"/>
      <c r="AB59"/>
      <c r="AC59"/>
      <c r="AD59"/>
      <c r="AE59"/>
      <c r="AF59"/>
      <c r="AG59"/>
      <c r="AH59"/>
      <c r="AI59"/>
      <c r="AJ59"/>
      <c r="AK59" s="43"/>
      <c r="AL59" s="43"/>
      <c r="AM59" s="43"/>
      <c r="AN59" s="43"/>
      <c r="AO59" s="43"/>
      <c r="AP59" s="43"/>
      <c r="AQ59" s="43"/>
      <c r="AR59" s="43"/>
      <c r="AS59" s="43"/>
      <c r="AT59" s="43"/>
      <c r="AU59" s="43"/>
      <c r="AV59" s="43"/>
      <c r="AW59" s="43"/>
    </row>
    <row r="60" spans="2:49" s="2" customFormat="1" ht="17.25" customHeight="1">
      <c r="B60" s="397" t="s">
        <v>21</v>
      </c>
      <c r="C60" s="466" t="str">
        <f>エネルギー使用量【入力シート】!$C$60</f>
        <v>A0269_東京電力エナジーパートナー(株)</v>
      </c>
      <c r="D60" s="467"/>
      <c r="E60" s="470" t="str">
        <f>エネルギー使用量【入力シート】!$E$60</f>
        <v>メニューＬ</v>
      </c>
      <c r="F60" s="457"/>
      <c r="G60" s="259"/>
      <c r="H60" s="83" t="s">
        <v>433</v>
      </c>
      <c r="I60" s="96" t="s">
        <v>453</v>
      </c>
      <c r="J60" s="111">
        <f t="shared" ref="J60:J68" si="2">K60+L60</f>
        <v>0</v>
      </c>
      <c r="K60" s="567"/>
      <c r="L60" s="557"/>
      <c r="M60" s="4"/>
      <c r="O60" s="4"/>
      <c r="P60"/>
      <c r="Q60"/>
      <c r="R60"/>
      <c r="S60"/>
      <c r="T60"/>
      <c r="U60"/>
      <c r="V60"/>
      <c r="W60"/>
      <c r="X60"/>
      <c r="Y60"/>
      <c r="Z60"/>
      <c r="AA60"/>
      <c r="AB60"/>
      <c r="AC60"/>
      <c r="AD60"/>
      <c r="AE60"/>
      <c r="AF60"/>
      <c r="AG60"/>
      <c r="AH60"/>
      <c r="AI60"/>
      <c r="AJ60"/>
      <c r="AK60"/>
      <c r="AL60"/>
      <c r="AM60"/>
      <c r="AN60"/>
      <c r="AO60"/>
      <c r="AP60"/>
      <c r="AQ60"/>
      <c r="AR60"/>
      <c r="AS60"/>
      <c r="AT60"/>
      <c r="AU60"/>
      <c r="AV60"/>
      <c r="AW60"/>
    </row>
    <row r="61" spans="2:49" s="2" customFormat="1" ht="17.25" customHeight="1">
      <c r="B61" s="398"/>
      <c r="C61" s="468"/>
      <c r="D61" s="469"/>
      <c r="E61" s="471"/>
      <c r="F61" s="458"/>
      <c r="G61" s="260"/>
      <c r="H61" s="83" t="s">
        <v>434</v>
      </c>
      <c r="I61" s="96" t="s">
        <v>453</v>
      </c>
      <c r="J61" s="111">
        <f t="shared" si="2"/>
        <v>0</v>
      </c>
      <c r="K61" s="567"/>
      <c r="L61" s="557"/>
      <c r="M61" s="4"/>
      <c r="O61" s="4"/>
      <c r="P61"/>
      <c r="Q61"/>
      <c r="R61"/>
      <c r="S61"/>
      <c r="T61"/>
      <c r="U61"/>
      <c r="V61"/>
      <c r="W61"/>
      <c r="X61"/>
      <c r="Y61"/>
      <c r="Z61"/>
      <c r="AA61"/>
      <c r="AB61"/>
      <c r="AC61"/>
      <c r="AD61"/>
      <c r="AE61"/>
      <c r="AF61"/>
      <c r="AG61"/>
      <c r="AH61"/>
      <c r="AI61"/>
      <c r="AJ61"/>
      <c r="AK61"/>
      <c r="AL61"/>
      <c r="AM61"/>
      <c r="AN61"/>
      <c r="AO61"/>
      <c r="AP61"/>
      <c r="AQ61"/>
      <c r="AR61"/>
      <c r="AS61"/>
      <c r="AT61"/>
      <c r="AU61"/>
      <c r="AV61"/>
      <c r="AW61"/>
    </row>
    <row r="62" spans="2:49" s="2" customFormat="1" ht="17.25" customHeight="1">
      <c r="B62" s="398"/>
      <c r="C62" s="466" t="str">
        <f>エネルギー使用量【入力シート】!$C$62</f>
        <v>電気事業者名を選択</v>
      </c>
      <c r="D62" s="467"/>
      <c r="E62" s="470" t="str">
        <f>エネルギー使用量【入力シート】!$E$62</f>
        <v>メニューＭ</v>
      </c>
      <c r="F62" s="457"/>
      <c r="G62" s="259"/>
      <c r="H62" s="83" t="s">
        <v>433</v>
      </c>
      <c r="I62" s="96" t="s">
        <v>453</v>
      </c>
      <c r="J62" s="111">
        <f t="shared" si="2"/>
        <v>0</v>
      </c>
      <c r="K62" s="567"/>
      <c r="L62" s="557"/>
      <c r="M62" s="4"/>
      <c r="O62" s="4"/>
      <c r="P62"/>
      <c r="Q62"/>
      <c r="R62"/>
      <c r="S62"/>
      <c r="T62"/>
      <c r="U62"/>
      <c r="V62"/>
      <c r="W62"/>
      <c r="X62"/>
      <c r="Y62"/>
      <c r="Z62"/>
      <c r="AA62"/>
      <c r="AB62"/>
      <c r="AC62"/>
      <c r="AD62"/>
      <c r="AE62"/>
      <c r="AF62"/>
      <c r="AG62"/>
      <c r="AH62"/>
      <c r="AI62"/>
      <c r="AJ62"/>
      <c r="AK62"/>
      <c r="AL62"/>
      <c r="AM62"/>
      <c r="AN62"/>
      <c r="AO62"/>
      <c r="AP62"/>
      <c r="AQ62"/>
      <c r="AR62"/>
      <c r="AS62"/>
      <c r="AT62"/>
      <c r="AU62"/>
      <c r="AV62"/>
      <c r="AW62"/>
    </row>
    <row r="63" spans="2:49" s="2" customFormat="1" ht="17.25" customHeight="1">
      <c r="B63" s="398"/>
      <c r="C63" s="468"/>
      <c r="D63" s="469"/>
      <c r="E63" s="471"/>
      <c r="F63" s="458"/>
      <c r="G63" s="260"/>
      <c r="H63" s="83" t="s">
        <v>434</v>
      </c>
      <c r="I63" s="96" t="s">
        <v>453</v>
      </c>
      <c r="J63" s="111">
        <f t="shared" si="2"/>
        <v>0</v>
      </c>
      <c r="K63" s="567"/>
      <c r="L63" s="557"/>
      <c r="M63" s="4"/>
      <c r="O63" s="4"/>
      <c r="P63"/>
      <c r="Q63"/>
      <c r="R63"/>
      <c r="S63"/>
      <c r="T63"/>
      <c r="U63"/>
      <c r="V63"/>
      <c r="W63"/>
      <c r="X63"/>
      <c r="Y63"/>
      <c r="Z63"/>
      <c r="AA63"/>
      <c r="AB63"/>
      <c r="AC63"/>
      <c r="AD63"/>
      <c r="AE63"/>
      <c r="AF63"/>
      <c r="AG63"/>
      <c r="AH63"/>
      <c r="AI63"/>
      <c r="AJ63"/>
      <c r="AK63"/>
      <c r="AL63"/>
      <c r="AM63"/>
      <c r="AN63"/>
      <c r="AO63"/>
      <c r="AP63"/>
      <c r="AQ63"/>
      <c r="AR63"/>
      <c r="AS63"/>
      <c r="AT63"/>
      <c r="AU63"/>
      <c r="AV63"/>
      <c r="AW63"/>
    </row>
    <row r="64" spans="2:49" s="2" customFormat="1" ht="17.25" customHeight="1">
      <c r="B64" s="398"/>
      <c r="C64" s="466" t="str">
        <f>エネルギー使用量【入力シート】!$C$64</f>
        <v>電気事業者名を選択</v>
      </c>
      <c r="D64" s="467"/>
      <c r="E64" s="470" t="str">
        <f>エネルギー使用量【入力シート】!$E$64</f>
        <v>メニューＢ</v>
      </c>
      <c r="F64" s="457"/>
      <c r="G64" s="259"/>
      <c r="H64" s="83" t="s">
        <v>433</v>
      </c>
      <c r="I64" s="96" t="s">
        <v>453</v>
      </c>
      <c r="J64" s="111">
        <f t="shared" si="2"/>
        <v>0</v>
      </c>
      <c r="K64" s="567"/>
      <c r="L64" s="557"/>
      <c r="M64" s="4"/>
      <c r="O64" s="4"/>
      <c r="P64"/>
      <c r="Q64"/>
      <c r="R64"/>
      <c r="S64"/>
      <c r="T64"/>
      <c r="U64"/>
      <c r="V64"/>
      <c r="W64"/>
      <c r="X64"/>
      <c r="Y64"/>
      <c r="Z64"/>
      <c r="AA64"/>
      <c r="AB64"/>
      <c r="AC64"/>
      <c r="AD64"/>
      <c r="AE64"/>
      <c r="AF64"/>
      <c r="AG64"/>
      <c r="AH64"/>
      <c r="AI64"/>
      <c r="AJ64"/>
      <c r="AK64"/>
      <c r="AL64"/>
      <c r="AM64"/>
      <c r="AN64"/>
      <c r="AO64"/>
      <c r="AP64"/>
      <c r="AQ64"/>
      <c r="AR64"/>
      <c r="AS64"/>
      <c r="AT64"/>
      <c r="AU64"/>
      <c r="AV64"/>
      <c r="AW64"/>
    </row>
    <row r="65" spans="2:53" s="2" customFormat="1" ht="17.25" customHeight="1">
      <c r="B65" s="398"/>
      <c r="C65" s="468"/>
      <c r="D65" s="469"/>
      <c r="E65" s="471"/>
      <c r="F65" s="458"/>
      <c r="G65" s="260"/>
      <c r="H65" s="83" t="s">
        <v>434</v>
      </c>
      <c r="I65" s="96" t="s">
        <v>453</v>
      </c>
      <c r="J65" s="111">
        <f t="shared" si="2"/>
        <v>0</v>
      </c>
      <c r="K65" s="567"/>
      <c r="L65" s="557"/>
      <c r="M65" s="4"/>
      <c r="O65" s="4"/>
      <c r="P65"/>
      <c r="Q65"/>
      <c r="R65"/>
      <c r="S65"/>
      <c r="T65"/>
      <c r="U65"/>
      <c r="V65"/>
      <c r="W65"/>
      <c r="X65"/>
      <c r="Y65"/>
      <c r="Z65"/>
      <c r="AA65"/>
      <c r="AB65"/>
      <c r="AC65"/>
      <c r="AD65"/>
      <c r="AE65"/>
      <c r="AF65"/>
      <c r="AG65"/>
      <c r="AH65"/>
      <c r="AI65"/>
      <c r="AJ65"/>
      <c r="AK65"/>
      <c r="AL65"/>
      <c r="AM65"/>
      <c r="AN65"/>
      <c r="AO65"/>
      <c r="AP65"/>
      <c r="AQ65"/>
      <c r="AR65"/>
      <c r="AS65"/>
      <c r="AT65"/>
      <c r="AU65"/>
      <c r="AV65"/>
      <c r="AW65"/>
    </row>
    <row r="66" spans="2:53" s="2" customFormat="1" ht="17.25" customHeight="1">
      <c r="B66" s="398"/>
      <c r="C66" s="466" t="str">
        <f>エネルギー使用量【入力シート】!$C$66</f>
        <v>電気事業者名を選択</v>
      </c>
      <c r="D66" s="467"/>
      <c r="E66" s="470" t="str">
        <f>エネルギー使用量【入力シート】!$E$66</f>
        <v>メニューを選択</v>
      </c>
      <c r="F66" s="457"/>
      <c r="G66" s="259"/>
      <c r="H66" s="83" t="s">
        <v>433</v>
      </c>
      <c r="I66" s="96" t="s">
        <v>453</v>
      </c>
      <c r="J66" s="111">
        <f t="shared" si="2"/>
        <v>0</v>
      </c>
      <c r="K66" s="567"/>
      <c r="L66" s="557"/>
      <c r="M66" s="4"/>
      <c r="O66" s="4"/>
      <c r="P66"/>
      <c r="Q66"/>
      <c r="R66"/>
      <c r="S66"/>
      <c r="T66"/>
      <c r="U66"/>
      <c r="V66"/>
      <c r="W66"/>
      <c r="X66"/>
      <c r="Y66"/>
      <c r="Z66"/>
      <c r="AA66"/>
      <c r="AB66"/>
      <c r="AC66"/>
      <c r="AD66"/>
      <c r="AE66"/>
      <c r="AF66"/>
      <c r="AG66"/>
      <c r="AH66"/>
      <c r="AI66"/>
      <c r="AJ66"/>
      <c r="AK66"/>
      <c r="AL66"/>
      <c r="AM66"/>
      <c r="AN66"/>
      <c r="AO66"/>
      <c r="AP66"/>
      <c r="AQ66"/>
      <c r="AR66"/>
      <c r="AS66"/>
      <c r="AT66"/>
      <c r="AU66"/>
      <c r="AV66"/>
      <c r="AW66"/>
    </row>
    <row r="67" spans="2:53" s="2" customFormat="1" ht="17.25" customHeight="1">
      <c r="B67" s="398"/>
      <c r="C67" s="468"/>
      <c r="D67" s="469"/>
      <c r="E67" s="471"/>
      <c r="F67" s="458"/>
      <c r="G67" s="260"/>
      <c r="H67" s="83" t="s">
        <v>434</v>
      </c>
      <c r="I67" s="96" t="s">
        <v>453</v>
      </c>
      <c r="J67" s="111">
        <f t="shared" si="2"/>
        <v>0</v>
      </c>
      <c r="K67" s="567"/>
      <c r="L67" s="557"/>
      <c r="M67" s="4"/>
      <c r="O67" s="4"/>
      <c r="P67"/>
      <c r="Q67"/>
      <c r="R67"/>
      <c r="S67"/>
      <c r="T67"/>
      <c r="U67"/>
      <c r="V67"/>
      <c r="W67"/>
      <c r="X67"/>
      <c r="Y67"/>
      <c r="Z67"/>
      <c r="AA67"/>
      <c r="AB67"/>
      <c r="AC67"/>
      <c r="AD67"/>
      <c r="AE67"/>
      <c r="AF67"/>
      <c r="AG67"/>
      <c r="AH67"/>
      <c r="AI67"/>
      <c r="AJ67"/>
      <c r="AK67"/>
      <c r="AL67"/>
      <c r="AM67"/>
      <c r="AN67"/>
      <c r="AO67"/>
      <c r="AP67"/>
      <c r="AQ67"/>
      <c r="AR67"/>
      <c r="AS67"/>
      <c r="AT67"/>
      <c r="AU67"/>
      <c r="AV67"/>
      <c r="AW67"/>
    </row>
    <row r="68" spans="2:53" s="2" customFormat="1" ht="17.25" customHeight="1">
      <c r="B68" s="398"/>
      <c r="C68" s="466" t="str">
        <f>エネルギー使用量【入力シート】!$C$68</f>
        <v>電気事業者名を選択</v>
      </c>
      <c r="D68" s="467"/>
      <c r="E68" s="470" t="str">
        <f>エネルギー使用量【入力シート】!$E$68</f>
        <v>メニューを選択</v>
      </c>
      <c r="F68" s="457"/>
      <c r="G68" s="259"/>
      <c r="H68" s="83" t="s">
        <v>433</v>
      </c>
      <c r="I68" s="96" t="s">
        <v>453</v>
      </c>
      <c r="J68" s="111">
        <f t="shared" si="2"/>
        <v>0</v>
      </c>
      <c r="K68" s="567"/>
      <c r="L68" s="557"/>
      <c r="M68" s="4"/>
      <c r="O68" s="4"/>
      <c r="P68"/>
      <c r="Q68"/>
      <c r="R68"/>
      <c r="S68"/>
      <c r="T68"/>
      <c r="U68"/>
      <c r="V68"/>
      <c r="W68"/>
      <c r="X68"/>
      <c r="Y68"/>
      <c r="Z68"/>
      <c r="AA68"/>
      <c r="AB68"/>
      <c r="AC68"/>
      <c r="AD68"/>
      <c r="AE68"/>
      <c r="AF68"/>
      <c r="AG68"/>
      <c r="AH68"/>
      <c r="AI68"/>
      <c r="AJ68"/>
      <c r="AK68"/>
      <c r="AL68"/>
      <c r="AM68"/>
      <c r="AN68"/>
      <c r="AO68"/>
      <c r="AP68"/>
      <c r="AQ68"/>
      <c r="AR68"/>
      <c r="AS68"/>
      <c r="AT68"/>
      <c r="AU68"/>
      <c r="AV68"/>
      <c r="AW68"/>
    </row>
    <row r="69" spans="2:53" s="2" customFormat="1" ht="17.25" customHeight="1" thickBot="1">
      <c r="B69" s="398"/>
      <c r="C69" s="468"/>
      <c r="D69" s="469"/>
      <c r="E69" s="471"/>
      <c r="F69" s="458"/>
      <c r="G69" s="260"/>
      <c r="H69" s="83" t="s">
        <v>434</v>
      </c>
      <c r="I69" s="96" t="s">
        <v>453</v>
      </c>
      <c r="J69" s="111">
        <f>K69+L69</f>
        <v>0</v>
      </c>
      <c r="K69" s="568"/>
      <c r="L69" s="558"/>
      <c r="M69" s="4"/>
      <c r="O69" s="4"/>
      <c r="P69"/>
      <c r="Q69"/>
      <c r="R69"/>
      <c r="S69"/>
      <c r="T69"/>
      <c r="U69"/>
      <c r="V69"/>
      <c r="W69"/>
      <c r="X69"/>
      <c r="Y69"/>
      <c r="Z69"/>
      <c r="AA69"/>
      <c r="AB69"/>
      <c r="AC69"/>
      <c r="AD69"/>
      <c r="AE69"/>
      <c r="AF69"/>
      <c r="AG69"/>
      <c r="AH69"/>
      <c r="AI69"/>
      <c r="AJ69"/>
      <c r="AK69"/>
      <c r="AL69"/>
      <c r="AM69"/>
      <c r="AN69"/>
      <c r="AO69"/>
      <c r="AP69"/>
      <c r="AQ69"/>
      <c r="AR69"/>
      <c r="AS69"/>
      <c r="AT69"/>
      <c r="AU69"/>
      <c r="AV69"/>
      <c r="AW69"/>
    </row>
    <row r="70" spans="2:53" s="2" customFormat="1" ht="17.25" customHeight="1" thickTop="1">
      <c r="B70" s="464"/>
      <c r="C70" s="465" t="s">
        <v>17</v>
      </c>
      <c r="D70" s="465"/>
      <c r="E70" s="465"/>
      <c r="F70" s="465"/>
      <c r="G70" s="465"/>
      <c r="H70" s="465"/>
      <c r="I70" s="104" t="s">
        <v>453</v>
      </c>
      <c r="J70" s="113">
        <f>SUM(J60:J69)</f>
        <v>0</v>
      </c>
      <c r="K70" s="105">
        <f>SUM(K60:K69)</f>
        <v>0</v>
      </c>
      <c r="L70" s="565">
        <f>SUM(L60:L69)</f>
        <v>0</v>
      </c>
      <c r="M70" s="4"/>
      <c r="O70" s="4"/>
      <c r="P70"/>
      <c r="Q70"/>
      <c r="R70"/>
      <c r="S70"/>
      <c r="T70"/>
      <c r="U70"/>
      <c r="V70"/>
      <c r="W70"/>
      <c r="X70"/>
      <c r="Y70"/>
      <c r="Z70"/>
      <c r="AA70"/>
      <c r="AB70"/>
      <c r="AC70"/>
      <c r="AD70"/>
      <c r="AE70"/>
      <c r="AF70"/>
      <c r="AG70"/>
      <c r="AH70"/>
      <c r="AI70"/>
      <c r="AJ70"/>
      <c r="AK70"/>
      <c r="AL70"/>
      <c r="AM70"/>
      <c r="AN70"/>
      <c r="AO70"/>
      <c r="AP70"/>
      <c r="AQ70"/>
      <c r="AR70"/>
      <c r="AS70"/>
      <c r="AT70"/>
      <c r="AU70"/>
      <c r="AV70"/>
      <c r="AW70"/>
    </row>
    <row r="71" spans="2:53" s="2" customFormat="1" ht="24.75" customHeight="1">
      <c r="H71" s="4"/>
      <c r="I71" s="4"/>
      <c r="J71" s="4"/>
      <c r="Q71" s="4"/>
      <c r="S71" s="4"/>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2:53" s="2" customFormat="1" ht="24.75" customHeight="1">
      <c r="H72" s="4"/>
      <c r="I72" s="4"/>
      <c r="J72" s="4"/>
      <c r="Q72" s="4"/>
      <c r="S72" s="4"/>
      <c r="T72"/>
      <c r="U72"/>
      <c r="V72"/>
      <c r="W72"/>
      <c r="X72"/>
      <c r="Y72"/>
      <c r="Z72"/>
      <c r="AA72"/>
      <c r="AB72"/>
      <c r="AC72"/>
      <c r="AD72"/>
      <c r="AE72"/>
      <c r="AF72"/>
      <c r="AG72"/>
      <c r="AH72"/>
      <c r="AI72"/>
      <c r="AJ72"/>
      <c r="AK72"/>
      <c r="AL72"/>
      <c r="AM72"/>
      <c r="AN72"/>
      <c r="AO72"/>
      <c r="AP72"/>
      <c r="AQ72"/>
      <c r="AR72"/>
      <c r="AS72"/>
      <c r="AT72"/>
      <c r="AU72"/>
      <c r="AV72"/>
      <c r="AW72"/>
      <c r="AX72"/>
      <c r="AY72"/>
      <c r="AZ72"/>
      <c r="BA72"/>
    </row>
    <row r="73" spans="2:53" s="2" customFormat="1" ht="24.75" customHeight="1">
      <c r="H73" s="4"/>
      <c r="I73" s="4"/>
      <c r="J73" s="4"/>
      <c r="Q73" s="4"/>
      <c r="S73" s="4"/>
      <c r="T73"/>
      <c r="U73"/>
      <c r="V73"/>
      <c r="W73"/>
      <c r="X73"/>
      <c r="Y73"/>
      <c r="Z73"/>
      <c r="AA73"/>
      <c r="AB73"/>
      <c r="AC73"/>
      <c r="AD73"/>
      <c r="AE73"/>
      <c r="AF73"/>
      <c r="AG73"/>
      <c r="AH73"/>
      <c r="AI73"/>
      <c r="AJ73"/>
      <c r="AK73"/>
      <c r="AL73"/>
      <c r="AM73"/>
      <c r="AN73"/>
      <c r="AO73"/>
      <c r="AP73"/>
      <c r="AQ73"/>
      <c r="AR73"/>
      <c r="AS73"/>
      <c r="AT73"/>
      <c r="AU73"/>
      <c r="AV73"/>
      <c r="AW73"/>
      <c r="AX73"/>
      <c r="AY73"/>
      <c r="AZ73"/>
      <c r="BA73"/>
    </row>
    <row r="74" spans="2:53" s="2" customFormat="1" ht="24.75" customHeight="1">
      <c r="H74" s="4"/>
      <c r="I74" s="4"/>
      <c r="J74" s="4"/>
      <c r="Q74" s="4"/>
      <c r="S74" s="4"/>
      <c r="T74"/>
      <c r="U74"/>
      <c r="V74"/>
      <c r="W74"/>
      <c r="X74"/>
      <c r="Y74"/>
      <c r="Z74"/>
      <c r="AA74"/>
      <c r="AB74"/>
      <c r="AC74"/>
      <c r="AD74"/>
      <c r="AE74"/>
      <c r="AF74"/>
      <c r="AG74"/>
      <c r="AH74"/>
      <c r="AI74"/>
      <c r="AJ74"/>
      <c r="AK74"/>
      <c r="AL74"/>
      <c r="AM74"/>
      <c r="AN74"/>
      <c r="AO74"/>
      <c r="AP74"/>
      <c r="AQ74"/>
      <c r="AR74"/>
      <c r="AS74"/>
      <c r="AT74"/>
      <c r="AU74"/>
      <c r="AV74"/>
      <c r="AW74"/>
      <c r="AX74"/>
      <c r="AY74"/>
      <c r="AZ74"/>
      <c r="BA74"/>
    </row>
    <row r="75" spans="2:53" s="2" customFormat="1" ht="24.75" customHeight="1">
      <c r="H75" s="4"/>
      <c r="I75" s="4"/>
      <c r="J75" s="4"/>
      <c r="Q75" s="4"/>
      <c r="S75" s="4"/>
      <c r="T75"/>
      <c r="U75"/>
      <c r="V75"/>
      <c r="W75"/>
      <c r="X75"/>
      <c r="Y75"/>
      <c r="Z75"/>
      <c r="AA75"/>
      <c r="AB75"/>
      <c r="AC75"/>
      <c r="AD75"/>
      <c r="AE75"/>
      <c r="AF75"/>
      <c r="AG75"/>
      <c r="AH75"/>
      <c r="AI75"/>
      <c r="AJ75"/>
      <c r="AK75"/>
      <c r="AL75"/>
      <c r="AM75"/>
      <c r="AN75"/>
      <c r="AO75"/>
      <c r="AP75"/>
      <c r="AQ75"/>
      <c r="AR75"/>
      <c r="AS75"/>
      <c r="AT75"/>
      <c r="AU75"/>
      <c r="AV75"/>
      <c r="AW75"/>
      <c r="AX75"/>
      <c r="AY75"/>
      <c r="AZ75"/>
      <c r="BA75"/>
    </row>
    <row r="76" spans="2:53" s="2" customFormat="1" ht="24.75" customHeight="1">
      <c r="H76" s="4"/>
      <c r="I76" s="4"/>
      <c r="J76" s="4"/>
      <c r="Q76" s="4"/>
      <c r="S76" s="4"/>
      <c r="T76"/>
      <c r="U76"/>
      <c r="V76"/>
      <c r="W76"/>
      <c r="X76"/>
      <c r="Y76"/>
      <c r="Z76"/>
      <c r="AA76"/>
      <c r="AB76"/>
      <c r="AC76"/>
      <c r="AD76"/>
      <c r="AE76"/>
      <c r="AF76"/>
      <c r="AG76"/>
      <c r="AH76"/>
      <c r="AI76"/>
      <c r="AJ76"/>
      <c r="AK76"/>
      <c r="AL76"/>
      <c r="AM76"/>
      <c r="AN76"/>
      <c r="AO76"/>
      <c r="AP76"/>
      <c r="AQ76"/>
      <c r="AR76"/>
      <c r="AS76"/>
      <c r="AT76"/>
      <c r="AU76"/>
      <c r="AV76"/>
      <c r="AW76"/>
      <c r="AX76"/>
      <c r="AY76"/>
      <c r="AZ76"/>
      <c r="BA76"/>
    </row>
    <row r="77" spans="2:53" s="2" customFormat="1" ht="24.75" customHeight="1">
      <c r="H77" s="4"/>
      <c r="I77" s="4"/>
      <c r="J77" s="4"/>
      <c r="Q77" s="4"/>
      <c r="S77" s="4"/>
      <c r="T77"/>
      <c r="U77"/>
      <c r="V77"/>
      <c r="W77"/>
      <c r="X77"/>
      <c r="Y77"/>
      <c r="Z77"/>
      <c r="AA77"/>
      <c r="AB77"/>
      <c r="AC77"/>
      <c r="AD77"/>
      <c r="AE77"/>
      <c r="AF77"/>
      <c r="AG77"/>
      <c r="AH77"/>
      <c r="AI77"/>
      <c r="AJ77"/>
      <c r="AK77"/>
      <c r="AL77"/>
      <c r="AM77"/>
      <c r="AN77"/>
      <c r="AO77"/>
      <c r="AP77"/>
      <c r="AQ77"/>
      <c r="AR77"/>
      <c r="AS77"/>
      <c r="AT77"/>
      <c r="AU77"/>
      <c r="AV77"/>
      <c r="AW77"/>
      <c r="AX77"/>
      <c r="AY77"/>
      <c r="AZ77"/>
      <c r="BA77"/>
    </row>
    <row r="78" spans="2:53" s="2" customFormat="1" ht="24.75" customHeight="1">
      <c r="H78" s="4"/>
      <c r="I78" s="4"/>
      <c r="J78" s="4"/>
      <c r="Q78" s="4"/>
      <c r="S78" s="4"/>
      <c r="T78"/>
      <c r="U78"/>
      <c r="V78"/>
      <c r="W78"/>
      <c r="X78"/>
      <c r="Y78"/>
      <c r="Z78"/>
      <c r="AA78"/>
      <c r="AB78"/>
      <c r="AC78"/>
      <c r="AD78"/>
      <c r="AE78"/>
      <c r="AF78"/>
      <c r="AG78"/>
      <c r="AH78"/>
      <c r="AI78"/>
      <c r="AJ78"/>
      <c r="AK78"/>
      <c r="AL78"/>
      <c r="AM78"/>
      <c r="AN78"/>
      <c r="AO78"/>
      <c r="AP78"/>
      <c r="AQ78"/>
      <c r="AR78"/>
      <c r="AS78"/>
      <c r="AT78"/>
      <c r="AU78"/>
      <c r="AV78"/>
      <c r="AW78"/>
      <c r="AX78"/>
      <c r="AY78"/>
      <c r="AZ78"/>
      <c r="BA78"/>
    </row>
    <row r="79" spans="2:53" s="2" customFormat="1" ht="24.75" customHeight="1">
      <c r="H79" s="4"/>
      <c r="I79" s="4"/>
      <c r="J79" s="4"/>
      <c r="Q79" s="4"/>
      <c r="S79" s="4"/>
      <c r="T79"/>
      <c r="U79"/>
      <c r="V79"/>
      <c r="W79"/>
      <c r="X79"/>
      <c r="Y79"/>
      <c r="Z79"/>
      <c r="AA79"/>
      <c r="AB79"/>
      <c r="AC79"/>
      <c r="AD79"/>
      <c r="AE79"/>
      <c r="AF79"/>
      <c r="AG79"/>
      <c r="AH79"/>
      <c r="AI79"/>
      <c r="AJ79"/>
      <c r="AK79"/>
      <c r="AL79"/>
      <c r="AM79"/>
      <c r="AN79"/>
      <c r="AO79"/>
      <c r="AP79"/>
      <c r="AQ79"/>
      <c r="AR79"/>
      <c r="AS79"/>
      <c r="AT79"/>
      <c r="AU79"/>
      <c r="AV79"/>
      <c r="AW79"/>
      <c r="AX79"/>
      <c r="AY79"/>
      <c r="AZ79"/>
      <c r="BA79"/>
    </row>
    <row r="80" spans="2:53" s="2" customFormat="1" ht="24.75" customHeight="1">
      <c r="H80" s="4"/>
      <c r="I80" s="4"/>
      <c r="J80" s="4"/>
      <c r="Q80" s="4"/>
      <c r="S80" s="4"/>
      <c r="T80"/>
      <c r="U80"/>
      <c r="V80"/>
      <c r="W80"/>
      <c r="X80"/>
      <c r="Y80"/>
      <c r="Z80"/>
      <c r="AA80"/>
      <c r="AB80"/>
      <c r="AC80"/>
      <c r="AD80"/>
      <c r="AE80"/>
      <c r="AF80"/>
      <c r="AG80"/>
      <c r="AH80"/>
      <c r="AI80"/>
      <c r="AJ80"/>
      <c r="AK80"/>
      <c r="AL80"/>
      <c r="AM80"/>
      <c r="AN80"/>
      <c r="AO80"/>
      <c r="AP80"/>
      <c r="AQ80"/>
      <c r="AR80"/>
      <c r="AS80"/>
      <c r="AT80"/>
      <c r="AU80"/>
      <c r="AV80"/>
      <c r="AW80"/>
      <c r="AX80"/>
      <c r="AY80"/>
      <c r="AZ80"/>
      <c r="BA80"/>
    </row>
    <row r="81" spans="8:53" s="2" customFormat="1" ht="24.75" customHeight="1">
      <c r="H81" s="4"/>
      <c r="I81" s="4"/>
      <c r="J81" s="4"/>
      <c r="Q81" s="4"/>
      <c r="S81" s="4"/>
      <c r="T81"/>
      <c r="U81"/>
      <c r="V81"/>
      <c r="W81"/>
      <c r="X81"/>
      <c r="Y81"/>
      <c r="Z81"/>
      <c r="AA81"/>
      <c r="AB81"/>
      <c r="AC81"/>
      <c r="AD81"/>
      <c r="AE81"/>
      <c r="AF81"/>
      <c r="AG81"/>
      <c r="AH81"/>
      <c r="AI81"/>
      <c r="AJ81"/>
      <c r="AK81"/>
      <c r="AL81"/>
      <c r="AM81"/>
      <c r="AN81"/>
      <c r="AO81"/>
      <c r="AP81"/>
      <c r="AQ81"/>
      <c r="AR81"/>
      <c r="AS81"/>
      <c r="AT81"/>
      <c r="AU81"/>
      <c r="AV81"/>
      <c r="AW81"/>
      <c r="AX81"/>
      <c r="AY81"/>
      <c r="AZ81"/>
      <c r="BA81"/>
    </row>
    <row r="82" spans="8:53" s="2" customFormat="1" ht="24.75" customHeight="1">
      <c r="H82" s="4"/>
      <c r="I82" s="4"/>
      <c r="J82" s="4"/>
      <c r="Q82" s="4"/>
      <c r="S82" s="4"/>
      <c r="T82"/>
      <c r="U82"/>
      <c r="V82"/>
      <c r="W82"/>
      <c r="X82"/>
      <c r="Y82"/>
      <c r="Z82"/>
      <c r="AA82"/>
      <c r="AB82"/>
      <c r="AC82"/>
      <c r="AD82"/>
      <c r="AE82"/>
      <c r="AF82"/>
      <c r="AG82"/>
      <c r="AH82"/>
      <c r="AI82"/>
      <c r="AJ82"/>
      <c r="AK82"/>
      <c r="AL82"/>
      <c r="AM82"/>
      <c r="AN82"/>
      <c r="AO82"/>
      <c r="AP82"/>
      <c r="AQ82"/>
      <c r="AR82"/>
      <c r="AS82"/>
      <c r="AT82"/>
      <c r="AU82"/>
      <c r="AV82"/>
      <c r="AW82"/>
      <c r="AX82"/>
      <c r="AY82"/>
      <c r="AZ82"/>
      <c r="BA82"/>
    </row>
    <row r="83" spans="8:53" s="2" customFormat="1" ht="24.75" customHeight="1">
      <c r="H83" s="4"/>
      <c r="I83" s="4"/>
      <c r="J83" s="4"/>
      <c r="Q83" s="4"/>
      <c r="S83" s="4"/>
      <c r="T83"/>
      <c r="U83"/>
      <c r="V83"/>
      <c r="W83"/>
      <c r="X83"/>
      <c r="Y83"/>
      <c r="Z83"/>
      <c r="AA83"/>
      <c r="AB83"/>
      <c r="AC83"/>
      <c r="AD83"/>
      <c r="AE83"/>
      <c r="AF83"/>
      <c r="AG83"/>
      <c r="AH83"/>
      <c r="AI83"/>
      <c r="AJ83"/>
      <c r="AK83"/>
      <c r="AL83"/>
      <c r="AM83"/>
      <c r="AN83"/>
      <c r="AO83"/>
      <c r="AP83"/>
      <c r="AQ83"/>
      <c r="AR83"/>
      <c r="AS83"/>
      <c r="AT83"/>
      <c r="AU83"/>
      <c r="AV83"/>
      <c r="AW83"/>
      <c r="AX83"/>
      <c r="AY83"/>
      <c r="AZ83"/>
      <c r="BA83"/>
    </row>
    <row r="84" spans="8:53" s="2" customFormat="1" ht="24.75" customHeight="1">
      <c r="H84" s="4"/>
      <c r="I84" s="4"/>
      <c r="J84" s="4"/>
      <c r="Q84" s="4"/>
      <c r="S84" s="4"/>
      <c r="T84"/>
      <c r="U84"/>
      <c r="V84"/>
      <c r="W84"/>
      <c r="X84"/>
      <c r="Y84"/>
      <c r="Z84"/>
      <c r="AA84"/>
      <c r="AB84"/>
      <c r="AC84"/>
      <c r="AD84"/>
      <c r="AE84"/>
      <c r="AF84"/>
      <c r="AG84"/>
      <c r="AH84"/>
      <c r="AI84"/>
      <c r="AJ84"/>
      <c r="AK84"/>
      <c r="AL84"/>
      <c r="AM84"/>
      <c r="AN84"/>
      <c r="AO84"/>
      <c r="AP84"/>
      <c r="AQ84"/>
      <c r="AR84"/>
      <c r="AS84"/>
      <c r="AT84"/>
      <c r="AU84"/>
      <c r="AV84"/>
      <c r="AW84"/>
      <c r="AX84"/>
      <c r="AY84"/>
      <c r="AZ84"/>
      <c r="BA84"/>
    </row>
    <row r="85" spans="8:53" s="2" customFormat="1" ht="24.75" customHeight="1">
      <c r="H85" s="4"/>
      <c r="I85" s="4"/>
      <c r="J85" s="4"/>
      <c r="Q85" s="4"/>
      <c r="S85" s="4"/>
      <c r="T85"/>
      <c r="U85"/>
      <c r="V85"/>
      <c r="W85"/>
      <c r="X85"/>
      <c r="Y85"/>
      <c r="Z85"/>
      <c r="AA85"/>
      <c r="AB85"/>
      <c r="AC85"/>
      <c r="AD85"/>
      <c r="AE85"/>
      <c r="AF85"/>
      <c r="AG85"/>
      <c r="AH85"/>
      <c r="AI85"/>
      <c r="AJ85"/>
      <c r="AK85"/>
      <c r="AL85"/>
      <c r="AM85"/>
      <c r="AN85"/>
      <c r="AO85"/>
      <c r="AP85"/>
      <c r="AQ85"/>
      <c r="AR85"/>
      <c r="AS85"/>
      <c r="AT85"/>
      <c r="AU85"/>
      <c r="AV85"/>
      <c r="AW85"/>
      <c r="AX85"/>
      <c r="AY85"/>
      <c r="AZ85"/>
      <c r="BA85"/>
    </row>
    <row r="86" spans="8:53" s="2" customFormat="1" ht="24.75" customHeight="1">
      <c r="H86" s="4"/>
      <c r="I86" s="4"/>
      <c r="J86" s="4"/>
      <c r="Q86" s="4"/>
      <c r="S86" s="4"/>
      <c r="T86"/>
      <c r="U86"/>
      <c r="V86"/>
      <c r="W86"/>
      <c r="X86"/>
      <c r="Y86"/>
      <c r="Z86"/>
      <c r="AA86"/>
      <c r="AB86"/>
      <c r="AC86"/>
      <c r="AD86"/>
      <c r="AE86"/>
      <c r="AF86"/>
      <c r="AG86"/>
      <c r="AH86"/>
      <c r="AI86"/>
      <c r="AJ86"/>
      <c r="AK86"/>
      <c r="AL86"/>
      <c r="AM86"/>
      <c r="AN86"/>
      <c r="AO86"/>
      <c r="AP86"/>
      <c r="AQ86"/>
      <c r="AR86"/>
      <c r="AS86"/>
      <c r="AT86"/>
      <c r="AU86"/>
      <c r="AV86"/>
      <c r="AW86"/>
      <c r="AX86"/>
      <c r="AY86"/>
      <c r="AZ86"/>
      <c r="BA86"/>
    </row>
    <row r="87" spans="8:53" s="2" customFormat="1" ht="24.75" customHeight="1">
      <c r="H87" s="4"/>
      <c r="I87" s="4"/>
      <c r="J87" s="4"/>
      <c r="Q87" s="4"/>
      <c r="S87" s="4"/>
      <c r="T87"/>
      <c r="U87"/>
      <c r="V87"/>
      <c r="W87"/>
      <c r="X87"/>
      <c r="Y87"/>
      <c r="Z87"/>
      <c r="AA87"/>
      <c r="AB87"/>
      <c r="AC87"/>
      <c r="AD87"/>
      <c r="AE87"/>
      <c r="AF87"/>
      <c r="AG87"/>
      <c r="AH87"/>
      <c r="AI87"/>
      <c r="AJ87"/>
      <c r="AK87"/>
      <c r="AL87"/>
      <c r="AM87"/>
      <c r="AN87"/>
      <c r="AO87"/>
      <c r="AP87"/>
      <c r="AQ87"/>
      <c r="AR87"/>
      <c r="AS87"/>
      <c r="AT87"/>
      <c r="AU87"/>
      <c r="AV87"/>
      <c r="AW87"/>
      <c r="AX87"/>
      <c r="AY87"/>
      <c r="AZ87"/>
      <c r="BA87"/>
    </row>
    <row r="88" spans="8:53" s="2" customFormat="1" ht="24.75" customHeight="1">
      <c r="H88" s="4"/>
      <c r="I88" s="4"/>
      <c r="J88" s="4"/>
      <c r="Q88" s="4"/>
      <c r="S88" s="4"/>
      <c r="T88"/>
      <c r="U88"/>
      <c r="V88"/>
      <c r="W88"/>
      <c r="X88"/>
      <c r="Y88"/>
      <c r="Z88"/>
      <c r="AA88"/>
      <c r="AB88"/>
      <c r="AC88"/>
      <c r="AD88"/>
      <c r="AE88"/>
      <c r="AF88"/>
      <c r="AG88"/>
      <c r="AH88"/>
      <c r="AI88"/>
      <c r="AJ88"/>
      <c r="AK88"/>
      <c r="AL88"/>
      <c r="AM88"/>
      <c r="AN88"/>
      <c r="AO88"/>
      <c r="AP88"/>
      <c r="AQ88"/>
      <c r="AR88"/>
      <c r="AS88"/>
      <c r="AT88"/>
      <c r="AU88"/>
      <c r="AV88"/>
      <c r="AW88"/>
      <c r="AX88"/>
      <c r="AY88"/>
      <c r="AZ88"/>
      <c r="BA88"/>
    </row>
    <row r="89" spans="8:53" s="2" customFormat="1" ht="24.75" customHeight="1">
      <c r="H89" s="4"/>
      <c r="I89" s="4"/>
      <c r="J89" s="4"/>
      <c r="Q89" s="4"/>
      <c r="S89" s="4"/>
      <c r="T89"/>
      <c r="U89"/>
      <c r="V89"/>
      <c r="W89"/>
      <c r="X89"/>
      <c r="Y89"/>
      <c r="Z89"/>
      <c r="AA89"/>
      <c r="AB89"/>
      <c r="AC89"/>
      <c r="AD89"/>
      <c r="AE89"/>
      <c r="AF89"/>
      <c r="AG89"/>
      <c r="AH89"/>
      <c r="AI89"/>
      <c r="AJ89"/>
      <c r="AK89"/>
      <c r="AL89"/>
      <c r="AM89"/>
      <c r="AN89"/>
      <c r="AO89"/>
      <c r="AP89"/>
      <c r="AQ89"/>
      <c r="AR89"/>
      <c r="AS89"/>
      <c r="AT89"/>
      <c r="AU89"/>
      <c r="AV89"/>
      <c r="AW89"/>
      <c r="AX89"/>
      <c r="AY89"/>
      <c r="AZ89"/>
      <c r="BA89"/>
    </row>
    <row r="90" spans="8:53" s="2" customFormat="1" ht="24.75" customHeight="1">
      <c r="H90" s="4"/>
      <c r="I90" s="4"/>
      <c r="J90" s="4"/>
      <c r="Q90" s="4"/>
      <c r="S90" s="4"/>
      <c r="T90"/>
      <c r="U90"/>
      <c r="V90"/>
      <c r="W90"/>
      <c r="X90"/>
      <c r="Y90"/>
      <c r="Z90"/>
      <c r="AA90"/>
      <c r="AB90"/>
      <c r="AC90"/>
      <c r="AD90"/>
      <c r="AE90"/>
      <c r="AF90"/>
      <c r="AG90"/>
      <c r="AH90"/>
      <c r="AI90"/>
      <c r="AJ90"/>
      <c r="AK90"/>
      <c r="AL90"/>
      <c r="AM90"/>
      <c r="AN90"/>
      <c r="AO90"/>
      <c r="AP90"/>
      <c r="AQ90"/>
      <c r="AR90"/>
      <c r="AS90"/>
      <c r="AT90"/>
      <c r="AU90"/>
      <c r="AV90"/>
      <c r="AW90"/>
      <c r="AX90"/>
      <c r="AY90"/>
      <c r="AZ90"/>
      <c r="BA90"/>
    </row>
    <row r="91" spans="8:53" s="2" customFormat="1" ht="24.75" customHeight="1">
      <c r="H91" s="4"/>
      <c r="I91" s="4"/>
      <c r="J91" s="4"/>
      <c r="Q91" s="4"/>
      <c r="S91" s="4"/>
      <c r="T91"/>
      <c r="U91"/>
      <c r="V91"/>
      <c r="W91"/>
      <c r="X91"/>
      <c r="Y91"/>
      <c r="Z91"/>
      <c r="AA91"/>
      <c r="AB91"/>
      <c r="AC91"/>
      <c r="AD91"/>
      <c r="AE91"/>
      <c r="AF91"/>
      <c r="AG91"/>
      <c r="AH91"/>
      <c r="AI91"/>
      <c r="AJ91"/>
      <c r="AK91"/>
      <c r="AL91"/>
      <c r="AM91"/>
      <c r="AN91"/>
      <c r="AO91"/>
      <c r="AP91"/>
      <c r="AQ91"/>
      <c r="AR91"/>
      <c r="AS91"/>
      <c r="AT91"/>
      <c r="AU91"/>
      <c r="AV91"/>
      <c r="AW91"/>
      <c r="AX91"/>
      <c r="AY91"/>
      <c r="AZ91"/>
      <c r="BA91"/>
    </row>
    <row r="92" spans="8:53" s="2" customFormat="1" ht="24.75" customHeight="1">
      <c r="H92" s="4"/>
      <c r="I92" s="4"/>
      <c r="J92" s="4"/>
      <c r="Q92" s="4"/>
      <c r="S92" s="4"/>
      <c r="T92"/>
      <c r="U92"/>
      <c r="V92"/>
      <c r="W92"/>
      <c r="X92"/>
      <c r="Y92"/>
      <c r="Z92"/>
      <c r="AA92"/>
      <c r="AB92"/>
      <c r="AC92"/>
      <c r="AD92"/>
      <c r="AE92"/>
      <c r="AF92"/>
      <c r="AG92"/>
      <c r="AH92"/>
      <c r="AI92"/>
      <c r="AJ92"/>
      <c r="AK92"/>
      <c r="AL92"/>
      <c r="AM92"/>
      <c r="AN92"/>
      <c r="AO92"/>
      <c r="AP92"/>
      <c r="AQ92"/>
      <c r="AR92"/>
      <c r="AS92"/>
      <c r="AT92"/>
      <c r="AU92"/>
      <c r="AV92"/>
      <c r="AW92"/>
      <c r="AX92"/>
      <c r="AY92"/>
      <c r="AZ92"/>
      <c r="BA92"/>
    </row>
    <row r="93" spans="8:53" s="2" customFormat="1" ht="24.75" customHeight="1">
      <c r="H93" s="4"/>
      <c r="I93" s="4"/>
      <c r="J93" s="4"/>
      <c r="Q93" s="4"/>
      <c r="S93" s="4"/>
      <c r="T93"/>
      <c r="U93"/>
      <c r="V93"/>
      <c r="W93"/>
      <c r="X93"/>
      <c r="Y93"/>
      <c r="Z93"/>
      <c r="AA93"/>
      <c r="AB93"/>
      <c r="AC93"/>
      <c r="AD93"/>
      <c r="AE93"/>
      <c r="AF93"/>
      <c r="AG93"/>
      <c r="AH93"/>
      <c r="AI93"/>
      <c r="AJ93"/>
      <c r="AK93"/>
      <c r="AL93"/>
      <c r="AM93"/>
      <c r="AN93"/>
      <c r="AO93"/>
      <c r="AP93"/>
      <c r="AQ93"/>
      <c r="AR93"/>
      <c r="AS93"/>
      <c r="AT93"/>
      <c r="AU93"/>
      <c r="AV93"/>
      <c r="AW93"/>
      <c r="AX93"/>
      <c r="AY93"/>
      <c r="AZ93"/>
      <c r="BA93"/>
    </row>
    <row r="94" spans="8:53" s="2" customFormat="1" ht="24.75" customHeight="1">
      <c r="H94" s="4"/>
      <c r="I94" s="4"/>
      <c r="J94" s="4"/>
      <c r="Q94" s="4"/>
      <c r="S94" s="4"/>
      <c r="T94"/>
      <c r="U94"/>
      <c r="V94"/>
      <c r="W94"/>
      <c r="X94"/>
      <c r="Y94"/>
      <c r="Z94"/>
      <c r="AA94"/>
      <c r="AB94"/>
      <c r="AC94"/>
      <c r="AD94"/>
      <c r="AE94"/>
      <c r="AF94"/>
      <c r="AG94"/>
      <c r="AH94"/>
      <c r="AI94"/>
      <c r="AJ94"/>
      <c r="AK94"/>
      <c r="AL94"/>
      <c r="AM94"/>
      <c r="AN94"/>
      <c r="AO94"/>
      <c r="AP94"/>
      <c r="AQ94"/>
      <c r="AR94"/>
      <c r="AS94"/>
      <c r="AT94"/>
      <c r="AU94"/>
      <c r="AV94"/>
      <c r="AW94"/>
      <c r="AX94"/>
      <c r="AY94"/>
      <c r="AZ94"/>
      <c r="BA94"/>
    </row>
    <row r="95" spans="8:53" s="2" customFormat="1" ht="24.75" customHeight="1">
      <c r="H95" s="4"/>
      <c r="I95" s="4"/>
      <c r="J95" s="4"/>
      <c r="Q95" s="4"/>
      <c r="S95" s="4"/>
      <c r="T95"/>
      <c r="U95"/>
      <c r="V95"/>
      <c r="W95"/>
      <c r="X95"/>
      <c r="Y95"/>
      <c r="Z95"/>
      <c r="AA95"/>
      <c r="AB95"/>
      <c r="AC95"/>
      <c r="AD95"/>
      <c r="AE95"/>
      <c r="AF95"/>
      <c r="AG95"/>
      <c r="AH95"/>
      <c r="AI95"/>
      <c r="AJ95"/>
      <c r="AK95"/>
      <c r="AL95"/>
      <c r="AM95"/>
      <c r="AN95"/>
      <c r="AO95"/>
      <c r="AP95"/>
      <c r="AQ95"/>
      <c r="AR95"/>
      <c r="AS95"/>
      <c r="AT95"/>
      <c r="AU95"/>
      <c r="AV95"/>
      <c r="AW95"/>
      <c r="AX95"/>
      <c r="AY95"/>
      <c r="AZ95"/>
      <c r="BA95"/>
    </row>
    <row r="96" spans="8:53" s="2" customFormat="1" ht="24.75" customHeight="1">
      <c r="H96" s="4"/>
      <c r="I96" s="4"/>
      <c r="J96" s="4"/>
      <c r="Q96" s="4"/>
      <c r="S96" s="4"/>
      <c r="T96"/>
      <c r="U96"/>
      <c r="V96"/>
      <c r="W96"/>
      <c r="X96"/>
      <c r="Y96"/>
      <c r="Z96"/>
      <c r="AA96"/>
      <c r="AB96"/>
      <c r="AC96"/>
      <c r="AD96"/>
      <c r="AE96"/>
      <c r="AF96"/>
      <c r="AG96"/>
      <c r="AH96"/>
      <c r="AI96"/>
      <c r="AJ96"/>
      <c r="AK96"/>
      <c r="AL96"/>
      <c r="AM96"/>
      <c r="AN96"/>
      <c r="AO96"/>
      <c r="AP96"/>
      <c r="AQ96"/>
      <c r="AR96"/>
      <c r="AS96"/>
      <c r="AT96"/>
      <c r="AU96"/>
      <c r="AV96"/>
      <c r="AW96"/>
      <c r="AX96"/>
      <c r="AY96"/>
      <c r="AZ96"/>
      <c r="BA96"/>
    </row>
    <row r="97" spans="8:53" s="2" customFormat="1" ht="24.75" customHeight="1">
      <c r="H97" s="4"/>
      <c r="I97" s="4"/>
      <c r="J97" s="4"/>
      <c r="Q97" s="4"/>
      <c r="S97" s="4"/>
      <c r="T97"/>
      <c r="U97"/>
      <c r="V97"/>
      <c r="W97"/>
      <c r="X97"/>
      <c r="Y97"/>
      <c r="Z97"/>
      <c r="AA97"/>
      <c r="AB97"/>
      <c r="AC97"/>
      <c r="AD97"/>
      <c r="AE97"/>
      <c r="AF97"/>
      <c r="AG97"/>
      <c r="AH97"/>
      <c r="AI97"/>
      <c r="AJ97"/>
      <c r="AK97"/>
      <c r="AL97"/>
      <c r="AM97"/>
      <c r="AN97"/>
      <c r="AO97"/>
      <c r="AP97"/>
      <c r="AQ97"/>
      <c r="AR97"/>
      <c r="AS97"/>
      <c r="AT97"/>
      <c r="AU97"/>
      <c r="AV97"/>
      <c r="AW97"/>
      <c r="AX97"/>
      <c r="AY97"/>
      <c r="AZ97"/>
      <c r="BA97"/>
    </row>
    <row r="98" spans="8:53" s="2" customFormat="1" ht="24.75" customHeight="1">
      <c r="H98" s="4"/>
      <c r="I98" s="4"/>
      <c r="J98" s="4"/>
      <c r="Q98" s="4"/>
      <c r="S98" s="4"/>
      <c r="T98"/>
      <c r="U98"/>
      <c r="V98"/>
      <c r="W98"/>
      <c r="X98"/>
      <c r="Y98"/>
      <c r="Z98"/>
      <c r="AA98"/>
      <c r="AB98"/>
      <c r="AC98"/>
      <c r="AD98"/>
      <c r="AE98"/>
      <c r="AF98"/>
      <c r="AG98"/>
      <c r="AH98"/>
      <c r="AI98"/>
      <c r="AJ98"/>
      <c r="AK98"/>
      <c r="AL98"/>
      <c r="AM98"/>
      <c r="AN98"/>
      <c r="AO98"/>
      <c r="AP98"/>
      <c r="AQ98"/>
      <c r="AR98"/>
      <c r="AS98"/>
      <c r="AT98"/>
      <c r="AU98"/>
      <c r="AV98"/>
      <c r="AW98"/>
      <c r="AX98"/>
      <c r="AY98"/>
      <c r="AZ98"/>
      <c r="BA98"/>
    </row>
    <row r="99" spans="8:53" s="2" customFormat="1" ht="24.75" customHeight="1">
      <c r="H99" s="4"/>
      <c r="I99" s="4"/>
      <c r="J99" s="4"/>
      <c r="Q99" s="4"/>
      <c r="S99" s="4"/>
      <c r="T99"/>
      <c r="U99"/>
      <c r="V99"/>
      <c r="W99"/>
      <c r="X99"/>
      <c r="Y99"/>
      <c r="Z99"/>
      <c r="AA99"/>
      <c r="AB99"/>
      <c r="AC99"/>
      <c r="AD99"/>
      <c r="AE99"/>
      <c r="AF99"/>
      <c r="AG99"/>
      <c r="AH99"/>
      <c r="AI99"/>
      <c r="AJ99"/>
      <c r="AK99"/>
      <c r="AL99"/>
      <c r="AM99"/>
      <c r="AN99"/>
      <c r="AO99"/>
      <c r="AP99"/>
      <c r="AQ99"/>
      <c r="AR99"/>
      <c r="AS99"/>
      <c r="AT99"/>
      <c r="AU99"/>
      <c r="AV99"/>
      <c r="AW99"/>
      <c r="AX99"/>
      <c r="AY99"/>
      <c r="AZ99"/>
      <c r="BA99"/>
    </row>
    <row r="100" spans="8:53" s="2" customFormat="1" ht="24.75" customHeight="1">
      <c r="H100" s="4"/>
      <c r="I100" s="4"/>
      <c r="J100" s="4"/>
      <c r="Q100" s="4"/>
      <c r="S100" s="4"/>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row>
    <row r="101" spans="8:53" s="2" customFormat="1" ht="24.75" customHeight="1">
      <c r="H101" s="4"/>
      <c r="I101" s="4"/>
      <c r="J101" s="4"/>
      <c r="Q101" s="4"/>
      <c r="S101" s="4"/>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row>
    <row r="102" spans="8:53" s="2" customFormat="1" ht="24.75" customHeight="1">
      <c r="H102" s="4"/>
      <c r="I102" s="4"/>
      <c r="J102" s="4"/>
      <c r="Q102" s="4"/>
      <c r="S102" s="4"/>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row>
    <row r="103" spans="8:53" s="2" customFormat="1" ht="24.75" customHeight="1">
      <c r="H103" s="4"/>
      <c r="I103" s="4"/>
      <c r="J103" s="4"/>
      <c r="Q103" s="4"/>
      <c r="S103" s="4"/>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row>
    <row r="104" spans="8:53" s="2" customFormat="1" ht="24.75" customHeight="1">
      <c r="H104" s="4"/>
      <c r="I104" s="4"/>
      <c r="J104" s="4"/>
      <c r="Q104" s="4"/>
      <c r="S104" s="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row>
    <row r="105" spans="8:53" s="2" customFormat="1" ht="24.75" customHeight="1">
      <c r="H105" s="4"/>
      <c r="I105" s="4"/>
      <c r="J105" s="4"/>
      <c r="Q105" s="4"/>
      <c r="S105" s="4"/>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row>
    <row r="106" spans="8:53" s="2" customFormat="1" ht="24.75" customHeight="1">
      <c r="H106" s="4"/>
      <c r="I106" s="4"/>
      <c r="J106" s="4"/>
      <c r="Q106" s="4"/>
      <c r="S106" s="4"/>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row>
    <row r="107" spans="8:53" s="2" customFormat="1" ht="24.75" customHeight="1">
      <c r="H107" s="4"/>
      <c r="I107" s="4"/>
      <c r="J107" s="4"/>
      <c r="Q107" s="4"/>
      <c r="S107" s="4"/>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row>
    <row r="108" spans="8:53" s="2" customFormat="1" ht="24.75" customHeight="1">
      <c r="H108" s="4"/>
      <c r="I108" s="4"/>
      <c r="J108" s="4"/>
      <c r="Q108" s="4"/>
      <c r="S108" s="4"/>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row>
    <row r="109" spans="8:53" s="2" customFormat="1" ht="24.75" customHeight="1">
      <c r="H109" s="4"/>
      <c r="I109" s="4"/>
      <c r="J109" s="4"/>
      <c r="Q109" s="4"/>
      <c r="S109" s="4"/>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row>
    <row r="110" spans="8:53" s="2" customFormat="1" ht="24.75" customHeight="1">
      <c r="H110" s="4"/>
      <c r="I110" s="4"/>
      <c r="J110" s="4"/>
      <c r="Q110" s="4"/>
      <c r="S110" s="4"/>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row>
    <row r="111" spans="8:53" s="2" customFormat="1" ht="24.75" customHeight="1">
      <c r="H111" s="4"/>
      <c r="I111" s="4"/>
      <c r="J111" s="4"/>
      <c r="Q111" s="4"/>
      <c r="S111" s="4"/>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row>
    <row r="112" spans="8:53" s="2" customFormat="1" ht="24.75" customHeight="1">
      <c r="H112" s="4"/>
      <c r="I112" s="4"/>
      <c r="J112" s="4"/>
      <c r="Q112" s="4"/>
      <c r="S112" s="4"/>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row>
    <row r="113" spans="8:53" s="2" customFormat="1" ht="24.75" customHeight="1">
      <c r="H113" s="4"/>
      <c r="I113" s="4"/>
      <c r="J113" s="4"/>
      <c r="Q113" s="4"/>
      <c r="S113" s="4"/>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row>
    <row r="114" spans="8:53" s="2" customFormat="1" ht="24.75" customHeight="1">
      <c r="H114" s="4"/>
      <c r="I114" s="4"/>
      <c r="J114" s="4"/>
      <c r="Q114" s="4"/>
      <c r="S114" s="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row>
    <row r="115" spans="8:53" s="2" customFormat="1" ht="24.75" customHeight="1">
      <c r="H115" s="4"/>
      <c r="I115" s="4"/>
      <c r="J115" s="4"/>
      <c r="Q115" s="4"/>
      <c r="S115" s="4"/>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row>
    <row r="116" spans="8:53" s="2" customFormat="1" ht="24.75" customHeight="1">
      <c r="H116" s="4"/>
      <c r="I116" s="4"/>
      <c r="J116" s="4"/>
      <c r="Q116" s="4"/>
      <c r="S116" s="4"/>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row>
    <row r="117" spans="8:53" s="2" customFormat="1" ht="24.75" customHeight="1">
      <c r="H117" s="4"/>
      <c r="I117" s="4"/>
      <c r="J117" s="4"/>
      <c r="Q117" s="4"/>
      <c r="S117" s="4"/>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row>
    <row r="118" spans="8:53" s="2" customFormat="1" ht="24.75" customHeight="1">
      <c r="H118" s="4"/>
      <c r="I118" s="4"/>
      <c r="J118" s="4"/>
      <c r="Q118" s="4"/>
      <c r="S118" s="4"/>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row>
    <row r="119" spans="8:53" s="2" customFormat="1" ht="24.75" customHeight="1">
      <c r="H119" s="4"/>
      <c r="I119" s="4"/>
      <c r="J119" s="4"/>
      <c r="Q119" s="4"/>
      <c r="S119" s="4"/>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row>
    <row r="120" spans="8:53" s="2" customFormat="1" ht="24.75" customHeight="1">
      <c r="H120" s="4"/>
      <c r="I120" s="4"/>
      <c r="J120" s="4"/>
      <c r="Q120" s="4"/>
      <c r="S120" s="4"/>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row>
    <row r="121" spans="8:53" s="2" customFormat="1" ht="24.75" customHeight="1">
      <c r="H121" s="4"/>
      <c r="I121" s="4"/>
      <c r="J121" s="4"/>
      <c r="Q121" s="4"/>
      <c r="S121" s="4"/>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row>
    <row r="122" spans="8:53" s="2" customFormat="1" ht="24.75" customHeight="1">
      <c r="H122" s="4"/>
      <c r="I122" s="4"/>
      <c r="J122" s="4"/>
      <c r="Q122" s="4"/>
      <c r="S122" s="4"/>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row>
    <row r="123" spans="8:53" s="2" customFormat="1" ht="24.75" customHeight="1">
      <c r="H123" s="4"/>
      <c r="I123" s="4"/>
      <c r="J123" s="4"/>
      <c r="Q123" s="4"/>
      <c r="S123" s="4"/>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row>
    <row r="124" spans="8:53" s="2" customFormat="1" ht="24.75" customHeight="1">
      <c r="H124" s="4"/>
      <c r="I124" s="4"/>
      <c r="J124" s="4"/>
      <c r="Q124" s="4"/>
      <c r="S124" s="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row>
    <row r="125" spans="8:53" s="2" customFormat="1" ht="24.75" customHeight="1">
      <c r="H125" s="4"/>
      <c r="I125" s="4"/>
      <c r="J125" s="4"/>
      <c r="Q125" s="4"/>
      <c r="S125" s="4"/>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row>
    <row r="126" spans="8:53" s="2" customFormat="1" ht="24.75" customHeight="1">
      <c r="H126" s="4"/>
      <c r="I126" s="4"/>
      <c r="J126" s="4"/>
      <c r="Q126" s="4"/>
      <c r="S126" s="4"/>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row>
    <row r="127" spans="8:53" s="2" customFormat="1" ht="24.75" customHeight="1">
      <c r="H127" s="4"/>
      <c r="I127" s="4"/>
      <c r="J127" s="4"/>
      <c r="Q127" s="4"/>
      <c r="S127" s="4"/>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row>
    <row r="128" spans="8:53" s="2" customFormat="1" ht="24.75" customHeight="1">
      <c r="H128" s="4"/>
      <c r="I128" s="4"/>
      <c r="J128" s="4"/>
      <c r="Q128" s="4"/>
      <c r="S128" s="4"/>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row>
    <row r="129" spans="8:53" s="2" customFormat="1" ht="24.75" customHeight="1">
      <c r="H129" s="4"/>
      <c r="I129" s="4"/>
      <c r="J129" s="4"/>
      <c r="Q129" s="4"/>
      <c r="S129" s="4"/>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row>
    <row r="130" spans="8:53" s="2" customFormat="1" ht="24.75" customHeight="1">
      <c r="H130" s="4"/>
      <c r="I130" s="4"/>
      <c r="J130" s="4"/>
      <c r="Q130" s="4"/>
      <c r="S130" s="4"/>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row>
    <row r="131" spans="8:53" s="2" customFormat="1" ht="24.75" customHeight="1">
      <c r="H131" s="4"/>
      <c r="I131" s="4"/>
      <c r="J131" s="4"/>
      <c r="Q131" s="4"/>
      <c r="S131" s="4"/>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row>
    <row r="132" spans="8:53" s="2" customFormat="1" ht="24.75" customHeight="1">
      <c r="H132" s="4"/>
      <c r="I132" s="4"/>
      <c r="J132" s="4"/>
      <c r="Q132" s="4"/>
      <c r="S132" s="4"/>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row>
    <row r="133" spans="8:53" s="2" customFormat="1" ht="24.75" customHeight="1">
      <c r="H133" s="4"/>
      <c r="I133" s="4"/>
      <c r="J133" s="4"/>
      <c r="Q133" s="4"/>
      <c r="S133" s="4"/>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row>
    <row r="134" spans="8:53" s="2" customFormat="1" ht="24.75" customHeight="1">
      <c r="H134" s="4"/>
      <c r="I134" s="4"/>
      <c r="J134" s="4"/>
      <c r="Q134" s="4"/>
      <c r="S134" s="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row>
    <row r="135" spans="8:53" s="2" customFormat="1" ht="24.75" customHeight="1">
      <c r="H135" s="4"/>
      <c r="I135" s="4"/>
      <c r="J135" s="4"/>
      <c r="Q135" s="4"/>
      <c r="S135" s="4"/>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row>
    <row r="136" spans="8:53" s="2" customFormat="1" ht="24.75" customHeight="1">
      <c r="H136" s="4"/>
      <c r="I136" s="4"/>
      <c r="J136" s="4"/>
      <c r="Q136" s="4"/>
      <c r="S136" s="4"/>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row>
    <row r="137" spans="8:53" s="2" customFormat="1" ht="24.75" customHeight="1">
      <c r="H137" s="4"/>
      <c r="I137" s="4"/>
      <c r="J137" s="4"/>
      <c r="Q137" s="4"/>
      <c r="S137" s="4"/>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row>
    <row r="138" spans="8:53" s="2" customFormat="1" ht="24.75" customHeight="1">
      <c r="H138" s="4"/>
      <c r="I138" s="4"/>
      <c r="J138" s="4"/>
      <c r="Q138" s="4"/>
      <c r="S138" s="4"/>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row>
    <row r="139" spans="8:53" s="2" customFormat="1" ht="24.75" customHeight="1">
      <c r="H139" s="4"/>
      <c r="I139" s="4"/>
      <c r="J139" s="4"/>
      <c r="Q139" s="4"/>
      <c r="S139" s="4"/>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row>
    <row r="140" spans="8:53" s="2" customFormat="1" ht="24.75" customHeight="1">
      <c r="H140" s="4"/>
      <c r="I140" s="4"/>
      <c r="J140" s="4"/>
      <c r="Q140" s="4"/>
      <c r="S140" s="4"/>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row>
    <row r="141" spans="8:53" s="2" customFormat="1" ht="24.75" customHeight="1">
      <c r="H141" s="4"/>
      <c r="I141" s="4"/>
      <c r="J141" s="4"/>
      <c r="Q141" s="4"/>
      <c r="S141" s="4"/>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row>
    <row r="142" spans="8:53" s="2" customFormat="1" ht="24.75" customHeight="1">
      <c r="H142" s="4"/>
      <c r="I142" s="4"/>
      <c r="J142" s="4"/>
      <c r="Q142" s="4"/>
      <c r="S142" s="4"/>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row>
    <row r="143" spans="8:53" s="2" customFormat="1" ht="24.75" customHeight="1">
      <c r="H143" s="4"/>
      <c r="I143" s="4"/>
      <c r="J143" s="4"/>
      <c r="Q143" s="4"/>
      <c r="S143" s="4"/>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row>
    <row r="144" spans="8:53" s="2" customFormat="1" ht="24.75" customHeight="1">
      <c r="H144" s="4"/>
      <c r="I144" s="4"/>
      <c r="J144" s="4"/>
      <c r="Q144" s="4"/>
      <c r="S144" s="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row>
    <row r="145" spans="8:53" s="2" customFormat="1" ht="24.75" customHeight="1">
      <c r="H145" s="4"/>
      <c r="I145" s="4"/>
      <c r="J145" s="4"/>
      <c r="Q145" s="4"/>
      <c r="S145" s="4"/>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row>
    <row r="146" spans="8:53" s="2" customFormat="1" ht="24.75" customHeight="1">
      <c r="H146" s="4"/>
      <c r="I146" s="4"/>
      <c r="J146" s="4"/>
      <c r="Q146" s="4"/>
      <c r="S146" s="4"/>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row>
    <row r="147" spans="8:53" s="2" customFormat="1" ht="24.75" customHeight="1">
      <c r="H147" s="4"/>
      <c r="I147" s="4"/>
      <c r="J147" s="4"/>
      <c r="Q147" s="4"/>
      <c r="S147" s="4"/>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row>
    <row r="148" spans="8:53" s="2" customFormat="1" ht="24.75" customHeight="1">
      <c r="H148" s="4"/>
      <c r="I148" s="4"/>
      <c r="J148" s="4"/>
      <c r="Q148" s="4"/>
      <c r="S148" s="4"/>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row>
    <row r="149" spans="8:53" s="2" customFormat="1" ht="24.75" customHeight="1">
      <c r="H149" s="4"/>
      <c r="I149" s="4"/>
      <c r="J149" s="4"/>
      <c r="Q149" s="4"/>
      <c r="S149" s="4"/>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row>
    <row r="150" spans="8:53" s="2" customFormat="1" ht="24.75" customHeight="1">
      <c r="H150" s="4"/>
      <c r="I150" s="4"/>
      <c r="J150" s="4"/>
      <c r="Q150" s="4"/>
      <c r="S150" s="4"/>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row>
    <row r="151" spans="8:53" s="2" customFormat="1" ht="24.75" customHeight="1">
      <c r="H151" s="4"/>
      <c r="I151" s="4"/>
      <c r="J151" s="4"/>
      <c r="Q151" s="4"/>
      <c r="S151" s="4"/>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row>
    <row r="152" spans="8:53" s="2" customFormat="1" ht="24.75" customHeight="1">
      <c r="H152" s="4"/>
      <c r="I152" s="4"/>
      <c r="J152" s="4"/>
      <c r="Q152" s="4"/>
      <c r="S152" s="4"/>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row>
    <row r="153" spans="8:53" s="2" customFormat="1" ht="24.75" customHeight="1">
      <c r="H153" s="4"/>
      <c r="I153" s="4"/>
      <c r="J153" s="4"/>
      <c r="Q153" s="4"/>
      <c r="S153" s="4"/>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row>
    <row r="154" spans="8:53" s="2" customFormat="1" ht="24.75" customHeight="1">
      <c r="H154" s="4"/>
      <c r="I154" s="4"/>
      <c r="J154" s="4"/>
      <c r="Q154" s="4"/>
      <c r="S154" s="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row>
    <row r="155" spans="8:53" s="2" customFormat="1" ht="24.75" customHeight="1">
      <c r="H155" s="4"/>
      <c r="I155" s="4"/>
      <c r="J155" s="4"/>
      <c r="Q155" s="4"/>
      <c r="S155" s="4"/>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row>
    <row r="156" spans="8:53" s="2" customFormat="1" ht="24.75" customHeight="1">
      <c r="H156" s="4"/>
      <c r="I156" s="4"/>
      <c r="J156" s="4"/>
      <c r="Q156" s="4"/>
      <c r="S156" s="4"/>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row>
    <row r="157" spans="8:53" s="2" customFormat="1" ht="24.75" customHeight="1">
      <c r="H157" s="4"/>
      <c r="I157" s="4"/>
      <c r="J157" s="4"/>
      <c r="Q157" s="4"/>
      <c r="S157" s="4"/>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row>
    <row r="158" spans="8:53" s="2" customFormat="1" ht="24.75" customHeight="1">
      <c r="H158" s="4"/>
      <c r="I158" s="4"/>
      <c r="J158" s="4"/>
      <c r="Q158" s="4"/>
      <c r="S158" s="4"/>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row>
    <row r="159" spans="8:53" s="2" customFormat="1" ht="24.75" customHeight="1">
      <c r="H159" s="4"/>
      <c r="I159" s="4"/>
      <c r="J159" s="4"/>
      <c r="Q159" s="4"/>
      <c r="S159" s="4"/>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row>
    <row r="160" spans="8:53" s="2" customFormat="1" ht="24.75" customHeight="1">
      <c r="H160" s="4"/>
      <c r="I160" s="4"/>
      <c r="J160" s="4"/>
      <c r="Q160" s="4"/>
      <c r="S160" s="4"/>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row>
    <row r="161" spans="8:53" s="2" customFormat="1" ht="24.75" customHeight="1">
      <c r="H161" s="4"/>
      <c r="I161" s="4"/>
      <c r="J161" s="4"/>
      <c r="Q161" s="4"/>
      <c r="S161" s="4"/>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row>
    <row r="162" spans="8:53" s="2" customFormat="1" ht="24.75" customHeight="1">
      <c r="H162" s="4"/>
      <c r="I162" s="4"/>
      <c r="J162" s="4"/>
      <c r="Q162" s="4"/>
      <c r="S162" s="4"/>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row>
    <row r="163" spans="8:53" s="2" customFormat="1" ht="24.75" customHeight="1">
      <c r="H163" s="4"/>
      <c r="I163" s="4"/>
      <c r="J163" s="4"/>
      <c r="Q163" s="4"/>
      <c r="S163" s="4"/>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row>
    <row r="164" spans="8:53" s="2" customFormat="1" ht="24.75" customHeight="1">
      <c r="H164" s="4"/>
      <c r="I164" s="4"/>
      <c r="J164" s="4"/>
      <c r="Q164" s="4"/>
      <c r="S164" s="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row>
    <row r="165" spans="8:53" s="2" customFormat="1" ht="24.75" customHeight="1">
      <c r="H165" s="4"/>
      <c r="I165" s="4"/>
      <c r="J165" s="4"/>
      <c r="Q165" s="4"/>
      <c r="S165" s="4"/>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row>
    <row r="166" spans="8:53" s="2" customFormat="1" ht="24.75" customHeight="1">
      <c r="H166" s="4"/>
      <c r="I166" s="4"/>
      <c r="J166" s="4"/>
      <c r="Q166" s="4"/>
      <c r="S166" s="4"/>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row>
    <row r="167" spans="8:53" s="2" customFormat="1" ht="24.75" customHeight="1">
      <c r="H167" s="4"/>
      <c r="I167" s="4"/>
      <c r="J167" s="4"/>
      <c r="Q167" s="4"/>
      <c r="S167" s="4"/>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row>
    <row r="168" spans="8:53" s="2" customFormat="1" ht="24.75" customHeight="1">
      <c r="H168" s="4"/>
      <c r="I168" s="4"/>
      <c r="J168" s="4"/>
      <c r="Q168" s="4"/>
      <c r="S168" s="4"/>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row>
    <row r="169" spans="8:53" s="2" customFormat="1" ht="24.75" customHeight="1">
      <c r="H169" s="4"/>
      <c r="I169" s="4"/>
      <c r="J169" s="4"/>
      <c r="Q169" s="4"/>
      <c r="S169" s="4"/>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row>
    <row r="170" spans="8:53" s="2" customFormat="1" ht="24.75" customHeight="1">
      <c r="H170" s="4"/>
      <c r="I170" s="4"/>
      <c r="J170" s="4"/>
      <c r="Q170" s="4"/>
      <c r="S170" s="4"/>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row>
    <row r="171" spans="8:53" s="2" customFormat="1" ht="24.75" customHeight="1">
      <c r="H171" s="4"/>
      <c r="I171" s="4"/>
      <c r="J171" s="4"/>
      <c r="Q171" s="4"/>
      <c r="S171" s="4"/>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row>
    <row r="172" spans="8:53" s="2" customFormat="1" ht="24.75" customHeight="1">
      <c r="H172" s="4"/>
      <c r="I172" s="4"/>
      <c r="J172" s="4"/>
      <c r="Q172" s="4"/>
      <c r="S172" s="4"/>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row>
    <row r="173" spans="8:53" s="2" customFormat="1" ht="24.75" customHeight="1">
      <c r="H173" s="4"/>
      <c r="I173" s="4"/>
      <c r="J173" s="4"/>
      <c r="Q173" s="4"/>
      <c r="S173" s="4"/>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row>
    <row r="174" spans="8:53" s="2" customFormat="1" ht="24.75" customHeight="1">
      <c r="H174" s="4"/>
      <c r="I174" s="4"/>
      <c r="J174" s="4"/>
      <c r="Q174" s="4"/>
      <c r="S174" s="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row>
    <row r="175" spans="8:53" s="2" customFormat="1" ht="24.75" customHeight="1">
      <c r="H175" s="4"/>
      <c r="I175" s="4"/>
      <c r="J175" s="4"/>
      <c r="Q175" s="4"/>
      <c r="S175" s="4"/>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row>
    <row r="176" spans="8:53" s="2" customFormat="1" ht="24.75" customHeight="1">
      <c r="H176" s="4"/>
      <c r="I176" s="4"/>
      <c r="J176" s="4"/>
      <c r="Q176" s="4"/>
      <c r="S176" s="4"/>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row>
    <row r="177" spans="8:53" s="2" customFormat="1" ht="24.75" customHeight="1">
      <c r="H177" s="4"/>
      <c r="I177" s="4"/>
      <c r="J177" s="4"/>
      <c r="Q177" s="4"/>
      <c r="S177" s="4"/>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row>
    <row r="178" spans="8:53" s="2" customFormat="1" ht="24.75" customHeight="1">
      <c r="H178" s="4"/>
      <c r="I178" s="4"/>
      <c r="J178" s="4"/>
      <c r="Q178" s="4"/>
      <c r="S178" s="4"/>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row>
    <row r="179" spans="8:53" s="2" customFormat="1" ht="24.75" customHeight="1">
      <c r="H179" s="4"/>
      <c r="I179" s="4"/>
      <c r="J179" s="4"/>
      <c r="Q179" s="4"/>
      <c r="S179" s="4"/>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row>
    <row r="180" spans="8:53" s="2" customFormat="1" ht="24.75" customHeight="1">
      <c r="H180" s="4"/>
      <c r="I180" s="4"/>
      <c r="J180" s="4"/>
      <c r="Q180" s="4"/>
      <c r="S180" s="4"/>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row>
    <row r="181" spans="8:53" s="2" customFormat="1" ht="24.75" customHeight="1">
      <c r="H181" s="4"/>
      <c r="I181" s="4"/>
      <c r="J181" s="4"/>
      <c r="Q181" s="4"/>
      <c r="S181" s="4"/>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row>
    <row r="182" spans="8:53" s="2" customFormat="1" ht="24.75" customHeight="1">
      <c r="H182" s="4"/>
      <c r="I182" s="4"/>
      <c r="J182" s="4"/>
      <c r="Q182" s="4"/>
      <c r="S182" s="4"/>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row>
    <row r="183" spans="8:53" s="2" customFormat="1" ht="24.75" customHeight="1">
      <c r="H183" s="4"/>
      <c r="I183" s="4"/>
      <c r="J183" s="4"/>
      <c r="Q183" s="4"/>
      <c r="S183" s="4"/>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row>
    <row r="184" spans="8:53" s="2" customFormat="1" ht="24.75" customHeight="1">
      <c r="H184" s="4"/>
      <c r="I184" s="4"/>
      <c r="J184" s="4"/>
      <c r="Q184" s="4"/>
      <c r="S184" s="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row>
    <row r="185" spans="8:53" s="2" customFormat="1" ht="24.75" customHeight="1">
      <c r="H185" s="4"/>
      <c r="I185" s="4"/>
      <c r="J185" s="4"/>
      <c r="Q185" s="4"/>
      <c r="S185" s="4"/>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row>
    <row r="186" spans="8:53" s="2" customFormat="1" ht="24.75" customHeight="1">
      <c r="H186" s="4"/>
      <c r="I186" s="4"/>
      <c r="J186" s="4"/>
      <c r="Q186" s="4"/>
      <c r="S186" s="4"/>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row>
    <row r="187" spans="8:53" s="2" customFormat="1" ht="24.75" customHeight="1">
      <c r="H187" s="4"/>
      <c r="I187" s="4"/>
      <c r="J187" s="4"/>
      <c r="Q187" s="4"/>
      <c r="S187" s="4"/>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row>
    <row r="188" spans="8:53" s="2" customFormat="1" ht="24.75" customHeight="1">
      <c r="H188" s="4"/>
      <c r="I188" s="4"/>
      <c r="J188" s="4"/>
      <c r="Q188" s="4"/>
      <c r="S188" s="4"/>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row>
    <row r="189" spans="8:53" s="2" customFormat="1" ht="24.75" customHeight="1">
      <c r="H189" s="4"/>
      <c r="I189" s="4"/>
      <c r="J189" s="4"/>
      <c r="Q189" s="4"/>
      <c r="S189" s="4"/>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row>
    <row r="190" spans="8:53" s="2" customFormat="1" ht="24.75" customHeight="1">
      <c r="H190" s="4"/>
      <c r="I190" s="4"/>
      <c r="J190" s="4"/>
      <c r="Q190" s="4"/>
      <c r="S190" s="4"/>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row>
    <row r="191" spans="8:53" s="2" customFormat="1" ht="24.75" customHeight="1">
      <c r="H191" s="4"/>
      <c r="I191" s="4"/>
      <c r="J191" s="4"/>
      <c r="Q191" s="4"/>
      <c r="S191" s="4"/>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row>
    <row r="192" spans="8:53" s="2" customFormat="1" ht="24.75" customHeight="1">
      <c r="H192" s="4"/>
      <c r="I192" s="4"/>
      <c r="J192" s="4"/>
      <c r="Q192" s="4"/>
      <c r="S192" s="4"/>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row>
    <row r="193" spans="8:53" s="2" customFormat="1" ht="24.75" customHeight="1">
      <c r="H193" s="4"/>
      <c r="I193" s="4"/>
      <c r="J193" s="4"/>
      <c r="Q193" s="4"/>
      <c r="S193" s="4"/>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row>
    <row r="194" spans="8:53" s="2" customFormat="1" ht="24.75" customHeight="1">
      <c r="H194" s="4"/>
      <c r="I194" s="4"/>
      <c r="J194" s="4"/>
      <c r="Q194" s="4"/>
      <c r="S194" s="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row>
    <row r="195" spans="8:53" s="2" customFormat="1" ht="24.75" customHeight="1">
      <c r="H195" s="4"/>
      <c r="I195" s="4"/>
      <c r="J195" s="4"/>
      <c r="Q195" s="4"/>
      <c r="S195" s="4"/>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row>
    <row r="196" spans="8:53" s="2" customFormat="1" ht="24.75" customHeight="1">
      <c r="H196" s="4"/>
      <c r="I196" s="4"/>
      <c r="J196" s="4"/>
      <c r="Q196" s="4"/>
      <c r="S196" s="4"/>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row>
    <row r="197" spans="8:53" s="2" customFormat="1" ht="24.75" customHeight="1">
      <c r="H197" s="4"/>
      <c r="I197" s="4"/>
      <c r="J197" s="4"/>
      <c r="Q197" s="4"/>
      <c r="S197" s="4"/>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row>
    <row r="198" spans="8:53" s="2" customFormat="1" ht="24.75" customHeight="1">
      <c r="H198" s="4"/>
      <c r="I198" s="4"/>
      <c r="J198" s="4"/>
      <c r="Q198" s="4"/>
      <c r="S198" s="4"/>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row>
    <row r="199" spans="8:53" s="2" customFormat="1" ht="24.75" customHeight="1">
      <c r="H199" s="4"/>
      <c r="I199" s="4"/>
      <c r="J199" s="4"/>
      <c r="Q199" s="4"/>
      <c r="S199" s="4"/>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row>
    <row r="200" spans="8:53" s="2" customFormat="1" ht="24.75" customHeight="1">
      <c r="H200" s="4"/>
      <c r="I200" s="4"/>
      <c r="J200" s="4"/>
      <c r="Q200" s="4"/>
      <c r="S200" s="4"/>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row>
    <row r="201" spans="8:53" s="2" customFormat="1" ht="24.75" customHeight="1">
      <c r="H201" s="4"/>
      <c r="I201" s="4"/>
      <c r="J201" s="4"/>
      <c r="Q201" s="4"/>
      <c r="S201" s="4"/>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row>
    <row r="202" spans="8:53" s="2" customFormat="1" ht="24.75" customHeight="1">
      <c r="H202" s="4"/>
      <c r="I202" s="4"/>
      <c r="J202" s="4"/>
      <c r="Q202" s="4"/>
      <c r="S202" s="4"/>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row>
    <row r="203" spans="8:53" s="2" customFormat="1" ht="24.75" customHeight="1">
      <c r="H203" s="4"/>
      <c r="I203" s="4"/>
      <c r="J203" s="4"/>
      <c r="Q203" s="4"/>
      <c r="S203" s="4"/>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row>
    <row r="204" spans="8:53" s="2" customFormat="1" ht="24.75" customHeight="1">
      <c r="H204" s="4"/>
      <c r="I204" s="4"/>
      <c r="J204" s="4"/>
      <c r="Q204" s="4"/>
      <c r="S204" s="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row>
    <row r="205" spans="8:53" s="2" customFormat="1" ht="24.75" customHeight="1">
      <c r="H205" s="4"/>
      <c r="I205" s="4"/>
      <c r="J205" s="4"/>
      <c r="Q205" s="4"/>
      <c r="S205" s="4"/>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row>
    <row r="206" spans="8:53" s="2" customFormat="1" ht="24.75" customHeight="1">
      <c r="H206" s="4"/>
      <c r="I206" s="4"/>
      <c r="J206" s="4"/>
      <c r="Q206" s="4"/>
      <c r="S206" s="4"/>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row>
    <row r="207" spans="8:53" s="2" customFormat="1" ht="24.75" customHeight="1">
      <c r="H207" s="4"/>
      <c r="I207" s="4"/>
      <c r="J207" s="4"/>
      <c r="Q207" s="4"/>
      <c r="S207" s="4"/>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row>
    <row r="208" spans="8:53" s="2" customFormat="1" ht="24.75" customHeight="1">
      <c r="H208" s="4"/>
      <c r="I208" s="4"/>
      <c r="J208" s="4"/>
      <c r="Q208" s="4"/>
      <c r="S208" s="4"/>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row>
    <row r="209" spans="8:53" s="2" customFormat="1" ht="24.75" customHeight="1">
      <c r="H209" s="4"/>
      <c r="I209" s="4"/>
      <c r="J209" s="4"/>
      <c r="Q209" s="4"/>
      <c r="S209" s="4"/>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row>
    <row r="210" spans="8:53" s="2" customFormat="1" ht="24.75" customHeight="1">
      <c r="H210" s="4"/>
      <c r="I210" s="4"/>
      <c r="J210" s="4"/>
      <c r="Q210" s="4"/>
      <c r="S210" s="4"/>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row>
    <row r="211" spans="8:53" s="2" customFormat="1" ht="24.75" customHeight="1">
      <c r="H211" s="4"/>
      <c r="I211" s="4"/>
      <c r="J211" s="4"/>
      <c r="Q211" s="4"/>
      <c r="S211" s="4"/>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row>
    <row r="212" spans="8:53" s="2" customFormat="1" ht="24.75" customHeight="1">
      <c r="H212" s="4"/>
      <c r="I212" s="4"/>
      <c r="J212" s="4"/>
      <c r="Q212" s="4"/>
      <c r="S212" s="4"/>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row>
    <row r="213" spans="8:53" s="2" customFormat="1" ht="24.75" customHeight="1">
      <c r="H213" s="4"/>
      <c r="I213" s="4"/>
      <c r="J213" s="4"/>
      <c r="Q213" s="4"/>
      <c r="S213" s="4"/>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row>
    <row r="214" spans="8:53" s="2" customFormat="1" ht="24.75" customHeight="1">
      <c r="H214" s="4"/>
      <c r="I214" s="4"/>
      <c r="J214" s="4"/>
      <c r="Q214" s="4"/>
      <c r="S214" s="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row>
    <row r="215" spans="8:53" s="2" customFormat="1" ht="24.75" customHeight="1">
      <c r="H215" s="4"/>
      <c r="I215" s="4"/>
      <c r="J215" s="4"/>
      <c r="Q215" s="4"/>
      <c r="S215" s="4"/>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row>
    <row r="216" spans="8:53" s="2" customFormat="1" ht="24.75" customHeight="1">
      <c r="H216" s="4"/>
      <c r="I216" s="4"/>
      <c r="J216" s="4"/>
      <c r="Q216" s="4"/>
      <c r="S216" s="4"/>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row>
    <row r="217" spans="8:53" s="2" customFormat="1" ht="24.75" customHeight="1">
      <c r="H217" s="4"/>
      <c r="I217" s="4"/>
      <c r="J217" s="4"/>
      <c r="Q217" s="4"/>
      <c r="S217" s="4"/>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row>
    <row r="218" spans="8:53" s="2" customFormat="1" ht="24.75" customHeight="1">
      <c r="H218" s="4"/>
      <c r="I218" s="4"/>
      <c r="J218" s="4"/>
      <c r="Q218" s="4"/>
      <c r="S218" s="4"/>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row>
    <row r="219" spans="8:53" s="2" customFormat="1" ht="24.75" customHeight="1">
      <c r="H219" s="4"/>
      <c r="I219" s="4"/>
      <c r="J219" s="4"/>
      <c r="Q219" s="4"/>
      <c r="S219" s="4"/>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row>
    <row r="220" spans="8:53" s="2" customFormat="1" ht="24.75" customHeight="1">
      <c r="H220" s="4"/>
      <c r="I220" s="4"/>
      <c r="J220" s="4"/>
      <c r="Q220" s="4"/>
      <c r="S220" s="4"/>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row>
    <row r="221" spans="8:53" s="2" customFormat="1" ht="24.75" customHeight="1">
      <c r="H221" s="4"/>
      <c r="I221" s="4"/>
      <c r="J221" s="4"/>
      <c r="Q221" s="4"/>
      <c r="S221" s="4"/>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row>
    <row r="222" spans="8:53" s="2" customFormat="1" ht="24.75" customHeight="1">
      <c r="H222" s="4"/>
      <c r="I222" s="4"/>
      <c r="J222" s="4"/>
      <c r="Q222" s="4"/>
      <c r="S222" s="4"/>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row>
    <row r="223" spans="8:53" s="2" customFormat="1" ht="24.75" customHeight="1">
      <c r="H223" s="4"/>
      <c r="I223" s="4"/>
      <c r="J223" s="4"/>
      <c r="Q223" s="4"/>
      <c r="S223" s="4"/>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row>
    <row r="224" spans="8:53" s="2" customFormat="1" ht="24.75" customHeight="1">
      <c r="H224" s="4"/>
      <c r="I224" s="4"/>
      <c r="J224" s="4"/>
      <c r="Q224" s="4"/>
      <c r="S224" s="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row>
    <row r="225" spans="8:53" s="2" customFormat="1" ht="24.75" customHeight="1">
      <c r="H225" s="4"/>
      <c r="I225" s="4"/>
      <c r="J225" s="4"/>
      <c r="Q225" s="4"/>
      <c r="S225" s="4"/>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row>
    <row r="226" spans="8:53" s="2" customFormat="1" ht="24.75" customHeight="1">
      <c r="H226" s="4"/>
      <c r="I226" s="4"/>
      <c r="J226" s="4"/>
      <c r="Q226" s="4"/>
      <c r="S226" s="4"/>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row>
    <row r="227" spans="8:53" s="2" customFormat="1" ht="24.75" customHeight="1">
      <c r="H227" s="4"/>
      <c r="I227" s="4"/>
      <c r="J227" s="4"/>
      <c r="Q227" s="4"/>
      <c r="S227" s="4"/>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row>
    <row r="228" spans="8:53" s="2" customFormat="1" ht="24.75" customHeight="1">
      <c r="H228" s="4"/>
      <c r="I228" s="4"/>
      <c r="J228" s="4"/>
      <c r="Q228" s="4"/>
      <c r="S228" s="4"/>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row>
    <row r="229" spans="8:53" s="2" customFormat="1" ht="24.75" customHeight="1">
      <c r="H229" s="4"/>
      <c r="I229" s="4"/>
      <c r="J229" s="4"/>
      <c r="Q229" s="4"/>
      <c r="S229" s="4"/>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row>
    <row r="230" spans="8:53" s="2" customFormat="1" ht="24.75" customHeight="1">
      <c r="H230" s="4"/>
      <c r="I230" s="4"/>
      <c r="J230" s="4"/>
      <c r="Q230" s="4"/>
      <c r="S230" s="4"/>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row>
    <row r="231" spans="8:53" s="2" customFormat="1" ht="24.75" customHeight="1">
      <c r="H231" s="4"/>
      <c r="I231" s="4"/>
      <c r="J231" s="4"/>
      <c r="Q231" s="4"/>
      <c r="S231" s="4"/>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row>
    <row r="232" spans="8:53" s="2" customFormat="1" ht="24.75" customHeight="1">
      <c r="H232" s="4"/>
      <c r="I232" s="4"/>
      <c r="J232" s="4"/>
      <c r="Q232" s="4"/>
      <c r="S232" s="4"/>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row>
    <row r="233" spans="8:53" s="2" customFormat="1" ht="24.75" customHeight="1">
      <c r="H233" s="4"/>
      <c r="I233" s="4"/>
      <c r="J233" s="4"/>
      <c r="Q233" s="4"/>
      <c r="S233" s="4"/>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row>
    <row r="234" spans="8:53" s="2" customFormat="1" ht="24.75" customHeight="1">
      <c r="H234" s="4"/>
      <c r="I234" s="4"/>
      <c r="J234" s="4"/>
      <c r="Q234" s="4"/>
      <c r="S234" s="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row>
    <row r="235" spans="8:53" s="2" customFormat="1" ht="24.75" customHeight="1">
      <c r="H235" s="4"/>
      <c r="I235" s="4"/>
      <c r="J235" s="4"/>
      <c r="Q235" s="4"/>
      <c r="S235" s="4"/>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row>
    <row r="236" spans="8:53" s="2" customFormat="1" ht="24.75" customHeight="1">
      <c r="H236" s="4"/>
      <c r="I236" s="4"/>
      <c r="J236" s="4"/>
      <c r="Q236" s="4"/>
      <c r="S236" s="4"/>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row>
    <row r="237" spans="8:53" s="2" customFormat="1" ht="24.75" customHeight="1">
      <c r="H237" s="4"/>
      <c r="I237" s="4"/>
      <c r="J237" s="4"/>
      <c r="Q237" s="4"/>
      <c r="S237" s="4"/>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row>
    <row r="238" spans="8:53" s="2" customFormat="1" ht="24.75" customHeight="1">
      <c r="H238" s="4"/>
      <c r="I238" s="4"/>
      <c r="J238" s="4"/>
      <c r="Q238" s="4"/>
      <c r="S238" s="4"/>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row>
    <row r="239" spans="8:53" s="2" customFormat="1" ht="24.75" customHeight="1">
      <c r="H239" s="4"/>
      <c r="I239" s="4"/>
      <c r="J239" s="4"/>
      <c r="Q239" s="4"/>
      <c r="S239" s="4"/>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row>
    <row r="240" spans="8:53" s="2" customFormat="1" ht="24.75" customHeight="1">
      <c r="H240" s="4"/>
      <c r="I240" s="4"/>
      <c r="J240" s="4"/>
      <c r="Q240" s="4"/>
      <c r="S240" s="4"/>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row>
    <row r="241" spans="8:53" s="2" customFormat="1" ht="24.75" customHeight="1">
      <c r="H241" s="4"/>
      <c r="I241" s="4"/>
      <c r="J241" s="4"/>
      <c r="Q241" s="4"/>
      <c r="S241" s="4"/>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row>
    <row r="242" spans="8:53" s="2" customFormat="1" ht="24.75" customHeight="1">
      <c r="H242" s="4"/>
      <c r="I242" s="4"/>
      <c r="J242" s="4"/>
      <c r="Q242" s="4"/>
      <c r="S242" s="4"/>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row>
    <row r="243" spans="8:53" s="2" customFormat="1" ht="24.75" customHeight="1">
      <c r="H243" s="4"/>
      <c r="I243" s="4"/>
      <c r="J243" s="4"/>
      <c r="Q243" s="4"/>
      <c r="S243" s="4"/>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row>
    <row r="244" spans="8:53" s="2" customFormat="1" ht="24.75" customHeight="1">
      <c r="H244" s="4"/>
      <c r="I244" s="4"/>
      <c r="J244" s="4"/>
      <c r="Q244" s="4"/>
      <c r="S244" s="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row>
    <row r="245" spans="8:53" s="2" customFormat="1" ht="24.75" customHeight="1">
      <c r="H245" s="4"/>
      <c r="I245" s="4"/>
      <c r="J245" s="4"/>
      <c r="Q245" s="4"/>
      <c r="S245" s="4"/>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row>
    <row r="246" spans="8:53" s="2" customFormat="1" ht="24.75" customHeight="1">
      <c r="H246" s="4"/>
      <c r="I246" s="4"/>
      <c r="J246" s="4"/>
      <c r="Q246" s="4"/>
      <c r="S246" s="4"/>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row>
    <row r="247" spans="8:53" s="2" customFormat="1" ht="24.75" customHeight="1">
      <c r="H247" s="4"/>
      <c r="I247" s="4"/>
      <c r="J247" s="4"/>
      <c r="Q247" s="4"/>
      <c r="S247" s="4"/>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row>
    <row r="248" spans="8:53" s="2" customFormat="1" ht="24.75" customHeight="1">
      <c r="H248" s="4"/>
      <c r="I248" s="4"/>
      <c r="J248" s="4"/>
      <c r="Q248" s="4"/>
      <c r="S248" s="4"/>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row>
    <row r="249" spans="8:53" s="2" customFormat="1" ht="24.75" customHeight="1">
      <c r="H249" s="4"/>
      <c r="I249" s="4"/>
      <c r="J249" s="4"/>
      <c r="Q249" s="4"/>
      <c r="S249" s="4"/>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row>
    <row r="250" spans="8:53" s="2" customFormat="1" ht="24.75" customHeight="1">
      <c r="H250" s="4"/>
      <c r="I250" s="4"/>
      <c r="J250" s="4"/>
      <c r="Q250" s="4"/>
      <c r="S250" s="4"/>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row>
    <row r="251" spans="8:53" s="2" customFormat="1" ht="24.75" customHeight="1">
      <c r="H251" s="4"/>
      <c r="I251" s="4"/>
      <c r="J251" s="4"/>
      <c r="Q251" s="4"/>
      <c r="S251" s="4"/>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row>
    <row r="252" spans="8:53" s="2" customFormat="1" ht="24.75" customHeight="1">
      <c r="H252" s="4"/>
      <c r="I252" s="4"/>
      <c r="J252" s="4"/>
      <c r="Q252" s="4"/>
      <c r="S252" s="4"/>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row>
    <row r="253" spans="8:53" s="2" customFormat="1" ht="24.75" customHeight="1">
      <c r="H253" s="4"/>
      <c r="I253" s="4"/>
      <c r="J253" s="4"/>
      <c r="Q253" s="4"/>
      <c r="S253" s="4"/>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row>
    <row r="254" spans="8:53" s="2" customFormat="1" ht="24.75" customHeight="1">
      <c r="H254" s="4"/>
      <c r="I254" s="4"/>
      <c r="J254" s="4"/>
      <c r="Q254" s="4"/>
      <c r="S254" s="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row>
    <row r="255" spans="8:53" s="2" customFormat="1" ht="24.75" customHeight="1">
      <c r="H255" s="4"/>
      <c r="I255" s="4"/>
      <c r="J255" s="4"/>
      <c r="Q255" s="4"/>
      <c r="S255" s="4"/>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row>
    <row r="256" spans="8:53" s="2" customFormat="1" ht="24.75" customHeight="1">
      <c r="H256" s="4"/>
      <c r="I256" s="4"/>
      <c r="J256" s="4"/>
      <c r="Q256" s="4"/>
      <c r="S256" s="4"/>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row>
    <row r="257" spans="8:53" s="2" customFormat="1" ht="24.75" customHeight="1">
      <c r="H257" s="4"/>
      <c r="I257" s="4"/>
      <c r="J257" s="4"/>
      <c r="Q257" s="4"/>
      <c r="S257" s="4"/>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row>
    <row r="258" spans="8:53" s="2" customFormat="1" ht="24.75" customHeight="1">
      <c r="H258" s="4"/>
      <c r="I258" s="4"/>
      <c r="J258" s="4"/>
      <c r="Q258" s="4"/>
      <c r="S258" s="4"/>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row>
    <row r="259" spans="8:53" s="2" customFormat="1" ht="24.75" customHeight="1">
      <c r="H259" s="4"/>
      <c r="I259" s="4"/>
      <c r="J259" s="4"/>
      <c r="Q259" s="4"/>
      <c r="S259" s="4"/>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row>
    <row r="260" spans="8:53" s="2" customFormat="1" ht="24.75" customHeight="1">
      <c r="H260" s="4"/>
      <c r="I260" s="4"/>
      <c r="J260" s="4"/>
      <c r="Q260" s="4"/>
      <c r="S260" s="4"/>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row>
    <row r="261" spans="8:53" s="2" customFormat="1" ht="24.75" customHeight="1">
      <c r="H261" s="4"/>
      <c r="I261" s="4"/>
      <c r="J261" s="4"/>
      <c r="Q261" s="4"/>
      <c r="S261" s="4"/>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row>
    <row r="262" spans="8:53" s="2" customFormat="1" ht="24.75" customHeight="1">
      <c r="H262" s="4"/>
      <c r="I262" s="4"/>
      <c r="J262" s="4"/>
      <c r="Q262" s="4"/>
      <c r="S262" s="4"/>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row>
    <row r="263" spans="8:53" s="2" customFormat="1" ht="24.75" customHeight="1">
      <c r="H263" s="4"/>
      <c r="I263" s="4"/>
      <c r="J263" s="4"/>
      <c r="Q263" s="4"/>
      <c r="S263" s="4"/>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row>
    <row r="264" spans="8:53" s="2" customFormat="1" ht="24.75" customHeight="1">
      <c r="H264" s="4"/>
      <c r="I264" s="4"/>
      <c r="J264" s="4"/>
      <c r="Q264" s="4"/>
      <c r="S264" s="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row>
    <row r="265" spans="8:53" s="2" customFormat="1" ht="24.75" customHeight="1">
      <c r="H265" s="4"/>
      <c r="I265" s="4"/>
      <c r="J265" s="4"/>
      <c r="Q265" s="4"/>
      <c r="S265" s="4"/>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row>
    <row r="266" spans="8:53" s="2" customFormat="1" ht="24.75" customHeight="1">
      <c r="H266" s="4"/>
      <c r="I266" s="4"/>
      <c r="J266" s="4"/>
      <c r="Q266" s="4"/>
      <c r="S266" s="4"/>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row>
    <row r="267" spans="8:53" s="2" customFormat="1" ht="24.75" customHeight="1">
      <c r="H267" s="4"/>
      <c r="I267" s="4"/>
      <c r="J267" s="4"/>
      <c r="Q267" s="4"/>
      <c r="S267" s="4"/>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row>
    <row r="268" spans="8:53" s="2" customFormat="1" ht="24.75" customHeight="1">
      <c r="H268" s="4"/>
      <c r="I268" s="4"/>
      <c r="J268" s="4"/>
      <c r="Q268" s="4"/>
      <c r="S268" s="4"/>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row>
    <row r="269" spans="8:53" s="2" customFormat="1" ht="24.75" customHeight="1">
      <c r="H269" s="4"/>
      <c r="I269" s="4"/>
      <c r="J269" s="4"/>
      <c r="Q269" s="4"/>
      <c r="S269" s="4"/>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row>
    <row r="270" spans="8:53" s="2" customFormat="1" ht="24.75" customHeight="1">
      <c r="H270" s="4"/>
      <c r="I270" s="4"/>
      <c r="J270" s="4"/>
      <c r="Q270" s="4"/>
      <c r="S270" s="4"/>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row>
    <row r="271" spans="8:53" s="2" customFormat="1" ht="24.75" customHeight="1">
      <c r="H271" s="4"/>
      <c r="I271" s="4"/>
      <c r="J271" s="4"/>
      <c r="Q271" s="4"/>
      <c r="S271" s="4"/>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row>
    <row r="272" spans="8:53" s="2" customFormat="1" ht="24.75" customHeight="1">
      <c r="H272" s="4"/>
      <c r="I272" s="4"/>
      <c r="J272" s="4"/>
      <c r="Q272" s="4"/>
      <c r="S272" s="4"/>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row>
    <row r="273" spans="8:53" s="2" customFormat="1" ht="24.75" customHeight="1">
      <c r="H273" s="4"/>
      <c r="I273" s="4"/>
      <c r="J273" s="4"/>
      <c r="Q273" s="4"/>
      <c r="S273" s="4"/>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row>
    <row r="274" spans="8:53" s="2" customFormat="1" ht="24.75" customHeight="1">
      <c r="H274" s="4"/>
      <c r="I274" s="4"/>
      <c r="J274" s="4"/>
      <c r="Q274" s="4"/>
      <c r="S274" s="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row>
    <row r="275" spans="8:53" s="2" customFormat="1" ht="24.75" customHeight="1">
      <c r="H275" s="4"/>
      <c r="I275" s="4"/>
      <c r="J275" s="4"/>
      <c r="Q275" s="4"/>
      <c r="S275" s="4"/>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row>
    <row r="276" spans="8:53" s="2" customFormat="1" ht="24.75" customHeight="1">
      <c r="H276" s="4"/>
      <c r="I276" s="4"/>
      <c r="J276" s="4"/>
      <c r="Q276" s="4"/>
      <c r="S276" s="4"/>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row>
    <row r="277" spans="8:53" s="2" customFormat="1" ht="24.75" customHeight="1">
      <c r="H277" s="4"/>
      <c r="I277" s="4"/>
      <c r="J277" s="4"/>
      <c r="Q277" s="4"/>
      <c r="S277" s="4"/>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row>
    <row r="278" spans="8:53" s="2" customFormat="1" ht="24.75" customHeight="1">
      <c r="H278" s="4"/>
      <c r="I278" s="4"/>
      <c r="J278" s="4"/>
      <c r="Q278" s="4"/>
      <c r="S278" s="4"/>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row>
    <row r="279" spans="8:53" s="2" customFormat="1" ht="24.75" customHeight="1">
      <c r="H279" s="4"/>
      <c r="I279" s="4"/>
      <c r="J279" s="4"/>
      <c r="Q279" s="4"/>
      <c r="S279" s="4"/>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row>
    <row r="280" spans="8:53" s="2" customFormat="1" ht="24.75" customHeight="1">
      <c r="H280" s="4"/>
      <c r="I280" s="4"/>
      <c r="J280" s="4"/>
      <c r="Q280" s="4"/>
      <c r="S280" s="4"/>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row>
    <row r="281" spans="8:53" s="2" customFormat="1" ht="24.75" customHeight="1">
      <c r="H281" s="4"/>
      <c r="I281" s="4"/>
      <c r="J281" s="4"/>
      <c r="Q281" s="4"/>
      <c r="S281" s="4"/>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row>
    <row r="282" spans="8:53" s="2" customFormat="1" ht="24.75" customHeight="1">
      <c r="H282" s="4"/>
      <c r="I282" s="4"/>
      <c r="J282" s="4"/>
      <c r="Q282" s="4"/>
      <c r="S282" s="4"/>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row>
    <row r="283" spans="8:53" s="2" customFormat="1" ht="24.75" customHeight="1">
      <c r="H283" s="4"/>
      <c r="I283" s="4"/>
      <c r="J283" s="4"/>
      <c r="Q283" s="4"/>
      <c r="S283" s="4"/>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row>
    <row r="284" spans="8:53" s="2" customFormat="1" ht="24.75" customHeight="1">
      <c r="H284" s="4"/>
      <c r="I284" s="4"/>
      <c r="J284" s="4"/>
      <c r="Q284" s="4"/>
      <c r="S284" s="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row>
    <row r="285" spans="8:53" s="2" customFormat="1" ht="24.75" customHeight="1">
      <c r="H285" s="4"/>
      <c r="I285" s="4"/>
      <c r="J285" s="4"/>
      <c r="Q285" s="4"/>
      <c r="S285" s="4"/>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row>
    <row r="286" spans="8:53" s="2" customFormat="1" ht="24.75" customHeight="1">
      <c r="H286" s="4"/>
      <c r="I286" s="4"/>
      <c r="J286" s="4"/>
      <c r="Q286" s="4"/>
      <c r="S286" s="4"/>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row>
    <row r="287" spans="8:53" s="2" customFormat="1" ht="24.75" customHeight="1">
      <c r="H287" s="4"/>
      <c r="I287" s="4"/>
      <c r="J287" s="4"/>
      <c r="Q287" s="4"/>
      <c r="S287" s="4"/>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row>
    <row r="288" spans="8:53" s="2" customFormat="1" ht="24.75" customHeight="1">
      <c r="H288" s="4"/>
      <c r="I288" s="4"/>
      <c r="J288" s="4"/>
      <c r="Q288" s="4"/>
      <c r="S288" s="4"/>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row>
    <row r="289" spans="8:53" s="2" customFormat="1" ht="24.75" customHeight="1">
      <c r="H289" s="4"/>
      <c r="I289" s="4"/>
      <c r="J289" s="4"/>
      <c r="Q289" s="4"/>
      <c r="S289" s="4"/>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row>
    <row r="290" spans="8:53" s="2" customFormat="1" ht="24.75" customHeight="1">
      <c r="H290" s="4"/>
      <c r="I290" s="4"/>
      <c r="J290" s="4"/>
      <c r="Q290" s="4"/>
      <c r="S290" s="4"/>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row>
    <row r="291" spans="8:53" s="2" customFormat="1" ht="24.75" customHeight="1">
      <c r="H291" s="4"/>
      <c r="I291" s="4"/>
      <c r="J291" s="4"/>
      <c r="Q291" s="4"/>
      <c r="S291" s="4"/>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row>
    <row r="292" spans="8:53" s="2" customFormat="1" ht="24.75" customHeight="1">
      <c r="H292" s="4"/>
      <c r="I292" s="4"/>
      <c r="J292" s="4"/>
      <c r="Q292" s="4"/>
      <c r="S292" s="4"/>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row>
    <row r="293" spans="8:53" s="2" customFormat="1" ht="24.75" customHeight="1">
      <c r="H293" s="4"/>
      <c r="I293" s="4"/>
      <c r="J293" s="4"/>
      <c r="Q293" s="4"/>
      <c r="S293" s="4"/>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row>
    <row r="294" spans="8:53" s="2" customFormat="1" ht="24.75" customHeight="1">
      <c r="H294" s="4"/>
      <c r="I294" s="4"/>
      <c r="J294" s="4"/>
      <c r="Q294" s="4"/>
      <c r="S294" s="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row>
    <row r="295" spans="8:53" s="2" customFormat="1" ht="24.75" customHeight="1">
      <c r="H295" s="4"/>
      <c r="I295" s="4"/>
      <c r="J295" s="4"/>
      <c r="Q295" s="4"/>
      <c r="S295" s="4"/>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row>
    <row r="296" spans="8:53" s="2" customFormat="1" ht="24.75" customHeight="1">
      <c r="H296" s="4"/>
      <c r="I296" s="4"/>
      <c r="J296" s="4"/>
      <c r="Q296" s="4"/>
      <c r="S296" s="4"/>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row>
    <row r="297" spans="8:53" s="2" customFormat="1" ht="24.75" customHeight="1">
      <c r="H297" s="4"/>
      <c r="I297" s="4"/>
      <c r="J297" s="4"/>
      <c r="Q297" s="4"/>
      <c r="S297" s="4"/>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row>
    <row r="298" spans="8:53" s="2" customFormat="1" ht="24.75" customHeight="1">
      <c r="H298" s="4"/>
      <c r="I298" s="4"/>
      <c r="J298" s="4"/>
      <c r="Q298" s="4"/>
      <c r="S298" s="4"/>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row>
    <row r="299" spans="8:53" s="2" customFormat="1" ht="24.75" customHeight="1">
      <c r="H299" s="4"/>
      <c r="I299" s="4"/>
      <c r="J299" s="4"/>
      <c r="Q299" s="4"/>
      <c r="S299" s="4"/>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row>
    <row r="300" spans="8:53" s="2" customFormat="1" ht="24.75" customHeight="1">
      <c r="H300" s="4"/>
      <c r="I300" s="4"/>
      <c r="J300" s="4"/>
      <c r="Q300" s="4"/>
      <c r="S300" s="4"/>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row>
    <row r="301" spans="8:53" s="2" customFormat="1" ht="24.75" customHeight="1">
      <c r="H301" s="4"/>
      <c r="I301" s="4"/>
      <c r="J301" s="4"/>
      <c r="Q301" s="4"/>
      <c r="S301" s="4"/>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row>
    <row r="302" spans="8:53" s="2" customFormat="1" ht="24.75" customHeight="1">
      <c r="H302" s="4"/>
      <c r="I302" s="4"/>
      <c r="J302" s="4"/>
      <c r="Q302" s="4"/>
      <c r="S302" s="4"/>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row>
    <row r="303" spans="8:53" s="2" customFormat="1" ht="24.75" customHeight="1">
      <c r="H303" s="4"/>
      <c r="I303" s="4"/>
      <c r="J303" s="4"/>
      <c r="Q303" s="4"/>
      <c r="S303" s="4"/>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row>
    <row r="304" spans="8:53" s="2" customFormat="1" ht="24.75" customHeight="1">
      <c r="H304" s="4"/>
      <c r="I304" s="4"/>
      <c r="J304" s="4"/>
      <c r="Q304" s="4"/>
      <c r="S304" s="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row>
    <row r="305" spans="8:53" s="2" customFormat="1" ht="24.75" customHeight="1">
      <c r="H305" s="4"/>
      <c r="I305" s="4"/>
      <c r="J305" s="4"/>
      <c r="Q305" s="4"/>
      <c r="S305" s="4"/>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row>
    <row r="306" spans="8:53" s="2" customFormat="1" ht="24.75" customHeight="1">
      <c r="H306" s="4"/>
      <c r="I306" s="4"/>
      <c r="J306" s="4"/>
      <c r="Q306" s="4"/>
      <c r="S306" s="4"/>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row>
    <row r="307" spans="8:53" s="2" customFormat="1" ht="24.75" customHeight="1">
      <c r="H307" s="4"/>
      <c r="I307" s="4"/>
      <c r="J307" s="4"/>
      <c r="Q307" s="4"/>
      <c r="S307" s="4"/>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row>
    <row r="308" spans="8:53" s="2" customFormat="1" ht="24.75" customHeight="1">
      <c r="H308" s="4"/>
      <c r="I308" s="4"/>
      <c r="J308" s="4"/>
      <c r="Q308" s="4"/>
      <c r="S308" s="4"/>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row>
    <row r="309" spans="8:53" s="2" customFormat="1" ht="24.75" customHeight="1">
      <c r="H309" s="4"/>
      <c r="I309" s="4"/>
      <c r="J309" s="4"/>
      <c r="Q309" s="4"/>
      <c r="S309" s="4"/>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row>
    <row r="310" spans="8:53" s="2" customFormat="1" ht="24.75" customHeight="1">
      <c r="H310" s="4"/>
      <c r="I310" s="4"/>
      <c r="J310" s="4"/>
      <c r="Q310" s="4"/>
      <c r="S310" s="4"/>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row>
    <row r="311" spans="8:53" s="2" customFormat="1" ht="24.75" customHeight="1">
      <c r="H311" s="4"/>
      <c r="I311" s="4"/>
      <c r="J311" s="4"/>
      <c r="Q311" s="4"/>
      <c r="S311" s="4"/>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row>
    <row r="312" spans="8:53" s="2" customFormat="1" ht="24.75" customHeight="1">
      <c r="H312" s="4"/>
      <c r="I312" s="4"/>
      <c r="J312" s="4"/>
      <c r="Q312" s="4"/>
      <c r="S312" s="4"/>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row>
    <row r="313" spans="8:53" s="2" customFormat="1" ht="24.75" customHeight="1">
      <c r="H313" s="4"/>
      <c r="I313" s="4"/>
      <c r="J313" s="4"/>
      <c r="Q313" s="4"/>
      <c r="S313" s="4"/>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row>
    <row r="314" spans="8:53" s="2" customFormat="1" ht="24.75" customHeight="1">
      <c r="H314" s="4"/>
      <c r="I314" s="4"/>
      <c r="J314" s="4"/>
      <c r="Q314" s="4"/>
      <c r="S314" s="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row>
    <row r="315" spans="8:53" s="2" customFormat="1" ht="24.75" customHeight="1">
      <c r="H315" s="4"/>
      <c r="I315" s="4"/>
      <c r="J315" s="4"/>
      <c r="Q315" s="4"/>
      <c r="S315" s="4"/>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row>
    <row r="316" spans="8:53" s="2" customFormat="1" ht="24.75" customHeight="1">
      <c r="H316" s="4"/>
      <c r="I316" s="4"/>
      <c r="J316" s="4"/>
      <c r="Q316" s="4"/>
      <c r="S316" s="4"/>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row>
    <row r="317" spans="8:53" s="2" customFormat="1" ht="24.75" customHeight="1">
      <c r="H317" s="4"/>
      <c r="I317" s="4"/>
      <c r="J317" s="4"/>
      <c r="Q317" s="4"/>
      <c r="S317" s="4"/>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row>
    <row r="318" spans="8:53" s="2" customFormat="1" ht="24.75" customHeight="1">
      <c r="H318" s="4"/>
      <c r="I318" s="4"/>
      <c r="J318" s="4"/>
      <c r="Q318" s="4"/>
      <c r="S318" s="4"/>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row>
    <row r="319" spans="8:53" s="2" customFormat="1" ht="24.75" customHeight="1">
      <c r="H319" s="4"/>
      <c r="I319" s="4"/>
      <c r="J319" s="4"/>
      <c r="Q319" s="4"/>
      <c r="S319" s="4"/>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row>
    <row r="320" spans="8:53" s="2" customFormat="1" ht="24.75" customHeight="1">
      <c r="H320" s="4"/>
      <c r="I320" s="4"/>
      <c r="J320" s="4"/>
      <c r="Q320" s="4"/>
      <c r="S320" s="4"/>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row>
    <row r="321" spans="8:53" s="2" customFormat="1" ht="24.75" customHeight="1">
      <c r="H321" s="4"/>
      <c r="I321" s="4"/>
      <c r="J321" s="4"/>
      <c r="Q321" s="4"/>
      <c r="S321" s="4"/>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row>
    <row r="322" spans="8:53" s="2" customFormat="1" ht="24.75" customHeight="1">
      <c r="H322" s="4"/>
      <c r="I322" s="4"/>
      <c r="J322" s="4"/>
      <c r="Q322" s="4"/>
      <c r="S322" s="4"/>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row>
    <row r="323" spans="8:53" s="2" customFormat="1" ht="24.75" customHeight="1">
      <c r="H323" s="4"/>
      <c r="I323" s="4"/>
      <c r="J323" s="4"/>
      <c r="Q323" s="4"/>
      <c r="S323" s="4"/>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row>
    <row r="324" spans="8:53" s="2" customFormat="1" ht="24.75" customHeight="1">
      <c r="H324" s="4"/>
      <c r="I324" s="4"/>
      <c r="J324" s="4"/>
      <c r="Q324" s="4"/>
      <c r="S324" s="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row>
    <row r="325" spans="8:53" s="2" customFormat="1" ht="24.75" customHeight="1">
      <c r="H325" s="4"/>
      <c r="I325" s="4"/>
      <c r="J325" s="4"/>
      <c r="Q325" s="4"/>
      <c r="S325" s="4"/>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row>
    <row r="326" spans="8:53" s="2" customFormat="1" ht="24.75" customHeight="1">
      <c r="H326" s="4"/>
      <c r="I326" s="4"/>
      <c r="J326" s="4"/>
      <c r="Q326" s="4"/>
      <c r="S326" s="4"/>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row>
    <row r="327" spans="8:53" s="2" customFormat="1" ht="24.75" customHeight="1">
      <c r="H327" s="4"/>
      <c r="I327" s="4"/>
      <c r="J327" s="4"/>
      <c r="Q327" s="4"/>
      <c r="S327" s="4"/>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row>
    <row r="328" spans="8:53" s="2" customFormat="1" ht="24.75" customHeight="1">
      <c r="H328" s="4"/>
      <c r="I328" s="4"/>
      <c r="J328" s="4"/>
      <c r="Q328" s="4"/>
      <c r="S328" s="4"/>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row>
    <row r="329" spans="8:53" s="2" customFormat="1" ht="24.75" customHeight="1">
      <c r="H329" s="4"/>
      <c r="I329" s="4"/>
      <c r="J329" s="4"/>
      <c r="Q329" s="4"/>
      <c r="S329" s="4"/>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row>
    <row r="330" spans="8:53" s="2" customFormat="1" ht="24.75" customHeight="1">
      <c r="H330" s="4"/>
      <c r="I330" s="4"/>
      <c r="J330" s="4"/>
      <c r="Q330" s="4"/>
      <c r="S330" s="4"/>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row>
    <row r="331" spans="8:53" s="2" customFormat="1" ht="24.75" customHeight="1">
      <c r="H331" s="4"/>
      <c r="I331" s="4"/>
      <c r="J331" s="4"/>
      <c r="Q331" s="4"/>
      <c r="S331" s="4"/>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row>
    <row r="332" spans="8:53" s="2" customFormat="1" ht="24.75" customHeight="1">
      <c r="H332" s="4"/>
      <c r="I332" s="4"/>
      <c r="J332" s="4"/>
      <c r="Q332" s="4"/>
      <c r="S332" s="4"/>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row>
    <row r="333" spans="8:53" s="2" customFormat="1" ht="24.75" customHeight="1">
      <c r="H333" s="4"/>
      <c r="I333" s="4"/>
      <c r="J333" s="4"/>
      <c r="Q333" s="4"/>
      <c r="S333" s="4"/>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row>
    <row r="334" spans="8:53" s="2" customFormat="1" ht="24.75" customHeight="1">
      <c r="H334" s="4"/>
      <c r="I334" s="4"/>
      <c r="J334" s="4"/>
      <c r="Q334" s="4"/>
      <c r="S334" s="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row>
    <row r="335" spans="8:53" s="2" customFormat="1" ht="24.75" customHeight="1">
      <c r="H335" s="4"/>
      <c r="I335" s="4"/>
      <c r="J335" s="4"/>
      <c r="Q335" s="4"/>
      <c r="S335" s="4"/>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row>
    <row r="336" spans="8:53" s="2" customFormat="1" ht="24.75" customHeight="1">
      <c r="H336" s="4"/>
      <c r="I336" s="4"/>
      <c r="J336" s="4"/>
      <c r="Q336" s="4"/>
      <c r="S336" s="4"/>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row>
    <row r="337" spans="8:53" s="2" customFormat="1" ht="24.75" customHeight="1">
      <c r="H337" s="4"/>
      <c r="I337" s="4"/>
      <c r="J337" s="4"/>
      <c r="Q337" s="4"/>
      <c r="S337" s="4"/>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row>
    <row r="338" spans="8:53" s="2" customFormat="1" ht="24.75" customHeight="1">
      <c r="H338" s="4"/>
      <c r="I338" s="4"/>
      <c r="J338" s="4"/>
      <c r="Q338" s="4"/>
      <c r="S338" s="4"/>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row>
    <row r="339" spans="8:53" s="2" customFormat="1" ht="24.75" customHeight="1">
      <c r="H339" s="4"/>
      <c r="I339" s="4"/>
      <c r="J339" s="4"/>
      <c r="Q339" s="4"/>
      <c r="S339" s="4"/>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row>
    <row r="340" spans="8:53" s="2" customFormat="1" ht="24.75" customHeight="1">
      <c r="H340" s="4"/>
      <c r="I340" s="4"/>
      <c r="J340" s="4"/>
      <c r="Q340" s="4"/>
      <c r="S340" s="4"/>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row>
    <row r="341" spans="8:53" s="2" customFormat="1" ht="24.75" customHeight="1">
      <c r="H341" s="4"/>
      <c r="I341" s="4"/>
      <c r="J341" s="4"/>
      <c r="Q341" s="4"/>
      <c r="S341" s="4"/>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row>
    <row r="342" spans="8:53" s="2" customFormat="1" ht="24.75" customHeight="1">
      <c r="H342" s="4"/>
      <c r="I342" s="4"/>
      <c r="J342" s="4"/>
      <c r="Q342" s="4"/>
      <c r="S342" s="4"/>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row>
    <row r="343" spans="8:53" s="2" customFormat="1" ht="24.75" customHeight="1">
      <c r="H343" s="4"/>
      <c r="I343" s="4"/>
      <c r="J343" s="4"/>
      <c r="Q343" s="4"/>
      <c r="S343" s="4"/>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row>
    <row r="344" spans="8:53" s="2" customFormat="1" ht="24.75" customHeight="1">
      <c r="H344" s="4"/>
      <c r="I344" s="4"/>
      <c r="J344" s="4"/>
      <c r="Q344" s="4"/>
      <c r="S344" s="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row>
    <row r="345" spans="8:53" s="2" customFormat="1" ht="24.75" customHeight="1">
      <c r="H345" s="4"/>
      <c r="I345" s="4"/>
      <c r="J345" s="4"/>
      <c r="Q345" s="4"/>
      <c r="S345" s="4"/>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row>
    <row r="346" spans="8:53" s="2" customFormat="1" ht="24.75" customHeight="1">
      <c r="H346" s="4"/>
      <c r="I346" s="4"/>
      <c r="J346" s="4"/>
      <c r="Q346" s="4"/>
      <c r="S346" s="4"/>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row>
    <row r="347" spans="8:53" s="2" customFormat="1" ht="24.75" customHeight="1">
      <c r="H347" s="4"/>
      <c r="I347" s="4"/>
      <c r="J347" s="4"/>
      <c r="Q347" s="4"/>
      <c r="S347" s="4"/>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row>
    <row r="348" spans="8:53" s="2" customFormat="1" ht="24.75" customHeight="1">
      <c r="H348" s="4"/>
      <c r="I348" s="4"/>
      <c r="J348" s="4"/>
      <c r="Q348" s="4"/>
      <c r="S348" s="4"/>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row>
    <row r="349" spans="8:53" s="2" customFormat="1" ht="24.75" customHeight="1">
      <c r="H349" s="4"/>
      <c r="I349" s="4"/>
      <c r="J349" s="4"/>
      <c r="Q349" s="4"/>
      <c r="S349" s="4"/>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row>
    <row r="350" spans="8:53" s="2" customFormat="1" ht="24.75" customHeight="1">
      <c r="H350" s="4"/>
      <c r="I350" s="4"/>
      <c r="J350" s="4"/>
      <c r="Q350" s="4"/>
      <c r="S350" s="4"/>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row>
    <row r="351" spans="8:53" s="2" customFormat="1" ht="24.75" customHeight="1">
      <c r="H351" s="4"/>
      <c r="I351" s="4"/>
      <c r="J351" s="4"/>
      <c r="Q351" s="4"/>
      <c r="S351" s="4"/>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row>
    <row r="352" spans="8:53" s="2" customFormat="1" ht="24.75" customHeight="1">
      <c r="H352" s="4"/>
      <c r="I352" s="4"/>
      <c r="J352" s="4"/>
      <c r="Q352" s="4"/>
      <c r="S352" s="4"/>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row>
    <row r="353" spans="8:53" s="2" customFormat="1" ht="24.75" customHeight="1">
      <c r="H353" s="4"/>
      <c r="I353" s="4"/>
      <c r="J353" s="4"/>
      <c r="Q353" s="4"/>
      <c r="S353" s="4"/>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row>
    <row r="354" spans="8:53" s="2" customFormat="1" ht="24.75" customHeight="1">
      <c r="H354" s="4"/>
      <c r="I354" s="4"/>
      <c r="J354" s="4"/>
      <c r="Q354" s="4"/>
      <c r="S354" s="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row>
    <row r="355" spans="8:53" s="2" customFormat="1" ht="24.75" customHeight="1">
      <c r="H355" s="4"/>
      <c r="I355" s="4"/>
      <c r="J355" s="4"/>
      <c r="Q355" s="4"/>
      <c r="S355" s="4"/>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row>
    <row r="356" spans="8:53" s="2" customFormat="1" ht="24.75" customHeight="1">
      <c r="H356" s="4"/>
      <c r="I356" s="4"/>
      <c r="J356" s="4"/>
      <c r="Q356" s="4"/>
      <c r="S356" s="4"/>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row>
    <row r="357" spans="8:53" s="2" customFormat="1" ht="24.75" customHeight="1">
      <c r="H357" s="4"/>
      <c r="I357" s="4"/>
      <c r="J357" s="4"/>
      <c r="Q357" s="4"/>
      <c r="S357" s="4"/>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row>
    <row r="358" spans="8:53" s="2" customFormat="1" ht="24.75" customHeight="1">
      <c r="H358" s="4"/>
      <c r="I358" s="4"/>
      <c r="J358" s="4"/>
      <c r="Q358" s="4"/>
      <c r="S358" s="4"/>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row>
    <row r="359" spans="8:53" s="2" customFormat="1" ht="24.75" customHeight="1">
      <c r="H359" s="4"/>
      <c r="I359" s="4"/>
      <c r="J359" s="4"/>
      <c r="Q359" s="4"/>
      <c r="S359" s="4"/>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row>
    <row r="360" spans="8:53" s="2" customFormat="1" ht="24.75" customHeight="1">
      <c r="H360" s="4"/>
      <c r="I360" s="4"/>
      <c r="J360" s="4"/>
      <c r="Q360" s="4"/>
      <c r="S360" s="4"/>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row>
    <row r="361" spans="8:53" s="2" customFormat="1" ht="24.75" customHeight="1">
      <c r="H361" s="4"/>
      <c r="I361" s="4"/>
      <c r="J361" s="4"/>
      <c r="Q361" s="4"/>
      <c r="S361" s="4"/>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row>
    <row r="362" spans="8:53" s="2" customFormat="1" ht="24.75" customHeight="1">
      <c r="H362" s="4"/>
      <c r="I362" s="4"/>
      <c r="J362" s="4"/>
      <c r="Q362" s="4"/>
      <c r="S362" s="4"/>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row>
    <row r="363" spans="8:53" s="2" customFormat="1" ht="24.75" customHeight="1">
      <c r="H363" s="4"/>
      <c r="I363" s="4"/>
      <c r="J363" s="4"/>
      <c r="Q363" s="4"/>
      <c r="S363" s="4"/>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row>
    <row r="364" spans="8:53" s="2" customFormat="1" ht="24.75" customHeight="1">
      <c r="H364" s="4"/>
      <c r="I364" s="4"/>
      <c r="J364" s="4"/>
      <c r="Q364" s="4"/>
      <c r="S364" s="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row>
    <row r="365" spans="8:53" s="2" customFormat="1" ht="24.75" customHeight="1">
      <c r="H365" s="4"/>
      <c r="I365" s="4"/>
      <c r="J365" s="4"/>
      <c r="Q365" s="4"/>
      <c r="S365" s="4"/>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row>
    <row r="366" spans="8:53" s="2" customFormat="1" ht="24.75" customHeight="1">
      <c r="H366" s="4"/>
      <c r="I366" s="4"/>
      <c r="J366" s="4"/>
      <c r="Q366" s="4"/>
      <c r="S366" s="4"/>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row>
    <row r="367" spans="8:53" s="2" customFormat="1" ht="24.75" customHeight="1">
      <c r="H367" s="4"/>
      <c r="I367" s="4"/>
      <c r="J367" s="4"/>
      <c r="Q367" s="4"/>
      <c r="S367" s="4"/>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row>
    <row r="368" spans="8:53" s="2" customFormat="1" ht="24.75" customHeight="1">
      <c r="H368" s="4"/>
      <c r="I368" s="4"/>
      <c r="J368" s="4"/>
      <c r="Q368" s="4"/>
      <c r="S368" s="4"/>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row>
    <row r="369" spans="8:53" s="2" customFormat="1" ht="24.75" customHeight="1">
      <c r="H369" s="4"/>
      <c r="I369" s="4"/>
      <c r="J369" s="4"/>
      <c r="Q369" s="4"/>
      <c r="S369" s="4"/>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row>
    <row r="370" spans="8:53" s="2" customFormat="1" ht="24.75" customHeight="1">
      <c r="H370" s="4"/>
      <c r="I370" s="4"/>
      <c r="J370" s="4"/>
      <c r="Q370" s="4"/>
      <c r="S370" s="4"/>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row>
    <row r="371" spans="8:53" s="2" customFormat="1" ht="24.75" customHeight="1">
      <c r="H371" s="4"/>
      <c r="I371" s="4"/>
      <c r="J371" s="4"/>
      <c r="Q371" s="4"/>
      <c r="S371" s="4"/>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row>
    <row r="372" spans="8:53" s="2" customFormat="1" ht="24.75" customHeight="1">
      <c r="H372" s="4"/>
      <c r="I372" s="4"/>
      <c r="J372" s="4"/>
      <c r="Q372" s="4"/>
      <c r="S372" s="4"/>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row>
    <row r="373" spans="8:53" s="2" customFormat="1" ht="24.75" customHeight="1">
      <c r="H373" s="4"/>
      <c r="I373" s="4"/>
      <c r="J373" s="4"/>
      <c r="Q373" s="4"/>
      <c r="S373" s="4"/>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row>
    <row r="374" spans="8:53" s="2" customFormat="1" ht="24.75" customHeight="1">
      <c r="H374" s="4"/>
      <c r="I374" s="4"/>
      <c r="J374" s="4"/>
      <c r="Q374" s="4"/>
      <c r="S374" s="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row>
    <row r="375" spans="8:53" s="2" customFormat="1" ht="24.75" customHeight="1">
      <c r="H375" s="4"/>
      <c r="I375" s="4"/>
      <c r="J375" s="4"/>
      <c r="Q375" s="4"/>
      <c r="S375" s="4"/>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row>
    <row r="376" spans="8:53" s="2" customFormat="1" ht="24.75" customHeight="1">
      <c r="H376" s="4"/>
      <c r="I376" s="4"/>
      <c r="J376" s="4"/>
      <c r="Q376" s="4"/>
      <c r="S376" s="4"/>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row>
    <row r="377" spans="8:53" s="2" customFormat="1" ht="24.75" customHeight="1">
      <c r="H377" s="4"/>
      <c r="I377" s="4"/>
      <c r="J377" s="4"/>
      <c r="Q377" s="4"/>
      <c r="S377" s="4"/>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row>
    <row r="378" spans="8:53" s="2" customFormat="1" ht="24.75" customHeight="1">
      <c r="H378" s="4"/>
      <c r="I378" s="4"/>
      <c r="J378" s="4"/>
      <c r="Q378" s="4"/>
      <c r="S378" s="4"/>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row>
    <row r="379" spans="8:53" s="2" customFormat="1" ht="24.75" customHeight="1">
      <c r="H379" s="4"/>
      <c r="I379" s="4"/>
      <c r="J379" s="4"/>
      <c r="Q379" s="4"/>
      <c r="S379" s="4"/>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row>
    <row r="380" spans="8:53" s="2" customFormat="1" ht="24.75" customHeight="1">
      <c r="H380" s="4"/>
      <c r="I380" s="4"/>
      <c r="J380" s="4"/>
      <c r="Q380" s="4"/>
      <c r="S380" s="4"/>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row>
    <row r="381" spans="8:53" s="2" customFormat="1" ht="24.75" customHeight="1">
      <c r="H381" s="4"/>
      <c r="I381" s="4"/>
      <c r="J381" s="4"/>
      <c r="Q381" s="4"/>
      <c r="S381" s="4"/>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row>
    <row r="382" spans="8:53" s="2" customFormat="1" ht="24.75" customHeight="1">
      <c r="H382" s="4"/>
      <c r="I382" s="4"/>
      <c r="J382" s="4"/>
      <c r="Q382" s="4"/>
      <c r="S382" s="4"/>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row>
    <row r="383" spans="8:53" s="2" customFormat="1" ht="24.75" customHeight="1">
      <c r="H383" s="4"/>
      <c r="I383" s="4"/>
      <c r="J383" s="4"/>
      <c r="Q383" s="4"/>
      <c r="S383" s="4"/>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row>
    <row r="384" spans="8:53" s="2" customFormat="1" ht="24.75" customHeight="1">
      <c r="H384" s="4"/>
      <c r="I384" s="4"/>
      <c r="J384" s="4"/>
      <c r="Q384" s="4"/>
      <c r="S384" s="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row>
    <row r="385" spans="8:53" s="2" customFormat="1" ht="24.75" customHeight="1">
      <c r="H385" s="4"/>
      <c r="I385" s="4"/>
      <c r="J385" s="4"/>
      <c r="Q385" s="4"/>
      <c r="S385" s="4"/>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row>
    <row r="386" spans="8:53" s="2" customFormat="1" ht="24.75" customHeight="1">
      <c r="H386" s="4"/>
      <c r="I386" s="4"/>
      <c r="J386" s="4"/>
      <c r="Q386" s="4"/>
      <c r="S386" s="4"/>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row>
    <row r="387" spans="8:53" s="2" customFormat="1" ht="24.75" customHeight="1">
      <c r="H387" s="4"/>
      <c r="I387" s="4"/>
      <c r="J387" s="4"/>
      <c r="Q387" s="4"/>
      <c r="S387" s="4"/>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row>
    <row r="388" spans="8:53" s="2" customFormat="1" ht="24.75" customHeight="1">
      <c r="H388" s="4"/>
      <c r="I388" s="4"/>
      <c r="J388" s="4"/>
      <c r="Q388" s="4"/>
      <c r="S388" s="4"/>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row>
    <row r="389" spans="8:53" s="2" customFormat="1" ht="24.75" customHeight="1">
      <c r="H389" s="4"/>
      <c r="I389" s="4"/>
      <c r="J389" s="4"/>
      <c r="Q389" s="4"/>
      <c r="S389" s="4"/>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row>
    <row r="390" spans="8:53" s="2" customFormat="1" ht="24.75" customHeight="1">
      <c r="H390" s="4"/>
      <c r="I390" s="4"/>
      <c r="J390" s="4"/>
      <c r="Q390" s="4"/>
      <c r="S390" s="4"/>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row>
    <row r="391" spans="8:53" s="2" customFormat="1" ht="24.75" customHeight="1">
      <c r="H391" s="4"/>
      <c r="I391" s="4"/>
      <c r="J391" s="4"/>
      <c r="Q391" s="4"/>
      <c r="S391" s="4"/>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row>
    <row r="392" spans="8:53" s="2" customFormat="1" ht="24.75" customHeight="1">
      <c r="H392" s="4"/>
      <c r="I392" s="4"/>
      <c r="J392" s="4"/>
      <c r="Q392" s="4"/>
      <c r="S392" s="4"/>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row>
    <row r="393" spans="8:53" s="2" customFormat="1" ht="24.75" customHeight="1">
      <c r="H393" s="4"/>
      <c r="I393" s="4"/>
      <c r="J393" s="4"/>
      <c r="Q393" s="4"/>
      <c r="S393" s="4"/>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row>
    <row r="394" spans="8:53" s="2" customFormat="1" ht="24.75" customHeight="1">
      <c r="H394" s="4"/>
      <c r="I394" s="4"/>
      <c r="J394" s="4"/>
      <c r="Q394" s="4"/>
      <c r="S394" s="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row>
    <row r="395" spans="8:53" s="2" customFormat="1" ht="24.75" customHeight="1">
      <c r="H395" s="4"/>
      <c r="I395" s="4"/>
      <c r="J395" s="4"/>
      <c r="Q395" s="4"/>
      <c r="S395" s="4"/>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row>
    <row r="396" spans="8:53" s="2" customFormat="1" ht="24.75" customHeight="1">
      <c r="H396" s="4"/>
      <c r="I396" s="4"/>
      <c r="J396" s="4"/>
      <c r="Q396" s="4"/>
      <c r="S396" s="4"/>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row>
    <row r="397" spans="8:53" s="2" customFormat="1" ht="24.75" customHeight="1">
      <c r="H397" s="4"/>
      <c r="I397" s="4"/>
      <c r="J397" s="4"/>
      <c r="Q397" s="4"/>
      <c r="S397" s="4"/>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row>
    <row r="398" spans="8:53" s="2" customFormat="1" ht="24.75" customHeight="1">
      <c r="H398" s="4"/>
      <c r="I398" s="4"/>
      <c r="J398" s="4"/>
      <c r="Q398" s="4"/>
      <c r="S398" s="4"/>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row>
    <row r="399" spans="8:53" s="2" customFormat="1" ht="24.75" customHeight="1">
      <c r="H399" s="4"/>
      <c r="I399" s="4"/>
      <c r="J399" s="4"/>
      <c r="Q399" s="4"/>
      <c r="S399" s="4"/>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row>
    <row r="400" spans="8:53" s="2" customFormat="1" ht="24.75" customHeight="1">
      <c r="H400" s="4"/>
      <c r="I400" s="4"/>
      <c r="J400" s="4"/>
      <c r="Q400" s="4"/>
      <c r="S400" s="4"/>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row>
    <row r="401" spans="8:53" s="2" customFormat="1" ht="24.75" customHeight="1">
      <c r="H401" s="4"/>
      <c r="I401" s="4"/>
      <c r="J401" s="4"/>
      <c r="Q401" s="4"/>
      <c r="S401" s="4"/>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row>
    <row r="402" spans="8:53" s="2" customFormat="1" ht="24.75" customHeight="1">
      <c r="H402" s="4"/>
      <c r="I402" s="4"/>
      <c r="J402" s="4"/>
      <c r="Q402" s="4"/>
      <c r="S402" s="4"/>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row>
    <row r="403" spans="8:53" s="2" customFormat="1" ht="24.75" customHeight="1">
      <c r="H403" s="4"/>
      <c r="I403" s="4"/>
      <c r="J403" s="4"/>
      <c r="Q403" s="4"/>
      <c r="S403" s="4"/>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row>
    <row r="404" spans="8:53" s="2" customFormat="1" ht="24.75" customHeight="1">
      <c r="H404" s="4"/>
      <c r="I404" s="4"/>
      <c r="J404" s="4"/>
      <c r="Q404" s="4"/>
      <c r="S404" s="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row>
    <row r="405" spans="8:53" s="2" customFormat="1" ht="24.75" customHeight="1">
      <c r="H405" s="4"/>
      <c r="I405" s="4"/>
      <c r="J405" s="4"/>
      <c r="Q405" s="4"/>
      <c r="S405" s="4"/>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row>
    <row r="406" spans="8:53" s="2" customFormat="1" ht="24.75" customHeight="1">
      <c r="H406" s="4"/>
      <c r="I406" s="4"/>
      <c r="J406" s="4"/>
      <c r="Q406" s="4"/>
      <c r="S406" s="4"/>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row>
    <row r="407" spans="8:53" s="2" customFormat="1" ht="24.75" customHeight="1">
      <c r="H407" s="4"/>
      <c r="I407" s="4"/>
      <c r="J407" s="4"/>
      <c r="Q407" s="4"/>
      <c r="S407" s="4"/>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row>
    <row r="408" spans="8:53" s="2" customFormat="1" ht="24.75" customHeight="1">
      <c r="H408" s="4"/>
      <c r="I408" s="4"/>
      <c r="J408" s="4"/>
      <c r="Q408" s="4"/>
      <c r="S408" s="4"/>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row>
    <row r="409" spans="8:53" s="2" customFormat="1" ht="24.75" customHeight="1">
      <c r="H409" s="4"/>
      <c r="I409" s="4"/>
      <c r="J409" s="4"/>
      <c r="Q409" s="4"/>
      <c r="S409" s="4"/>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row>
    <row r="410" spans="8:53" s="2" customFormat="1" ht="24.75" customHeight="1">
      <c r="H410" s="4"/>
      <c r="I410" s="4"/>
      <c r="J410" s="4"/>
      <c r="Q410" s="4"/>
      <c r="S410" s="4"/>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row>
    <row r="411" spans="8:53" s="2" customFormat="1" ht="24.75" customHeight="1">
      <c r="H411" s="4"/>
      <c r="I411" s="4"/>
      <c r="J411" s="4"/>
      <c r="Q411" s="4"/>
      <c r="S411" s="4"/>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row>
    <row r="412" spans="8:53" s="2" customFormat="1" ht="24.75" customHeight="1">
      <c r="H412" s="4"/>
      <c r="I412" s="4"/>
      <c r="J412" s="4"/>
      <c r="Q412" s="4"/>
      <c r="S412" s="4"/>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row>
    <row r="413" spans="8:53" s="2" customFormat="1" ht="24.75" customHeight="1">
      <c r="H413" s="4"/>
      <c r="I413" s="4"/>
      <c r="J413" s="4"/>
      <c r="Q413" s="4"/>
      <c r="S413" s="4"/>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row>
    <row r="414" spans="8:53" s="2" customFormat="1" ht="24.75" customHeight="1">
      <c r="H414" s="4"/>
      <c r="I414" s="4"/>
      <c r="J414" s="4"/>
      <c r="Q414" s="4"/>
      <c r="S414" s="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row>
    <row r="415" spans="8:53" s="2" customFormat="1" ht="24.75" customHeight="1">
      <c r="H415" s="4"/>
      <c r="I415" s="4"/>
      <c r="J415" s="4"/>
      <c r="Q415" s="4"/>
      <c r="S415" s="4"/>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row>
    <row r="416" spans="8:53" s="2" customFormat="1" ht="24.75" customHeight="1">
      <c r="H416" s="4"/>
      <c r="I416" s="4"/>
      <c r="J416" s="4"/>
      <c r="Q416" s="4"/>
      <c r="S416" s="4"/>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row>
    <row r="417" spans="8:53" s="2" customFormat="1" ht="24.75" customHeight="1">
      <c r="H417" s="4"/>
      <c r="I417" s="4"/>
      <c r="J417" s="4"/>
      <c r="Q417" s="4"/>
      <c r="S417" s="4"/>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row>
    <row r="418" spans="8:53" s="2" customFormat="1" ht="24.75" customHeight="1">
      <c r="H418" s="4"/>
      <c r="I418" s="4"/>
      <c r="J418" s="4"/>
      <c r="Q418" s="4"/>
      <c r="S418" s="4"/>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row>
    <row r="419" spans="8:53" s="2" customFormat="1" ht="24.75" customHeight="1">
      <c r="H419" s="4"/>
      <c r="I419" s="4"/>
      <c r="J419" s="4"/>
      <c r="Q419" s="4"/>
      <c r="S419" s="4"/>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row>
    <row r="420" spans="8:53" s="2" customFormat="1" ht="24.75" customHeight="1">
      <c r="H420" s="4"/>
      <c r="I420" s="4"/>
      <c r="J420" s="4"/>
      <c r="Q420" s="4"/>
      <c r="S420" s="4"/>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row>
    <row r="421" spans="8:53" s="2" customFormat="1" ht="24.75" customHeight="1">
      <c r="H421" s="4"/>
      <c r="I421" s="4"/>
      <c r="J421" s="4"/>
      <c r="Q421" s="4"/>
      <c r="S421" s="4"/>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row>
    <row r="422" spans="8:53" s="2" customFormat="1" ht="24.75" customHeight="1">
      <c r="H422" s="4"/>
      <c r="I422" s="4"/>
      <c r="J422" s="4"/>
      <c r="Q422" s="4"/>
      <c r="S422" s="4"/>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row>
    <row r="423" spans="8:53" s="2" customFormat="1" ht="24.75" customHeight="1">
      <c r="H423" s="4"/>
      <c r="I423" s="4"/>
      <c r="J423" s="4"/>
      <c r="Q423" s="4"/>
      <c r="S423" s="4"/>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row>
    <row r="424" spans="8:53" s="2" customFormat="1" ht="24.75" customHeight="1">
      <c r="H424" s="4"/>
      <c r="I424" s="4"/>
      <c r="J424" s="4"/>
      <c r="Q424" s="4"/>
      <c r="S424" s="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row>
    <row r="425" spans="8:53" s="2" customFormat="1" ht="24.75" customHeight="1">
      <c r="H425" s="4"/>
      <c r="I425" s="4"/>
      <c r="J425" s="4"/>
      <c r="Q425" s="4"/>
      <c r="S425" s="4"/>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row>
    <row r="426" spans="8:53" s="2" customFormat="1" ht="24.75" customHeight="1">
      <c r="H426" s="4"/>
      <c r="I426" s="4"/>
      <c r="J426" s="4"/>
      <c r="Q426" s="4"/>
      <c r="S426" s="4"/>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row>
    <row r="427" spans="8:53" s="2" customFormat="1" ht="24.75" customHeight="1">
      <c r="H427" s="4"/>
      <c r="I427" s="4"/>
      <c r="J427" s="4"/>
      <c r="Q427" s="4"/>
      <c r="S427" s="4"/>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row>
    <row r="428" spans="8:53" s="2" customFormat="1" ht="24.75" customHeight="1">
      <c r="H428" s="4"/>
      <c r="I428" s="4"/>
      <c r="J428" s="4"/>
      <c r="Q428" s="4"/>
      <c r="S428" s="4"/>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row>
    <row r="429" spans="8:53" s="2" customFormat="1" ht="24.75" customHeight="1">
      <c r="H429" s="4"/>
      <c r="I429" s="4"/>
      <c r="J429" s="4"/>
      <c r="Q429" s="4"/>
      <c r="S429" s="4"/>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row>
    <row r="430" spans="8:53" s="2" customFormat="1" ht="24.75" customHeight="1">
      <c r="H430" s="4"/>
      <c r="I430" s="4"/>
      <c r="J430" s="4"/>
      <c r="Q430" s="4"/>
      <c r="S430" s="4"/>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row>
    <row r="431" spans="8:53" s="2" customFormat="1" ht="24.75" customHeight="1">
      <c r="H431" s="4"/>
      <c r="I431" s="4"/>
      <c r="J431" s="4"/>
      <c r="Q431" s="4"/>
      <c r="S431" s="4"/>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row>
    <row r="432" spans="8:53" s="2" customFormat="1" ht="24.75" customHeight="1">
      <c r="H432" s="4"/>
      <c r="I432" s="4"/>
      <c r="J432" s="4"/>
      <c r="Q432" s="4"/>
      <c r="S432" s="4"/>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row>
    <row r="433" spans="8:53" s="2" customFormat="1" ht="24.75" customHeight="1">
      <c r="H433" s="4"/>
      <c r="I433" s="4"/>
      <c r="J433" s="4"/>
      <c r="Q433" s="4"/>
      <c r="S433" s="4"/>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row>
    <row r="434" spans="8:53" s="2" customFormat="1" ht="24.75" customHeight="1">
      <c r="H434" s="4"/>
      <c r="I434" s="4"/>
      <c r="J434" s="4"/>
      <c r="Q434" s="4"/>
      <c r="S434" s="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row>
    <row r="435" spans="8:53" s="2" customFormat="1" ht="24.75" customHeight="1">
      <c r="H435" s="4"/>
      <c r="I435" s="4"/>
      <c r="J435" s="4"/>
      <c r="Q435" s="4"/>
      <c r="S435" s="4"/>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row>
    <row r="436" spans="8:53" s="2" customFormat="1" ht="24.75" customHeight="1">
      <c r="H436" s="4"/>
      <c r="I436" s="4"/>
      <c r="J436" s="4"/>
      <c r="Q436" s="4"/>
      <c r="S436" s="4"/>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row>
    <row r="437" spans="8:53" s="2" customFormat="1" ht="24.75" customHeight="1">
      <c r="H437" s="4"/>
      <c r="I437" s="4"/>
      <c r="J437" s="4"/>
      <c r="Q437" s="4"/>
      <c r="S437" s="4"/>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row>
    <row r="438" spans="8:53" s="2" customFormat="1" ht="24.75" customHeight="1">
      <c r="H438" s="4"/>
      <c r="I438" s="4"/>
      <c r="J438" s="4"/>
      <c r="Q438" s="4"/>
      <c r="S438" s="4"/>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row>
    <row r="439" spans="8:53" s="2" customFormat="1" ht="24.75" customHeight="1">
      <c r="H439" s="4"/>
      <c r="I439" s="4"/>
      <c r="J439" s="4"/>
      <c r="Q439" s="4"/>
      <c r="S439" s="4"/>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row>
    <row r="440" spans="8:53" s="2" customFormat="1" ht="24.75" customHeight="1">
      <c r="H440" s="4"/>
      <c r="I440" s="4"/>
      <c r="J440" s="4"/>
      <c r="Q440" s="4"/>
      <c r="S440" s="4"/>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row>
    <row r="441" spans="8:53" s="2" customFormat="1" ht="24.75" customHeight="1">
      <c r="H441" s="4"/>
      <c r="I441" s="4"/>
      <c r="J441" s="4"/>
      <c r="Q441" s="4"/>
      <c r="S441" s="4"/>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row>
    <row r="442" spans="8:53" s="2" customFormat="1" ht="24.75" customHeight="1">
      <c r="H442" s="4"/>
      <c r="I442" s="4"/>
      <c r="J442" s="4"/>
      <c r="Q442" s="4"/>
      <c r="S442" s="4"/>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row>
    <row r="443" spans="8:53" s="2" customFormat="1" ht="24.75" customHeight="1">
      <c r="H443" s="4"/>
      <c r="I443" s="4"/>
      <c r="J443" s="4"/>
      <c r="Q443" s="4"/>
      <c r="S443" s="4"/>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row>
    <row r="444" spans="8:53" s="2" customFormat="1" ht="24.75" customHeight="1">
      <c r="H444" s="4"/>
      <c r="I444" s="4"/>
      <c r="J444" s="4"/>
      <c r="Q444" s="4"/>
      <c r="S444" s="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row>
    <row r="445" spans="8:53" s="2" customFormat="1" ht="24.75" customHeight="1">
      <c r="H445" s="4"/>
      <c r="I445" s="4"/>
      <c r="J445" s="4"/>
      <c r="Q445" s="4"/>
      <c r="S445" s="4"/>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row>
    <row r="446" spans="8:53" s="2" customFormat="1" ht="24.75" customHeight="1">
      <c r="H446" s="4"/>
      <c r="I446" s="4"/>
      <c r="J446" s="4"/>
      <c r="Q446" s="4"/>
      <c r="S446" s="4"/>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row>
    <row r="447" spans="8:53" s="2" customFormat="1" ht="24.75" customHeight="1">
      <c r="H447" s="4"/>
      <c r="I447" s="4"/>
      <c r="J447" s="4"/>
      <c r="Q447" s="4"/>
      <c r="S447" s="4"/>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row>
    <row r="448" spans="8:53" s="2" customFormat="1" ht="24.75" customHeight="1">
      <c r="H448" s="4"/>
      <c r="I448" s="4"/>
      <c r="J448" s="4"/>
      <c r="Q448" s="4"/>
      <c r="S448" s="4"/>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row>
    <row r="449" spans="2:53" s="2" customFormat="1" ht="24.75" customHeight="1">
      <c r="H449" s="4"/>
      <c r="I449" s="4"/>
      <c r="J449" s="4"/>
      <c r="Q449" s="4"/>
      <c r="S449" s="4"/>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row>
    <row r="450" spans="2:53" s="2" customFormat="1" ht="24.75" customHeight="1">
      <c r="H450" s="4"/>
      <c r="I450" s="4"/>
      <c r="J450" s="4"/>
      <c r="Q450" s="4"/>
      <c r="S450" s="4"/>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row>
    <row r="451" spans="2:53" s="2" customFormat="1" ht="24.75" customHeight="1">
      <c r="H451" s="4"/>
      <c r="I451" s="4"/>
      <c r="J451" s="4"/>
      <c r="Q451" s="4"/>
      <c r="S451" s="4"/>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row>
    <row r="452" spans="2:53" s="2" customFormat="1" ht="24.75" customHeight="1">
      <c r="H452" s="4"/>
      <c r="I452" s="4"/>
      <c r="J452" s="4"/>
      <c r="Q452" s="4"/>
      <c r="S452" s="4"/>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row>
    <row r="453" spans="2:53" s="2" customFormat="1" ht="24.75" customHeight="1">
      <c r="H453" s="4"/>
      <c r="I453" s="4"/>
      <c r="J453" s="4"/>
      <c r="Q453" s="4"/>
      <c r="S453" s="4"/>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row>
    <row r="454" spans="2:53" s="2" customFormat="1" ht="24.75" customHeight="1">
      <c r="H454" s="4"/>
      <c r="I454" s="4"/>
      <c r="J454" s="4"/>
      <c r="Q454" s="4"/>
      <c r="S454" s="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row>
    <row r="455" spans="2:53" s="2" customFormat="1" ht="24.75" customHeight="1">
      <c r="H455" s="4"/>
      <c r="I455" s="4"/>
      <c r="J455" s="4"/>
      <c r="Q455" s="4"/>
      <c r="S455" s="4"/>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row>
    <row r="456" spans="2:53" s="2" customFormat="1" ht="24.75" customHeight="1">
      <c r="H456" s="4"/>
      <c r="I456" s="4"/>
      <c r="J456" s="4"/>
      <c r="Q456" s="4"/>
      <c r="S456" s="4"/>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row>
    <row r="457" spans="2:53" s="2" customFormat="1" ht="24.75" customHeight="1">
      <c r="H457" s="4"/>
      <c r="I457" s="4"/>
      <c r="J457" s="4"/>
      <c r="Q457" s="4"/>
      <c r="S457" s="4"/>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row>
    <row r="458" spans="2:53" s="2" customFormat="1" ht="24.75" customHeight="1">
      <c r="H458" s="4"/>
      <c r="I458" s="4"/>
      <c r="J458" s="4"/>
      <c r="Q458" s="4"/>
      <c r="S458" s="4"/>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row>
    <row r="459" spans="2:53" s="2" customFormat="1" ht="24.75" customHeight="1">
      <c r="B459" s="2">
        <v>1</v>
      </c>
      <c r="H459" s="4"/>
      <c r="I459" s="4"/>
      <c r="J459" s="4"/>
      <c r="Q459" s="4"/>
      <c r="S459" s="4"/>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row>
    <row r="460" spans="2:53" s="2" customFormat="1" ht="24.75" customHeight="1">
      <c r="H460" s="4"/>
      <c r="I460" s="4"/>
      <c r="J460" s="4"/>
      <c r="Q460" s="4"/>
      <c r="S460" s="4"/>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row>
    <row r="461" spans="2:53" s="2" customFormat="1" ht="24.75" customHeight="1">
      <c r="H461" s="4"/>
      <c r="I461" s="4"/>
      <c r="J461" s="4"/>
      <c r="Q461" s="4"/>
      <c r="S461" s="4"/>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row>
    <row r="462" spans="2:53" s="2" customFormat="1" ht="24.75" customHeight="1">
      <c r="H462" s="4"/>
      <c r="I462" s="4"/>
      <c r="J462" s="4"/>
      <c r="Q462" s="4"/>
      <c r="S462" s="4"/>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row>
    <row r="463" spans="2:53" s="2" customFormat="1" ht="24.75" customHeight="1">
      <c r="H463" s="4"/>
      <c r="I463" s="4"/>
      <c r="J463" s="4"/>
      <c r="Q463" s="4"/>
      <c r="S463" s="4"/>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row>
  </sheetData>
  <sheetProtection password="E7B8" sheet="1" formatCells="0" autoFilter="0"/>
  <mergeCells count="63">
    <mergeCell ref="L27:L29"/>
    <mergeCell ref="J26:L26"/>
    <mergeCell ref="B60:B70"/>
    <mergeCell ref="C70:H70"/>
    <mergeCell ref="C60:D61"/>
    <mergeCell ref="E60:E61"/>
    <mergeCell ref="F60:F61"/>
    <mergeCell ref="C62:D63"/>
    <mergeCell ref="E62:E63"/>
    <mergeCell ref="F62:F63"/>
    <mergeCell ref="C64:D65"/>
    <mergeCell ref="E64:E65"/>
    <mergeCell ref="F64:F65"/>
    <mergeCell ref="C66:D67"/>
    <mergeCell ref="E66:E67"/>
    <mergeCell ref="F66:F67"/>
    <mergeCell ref="C68:D69"/>
    <mergeCell ref="E68:E69"/>
    <mergeCell ref="C39:H39"/>
    <mergeCell ref="C35:H35"/>
    <mergeCell ref="F68:F69"/>
    <mergeCell ref="K27:K29"/>
    <mergeCell ref="C28:E28"/>
    <mergeCell ref="F28:H28"/>
    <mergeCell ref="C40:H40"/>
    <mergeCell ref="C41:C42"/>
    <mergeCell ref="D41:H41"/>
    <mergeCell ref="D42:H42"/>
    <mergeCell ref="D53:F53"/>
    <mergeCell ref="C43:C44"/>
    <mergeCell ref="D43:H43"/>
    <mergeCell ref="C48:H48"/>
    <mergeCell ref="C49:H49"/>
    <mergeCell ref="C50:H50"/>
    <mergeCell ref="B26:D26"/>
    <mergeCell ref="B27:D27"/>
    <mergeCell ref="F27:H27"/>
    <mergeCell ref="E26:I26"/>
    <mergeCell ref="C54:H54"/>
    <mergeCell ref="C36:H36"/>
    <mergeCell ref="C37:H37"/>
    <mergeCell ref="C38:H38"/>
    <mergeCell ref="C29:E29"/>
    <mergeCell ref="F29:H29"/>
    <mergeCell ref="B30:H30"/>
    <mergeCell ref="B31:B54"/>
    <mergeCell ref="C31:H31"/>
    <mergeCell ref="C32:H32"/>
    <mergeCell ref="C33:H33"/>
    <mergeCell ref="C34:H34"/>
    <mergeCell ref="C52:H52"/>
    <mergeCell ref="D44:H44"/>
    <mergeCell ref="C45:C47"/>
    <mergeCell ref="D45:H45"/>
    <mergeCell ref="D46:H46"/>
    <mergeCell ref="D47:H47"/>
    <mergeCell ref="C51:H51"/>
    <mergeCell ref="B55:B59"/>
    <mergeCell ref="C55:H55"/>
    <mergeCell ref="C56:H56"/>
    <mergeCell ref="C57:H57"/>
    <mergeCell ref="C58:H58"/>
    <mergeCell ref="C59:H59"/>
  </mergeCells>
  <phoneticPr fontId="5"/>
  <pageMargins left="0.70866141732283472" right="0.70866141732283472" top="0.74803149606299213" bottom="0.74803149606299213" header="0.31496062992125984" footer="0.31496062992125984"/>
  <pageSetup paperSize="9" scale="75" orientation="portrait" r:id="rId1"/>
  <headerFooter alignWithMargins="0">
    <oddHeader>&amp;L&amp;"ＭＳ Ｐゴシック,太字"&amp;14別紙１（エネルギー起源二酸化炭素排出量計算表）：外部供給量一覧表</oddHeader>
    <oddFooter>&amp;R&amp;P/&amp;N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71EBAA9A-0C89-46B0-AEAC-A42E59062DE2}">
            <xm:f>エネルギー使用量【入力シート】!$F$12="有り"</xm:f>
            <x14:dxf>
              <fill>
                <patternFill>
                  <bgColor rgb="FFFFFF00"/>
                </patternFill>
              </fill>
            </x14:dxf>
          </x14:cfRule>
          <xm:sqref>K31:K53 K55:K58 K60:K69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
  <sheetViews>
    <sheetView topLeftCell="A11" workbookViewId="0">
      <selection activeCell="F37" sqref="F37"/>
    </sheetView>
  </sheetViews>
  <sheetFormatPr defaultRowHeight="13.2"/>
  <sheetData/>
  <sheetProtection sheet="1" objects="1" scenarios="1"/>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pageSetUpPr fitToPage="1"/>
  </sheetPr>
  <dimension ref="A1:V574"/>
  <sheetViews>
    <sheetView topLeftCell="C1" zoomScale="80" zoomScaleNormal="80" zoomScaleSheetLayoutView="70" workbookViewId="0">
      <pane ySplit="6" topLeftCell="A7" activePane="bottomLeft" state="frozen"/>
      <selection pane="bottomLeft" activeCell="U13" sqref="U13"/>
    </sheetView>
  </sheetViews>
  <sheetFormatPr defaultColWidth="8.77734375" defaultRowHeight="13.2"/>
  <cols>
    <col min="1" max="1" width="6.6640625" style="133" customWidth="1"/>
    <col min="2" max="2" width="43.88671875" style="124" customWidth="1"/>
    <col min="3" max="3" width="30.44140625" style="124" customWidth="1"/>
    <col min="4" max="4" width="10.33203125" style="124" customWidth="1"/>
    <col min="5" max="22" width="10.109375" style="125" customWidth="1"/>
    <col min="23" max="16384" width="8.77734375" style="124"/>
  </cols>
  <sheetData>
    <row r="1" spans="1:22" ht="19.2">
      <c r="A1" s="123" t="s">
        <v>535</v>
      </c>
      <c r="D1" s="124">
        <v>2</v>
      </c>
      <c r="E1" s="125">
        <v>3</v>
      </c>
      <c r="F1" s="125">
        <v>4</v>
      </c>
      <c r="G1" s="124">
        <v>5</v>
      </c>
      <c r="H1" s="125">
        <v>6</v>
      </c>
      <c r="I1" s="125">
        <v>7</v>
      </c>
      <c r="J1" s="124">
        <v>8</v>
      </c>
      <c r="K1" s="125">
        <v>9</v>
      </c>
      <c r="L1" s="125">
        <v>10</v>
      </c>
      <c r="M1" s="124">
        <v>11</v>
      </c>
      <c r="N1" s="125">
        <v>12</v>
      </c>
      <c r="O1" s="125">
        <v>13</v>
      </c>
      <c r="P1" s="124">
        <v>14</v>
      </c>
      <c r="Q1" s="125">
        <v>15</v>
      </c>
      <c r="R1" s="125">
        <v>16</v>
      </c>
      <c r="S1" s="125">
        <v>17</v>
      </c>
      <c r="T1" s="125">
        <v>18</v>
      </c>
      <c r="U1" s="125">
        <v>19</v>
      </c>
      <c r="V1" s="125">
        <v>20</v>
      </c>
    </row>
    <row r="2" spans="1:22" ht="14.4">
      <c r="A2" s="472" t="s">
        <v>425</v>
      </c>
      <c r="B2" s="126" t="s">
        <v>426</v>
      </c>
      <c r="C2" s="32" t="s">
        <v>463</v>
      </c>
      <c r="D2" s="235">
        <v>2024</v>
      </c>
    </row>
    <row r="3" spans="1:22" ht="14.4">
      <c r="A3" s="473"/>
      <c r="B3" s="127"/>
      <c r="C3" s="32" t="s">
        <v>458</v>
      </c>
      <c r="D3" s="235">
        <v>2022</v>
      </c>
    </row>
    <row r="4" spans="1:22" ht="14.4">
      <c r="A4" s="473"/>
      <c r="B4" s="127"/>
      <c r="C4" s="32" t="s">
        <v>462</v>
      </c>
      <c r="D4" s="284">
        <v>45282</v>
      </c>
      <c r="E4" s="190"/>
    </row>
    <row r="5" spans="1:22" ht="14.4">
      <c r="A5" s="473"/>
      <c r="B5" s="127"/>
      <c r="C5" s="32" t="s">
        <v>452</v>
      </c>
      <c r="D5" s="121" t="s">
        <v>436</v>
      </c>
      <c r="E5" s="236" t="s">
        <v>493</v>
      </c>
      <c r="F5" s="33" t="s">
        <v>437</v>
      </c>
      <c r="G5" s="33" t="s">
        <v>437</v>
      </c>
      <c r="H5" s="33" t="s">
        <v>437</v>
      </c>
      <c r="I5" s="33" t="s">
        <v>437</v>
      </c>
      <c r="J5" s="33" t="s">
        <v>437</v>
      </c>
      <c r="K5" s="33" t="s">
        <v>437</v>
      </c>
      <c r="L5" s="33" t="s">
        <v>437</v>
      </c>
      <c r="M5" s="33" t="s">
        <v>437</v>
      </c>
      <c r="N5" s="33" t="s">
        <v>437</v>
      </c>
      <c r="O5" s="33" t="s">
        <v>437</v>
      </c>
      <c r="P5" s="33" t="s">
        <v>437</v>
      </c>
      <c r="Q5" s="33" t="s">
        <v>437</v>
      </c>
      <c r="R5" s="33" t="s">
        <v>437</v>
      </c>
      <c r="S5" s="33" t="s">
        <v>437</v>
      </c>
      <c r="T5" s="33" t="s">
        <v>437</v>
      </c>
      <c r="U5" s="33" t="s">
        <v>437</v>
      </c>
      <c r="V5" s="33"/>
    </row>
    <row r="6" spans="1:22" ht="42.6" customHeight="1">
      <c r="A6" s="128"/>
      <c r="B6" s="129"/>
      <c r="C6" s="130"/>
      <c r="D6" s="132" t="s">
        <v>446</v>
      </c>
      <c r="E6" s="35" t="s">
        <v>450</v>
      </c>
      <c r="F6" s="35" t="s">
        <v>448</v>
      </c>
      <c r="G6" s="35" t="s">
        <v>449</v>
      </c>
      <c r="H6" s="35" t="s">
        <v>447</v>
      </c>
      <c r="I6" s="35" t="s">
        <v>465</v>
      </c>
      <c r="J6" s="35" t="s">
        <v>464</v>
      </c>
      <c r="K6" s="35" t="s">
        <v>502</v>
      </c>
      <c r="L6" s="35" t="s">
        <v>536</v>
      </c>
      <c r="M6" s="35" t="s">
        <v>537</v>
      </c>
      <c r="N6" s="35" t="s">
        <v>538</v>
      </c>
      <c r="O6" s="35" t="s">
        <v>539</v>
      </c>
      <c r="P6" s="35" t="s">
        <v>505</v>
      </c>
      <c r="Q6" s="35" t="s">
        <v>506</v>
      </c>
      <c r="R6" s="35" t="s">
        <v>507</v>
      </c>
      <c r="S6" s="35" t="s">
        <v>1127</v>
      </c>
      <c r="T6" s="35" t="s">
        <v>1901</v>
      </c>
      <c r="U6" s="35" t="s">
        <v>1902</v>
      </c>
      <c r="V6" s="131" t="s">
        <v>503</v>
      </c>
    </row>
    <row r="7" spans="1:22" s="237" customFormat="1">
      <c r="A7" s="192"/>
      <c r="B7" s="193" t="s">
        <v>1105</v>
      </c>
      <c r="C7" s="194" t="s">
        <v>1106</v>
      </c>
      <c r="D7" s="191"/>
      <c r="E7" s="191"/>
      <c r="F7" s="191"/>
      <c r="G7" s="191"/>
      <c r="H7" s="191"/>
      <c r="I7" s="191"/>
      <c r="J7" s="191"/>
      <c r="K7" s="191"/>
      <c r="L7" s="191"/>
      <c r="M7" s="191"/>
      <c r="N7" s="191"/>
      <c r="O7" s="191"/>
      <c r="P7" s="191"/>
      <c r="Q7" s="191"/>
      <c r="R7" s="191"/>
      <c r="S7" s="191"/>
      <c r="T7" s="191"/>
      <c r="U7" s="191"/>
      <c r="V7" s="191"/>
    </row>
    <row r="8" spans="1:22" ht="22.5" customHeight="1">
      <c r="A8" s="281" t="s">
        <v>41</v>
      </c>
      <c r="B8" s="264" t="s">
        <v>1364</v>
      </c>
      <c r="C8" s="265" t="s">
        <v>541</v>
      </c>
      <c r="D8" s="266">
        <v>4.8299999999999998E-4</v>
      </c>
      <c r="E8" s="267">
        <v>4.4099999999999999E-4</v>
      </c>
      <c r="F8" s="267" t="s">
        <v>1365</v>
      </c>
      <c r="G8" s="267" t="s">
        <v>1365</v>
      </c>
      <c r="H8" s="267" t="s">
        <v>1365</v>
      </c>
      <c r="I8" s="267" t="s">
        <v>1365</v>
      </c>
      <c r="J8" s="267" t="s">
        <v>1365</v>
      </c>
      <c r="K8" s="267" t="s">
        <v>1365</v>
      </c>
      <c r="L8" s="267" t="s">
        <v>1365</v>
      </c>
      <c r="M8" s="267" t="s">
        <v>1365</v>
      </c>
      <c r="N8" s="267" t="s">
        <v>1365</v>
      </c>
      <c r="O8" s="267" t="s">
        <v>1365</v>
      </c>
      <c r="P8" s="267"/>
      <c r="Q8" s="267"/>
      <c r="R8" s="267"/>
      <c r="S8" s="267"/>
      <c r="T8" s="267"/>
      <c r="U8" s="267"/>
      <c r="V8" s="267" t="s">
        <v>1365</v>
      </c>
    </row>
    <row r="9" spans="1:22" ht="22.5" customHeight="1">
      <c r="A9" s="282" t="s">
        <v>42</v>
      </c>
      <c r="B9" s="268" t="s">
        <v>1366</v>
      </c>
      <c r="C9" s="265" t="s">
        <v>542</v>
      </c>
      <c r="D9" s="269">
        <v>4.6299999999999998E-4</v>
      </c>
      <c r="E9" s="267">
        <v>0</v>
      </c>
      <c r="F9" s="267" t="s">
        <v>1365</v>
      </c>
      <c r="G9" s="267" t="s">
        <v>1365</v>
      </c>
      <c r="H9" s="267" t="s">
        <v>1365</v>
      </c>
      <c r="I9" s="267" t="s">
        <v>1365</v>
      </c>
      <c r="J9" s="267" t="s">
        <v>1365</v>
      </c>
      <c r="K9" s="267" t="s">
        <v>1365</v>
      </c>
      <c r="L9" s="267" t="s">
        <v>1365</v>
      </c>
      <c r="M9" s="267" t="s">
        <v>1365</v>
      </c>
      <c r="N9" s="267" t="s">
        <v>1365</v>
      </c>
      <c r="O9" s="267" t="s">
        <v>1365</v>
      </c>
      <c r="P9" s="270"/>
      <c r="Q9" s="270"/>
      <c r="R9" s="270"/>
      <c r="S9" s="270"/>
      <c r="T9" s="270"/>
      <c r="U9" s="270"/>
      <c r="V9" s="267" t="s">
        <v>1365</v>
      </c>
    </row>
    <row r="10" spans="1:22" ht="22.5" customHeight="1">
      <c r="A10" s="282" t="s">
        <v>43</v>
      </c>
      <c r="B10" s="268" t="s">
        <v>1367</v>
      </c>
      <c r="C10" s="265" t="s">
        <v>1368</v>
      </c>
      <c r="D10" s="271">
        <v>4.9200000000000003E-4</v>
      </c>
      <c r="E10" s="267" t="s">
        <v>1365</v>
      </c>
      <c r="F10" s="267">
        <v>0</v>
      </c>
      <c r="G10" s="267">
        <v>4.37E-4</v>
      </c>
      <c r="H10" s="267" t="s">
        <v>1365</v>
      </c>
      <c r="I10" s="267" t="s">
        <v>1365</v>
      </c>
      <c r="J10" s="267" t="s">
        <v>1365</v>
      </c>
      <c r="K10" s="267" t="s">
        <v>1365</v>
      </c>
      <c r="L10" s="267" t="s">
        <v>1365</v>
      </c>
      <c r="M10" s="267" t="s">
        <v>1365</v>
      </c>
      <c r="N10" s="267" t="s">
        <v>1365</v>
      </c>
      <c r="O10" s="267" t="s">
        <v>1365</v>
      </c>
      <c r="P10" s="270"/>
      <c r="Q10" s="270"/>
      <c r="R10" s="270"/>
      <c r="S10" s="270"/>
      <c r="T10" s="270"/>
      <c r="U10" s="270"/>
      <c r="V10" s="267">
        <v>4.9200000000000003E-4</v>
      </c>
    </row>
    <row r="11" spans="1:22" ht="22.5" customHeight="1">
      <c r="A11" s="282" t="s">
        <v>543</v>
      </c>
      <c r="B11" s="268" t="s">
        <v>1128</v>
      </c>
      <c r="C11" s="265" t="s">
        <v>1129</v>
      </c>
      <c r="D11" s="271">
        <v>3.5399999999999999E-4</v>
      </c>
      <c r="E11" s="267" t="s">
        <v>1365</v>
      </c>
      <c r="F11" s="267">
        <v>0</v>
      </c>
      <c r="G11" s="267">
        <v>4.4099999999999999E-4</v>
      </c>
      <c r="H11" s="267" t="s">
        <v>1365</v>
      </c>
      <c r="I11" s="267" t="s">
        <v>1365</v>
      </c>
      <c r="J11" s="267" t="s">
        <v>1365</v>
      </c>
      <c r="K11" s="267" t="s">
        <v>1365</v>
      </c>
      <c r="L11" s="267" t="s">
        <v>1365</v>
      </c>
      <c r="M11" s="267" t="s">
        <v>1365</v>
      </c>
      <c r="N11" s="267" t="s">
        <v>1365</v>
      </c>
      <c r="O11" s="267" t="s">
        <v>1365</v>
      </c>
      <c r="P11" s="270"/>
      <c r="Q11" s="270"/>
      <c r="R11" s="270"/>
      <c r="S11" s="270"/>
      <c r="T11" s="270"/>
      <c r="U11" s="270"/>
      <c r="V11" s="267">
        <v>4.86E-4</v>
      </c>
    </row>
    <row r="12" spans="1:22" ht="22.5" customHeight="1">
      <c r="A12" s="282" t="s">
        <v>44</v>
      </c>
      <c r="B12" s="268" t="s">
        <v>1369</v>
      </c>
      <c r="C12" s="265" t="s">
        <v>544</v>
      </c>
      <c r="D12" s="271">
        <v>2.5700000000000001E-4</v>
      </c>
      <c r="E12" s="267">
        <v>3.7199999999999999E-4</v>
      </c>
      <c r="F12" s="267" t="s">
        <v>1365</v>
      </c>
      <c r="G12" s="267" t="s">
        <v>1365</v>
      </c>
      <c r="H12" s="267" t="s">
        <v>1365</v>
      </c>
      <c r="I12" s="267" t="s">
        <v>1365</v>
      </c>
      <c r="J12" s="267" t="s">
        <v>1365</v>
      </c>
      <c r="K12" s="267" t="s">
        <v>1365</v>
      </c>
      <c r="L12" s="267" t="s">
        <v>1365</v>
      </c>
      <c r="M12" s="267" t="s">
        <v>1365</v>
      </c>
      <c r="N12" s="267" t="s">
        <v>1365</v>
      </c>
      <c r="O12" s="267" t="s">
        <v>1365</v>
      </c>
      <c r="P12" s="270"/>
      <c r="Q12" s="270"/>
      <c r="R12" s="270"/>
      <c r="S12" s="270"/>
      <c r="T12" s="270"/>
      <c r="U12" s="270"/>
      <c r="V12" s="267" t="s">
        <v>1365</v>
      </c>
    </row>
    <row r="13" spans="1:22" ht="22.5" customHeight="1">
      <c r="A13" s="282" t="s">
        <v>45</v>
      </c>
      <c r="B13" s="268" t="s">
        <v>1370</v>
      </c>
      <c r="C13" s="265" t="s">
        <v>545</v>
      </c>
      <c r="D13" s="271">
        <v>4.8099999999999998E-4</v>
      </c>
      <c r="E13" s="267">
        <v>4.26E-4</v>
      </c>
      <c r="F13" s="267" t="s">
        <v>1365</v>
      </c>
      <c r="G13" s="267" t="s">
        <v>1365</v>
      </c>
      <c r="H13" s="267" t="s">
        <v>1365</v>
      </c>
      <c r="I13" s="267" t="s">
        <v>1365</v>
      </c>
      <c r="J13" s="267" t="s">
        <v>1365</v>
      </c>
      <c r="K13" s="267" t="s">
        <v>1365</v>
      </c>
      <c r="L13" s="267" t="s">
        <v>1365</v>
      </c>
      <c r="M13" s="267" t="s">
        <v>1365</v>
      </c>
      <c r="N13" s="267" t="s">
        <v>1365</v>
      </c>
      <c r="O13" s="267" t="s">
        <v>1365</v>
      </c>
      <c r="P13" s="270"/>
      <c r="Q13" s="270"/>
      <c r="R13" s="270"/>
      <c r="S13" s="270"/>
      <c r="T13" s="270"/>
      <c r="U13" s="270"/>
      <c r="V13" s="267" t="s">
        <v>1365</v>
      </c>
    </row>
    <row r="14" spans="1:22" ht="22.5" customHeight="1">
      <c r="A14" s="282" t="s">
        <v>46</v>
      </c>
      <c r="B14" s="268" t="s">
        <v>1371</v>
      </c>
      <c r="C14" s="265" t="s">
        <v>546</v>
      </c>
      <c r="D14" s="271">
        <v>4.0499999999999998E-4</v>
      </c>
      <c r="E14" s="267" t="s">
        <v>1365</v>
      </c>
      <c r="F14" s="267">
        <v>0</v>
      </c>
      <c r="G14" s="267">
        <v>0</v>
      </c>
      <c r="H14" s="267">
        <v>2.0000000000000001E-4</v>
      </c>
      <c r="I14" s="267">
        <v>2.2000000000000001E-4</v>
      </c>
      <c r="J14" s="267">
        <v>2.9999999999999997E-4</v>
      </c>
      <c r="K14" s="267">
        <v>3.4899999999999997E-4</v>
      </c>
      <c r="L14" s="267">
        <v>3.6999999999999999E-4</v>
      </c>
      <c r="M14" s="267">
        <v>4.0000000000000002E-4</v>
      </c>
      <c r="N14" s="267">
        <v>3.6699999999999998E-4</v>
      </c>
      <c r="O14" s="267" t="s">
        <v>1365</v>
      </c>
      <c r="P14" s="270"/>
      <c r="Q14" s="270"/>
      <c r="R14" s="270"/>
      <c r="S14" s="270"/>
      <c r="T14" s="270"/>
      <c r="U14" s="270"/>
      <c r="V14" s="267">
        <v>3.6200000000000002E-4</v>
      </c>
    </row>
    <row r="15" spans="1:22" ht="22.5" customHeight="1">
      <c r="A15" s="282" t="s">
        <v>47</v>
      </c>
      <c r="B15" s="268" t="s">
        <v>1372</v>
      </c>
      <c r="C15" s="265" t="s">
        <v>547</v>
      </c>
      <c r="D15" s="271">
        <v>4.08E-4</v>
      </c>
      <c r="E15" s="267" t="s">
        <v>1365</v>
      </c>
      <c r="F15" s="267">
        <v>0</v>
      </c>
      <c r="G15" s="267">
        <v>4.1800000000000002E-4</v>
      </c>
      <c r="H15" s="267" t="s">
        <v>1365</v>
      </c>
      <c r="I15" s="267" t="s">
        <v>1365</v>
      </c>
      <c r="J15" s="267" t="s">
        <v>1365</v>
      </c>
      <c r="K15" s="267" t="s">
        <v>1365</v>
      </c>
      <c r="L15" s="267" t="s">
        <v>1365</v>
      </c>
      <c r="M15" s="267" t="s">
        <v>1365</v>
      </c>
      <c r="N15" s="267" t="s">
        <v>1365</v>
      </c>
      <c r="O15" s="267" t="s">
        <v>1365</v>
      </c>
      <c r="P15" s="270"/>
      <c r="Q15" s="270"/>
      <c r="R15" s="270"/>
      <c r="S15" s="270"/>
      <c r="T15" s="270"/>
      <c r="U15" s="270"/>
      <c r="V15" s="267">
        <v>4.28E-4</v>
      </c>
    </row>
    <row r="16" spans="1:22" s="238" customFormat="1" ht="22.5" customHeight="1">
      <c r="A16" s="282" t="s">
        <v>48</v>
      </c>
      <c r="B16" s="268" t="s">
        <v>1373</v>
      </c>
      <c r="C16" s="265" t="s">
        <v>1374</v>
      </c>
      <c r="D16" s="271">
        <v>3.0200000000000002E-4</v>
      </c>
      <c r="E16" s="267" t="s">
        <v>1365</v>
      </c>
      <c r="F16" s="267">
        <v>0</v>
      </c>
      <c r="G16" s="267">
        <v>2.0000000000000001E-4</v>
      </c>
      <c r="H16" s="267">
        <v>4.7600000000000002E-4</v>
      </c>
      <c r="I16" s="267" t="s">
        <v>1365</v>
      </c>
      <c r="J16" s="267" t="s">
        <v>1365</v>
      </c>
      <c r="K16" s="267" t="s">
        <v>1365</v>
      </c>
      <c r="L16" s="267" t="s">
        <v>1365</v>
      </c>
      <c r="M16" s="267" t="s">
        <v>1365</v>
      </c>
      <c r="N16" s="267" t="s">
        <v>1365</v>
      </c>
      <c r="O16" s="267" t="s">
        <v>1365</v>
      </c>
      <c r="P16" s="270"/>
      <c r="Q16" s="270"/>
      <c r="R16" s="270"/>
      <c r="S16" s="270"/>
      <c r="T16" s="270"/>
      <c r="U16" s="270"/>
      <c r="V16" s="267">
        <v>5.1599999999999997E-4</v>
      </c>
    </row>
    <row r="17" spans="1:22" ht="22.5" customHeight="1">
      <c r="A17" s="282" t="s">
        <v>49</v>
      </c>
      <c r="B17" s="268" t="s">
        <v>1375</v>
      </c>
      <c r="C17" s="265" t="s">
        <v>1376</v>
      </c>
      <c r="D17" s="271">
        <v>5.0000000000000001E-4</v>
      </c>
      <c r="E17" s="267" t="s">
        <v>1365</v>
      </c>
      <c r="F17" s="267">
        <v>0</v>
      </c>
      <c r="G17" s="267">
        <v>4.3100000000000001E-4</v>
      </c>
      <c r="H17" s="267" t="s">
        <v>1365</v>
      </c>
      <c r="I17" s="267" t="s">
        <v>1365</v>
      </c>
      <c r="J17" s="267" t="s">
        <v>1365</v>
      </c>
      <c r="K17" s="267" t="s">
        <v>1365</v>
      </c>
      <c r="L17" s="267" t="s">
        <v>1365</v>
      </c>
      <c r="M17" s="267" t="s">
        <v>1365</v>
      </c>
      <c r="N17" s="267" t="s">
        <v>1365</v>
      </c>
      <c r="O17" s="267" t="s">
        <v>1365</v>
      </c>
      <c r="P17" s="270"/>
      <c r="Q17" s="270"/>
      <c r="R17" s="270"/>
      <c r="S17" s="270"/>
      <c r="T17" s="270"/>
      <c r="U17" s="270"/>
      <c r="V17" s="267">
        <v>5.0600000000000005E-4</v>
      </c>
    </row>
    <row r="18" spans="1:22" ht="22.5" customHeight="1">
      <c r="A18" s="282" t="s">
        <v>50</v>
      </c>
      <c r="B18" s="268" t="s">
        <v>1377</v>
      </c>
      <c r="C18" s="265" t="s">
        <v>548</v>
      </c>
      <c r="D18" s="271">
        <v>2.5799999999999998E-4</v>
      </c>
      <c r="E18" s="267" t="s">
        <v>1365</v>
      </c>
      <c r="F18" s="267">
        <v>0</v>
      </c>
      <c r="G18" s="267">
        <v>5.0299999999999997E-4</v>
      </c>
      <c r="H18" s="267" t="s">
        <v>1365</v>
      </c>
      <c r="I18" s="267" t="s">
        <v>1365</v>
      </c>
      <c r="J18" s="267" t="s">
        <v>1365</v>
      </c>
      <c r="K18" s="267" t="s">
        <v>1365</v>
      </c>
      <c r="L18" s="267" t="s">
        <v>1365</v>
      </c>
      <c r="M18" s="267" t="s">
        <v>1365</v>
      </c>
      <c r="N18" s="267" t="s">
        <v>1365</v>
      </c>
      <c r="O18" s="267" t="s">
        <v>1365</v>
      </c>
      <c r="P18" s="270"/>
      <c r="Q18" s="270"/>
      <c r="R18" s="270"/>
      <c r="S18" s="270"/>
      <c r="T18" s="270"/>
      <c r="U18" s="270"/>
      <c r="V18" s="267">
        <v>5.3399999999999997E-4</v>
      </c>
    </row>
    <row r="19" spans="1:22" ht="22.5" customHeight="1">
      <c r="A19" s="282" t="s">
        <v>51</v>
      </c>
      <c r="B19" s="268" t="s">
        <v>1378</v>
      </c>
      <c r="C19" s="265" t="s">
        <v>1379</v>
      </c>
      <c r="D19" s="271">
        <v>3.6000000000000002E-4</v>
      </c>
      <c r="E19" s="267" t="s">
        <v>1365</v>
      </c>
      <c r="F19" s="267">
        <v>0</v>
      </c>
      <c r="G19" s="267">
        <v>4.1399999999999998E-4</v>
      </c>
      <c r="H19" s="267" t="s">
        <v>1365</v>
      </c>
      <c r="I19" s="267" t="s">
        <v>1365</v>
      </c>
      <c r="J19" s="267" t="s">
        <v>1365</v>
      </c>
      <c r="K19" s="267" t="s">
        <v>1365</v>
      </c>
      <c r="L19" s="267" t="s">
        <v>1365</v>
      </c>
      <c r="M19" s="267" t="s">
        <v>1365</v>
      </c>
      <c r="N19" s="267" t="s">
        <v>1365</v>
      </c>
      <c r="O19" s="267" t="s">
        <v>1365</v>
      </c>
      <c r="P19" s="270"/>
      <c r="Q19" s="270"/>
      <c r="R19" s="270"/>
      <c r="S19" s="270"/>
      <c r="T19" s="270"/>
      <c r="U19" s="270"/>
      <c r="V19" s="267">
        <v>4.4700000000000002E-4</v>
      </c>
    </row>
    <row r="20" spans="1:22" ht="22.5" customHeight="1">
      <c r="A20" s="282" t="s">
        <v>52</v>
      </c>
      <c r="B20" s="268" t="s">
        <v>1380</v>
      </c>
      <c r="C20" s="265" t="s">
        <v>549</v>
      </c>
      <c r="D20" s="271">
        <v>3.5199999999999999E-4</v>
      </c>
      <c r="E20" s="267" t="s">
        <v>1365</v>
      </c>
      <c r="F20" s="267">
        <v>0</v>
      </c>
      <c r="G20" s="267">
        <v>2.0000000000000001E-4</v>
      </c>
      <c r="H20" s="267">
        <v>0</v>
      </c>
      <c r="I20" s="267">
        <v>0</v>
      </c>
      <c r="J20" s="267">
        <v>2.4800000000000001E-4</v>
      </c>
      <c r="K20" s="267">
        <v>0</v>
      </c>
      <c r="L20" s="267">
        <v>0</v>
      </c>
      <c r="M20" s="267">
        <v>0</v>
      </c>
      <c r="N20" s="267">
        <v>2.4800000000000001E-4</v>
      </c>
      <c r="O20" s="267">
        <v>1.6100000000000001E-4</v>
      </c>
      <c r="P20" s="270">
        <v>3.8900000000000002E-4</v>
      </c>
      <c r="Q20" s="270"/>
      <c r="R20" s="270"/>
      <c r="S20" s="270"/>
      <c r="T20" s="270"/>
      <c r="U20" s="270"/>
      <c r="V20" s="267">
        <v>3.9500000000000001E-4</v>
      </c>
    </row>
    <row r="21" spans="1:22" s="238" customFormat="1" ht="22.5" customHeight="1">
      <c r="A21" s="282" t="s">
        <v>53</v>
      </c>
      <c r="B21" s="268" t="s">
        <v>1381</v>
      </c>
      <c r="C21" s="265" t="s">
        <v>1382</v>
      </c>
      <c r="D21" s="271">
        <v>4.64E-4</v>
      </c>
      <c r="E21" s="267">
        <v>5.0000000000000001E-4</v>
      </c>
      <c r="F21" s="267" t="s">
        <v>1365</v>
      </c>
      <c r="G21" s="267" t="s">
        <v>1365</v>
      </c>
      <c r="H21" s="267" t="s">
        <v>1365</v>
      </c>
      <c r="I21" s="267" t="s">
        <v>1365</v>
      </c>
      <c r="J21" s="267" t="s">
        <v>1365</v>
      </c>
      <c r="K21" s="267" t="s">
        <v>1365</v>
      </c>
      <c r="L21" s="267" t="s">
        <v>1365</v>
      </c>
      <c r="M21" s="267" t="s">
        <v>1365</v>
      </c>
      <c r="N21" s="267" t="s">
        <v>1365</v>
      </c>
      <c r="O21" s="267" t="s">
        <v>1365</v>
      </c>
      <c r="P21" s="270"/>
      <c r="Q21" s="270"/>
      <c r="R21" s="270"/>
      <c r="S21" s="270"/>
      <c r="T21" s="270"/>
      <c r="U21" s="270"/>
      <c r="V21" s="267" t="s">
        <v>1365</v>
      </c>
    </row>
    <row r="22" spans="1:22" s="238" customFormat="1" ht="22.5" customHeight="1">
      <c r="A22" s="282" t="s">
        <v>54</v>
      </c>
      <c r="B22" s="268" t="s">
        <v>1383</v>
      </c>
      <c r="C22" s="265" t="s">
        <v>550</v>
      </c>
      <c r="D22" s="271">
        <v>3.6200000000000002E-4</v>
      </c>
      <c r="E22" s="267" t="s">
        <v>1365</v>
      </c>
      <c r="F22" s="267">
        <v>0</v>
      </c>
      <c r="G22" s="267">
        <v>4.2299999999999998E-4</v>
      </c>
      <c r="H22" s="267" t="s">
        <v>1365</v>
      </c>
      <c r="I22" s="267" t="s">
        <v>1365</v>
      </c>
      <c r="J22" s="267" t="s">
        <v>1365</v>
      </c>
      <c r="K22" s="267" t="s">
        <v>1365</v>
      </c>
      <c r="L22" s="267" t="s">
        <v>1365</v>
      </c>
      <c r="M22" s="267" t="s">
        <v>1365</v>
      </c>
      <c r="N22" s="267" t="s">
        <v>1365</v>
      </c>
      <c r="O22" s="267" t="s">
        <v>1365</v>
      </c>
      <c r="P22" s="270"/>
      <c r="Q22" s="270"/>
      <c r="R22" s="270"/>
      <c r="S22" s="270"/>
      <c r="T22" s="270"/>
      <c r="U22" s="270"/>
      <c r="V22" s="267">
        <v>4.0299999999999998E-4</v>
      </c>
    </row>
    <row r="23" spans="1:22" s="238" customFormat="1" ht="22.5" customHeight="1">
      <c r="A23" s="282" t="s">
        <v>55</v>
      </c>
      <c r="B23" s="268" t="s">
        <v>1384</v>
      </c>
      <c r="C23" s="265" t="s">
        <v>551</v>
      </c>
      <c r="D23" s="271">
        <v>4.1599999999999997E-4</v>
      </c>
      <c r="E23" s="267" t="s">
        <v>1365</v>
      </c>
      <c r="F23" s="267">
        <v>0</v>
      </c>
      <c r="G23" s="267">
        <v>4.6500000000000003E-4</v>
      </c>
      <c r="H23" s="267" t="s">
        <v>1365</v>
      </c>
      <c r="I23" s="267" t="s">
        <v>1365</v>
      </c>
      <c r="J23" s="267" t="s">
        <v>1365</v>
      </c>
      <c r="K23" s="267" t="s">
        <v>1365</v>
      </c>
      <c r="L23" s="267" t="s">
        <v>1365</v>
      </c>
      <c r="M23" s="267" t="s">
        <v>1365</v>
      </c>
      <c r="N23" s="267" t="s">
        <v>1365</v>
      </c>
      <c r="O23" s="267" t="s">
        <v>1365</v>
      </c>
      <c r="P23" s="270"/>
      <c r="Q23" s="270"/>
      <c r="R23" s="270"/>
      <c r="S23" s="270"/>
      <c r="T23" s="270"/>
      <c r="U23" s="270"/>
      <c r="V23" s="267">
        <v>4.84E-4</v>
      </c>
    </row>
    <row r="24" spans="1:22" s="238" customFormat="1" ht="22.5" customHeight="1">
      <c r="A24" s="282" t="s">
        <v>56</v>
      </c>
      <c r="B24" s="268" t="s">
        <v>1385</v>
      </c>
      <c r="C24" s="265" t="s">
        <v>552</v>
      </c>
      <c r="D24" s="271">
        <v>5.3600000000000002E-4</v>
      </c>
      <c r="E24" s="267" t="s">
        <v>1365</v>
      </c>
      <c r="F24" s="267">
        <v>0</v>
      </c>
      <c r="G24" s="267">
        <v>4.9799999999999996E-4</v>
      </c>
      <c r="H24" s="267" t="s">
        <v>1365</v>
      </c>
      <c r="I24" s="267" t="s">
        <v>1365</v>
      </c>
      <c r="J24" s="267" t="s">
        <v>1365</v>
      </c>
      <c r="K24" s="267" t="s">
        <v>1365</v>
      </c>
      <c r="L24" s="267" t="s">
        <v>1365</v>
      </c>
      <c r="M24" s="267" t="s">
        <v>1365</v>
      </c>
      <c r="N24" s="267" t="s">
        <v>1365</v>
      </c>
      <c r="O24" s="267" t="s">
        <v>1365</v>
      </c>
      <c r="P24" s="270"/>
      <c r="Q24" s="270"/>
      <c r="R24" s="270"/>
      <c r="S24" s="270"/>
      <c r="T24" s="270"/>
      <c r="U24" s="270"/>
      <c r="V24" s="267">
        <v>5.0600000000000005E-4</v>
      </c>
    </row>
    <row r="25" spans="1:22" s="238" customFormat="1" ht="22.5" customHeight="1">
      <c r="A25" s="282" t="s">
        <v>57</v>
      </c>
      <c r="B25" s="268" t="s">
        <v>1386</v>
      </c>
      <c r="C25" s="265" t="s">
        <v>553</v>
      </c>
      <c r="D25" s="271">
        <v>1.64E-4</v>
      </c>
      <c r="E25" s="267" t="s">
        <v>1365</v>
      </c>
      <c r="F25" s="267">
        <v>0</v>
      </c>
      <c r="G25" s="267">
        <v>2.1699999999999999E-4</v>
      </c>
      <c r="H25" s="267">
        <v>2.8200000000000002E-4</v>
      </c>
      <c r="I25" s="267">
        <v>3.0400000000000002E-4</v>
      </c>
      <c r="J25" s="267">
        <v>5.62E-4</v>
      </c>
      <c r="K25" s="267" t="s">
        <v>1365</v>
      </c>
      <c r="L25" s="267" t="s">
        <v>1365</v>
      </c>
      <c r="M25" s="267" t="s">
        <v>1365</v>
      </c>
      <c r="N25" s="267" t="s">
        <v>1365</v>
      </c>
      <c r="O25" s="267" t="s">
        <v>1365</v>
      </c>
      <c r="P25" s="270"/>
      <c r="Q25" s="270"/>
      <c r="R25" s="270"/>
      <c r="S25" s="270"/>
      <c r="T25" s="270"/>
      <c r="U25" s="270"/>
      <c r="V25" s="267">
        <v>4.8200000000000001E-4</v>
      </c>
    </row>
    <row r="26" spans="1:22" s="238" customFormat="1" ht="22.5" customHeight="1">
      <c r="A26" s="282" t="s">
        <v>58</v>
      </c>
      <c r="B26" s="268" t="s">
        <v>1387</v>
      </c>
      <c r="C26" s="265" t="s">
        <v>554</v>
      </c>
      <c r="D26" s="271">
        <v>2.1100000000000001E-4</v>
      </c>
      <c r="E26" s="267" t="s">
        <v>1365</v>
      </c>
      <c r="F26" s="267">
        <v>4.3999999999999999E-5</v>
      </c>
      <c r="G26" s="267">
        <v>2.1000000000000001E-4</v>
      </c>
      <c r="H26" s="267" t="s">
        <v>1365</v>
      </c>
      <c r="I26" s="267" t="s">
        <v>1365</v>
      </c>
      <c r="J26" s="267" t="s">
        <v>1365</v>
      </c>
      <c r="K26" s="267" t="s">
        <v>1365</v>
      </c>
      <c r="L26" s="267" t="s">
        <v>1365</v>
      </c>
      <c r="M26" s="267" t="s">
        <v>1365</v>
      </c>
      <c r="N26" s="267" t="s">
        <v>1365</v>
      </c>
      <c r="O26" s="267" t="s">
        <v>1365</v>
      </c>
      <c r="P26" s="270"/>
      <c r="Q26" s="270"/>
      <c r="R26" s="270"/>
      <c r="S26" s="270"/>
      <c r="T26" s="270"/>
      <c r="U26" s="270"/>
      <c r="V26" s="267">
        <v>6.02E-4</v>
      </c>
    </row>
    <row r="27" spans="1:22" s="238" customFormat="1" ht="22.5" customHeight="1">
      <c r="A27" s="282" t="s">
        <v>59</v>
      </c>
      <c r="B27" s="268" t="s">
        <v>1388</v>
      </c>
      <c r="C27" s="265" t="s">
        <v>555</v>
      </c>
      <c r="D27" s="271">
        <v>4.4900000000000002E-4</v>
      </c>
      <c r="E27" s="267" t="s">
        <v>1365</v>
      </c>
      <c r="F27" s="267">
        <v>2.3900000000000001E-4</v>
      </c>
      <c r="G27" s="267">
        <v>0</v>
      </c>
      <c r="H27" s="267">
        <v>3.9100000000000002E-4</v>
      </c>
      <c r="I27" s="267">
        <v>4.84E-4</v>
      </c>
      <c r="J27" s="267" t="s">
        <v>1365</v>
      </c>
      <c r="K27" s="267" t="s">
        <v>1365</v>
      </c>
      <c r="L27" s="267" t="s">
        <v>1365</v>
      </c>
      <c r="M27" s="267" t="s">
        <v>1365</v>
      </c>
      <c r="N27" s="267" t="s">
        <v>1365</v>
      </c>
      <c r="O27" s="267" t="s">
        <v>1365</v>
      </c>
      <c r="P27" s="270"/>
      <c r="Q27" s="270"/>
      <c r="R27" s="270"/>
      <c r="S27" s="270"/>
      <c r="T27" s="270"/>
      <c r="U27" s="270"/>
      <c r="V27" s="267">
        <v>3.3700000000000001E-4</v>
      </c>
    </row>
    <row r="28" spans="1:22" s="238" customFormat="1" ht="22.5" customHeight="1">
      <c r="A28" s="282" t="s">
        <v>60</v>
      </c>
      <c r="B28" s="268" t="s">
        <v>1389</v>
      </c>
      <c r="C28" s="265" t="s">
        <v>556</v>
      </c>
      <c r="D28" s="271">
        <v>1.8000000000000001E-4</v>
      </c>
      <c r="E28" s="267" t="s">
        <v>1365</v>
      </c>
      <c r="F28" s="267">
        <v>0</v>
      </c>
      <c r="G28" s="267">
        <v>0</v>
      </c>
      <c r="H28" s="267">
        <v>2.5900000000000001E-4</v>
      </c>
      <c r="I28" s="267">
        <v>2.5999999999999998E-4</v>
      </c>
      <c r="J28" s="267">
        <v>2.2599999999999999E-4</v>
      </c>
      <c r="K28" s="267">
        <v>2.1800000000000001E-4</v>
      </c>
      <c r="L28" s="267">
        <v>3.2000000000000003E-4</v>
      </c>
      <c r="M28" s="267">
        <v>3.7800000000000003E-4</v>
      </c>
      <c r="N28" s="267">
        <v>2.5000000000000001E-4</v>
      </c>
      <c r="O28" s="267">
        <v>3.5E-4</v>
      </c>
      <c r="P28" s="272">
        <v>1.8100000000000001E-4</v>
      </c>
      <c r="Q28" s="272">
        <v>2.34E-4</v>
      </c>
      <c r="R28" s="272">
        <v>3.8699999999999997E-4</v>
      </c>
      <c r="S28" s="272">
        <v>6.7999999999999999E-5</v>
      </c>
      <c r="T28" s="272">
        <v>2.12E-4</v>
      </c>
      <c r="U28" s="272">
        <v>1.85E-4</v>
      </c>
      <c r="V28" s="267">
        <v>2.43E-4</v>
      </c>
    </row>
    <row r="29" spans="1:22" s="238" customFormat="1" ht="22.5" customHeight="1">
      <c r="A29" s="282" t="s">
        <v>61</v>
      </c>
      <c r="B29" s="268" t="s">
        <v>1390</v>
      </c>
      <c r="C29" s="265" t="s">
        <v>557</v>
      </c>
      <c r="D29" s="271">
        <v>6.9999999999999994E-5</v>
      </c>
      <c r="E29" s="267" t="s">
        <v>1365</v>
      </c>
      <c r="F29" s="267">
        <v>0</v>
      </c>
      <c r="G29" s="267">
        <v>0</v>
      </c>
      <c r="H29" s="267">
        <v>8.0000000000000007E-5</v>
      </c>
      <c r="I29" s="267" t="s">
        <v>1365</v>
      </c>
      <c r="J29" s="267" t="s">
        <v>1365</v>
      </c>
      <c r="K29" s="267" t="s">
        <v>1365</v>
      </c>
      <c r="L29" s="267" t="s">
        <v>1365</v>
      </c>
      <c r="M29" s="267" t="s">
        <v>1365</v>
      </c>
      <c r="N29" s="267" t="s">
        <v>1365</v>
      </c>
      <c r="O29" s="267" t="s">
        <v>1365</v>
      </c>
      <c r="P29" s="270"/>
      <c r="Q29" s="270"/>
      <c r="R29" s="270"/>
      <c r="S29" s="270"/>
      <c r="T29" s="270"/>
      <c r="U29" s="270"/>
      <c r="V29" s="267">
        <v>0</v>
      </c>
    </row>
    <row r="30" spans="1:22" s="238" customFormat="1" ht="22.5" customHeight="1">
      <c r="A30" s="282" t="s">
        <v>62</v>
      </c>
      <c r="B30" s="268" t="s">
        <v>1391</v>
      </c>
      <c r="C30" s="265" t="s">
        <v>558</v>
      </c>
      <c r="D30" s="271">
        <v>4.4099999999999999E-4</v>
      </c>
      <c r="E30" s="267" t="s">
        <v>1365</v>
      </c>
      <c r="F30" s="267">
        <v>0</v>
      </c>
      <c r="G30" s="267">
        <v>3.6200000000000002E-4</v>
      </c>
      <c r="H30" s="267">
        <v>1.76E-4</v>
      </c>
      <c r="I30" s="267">
        <v>0</v>
      </c>
      <c r="J30" s="267">
        <v>4.1300000000000001E-4</v>
      </c>
      <c r="K30" s="267" t="s">
        <v>1365</v>
      </c>
      <c r="L30" s="267" t="s">
        <v>1365</v>
      </c>
      <c r="M30" s="267" t="s">
        <v>1365</v>
      </c>
      <c r="N30" s="267" t="s">
        <v>1365</v>
      </c>
      <c r="O30" s="267" t="s">
        <v>1365</v>
      </c>
      <c r="P30" s="270"/>
      <c r="Q30" s="270"/>
      <c r="R30" s="270"/>
      <c r="S30" s="270"/>
      <c r="T30" s="270"/>
      <c r="U30" s="270"/>
      <c r="V30" s="267">
        <v>1.1919999999999999E-3</v>
      </c>
    </row>
    <row r="31" spans="1:22" s="238" customFormat="1" ht="22.5" customHeight="1">
      <c r="A31" s="282" t="s">
        <v>63</v>
      </c>
      <c r="B31" s="268" t="s">
        <v>1392</v>
      </c>
      <c r="C31" s="265" t="s">
        <v>559</v>
      </c>
      <c r="D31" s="271">
        <v>2.5999999999999998E-4</v>
      </c>
      <c r="E31" s="267" t="s">
        <v>1365</v>
      </c>
      <c r="F31" s="267">
        <v>0</v>
      </c>
      <c r="G31" s="267">
        <v>0</v>
      </c>
      <c r="H31" s="267">
        <v>2.0000000000000001E-4</v>
      </c>
      <c r="I31" s="267">
        <v>4.95E-4</v>
      </c>
      <c r="J31" s="267" t="s">
        <v>1365</v>
      </c>
      <c r="K31" s="267" t="s">
        <v>1365</v>
      </c>
      <c r="L31" s="267" t="s">
        <v>1365</v>
      </c>
      <c r="M31" s="267" t="s">
        <v>1365</v>
      </c>
      <c r="N31" s="267" t="s">
        <v>1365</v>
      </c>
      <c r="O31" s="267" t="s">
        <v>1365</v>
      </c>
      <c r="P31" s="270"/>
      <c r="Q31" s="270"/>
      <c r="R31" s="270"/>
      <c r="S31" s="270"/>
      <c r="T31" s="270"/>
      <c r="U31" s="270"/>
      <c r="V31" s="267">
        <v>3.1599999999999998E-4</v>
      </c>
    </row>
    <row r="32" spans="1:22" s="238" customFormat="1" ht="22.5" customHeight="1">
      <c r="A32" s="282" t="s">
        <v>64</v>
      </c>
      <c r="B32" s="268" t="s">
        <v>1393</v>
      </c>
      <c r="C32" s="265" t="s">
        <v>560</v>
      </c>
      <c r="D32" s="271">
        <v>4.0299999999999998E-4</v>
      </c>
      <c r="E32" s="267" t="s">
        <v>1365</v>
      </c>
      <c r="F32" s="267">
        <v>0</v>
      </c>
      <c r="G32" s="267">
        <v>0</v>
      </c>
      <c r="H32" s="267">
        <v>2.6400000000000002E-4</v>
      </c>
      <c r="I32" s="267">
        <v>1.75E-4</v>
      </c>
      <c r="J32" s="267">
        <v>0</v>
      </c>
      <c r="K32" s="267">
        <v>6.4999999999999994E-5</v>
      </c>
      <c r="L32" s="267">
        <v>0</v>
      </c>
      <c r="M32" s="267">
        <v>0</v>
      </c>
      <c r="N32" s="267">
        <v>0</v>
      </c>
      <c r="O32" s="267">
        <v>0</v>
      </c>
      <c r="P32" s="270">
        <v>4.28E-4</v>
      </c>
      <c r="Q32" s="270"/>
      <c r="R32" s="270"/>
      <c r="S32" s="270"/>
      <c r="T32" s="270"/>
      <c r="U32" s="270"/>
      <c r="V32" s="267">
        <v>4.95E-4</v>
      </c>
    </row>
    <row r="33" spans="1:22" s="238" customFormat="1" ht="22.5" customHeight="1">
      <c r="A33" s="281" t="s">
        <v>65</v>
      </c>
      <c r="B33" s="264" t="s">
        <v>1394</v>
      </c>
      <c r="C33" s="265" t="s">
        <v>1395</v>
      </c>
      <c r="D33" s="271">
        <v>4.7899999999999999E-4</v>
      </c>
      <c r="E33" s="267">
        <v>4.3399999999999998E-4</v>
      </c>
      <c r="F33" s="267" t="s">
        <v>1365</v>
      </c>
      <c r="G33" s="267" t="s">
        <v>1365</v>
      </c>
      <c r="H33" s="267" t="s">
        <v>1365</v>
      </c>
      <c r="I33" s="267" t="s">
        <v>1365</v>
      </c>
      <c r="J33" s="267" t="s">
        <v>1365</v>
      </c>
      <c r="K33" s="267" t="s">
        <v>1365</v>
      </c>
      <c r="L33" s="267" t="s">
        <v>1365</v>
      </c>
      <c r="M33" s="267" t="s">
        <v>1365</v>
      </c>
      <c r="N33" s="267" t="s">
        <v>1365</v>
      </c>
      <c r="O33" s="267" t="s">
        <v>1365</v>
      </c>
      <c r="P33" s="270"/>
      <c r="Q33" s="270"/>
      <c r="R33" s="270"/>
      <c r="S33" s="270"/>
      <c r="T33" s="270"/>
      <c r="U33" s="270"/>
      <c r="V33" s="267" t="s">
        <v>1365</v>
      </c>
    </row>
    <row r="34" spans="1:22" ht="22.5" customHeight="1">
      <c r="A34" s="282" t="s">
        <v>66</v>
      </c>
      <c r="B34" s="268" t="s">
        <v>1396</v>
      </c>
      <c r="C34" s="265" t="s">
        <v>1397</v>
      </c>
      <c r="D34" s="271">
        <v>3.4000000000000002E-4</v>
      </c>
      <c r="E34" s="267">
        <v>3.9500000000000001E-4</v>
      </c>
      <c r="F34" s="267" t="s">
        <v>1365</v>
      </c>
      <c r="G34" s="267" t="s">
        <v>1365</v>
      </c>
      <c r="H34" s="267" t="s">
        <v>1365</v>
      </c>
      <c r="I34" s="267" t="s">
        <v>1365</v>
      </c>
      <c r="J34" s="267" t="s">
        <v>1365</v>
      </c>
      <c r="K34" s="267" t="s">
        <v>1365</v>
      </c>
      <c r="L34" s="267" t="s">
        <v>1365</v>
      </c>
      <c r="M34" s="267" t="s">
        <v>1365</v>
      </c>
      <c r="N34" s="267" t="s">
        <v>1365</v>
      </c>
      <c r="O34" s="267" t="s">
        <v>1365</v>
      </c>
      <c r="P34" s="270"/>
      <c r="Q34" s="270"/>
      <c r="R34" s="270"/>
      <c r="S34" s="270"/>
      <c r="T34" s="270"/>
      <c r="U34" s="270"/>
      <c r="V34" s="267" t="s">
        <v>1365</v>
      </c>
    </row>
    <row r="35" spans="1:22" ht="22.5" customHeight="1">
      <c r="A35" s="282" t="s">
        <v>67</v>
      </c>
      <c r="B35" s="268" t="s">
        <v>1398</v>
      </c>
      <c r="C35" s="265" t="s">
        <v>1399</v>
      </c>
      <c r="D35" s="271">
        <v>7.8799999999999996E-4</v>
      </c>
      <c r="E35" s="267" t="s">
        <v>1365</v>
      </c>
      <c r="F35" s="267">
        <v>0</v>
      </c>
      <c r="G35" s="267">
        <v>1.8900000000000001E-4</v>
      </c>
      <c r="H35" s="267">
        <v>1.2179999999999999E-3</v>
      </c>
      <c r="I35" s="267" t="s">
        <v>1365</v>
      </c>
      <c r="J35" s="267" t="s">
        <v>1365</v>
      </c>
      <c r="K35" s="267" t="s">
        <v>1365</v>
      </c>
      <c r="L35" s="267" t="s">
        <v>1365</v>
      </c>
      <c r="M35" s="267" t="s">
        <v>1365</v>
      </c>
      <c r="N35" s="267" t="s">
        <v>1365</v>
      </c>
      <c r="O35" s="267" t="s">
        <v>1365</v>
      </c>
      <c r="P35" s="270"/>
      <c r="Q35" s="270"/>
      <c r="R35" s="270"/>
      <c r="S35" s="270"/>
      <c r="T35" s="270"/>
      <c r="U35" s="270"/>
      <c r="V35" s="267">
        <v>5.5599999999999996E-4</v>
      </c>
    </row>
    <row r="36" spans="1:22" ht="22.5" customHeight="1">
      <c r="A36" s="282" t="s">
        <v>68</v>
      </c>
      <c r="B36" s="268" t="s">
        <v>1400</v>
      </c>
      <c r="C36" s="265" t="s">
        <v>561</v>
      </c>
      <c r="D36" s="271">
        <v>3.0000000000000001E-5</v>
      </c>
      <c r="E36" s="267">
        <v>4.4700000000000002E-4</v>
      </c>
      <c r="F36" s="267" t="s">
        <v>1365</v>
      </c>
      <c r="G36" s="267" t="s">
        <v>1365</v>
      </c>
      <c r="H36" s="267" t="s">
        <v>1365</v>
      </c>
      <c r="I36" s="267" t="s">
        <v>1365</v>
      </c>
      <c r="J36" s="267" t="s">
        <v>1365</v>
      </c>
      <c r="K36" s="267" t="s">
        <v>1365</v>
      </c>
      <c r="L36" s="267" t="s">
        <v>1365</v>
      </c>
      <c r="M36" s="267" t="s">
        <v>1365</v>
      </c>
      <c r="N36" s="267" t="s">
        <v>1365</v>
      </c>
      <c r="O36" s="267" t="s">
        <v>1365</v>
      </c>
      <c r="P36" s="270"/>
      <c r="Q36" s="270"/>
      <c r="R36" s="270"/>
      <c r="S36" s="270"/>
      <c r="T36" s="270"/>
      <c r="U36" s="270"/>
      <c r="V36" s="267" t="s">
        <v>1365</v>
      </c>
    </row>
    <row r="37" spans="1:22" ht="22.5" customHeight="1">
      <c r="A37" s="282" t="s">
        <v>69</v>
      </c>
      <c r="B37" s="268" t="s">
        <v>1401</v>
      </c>
      <c r="C37" s="265" t="s">
        <v>562</v>
      </c>
      <c r="D37" s="271">
        <v>3.5199999999999999E-4</v>
      </c>
      <c r="E37" s="267" t="s">
        <v>1365</v>
      </c>
      <c r="F37" s="267">
        <v>3.8900000000000002E-4</v>
      </c>
      <c r="G37" s="267">
        <v>3.6200000000000002E-4</v>
      </c>
      <c r="H37" s="267" t="s">
        <v>1365</v>
      </c>
      <c r="I37" s="267" t="s">
        <v>1365</v>
      </c>
      <c r="J37" s="267" t="s">
        <v>1365</v>
      </c>
      <c r="K37" s="267" t="s">
        <v>1365</v>
      </c>
      <c r="L37" s="267" t="s">
        <v>1365</v>
      </c>
      <c r="M37" s="267" t="s">
        <v>1365</v>
      </c>
      <c r="N37" s="267" t="s">
        <v>1365</v>
      </c>
      <c r="O37" s="267" t="s">
        <v>1365</v>
      </c>
      <c r="P37" s="270"/>
      <c r="Q37" s="270"/>
      <c r="R37" s="270"/>
      <c r="S37" s="270"/>
      <c r="T37" s="270"/>
      <c r="U37" s="270"/>
      <c r="V37" s="267">
        <v>3.0600000000000001E-4</v>
      </c>
    </row>
    <row r="38" spans="1:22" ht="22.5" customHeight="1">
      <c r="A38" s="282" t="s">
        <v>70</v>
      </c>
      <c r="B38" s="268" t="s">
        <v>1402</v>
      </c>
      <c r="C38" s="265" t="s">
        <v>563</v>
      </c>
      <c r="D38" s="271">
        <v>4.57E-4</v>
      </c>
      <c r="E38" s="267" t="s">
        <v>1365</v>
      </c>
      <c r="F38" s="267">
        <v>0</v>
      </c>
      <c r="G38" s="267">
        <v>4.7399999999999997E-4</v>
      </c>
      <c r="H38" s="267" t="s">
        <v>1365</v>
      </c>
      <c r="I38" s="267" t="s">
        <v>1365</v>
      </c>
      <c r="J38" s="267" t="s">
        <v>1365</v>
      </c>
      <c r="K38" s="267" t="s">
        <v>1365</v>
      </c>
      <c r="L38" s="267" t="s">
        <v>1365</v>
      </c>
      <c r="M38" s="267" t="s">
        <v>1365</v>
      </c>
      <c r="N38" s="267" t="s">
        <v>1365</v>
      </c>
      <c r="O38" s="267" t="s">
        <v>1365</v>
      </c>
      <c r="P38" s="270"/>
      <c r="Q38" s="270"/>
      <c r="R38" s="270"/>
      <c r="S38" s="270"/>
      <c r="T38" s="270"/>
      <c r="U38" s="270"/>
      <c r="V38" s="267">
        <v>4.7199999999999998E-4</v>
      </c>
    </row>
    <row r="39" spans="1:22" ht="22.5" customHeight="1">
      <c r="A39" s="282" t="s">
        <v>1876</v>
      </c>
      <c r="B39" s="268" t="s">
        <v>1403</v>
      </c>
      <c r="C39" s="265" t="s">
        <v>1404</v>
      </c>
      <c r="D39" s="271">
        <v>5.22E-4</v>
      </c>
      <c r="E39" s="267">
        <v>4.66E-4</v>
      </c>
      <c r="F39" s="267" t="s">
        <v>1365</v>
      </c>
      <c r="G39" s="267" t="s">
        <v>1365</v>
      </c>
      <c r="H39" s="267" t="s">
        <v>1365</v>
      </c>
      <c r="I39" s="267" t="s">
        <v>1365</v>
      </c>
      <c r="J39" s="267" t="s">
        <v>1365</v>
      </c>
      <c r="K39" s="267" t="s">
        <v>1365</v>
      </c>
      <c r="L39" s="267" t="s">
        <v>1365</v>
      </c>
      <c r="M39" s="267" t="s">
        <v>1365</v>
      </c>
      <c r="N39" s="267" t="s">
        <v>1365</v>
      </c>
      <c r="O39" s="267" t="s">
        <v>1365</v>
      </c>
      <c r="P39" s="270"/>
      <c r="Q39" s="270"/>
      <c r="R39" s="270"/>
      <c r="S39" s="270"/>
      <c r="T39" s="270"/>
      <c r="U39" s="270"/>
      <c r="V39" s="267" t="s">
        <v>1365</v>
      </c>
    </row>
    <row r="40" spans="1:22" ht="22.5" customHeight="1">
      <c r="A40" s="282" t="s">
        <v>71</v>
      </c>
      <c r="B40" s="268" t="s">
        <v>1405</v>
      </c>
      <c r="C40" s="265" t="s">
        <v>564</v>
      </c>
      <c r="D40" s="271">
        <v>4.7100000000000001E-4</v>
      </c>
      <c r="E40" s="267" t="s">
        <v>1365</v>
      </c>
      <c r="F40" s="267">
        <v>4.73E-4</v>
      </c>
      <c r="G40" s="267">
        <v>0</v>
      </c>
      <c r="H40" s="267" t="s">
        <v>1365</v>
      </c>
      <c r="I40" s="267" t="s">
        <v>1365</v>
      </c>
      <c r="J40" s="267" t="s">
        <v>1365</v>
      </c>
      <c r="K40" s="267" t="s">
        <v>1365</v>
      </c>
      <c r="L40" s="267" t="s">
        <v>1365</v>
      </c>
      <c r="M40" s="267" t="s">
        <v>1365</v>
      </c>
      <c r="N40" s="267" t="s">
        <v>1365</v>
      </c>
      <c r="O40" s="267" t="s">
        <v>1365</v>
      </c>
      <c r="P40" s="270"/>
      <c r="Q40" s="270"/>
      <c r="R40" s="270"/>
      <c r="S40" s="270"/>
      <c r="T40" s="270"/>
      <c r="U40" s="270"/>
      <c r="V40" s="267">
        <v>4.5399999999999998E-4</v>
      </c>
    </row>
    <row r="41" spans="1:22" s="238" customFormat="1" ht="22.5" customHeight="1">
      <c r="A41" s="282" t="s">
        <v>72</v>
      </c>
      <c r="B41" s="268" t="s">
        <v>1406</v>
      </c>
      <c r="C41" s="265" t="s">
        <v>565</v>
      </c>
      <c r="D41" s="271">
        <v>4.4099999999999999E-4</v>
      </c>
      <c r="E41" s="267" t="s">
        <v>1365</v>
      </c>
      <c r="F41" s="267">
        <v>4.0000000000000002E-4</v>
      </c>
      <c r="G41" s="267">
        <v>2.9599999999999998E-4</v>
      </c>
      <c r="H41" s="267">
        <v>4.4999999999999999E-4</v>
      </c>
      <c r="I41" s="267" t="s">
        <v>1365</v>
      </c>
      <c r="J41" s="267" t="s">
        <v>1365</v>
      </c>
      <c r="K41" s="267" t="s">
        <v>1365</v>
      </c>
      <c r="L41" s="267" t="s">
        <v>1365</v>
      </c>
      <c r="M41" s="267" t="s">
        <v>1365</v>
      </c>
      <c r="N41" s="267" t="s">
        <v>1365</v>
      </c>
      <c r="O41" s="267" t="s">
        <v>1365</v>
      </c>
      <c r="P41" s="270"/>
      <c r="Q41" s="270"/>
      <c r="R41" s="270"/>
      <c r="S41" s="270"/>
      <c r="T41" s="270"/>
      <c r="U41" s="270"/>
      <c r="V41" s="267">
        <v>3.6600000000000001E-4</v>
      </c>
    </row>
    <row r="42" spans="1:22" ht="22.5" customHeight="1">
      <c r="A42" s="282" t="s">
        <v>73</v>
      </c>
      <c r="B42" s="268" t="s">
        <v>1407</v>
      </c>
      <c r="C42" s="265" t="s">
        <v>566</v>
      </c>
      <c r="D42" s="271">
        <v>3.7100000000000002E-4</v>
      </c>
      <c r="E42" s="267" t="s">
        <v>1365</v>
      </c>
      <c r="F42" s="267">
        <v>0</v>
      </c>
      <c r="G42" s="267">
        <v>0</v>
      </c>
      <c r="H42" s="267">
        <v>4.6999999999999999E-4</v>
      </c>
      <c r="I42" s="267" t="s">
        <v>1365</v>
      </c>
      <c r="J42" s="267" t="s">
        <v>1365</v>
      </c>
      <c r="K42" s="267" t="s">
        <v>1365</v>
      </c>
      <c r="L42" s="267" t="s">
        <v>1365</v>
      </c>
      <c r="M42" s="267" t="s">
        <v>1365</v>
      </c>
      <c r="N42" s="267" t="s">
        <v>1365</v>
      </c>
      <c r="O42" s="267" t="s">
        <v>1365</v>
      </c>
      <c r="P42" s="270"/>
      <c r="Q42" s="270"/>
      <c r="R42" s="270"/>
      <c r="S42" s="270"/>
      <c r="T42" s="270"/>
      <c r="U42" s="270"/>
      <c r="V42" s="267">
        <v>4.6299999999999998E-4</v>
      </c>
    </row>
    <row r="43" spans="1:22" ht="22.5" customHeight="1">
      <c r="A43" s="282" t="s">
        <v>74</v>
      </c>
      <c r="B43" s="268" t="s">
        <v>1408</v>
      </c>
      <c r="C43" s="265" t="s">
        <v>567</v>
      </c>
      <c r="D43" s="271">
        <v>4.64E-4</v>
      </c>
      <c r="E43" s="267" t="s">
        <v>1365</v>
      </c>
      <c r="F43" s="267">
        <v>0</v>
      </c>
      <c r="G43" s="267">
        <v>3.7800000000000003E-4</v>
      </c>
      <c r="H43" s="267" t="s">
        <v>1365</v>
      </c>
      <c r="I43" s="267" t="s">
        <v>1365</v>
      </c>
      <c r="J43" s="267" t="s">
        <v>1365</v>
      </c>
      <c r="K43" s="267" t="s">
        <v>1365</v>
      </c>
      <c r="L43" s="267" t="s">
        <v>1365</v>
      </c>
      <c r="M43" s="267" t="s">
        <v>1365</v>
      </c>
      <c r="N43" s="267" t="s">
        <v>1365</v>
      </c>
      <c r="O43" s="267" t="s">
        <v>1365</v>
      </c>
      <c r="P43" s="270"/>
      <c r="Q43" s="270"/>
      <c r="R43" s="270"/>
      <c r="S43" s="270"/>
      <c r="T43" s="270"/>
      <c r="U43" s="270"/>
      <c r="V43" s="267">
        <v>2.7399999999999999E-4</v>
      </c>
    </row>
    <row r="44" spans="1:22" ht="22.5" customHeight="1">
      <c r="A44" s="282" t="s">
        <v>75</v>
      </c>
      <c r="B44" s="268" t="s">
        <v>1409</v>
      </c>
      <c r="C44" s="265" t="s">
        <v>568</v>
      </c>
      <c r="D44" s="271">
        <v>3.9399999999999998E-4</v>
      </c>
      <c r="E44" s="267" t="s">
        <v>1365</v>
      </c>
      <c r="F44" s="267">
        <v>0</v>
      </c>
      <c r="G44" s="267">
        <v>0</v>
      </c>
      <c r="H44" s="267">
        <v>3.59E-4</v>
      </c>
      <c r="I44" s="267">
        <v>4.5600000000000003E-4</v>
      </c>
      <c r="J44" s="267" t="s">
        <v>1365</v>
      </c>
      <c r="K44" s="267" t="s">
        <v>1365</v>
      </c>
      <c r="L44" s="267" t="s">
        <v>1365</v>
      </c>
      <c r="M44" s="267" t="s">
        <v>1365</v>
      </c>
      <c r="N44" s="267" t="s">
        <v>1365</v>
      </c>
      <c r="O44" s="267" t="s">
        <v>1365</v>
      </c>
      <c r="P44" s="270"/>
      <c r="Q44" s="270"/>
      <c r="R44" s="270"/>
      <c r="S44" s="270"/>
      <c r="T44" s="270"/>
      <c r="U44" s="270"/>
      <c r="V44" s="267">
        <v>4.55E-4</v>
      </c>
    </row>
    <row r="45" spans="1:22" ht="22.5" customHeight="1">
      <c r="A45" s="282" t="s">
        <v>76</v>
      </c>
      <c r="B45" s="268" t="s">
        <v>1130</v>
      </c>
      <c r="C45" s="265" t="s">
        <v>1131</v>
      </c>
      <c r="D45" s="271">
        <v>3.4600000000000001E-4</v>
      </c>
      <c r="E45" s="267" t="s">
        <v>1365</v>
      </c>
      <c r="F45" s="267">
        <v>2.2699999999999999E-4</v>
      </c>
      <c r="G45" s="267">
        <v>0</v>
      </c>
      <c r="H45" s="267">
        <v>4.4999999999999999E-4</v>
      </c>
      <c r="I45" s="267" t="s">
        <v>1365</v>
      </c>
      <c r="J45" s="267" t="s">
        <v>1365</v>
      </c>
      <c r="K45" s="267" t="s">
        <v>1365</v>
      </c>
      <c r="L45" s="267" t="s">
        <v>1365</v>
      </c>
      <c r="M45" s="267" t="s">
        <v>1365</v>
      </c>
      <c r="N45" s="267" t="s">
        <v>1365</v>
      </c>
      <c r="O45" s="267" t="s">
        <v>1365</v>
      </c>
      <c r="P45" s="270"/>
      <c r="Q45" s="270"/>
      <c r="R45" s="270"/>
      <c r="S45" s="270"/>
      <c r="T45" s="270"/>
      <c r="U45" s="270"/>
      <c r="V45" s="267">
        <v>5.1900000000000004E-4</v>
      </c>
    </row>
    <row r="46" spans="1:22" s="238" customFormat="1" ht="22.5" customHeight="1">
      <c r="A46" s="282" t="s">
        <v>77</v>
      </c>
      <c r="B46" s="268" t="s">
        <v>1410</v>
      </c>
      <c r="C46" s="265" t="s">
        <v>1411</v>
      </c>
      <c r="D46" s="271">
        <v>4.0000000000000002E-4</v>
      </c>
      <c r="E46" s="267" t="s">
        <v>1365</v>
      </c>
      <c r="F46" s="267">
        <v>0</v>
      </c>
      <c r="G46" s="267">
        <v>0</v>
      </c>
      <c r="H46" s="267">
        <v>0</v>
      </c>
      <c r="I46" s="267">
        <v>0</v>
      </c>
      <c r="J46" s="267">
        <v>4.5899999999999999E-4</v>
      </c>
      <c r="K46" s="267" t="s">
        <v>1365</v>
      </c>
      <c r="L46" s="267" t="s">
        <v>1365</v>
      </c>
      <c r="M46" s="267" t="s">
        <v>1365</v>
      </c>
      <c r="N46" s="267" t="s">
        <v>1365</v>
      </c>
      <c r="O46" s="267" t="s">
        <v>1365</v>
      </c>
      <c r="P46" s="270"/>
      <c r="Q46" s="270"/>
      <c r="R46" s="270"/>
      <c r="S46" s="270"/>
      <c r="T46" s="270"/>
      <c r="U46" s="270"/>
      <c r="V46" s="267">
        <v>4.4099999999999999E-4</v>
      </c>
    </row>
    <row r="47" spans="1:22" s="238" customFormat="1" ht="22.5" customHeight="1">
      <c r="A47" s="282" t="s">
        <v>78</v>
      </c>
      <c r="B47" s="268" t="s">
        <v>1412</v>
      </c>
      <c r="C47" s="265" t="s">
        <v>569</v>
      </c>
      <c r="D47" s="271">
        <v>4.3999999999999999E-5</v>
      </c>
      <c r="E47" s="267">
        <v>7.2599999999999997E-4</v>
      </c>
      <c r="F47" s="267" t="s">
        <v>1365</v>
      </c>
      <c r="G47" s="267" t="s">
        <v>1365</v>
      </c>
      <c r="H47" s="267" t="s">
        <v>1365</v>
      </c>
      <c r="I47" s="267" t="s">
        <v>1365</v>
      </c>
      <c r="J47" s="267" t="s">
        <v>1365</v>
      </c>
      <c r="K47" s="267" t="s">
        <v>1365</v>
      </c>
      <c r="L47" s="267" t="s">
        <v>1365</v>
      </c>
      <c r="M47" s="267" t="s">
        <v>1365</v>
      </c>
      <c r="N47" s="267" t="s">
        <v>1365</v>
      </c>
      <c r="O47" s="267" t="s">
        <v>1365</v>
      </c>
      <c r="P47" s="270"/>
      <c r="Q47" s="270"/>
      <c r="R47" s="270"/>
      <c r="S47" s="270"/>
      <c r="T47" s="270"/>
      <c r="U47" s="270"/>
      <c r="V47" s="267" t="s">
        <v>1365</v>
      </c>
    </row>
    <row r="48" spans="1:22" s="238" customFormat="1" ht="22.5" customHeight="1">
      <c r="A48" s="282" t="s">
        <v>79</v>
      </c>
      <c r="B48" s="268" t="s">
        <v>1413</v>
      </c>
      <c r="C48" s="265" t="s">
        <v>570</v>
      </c>
      <c r="D48" s="271">
        <v>4.4099999999999999E-4</v>
      </c>
      <c r="E48" s="267" t="s">
        <v>1365</v>
      </c>
      <c r="F48" s="267">
        <v>0</v>
      </c>
      <c r="G48" s="267">
        <v>1.2799999999999999E-4</v>
      </c>
      <c r="H48" s="267">
        <v>8.5599999999999999E-4</v>
      </c>
      <c r="I48" s="267" t="s">
        <v>1365</v>
      </c>
      <c r="J48" s="267" t="s">
        <v>1365</v>
      </c>
      <c r="K48" s="267" t="s">
        <v>1365</v>
      </c>
      <c r="L48" s="267" t="s">
        <v>1365</v>
      </c>
      <c r="M48" s="267" t="s">
        <v>1365</v>
      </c>
      <c r="N48" s="267" t="s">
        <v>1365</v>
      </c>
      <c r="O48" s="267" t="s">
        <v>1365</v>
      </c>
      <c r="P48" s="270"/>
      <c r="Q48" s="270"/>
      <c r="R48" s="270"/>
      <c r="S48" s="270"/>
      <c r="T48" s="270"/>
      <c r="U48" s="270"/>
      <c r="V48" s="267">
        <v>5.1099999999999995E-4</v>
      </c>
    </row>
    <row r="49" spans="1:22" s="238" customFormat="1" ht="22.5" customHeight="1">
      <c r="A49" s="282" t="s">
        <v>80</v>
      </c>
      <c r="B49" s="268" t="s">
        <v>1414</v>
      </c>
      <c r="C49" s="265" t="s">
        <v>571</v>
      </c>
      <c r="D49" s="271">
        <v>4.1199999999999999E-4</v>
      </c>
      <c r="E49" s="267" t="s">
        <v>1365</v>
      </c>
      <c r="F49" s="267">
        <v>3.9899999999999999E-4</v>
      </c>
      <c r="G49" s="267">
        <v>2.99E-4</v>
      </c>
      <c r="H49" s="267">
        <v>1.9900000000000001E-4</v>
      </c>
      <c r="I49" s="267">
        <v>0</v>
      </c>
      <c r="J49" s="267">
        <v>4.4999999999999999E-4</v>
      </c>
      <c r="K49" s="267">
        <v>3.1500000000000001E-4</v>
      </c>
      <c r="L49" s="267">
        <v>2.3499999999999999E-4</v>
      </c>
      <c r="M49" s="267">
        <v>5.8500000000000002E-4</v>
      </c>
      <c r="N49" s="267" t="s">
        <v>1365</v>
      </c>
      <c r="O49" s="267" t="s">
        <v>1365</v>
      </c>
      <c r="P49" s="270"/>
      <c r="Q49" s="270"/>
      <c r="R49" s="270"/>
      <c r="S49" s="270"/>
      <c r="T49" s="270"/>
      <c r="U49" s="270"/>
      <c r="V49" s="267">
        <v>6.8199999999999999E-4</v>
      </c>
    </row>
    <row r="50" spans="1:22" s="238" customFormat="1" ht="22.5" customHeight="1">
      <c r="A50" s="282" t="s">
        <v>81</v>
      </c>
      <c r="B50" s="268" t="s">
        <v>1415</v>
      </c>
      <c r="C50" s="265" t="s">
        <v>572</v>
      </c>
      <c r="D50" s="271">
        <v>4.84E-4</v>
      </c>
      <c r="E50" s="267">
        <v>4.2900000000000002E-4</v>
      </c>
      <c r="F50" s="267" t="s">
        <v>1365</v>
      </c>
      <c r="G50" s="267" t="s">
        <v>1365</v>
      </c>
      <c r="H50" s="267" t="s">
        <v>1365</v>
      </c>
      <c r="I50" s="267" t="s">
        <v>1365</v>
      </c>
      <c r="J50" s="267" t="s">
        <v>1365</v>
      </c>
      <c r="K50" s="267" t="s">
        <v>1365</v>
      </c>
      <c r="L50" s="267" t="s">
        <v>1365</v>
      </c>
      <c r="M50" s="267" t="s">
        <v>1365</v>
      </c>
      <c r="N50" s="267" t="s">
        <v>1365</v>
      </c>
      <c r="O50" s="267" t="s">
        <v>1365</v>
      </c>
      <c r="P50" s="270"/>
      <c r="Q50" s="270"/>
      <c r="R50" s="270"/>
      <c r="S50" s="270"/>
      <c r="T50" s="270"/>
      <c r="U50" s="270"/>
      <c r="V50" s="267" t="s">
        <v>1365</v>
      </c>
    </row>
    <row r="51" spans="1:22" s="238" customFormat="1" ht="22.5" customHeight="1">
      <c r="A51" s="282" t="s">
        <v>82</v>
      </c>
      <c r="B51" s="268" t="s">
        <v>1416</v>
      </c>
      <c r="C51" s="265" t="s">
        <v>1417</v>
      </c>
      <c r="D51" s="271">
        <v>1.5100000000000001E-4</v>
      </c>
      <c r="E51" s="267" t="s">
        <v>1365</v>
      </c>
      <c r="F51" s="267">
        <v>0</v>
      </c>
      <c r="G51" s="267">
        <v>3.5300000000000002E-4</v>
      </c>
      <c r="H51" s="267" t="s">
        <v>1365</v>
      </c>
      <c r="I51" s="267" t="s">
        <v>1365</v>
      </c>
      <c r="J51" s="267" t="s">
        <v>1365</v>
      </c>
      <c r="K51" s="267" t="s">
        <v>1365</v>
      </c>
      <c r="L51" s="267" t="s">
        <v>1365</v>
      </c>
      <c r="M51" s="267" t="s">
        <v>1365</v>
      </c>
      <c r="N51" s="267" t="s">
        <v>1365</v>
      </c>
      <c r="O51" s="267" t="s">
        <v>1365</v>
      </c>
      <c r="P51" s="270"/>
      <c r="Q51" s="270"/>
      <c r="R51" s="270"/>
      <c r="S51" s="270"/>
      <c r="T51" s="270"/>
      <c r="U51" s="270"/>
      <c r="V51" s="267">
        <v>1.9100000000000001E-4</v>
      </c>
    </row>
    <row r="52" spans="1:22" s="238" customFormat="1" ht="22.5" customHeight="1">
      <c r="A52" s="282" t="s">
        <v>83</v>
      </c>
      <c r="B52" s="268" t="s">
        <v>1418</v>
      </c>
      <c r="C52" s="265" t="s">
        <v>1419</v>
      </c>
      <c r="D52" s="271">
        <v>4.8099999999999998E-4</v>
      </c>
      <c r="E52" s="267" t="s">
        <v>1365</v>
      </c>
      <c r="F52" s="267">
        <v>0</v>
      </c>
      <c r="G52" s="267">
        <v>4.7899999999999999E-4</v>
      </c>
      <c r="H52" s="267" t="s">
        <v>1365</v>
      </c>
      <c r="I52" s="267" t="s">
        <v>1365</v>
      </c>
      <c r="J52" s="267" t="s">
        <v>1365</v>
      </c>
      <c r="K52" s="267" t="s">
        <v>1365</v>
      </c>
      <c r="L52" s="267" t="s">
        <v>1365</v>
      </c>
      <c r="M52" s="267" t="s">
        <v>1365</v>
      </c>
      <c r="N52" s="267" t="s">
        <v>1365</v>
      </c>
      <c r="O52" s="267" t="s">
        <v>1365</v>
      </c>
      <c r="P52" s="270"/>
      <c r="Q52" s="270"/>
      <c r="R52" s="270"/>
      <c r="S52" s="270"/>
      <c r="T52" s="270"/>
      <c r="U52" s="270"/>
      <c r="V52" s="267">
        <v>4.35E-4</v>
      </c>
    </row>
    <row r="53" spans="1:22" s="238" customFormat="1" ht="22.5" customHeight="1">
      <c r="A53" s="282" t="s">
        <v>84</v>
      </c>
      <c r="B53" s="268" t="s">
        <v>1420</v>
      </c>
      <c r="C53" s="265" t="s">
        <v>573</v>
      </c>
      <c r="D53" s="271">
        <v>4.2700000000000002E-4</v>
      </c>
      <c r="E53" s="267" t="s">
        <v>1365</v>
      </c>
      <c r="F53" s="267">
        <v>0</v>
      </c>
      <c r="G53" s="267">
        <v>0</v>
      </c>
      <c r="H53" s="267">
        <v>2.9799999999999998E-4</v>
      </c>
      <c r="I53" s="267">
        <v>4.3199999999999998E-4</v>
      </c>
      <c r="J53" s="267" t="s">
        <v>1365</v>
      </c>
      <c r="K53" s="267" t="s">
        <v>1365</v>
      </c>
      <c r="L53" s="267" t="s">
        <v>1365</v>
      </c>
      <c r="M53" s="267" t="s">
        <v>1365</v>
      </c>
      <c r="N53" s="267" t="s">
        <v>1365</v>
      </c>
      <c r="O53" s="267" t="s">
        <v>1365</v>
      </c>
      <c r="P53" s="270"/>
      <c r="Q53" s="270"/>
      <c r="R53" s="270"/>
      <c r="S53" s="270"/>
      <c r="T53" s="270"/>
      <c r="U53" s="270"/>
      <c r="V53" s="267">
        <v>6.4599999999999998E-4</v>
      </c>
    </row>
    <row r="54" spans="1:22" s="238" customFormat="1" ht="22.5" customHeight="1">
      <c r="A54" s="282" t="s">
        <v>85</v>
      </c>
      <c r="B54" s="268" t="s">
        <v>1421</v>
      </c>
      <c r="C54" s="265" t="s">
        <v>574</v>
      </c>
      <c r="D54" s="271">
        <v>2.03E-4</v>
      </c>
      <c r="E54" s="267" t="s">
        <v>1365</v>
      </c>
      <c r="F54" s="267">
        <v>0</v>
      </c>
      <c r="G54" s="267">
        <v>4.57E-4</v>
      </c>
      <c r="H54" s="267" t="s">
        <v>1365</v>
      </c>
      <c r="I54" s="267" t="s">
        <v>1365</v>
      </c>
      <c r="J54" s="267" t="s">
        <v>1365</v>
      </c>
      <c r="K54" s="267" t="s">
        <v>1365</v>
      </c>
      <c r="L54" s="267" t="s">
        <v>1365</v>
      </c>
      <c r="M54" s="267" t="s">
        <v>1365</v>
      </c>
      <c r="N54" s="267" t="s">
        <v>1365</v>
      </c>
      <c r="O54" s="267" t="s">
        <v>1365</v>
      </c>
      <c r="P54" s="270"/>
      <c r="Q54" s="270"/>
      <c r="R54" s="270"/>
      <c r="S54" s="270"/>
      <c r="T54" s="270"/>
      <c r="U54" s="270"/>
      <c r="V54" s="267">
        <v>4.35E-4</v>
      </c>
    </row>
    <row r="55" spans="1:22" s="238" customFormat="1" ht="22.5" customHeight="1">
      <c r="A55" s="282" t="s">
        <v>86</v>
      </c>
      <c r="B55" s="268" t="s">
        <v>1422</v>
      </c>
      <c r="C55" s="265" t="s">
        <v>575</v>
      </c>
      <c r="D55" s="271">
        <v>4.9100000000000001E-4</v>
      </c>
      <c r="E55" s="267" t="s">
        <v>1365</v>
      </c>
      <c r="F55" s="267">
        <v>0</v>
      </c>
      <c r="G55" s="267">
        <v>4.5600000000000003E-4</v>
      </c>
      <c r="H55" s="267" t="s">
        <v>1365</v>
      </c>
      <c r="I55" s="267" t="s">
        <v>1365</v>
      </c>
      <c r="J55" s="267" t="s">
        <v>1365</v>
      </c>
      <c r="K55" s="267" t="s">
        <v>1365</v>
      </c>
      <c r="L55" s="267" t="s">
        <v>1365</v>
      </c>
      <c r="M55" s="267" t="s">
        <v>1365</v>
      </c>
      <c r="N55" s="267" t="s">
        <v>1365</v>
      </c>
      <c r="O55" s="267" t="s">
        <v>1365</v>
      </c>
      <c r="P55" s="270"/>
      <c r="Q55" s="270"/>
      <c r="R55" s="270"/>
      <c r="S55" s="270"/>
      <c r="T55" s="270"/>
      <c r="U55" s="270"/>
      <c r="V55" s="267">
        <v>4.1199999999999999E-4</v>
      </c>
    </row>
    <row r="56" spans="1:22" s="238" customFormat="1" ht="22.5" customHeight="1">
      <c r="A56" s="282" t="s">
        <v>87</v>
      </c>
      <c r="B56" s="268" t="s">
        <v>1423</v>
      </c>
      <c r="C56" s="265" t="s">
        <v>576</v>
      </c>
      <c r="D56" s="271">
        <v>4.1800000000000002E-4</v>
      </c>
      <c r="E56" s="267" t="s">
        <v>1365</v>
      </c>
      <c r="F56" s="267">
        <v>0</v>
      </c>
      <c r="G56" s="267">
        <v>4.4499999999999997E-4</v>
      </c>
      <c r="H56" s="267" t="s">
        <v>1365</v>
      </c>
      <c r="I56" s="267" t="s">
        <v>1365</v>
      </c>
      <c r="J56" s="267" t="s">
        <v>1365</v>
      </c>
      <c r="K56" s="267" t="s">
        <v>1365</v>
      </c>
      <c r="L56" s="267" t="s">
        <v>1365</v>
      </c>
      <c r="M56" s="267" t="s">
        <v>1365</v>
      </c>
      <c r="N56" s="267" t="s">
        <v>1365</v>
      </c>
      <c r="O56" s="267" t="s">
        <v>1365</v>
      </c>
      <c r="P56" s="270"/>
      <c r="Q56" s="270"/>
      <c r="R56" s="270"/>
      <c r="S56" s="270"/>
      <c r="T56" s="270"/>
      <c r="U56" s="270"/>
      <c r="V56" s="267">
        <v>4.4999999999999999E-4</v>
      </c>
    </row>
    <row r="57" spans="1:22" s="238" customFormat="1" ht="22.5" customHeight="1">
      <c r="A57" s="282" t="s">
        <v>88</v>
      </c>
      <c r="B57" s="268" t="s">
        <v>1424</v>
      </c>
      <c r="C57" s="265" t="s">
        <v>577</v>
      </c>
      <c r="D57" s="271">
        <v>4.6799999999999999E-4</v>
      </c>
      <c r="E57" s="267" t="s">
        <v>1365</v>
      </c>
      <c r="F57" s="267">
        <v>0</v>
      </c>
      <c r="G57" s="267">
        <v>0</v>
      </c>
      <c r="H57" s="267">
        <v>2.7099999999999997E-4</v>
      </c>
      <c r="I57" s="267">
        <v>0</v>
      </c>
      <c r="J57" s="267">
        <v>3.6999999999999999E-4</v>
      </c>
      <c r="K57" s="267">
        <v>4.44E-4</v>
      </c>
      <c r="L57" s="267" t="s">
        <v>1365</v>
      </c>
      <c r="M57" s="267" t="s">
        <v>1365</v>
      </c>
      <c r="N57" s="267" t="s">
        <v>1365</v>
      </c>
      <c r="O57" s="267" t="s">
        <v>1365</v>
      </c>
      <c r="P57" s="270"/>
      <c r="Q57" s="270"/>
      <c r="R57" s="270"/>
      <c r="S57" s="270"/>
      <c r="T57" s="270"/>
      <c r="U57" s="270"/>
      <c r="V57" s="267">
        <v>4.6799999999999999E-4</v>
      </c>
    </row>
    <row r="58" spans="1:22" s="238" customFormat="1" ht="22.5" customHeight="1">
      <c r="A58" s="282" t="s">
        <v>89</v>
      </c>
      <c r="B58" s="268" t="s">
        <v>1425</v>
      </c>
      <c r="C58" s="265" t="s">
        <v>578</v>
      </c>
      <c r="D58" s="271">
        <v>4.4099999999999999E-4</v>
      </c>
      <c r="E58" s="267" t="s">
        <v>1365</v>
      </c>
      <c r="F58" s="267">
        <v>0</v>
      </c>
      <c r="G58" s="267">
        <v>4.4799999999999999E-4</v>
      </c>
      <c r="H58" s="267" t="s">
        <v>1365</v>
      </c>
      <c r="I58" s="267" t="s">
        <v>1365</v>
      </c>
      <c r="J58" s="267" t="s">
        <v>1365</v>
      </c>
      <c r="K58" s="267" t="s">
        <v>1365</v>
      </c>
      <c r="L58" s="267" t="s">
        <v>1365</v>
      </c>
      <c r="M58" s="267" t="s">
        <v>1365</v>
      </c>
      <c r="N58" s="267" t="s">
        <v>1365</v>
      </c>
      <c r="O58" s="267" t="s">
        <v>1365</v>
      </c>
      <c r="P58" s="270"/>
      <c r="Q58" s="270"/>
      <c r="R58" s="270"/>
      <c r="S58" s="270"/>
      <c r="T58" s="270"/>
      <c r="U58" s="270"/>
      <c r="V58" s="267">
        <v>4.3899999999999999E-4</v>
      </c>
    </row>
    <row r="59" spans="1:22" s="238" customFormat="1" ht="22.5" customHeight="1">
      <c r="A59" s="282" t="s">
        <v>90</v>
      </c>
      <c r="B59" s="268" t="s">
        <v>1426</v>
      </c>
      <c r="C59" s="265" t="s">
        <v>579</v>
      </c>
      <c r="D59" s="271">
        <v>3.8699999999999997E-4</v>
      </c>
      <c r="E59" s="267" t="s">
        <v>1365</v>
      </c>
      <c r="F59" s="267">
        <v>0</v>
      </c>
      <c r="G59" s="267">
        <v>0</v>
      </c>
      <c r="H59" s="267">
        <v>3.9800000000000002E-4</v>
      </c>
      <c r="I59" s="267">
        <v>3.7300000000000001E-4</v>
      </c>
      <c r="J59" s="267" t="s">
        <v>1365</v>
      </c>
      <c r="K59" s="267" t="s">
        <v>1365</v>
      </c>
      <c r="L59" s="267" t="s">
        <v>1365</v>
      </c>
      <c r="M59" s="267" t="s">
        <v>1365</v>
      </c>
      <c r="N59" s="267" t="s">
        <v>1365</v>
      </c>
      <c r="O59" s="267" t="s">
        <v>1365</v>
      </c>
      <c r="P59" s="270"/>
      <c r="Q59" s="270"/>
      <c r="R59" s="270"/>
      <c r="S59" s="270"/>
      <c r="T59" s="270"/>
      <c r="U59" s="270"/>
      <c r="V59" s="267">
        <v>4.4200000000000001E-4</v>
      </c>
    </row>
    <row r="60" spans="1:22" s="238" customFormat="1" ht="22.5" customHeight="1">
      <c r="A60" s="282" t="s">
        <v>91</v>
      </c>
      <c r="B60" s="268" t="s">
        <v>1427</v>
      </c>
      <c r="C60" s="265" t="s">
        <v>580</v>
      </c>
      <c r="D60" s="271">
        <v>5.1599999999999997E-4</v>
      </c>
      <c r="E60" s="267" t="s">
        <v>1365</v>
      </c>
      <c r="F60" s="267">
        <v>3.7800000000000003E-4</v>
      </c>
      <c r="G60" s="267">
        <v>5.5199999999999997E-4</v>
      </c>
      <c r="H60" s="267" t="s">
        <v>1365</v>
      </c>
      <c r="I60" s="267" t="s">
        <v>1365</v>
      </c>
      <c r="J60" s="267" t="s">
        <v>1365</v>
      </c>
      <c r="K60" s="267" t="s">
        <v>1365</v>
      </c>
      <c r="L60" s="267" t="s">
        <v>1365</v>
      </c>
      <c r="M60" s="267" t="s">
        <v>1365</v>
      </c>
      <c r="N60" s="267" t="s">
        <v>1365</v>
      </c>
      <c r="O60" s="267" t="s">
        <v>1365</v>
      </c>
      <c r="P60" s="270"/>
      <c r="Q60" s="270"/>
      <c r="R60" s="270"/>
      <c r="S60" s="270"/>
      <c r="T60" s="270"/>
      <c r="U60" s="270"/>
      <c r="V60" s="267">
        <v>3.88E-4</v>
      </c>
    </row>
    <row r="61" spans="1:22" s="238" customFormat="1" ht="22.5" customHeight="1">
      <c r="A61" s="282" t="s">
        <v>92</v>
      </c>
      <c r="B61" s="268" t="s">
        <v>1428</v>
      </c>
      <c r="C61" s="265" t="s">
        <v>581</v>
      </c>
      <c r="D61" s="271">
        <v>4.5300000000000001E-4</v>
      </c>
      <c r="E61" s="267" t="s">
        <v>1365</v>
      </c>
      <c r="F61" s="267">
        <v>0</v>
      </c>
      <c r="G61" s="267">
        <v>4.5600000000000003E-4</v>
      </c>
      <c r="H61" s="267" t="s">
        <v>1365</v>
      </c>
      <c r="I61" s="267" t="s">
        <v>1365</v>
      </c>
      <c r="J61" s="267" t="s">
        <v>1365</v>
      </c>
      <c r="K61" s="267" t="s">
        <v>1365</v>
      </c>
      <c r="L61" s="267" t="s">
        <v>1365</v>
      </c>
      <c r="M61" s="267" t="s">
        <v>1365</v>
      </c>
      <c r="N61" s="267" t="s">
        <v>1365</v>
      </c>
      <c r="O61" s="267" t="s">
        <v>1365</v>
      </c>
      <c r="P61" s="270"/>
      <c r="Q61" s="270"/>
      <c r="R61" s="270"/>
      <c r="S61" s="270"/>
      <c r="T61" s="270"/>
      <c r="U61" s="270"/>
      <c r="V61" s="267">
        <v>3.0800000000000001E-4</v>
      </c>
    </row>
    <row r="62" spans="1:22" s="238" customFormat="1" ht="22.5" customHeight="1">
      <c r="A62" s="282" t="s">
        <v>93</v>
      </c>
      <c r="B62" s="268" t="s">
        <v>1429</v>
      </c>
      <c r="C62" s="265" t="s">
        <v>582</v>
      </c>
      <c r="D62" s="271">
        <v>4.64E-4</v>
      </c>
      <c r="E62" s="267" t="s">
        <v>1365</v>
      </c>
      <c r="F62" s="267">
        <v>0</v>
      </c>
      <c r="G62" s="267">
        <v>0</v>
      </c>
      <c r="H62" s="267">
        <v>0</v>
      </c>
      <c r="I62" s="267">
        <v>4.08E-4</v>
      </c>
      <c r="J62" s="267" t="s">
        <v>1365</v>
      </c>
      <c r="K62" s="267" t="s">
        <v>1365</v>
      </c>
      <c r="L62" s="267" t="s">
        <v>1365</v>
      </c>
      <c r="M62" s="267" t="s">
        <v>1365</v>
      </c>
      <c r="N62" s="267" t="s">
        <v>1365</v>
      </c>
      <c r="O62" s="267" t="s">
        <v>1365</v>
      </c>
      <c r="P62" s="270"/>
      <c r="Q62" s="270"/>
      <c r="R62" s="270"/>
      <c r="S62" s="270"/>
      <c r="T62" s="270"/>
      <c r="U62" s="270"/>
      <c r="V62" s="267">
        <v>3.2299999999999999E-4</v>
      </c>
    </row>
    <row r="63" spans="1:22" s="238" customFormat="1" ht="22.5" customHeight="1">
      <c r="A63" s="282" t="s">
        <v>94</v>
      </c>
      <c r="B63" s="268" t="s">
        <v>1430</v>
      </c>
      <c r="C63" s="265" t="s">
        <v>1431</v>
      </c>
      <c r="D63" s="271">
        <v>4.5800000000000002E-4</v>
      </c>
      <c r="E63" s="267">
        <v>0</v>
      </c>
      <c r="F63" s="267" t="s">
        <v>1365</v>
      </c>
      <c r="G63" s="267" t="s">
        <v>1365</v>
      </c>
      <c r="H63" s="267" t="s">
        <v>1365</v>
      </c>
      <c r="I63" s="267" t="s">
        <v>1365</v>
      </c>
      <c r="J63" s="267" t="s">
        <v>1365</v>
      </c>
      <c r="K63" s="267" t="s">
        <v>1365</v>
      </c>
      <c r="L63" s="267" t="s">
        <v>1365</v>
      </c>
      <c r="M63" s="267" t="s">
        <v>1365</v>
      </c>
      <c r="N63" s="267" t="s">
        <v>1365</v>
      </c>
      <c r="O63" s="267" t="s">
        <v>1365</v>
      </c>
      <c r="P63" s="270"/>
      <c r="Q63" s="270"/>
      <c r="R63" s="270"/>
      <c r="S63" s="270"/>
      <c r="T63" s="270"/>
      <c r="U63" s="270"/>
      <c r="V63" s="267" t="s">
        <v>1365</v>
      </c>
    </row>
    <row r="64" spans="1:22" s="238" customFormat="1" ht="22.5" customHeight="1">
      <c r="A64" s="282" t="s">
        <v>95</v>
      </c>
      <c r="B64" s="268" t="s">
        <v>1432</v>
      </c>
      <c r="C64" s="265" t="s">
        <v>583</v>
      </c>
      <c r="D64" s="271">
        <v>4.7800000000000002E-4</v>
      </c>
      <c r="E64" s="267" t="s">
        <v>1365</v>
      </c>
      <c r="F64" s="267">
        <v>0</v>
      </c>
      <c r="G64" s="267">
        <v>0</v>
      </c>
      <c r="H64" s="267">
        <v>0</v>
      </c>
      <c r="I64" s="267">
        <v>0</v>
      </c>
      <c r="J64" s="267">
        <v>0</v>
      </c>
      <c r="K64" s="267">
        <v>0</v>
      </c>
      <c r="L64" s="267">
        <v>0</v>
      </c>
      <c r="M64" s="267">
        <v>0</v>
      </c>
      <c r="N64" s="267">
        <v>4.1599999999999997E-4</v>
      </c>
      <c r="O64" s="267" t="s">
        <v>1365</v>
      </c>
      <c r="P64" s="270"/>
      <c r="Q64" s="270"/>
      <c r="R64" s="270"/>
      <c r="S64" s="270"/>
      <c r="T64" s="270"/>
      <c r="U64" s="270"/>
      <c r="V64" s="267">
        <v>4.26E-4</v>
      </c>
    </row>
    <row r="65" spans="1:22" s="238" customFormat="1" ht="22.5" customHeight="1">
      <c r="A65" s="282" t="s">
        <v>96</v>
      </c>
      <c r="B65" s="268" t="s">
        <v>1433</v>
      </c>
      <c r="C65" s="265" t="s">
        <v>584</v>
      </c>
      <c r="D65" s="271">
        <v>4.4099999999999999E-4</v>
      </c>
      <c r="E65" s="267" t="s">
        <v>1365</v>
      </c>
      <c r="F65" s="267">
        <v>0</v>
      </c>
      <c r="G65" s="267">
        <v>1.5899999999999999E-4</v>
      </c>
      <c r="H65" s="267">
        <v>2.4699999999999999E-4</v>
      </c>
      <c r="I65" s="267">
        <v>3.1599999999999998E-4</v>
      </c>
      <c r="J65" s="267" t="s">
        <v>1365</v>
      </c>
      <c r="K65" s="267" t="s">
        <v>1365</v>
      </c>
      <c r="L65" s="267" t="s">
        <v>1365</v>
      </c>
      <c r="M65" s="267" t="s">
        <v>1365</v>
      </c>
      <c r="N65" s="267" t="s">
        <v>1365</v>
      </c>
      <c r="O65" s="267" t="s">
        <v>1365</v>
      </c>
      <c r="P65" s="270"/>
      <c r="Q65" s="270"/>
      <c r="R65" s="270"/>
      <c r="S65" s="270"/>
      <c r="T65" s="270"/>
      <c r="U65" s="270"/>
      <c r="V65" s="267">
        <v>8.2700000000000004E-4</v>
      </c>
    </row>
    <row r="66" spans="1:22" s="238" customFormat="1" ht="22.5" customHeight="1">
      <c r="A66" s="282" t="s">
        <v>97</v>
      </c>
      <c r="B66" s="268" t="s">
        <v>1434</v>
      </c>
      <c r="C66" s="265" t="s">
        <v>585</v>
      </c>
      <c r="D66" s="271">
        <v>4.4099999999999999E-4</v>
      </c>
      <c r="E66" s="267" t="s">
        <v>1365</v>
      </c>
      <c r="F66" s="267">
        <v>0</v>
      </c>
      <c r="G66" s="267">
        <v>4.4099999999999999E-4</v>
      </c>
      <c r="H66" s="267" t="s">
        <v>1365</v>
      </c>
      <c r="I66" s="267" t="s">
        <v>1365</v>
      </c>
      <c r="J66" s="267" t="s">
        <v>1365</v>
      </c>
      <c r="K66" s="267" t="s">
        <v>1365</v>
      </c>
      <c r="L66" s="267" t="s">
        <v>1365</v>
      </c>
      <c r="M66" s="267" t="s">
        <v>1365</v>
      </c>
      <c r="N66" s="267" t="s">
        <v>1365</v>
      </c>
      <c r="O66" s="267" t="s">
        <v>1365</v>
      </c>
      <c r="P66" s="270"/>
      <c r="Q66" s="270"/>
      <c r="R66" s="270"/>
      <c r="S66" s="270"/>
      <c r="T66" s="270"/>
      <c r="U66" s="270"/>
      <c r="V66" s="267">
        <v>4.5300000000000001E-4</v>
      </c>
    </row>
    <row r="67" spans="1:22" s="238" customFormat="1" ht="22.5" customHeight="1">
      <c r="A67" s="282" t="s">
        <v>98</v>
      </c>
      <c r="B67" s="268" t="s">
        <v>1435</v>
      </c>
      <c r="C67" s="265" t="s">
        <v>586</v>
      </c>
      <c r="D67" s="271">
        <v>3.5E-4</v>
      </c>
      <c r="E67" s="267" t="s">
        <v>1365</v>
      </c>
      <c r="F67" s="267">
        <v>0</v>
      </c>
      <c r="G67" s="267">
        <v>0</v>
      </c>
      <c r="H67" s="267">
        <v>5.62E-4</v>
      </c>
      <c r="I67" s="267" t="s">
        <v>1365</v>
      </c>
      <c r="J67" s="267" t="s">
        <v>1365</v>
      </c>
      <c r="K67" s="267" t="s">
        <v>1365</v>
      </c>
      <c r="L67" s="267" t="s">
        <v>1365</v>
      </c>
      <c r="M67" s="267" t="s">
        <v>1365</v>
      </c>
      <c r="N67" s="267" t="s">
        <v>1365</v>
      </c>
      <c r="O67" s="267" t="s">
        <v>1365</v>
      </c>
      <c r="P67" s="270"/>
      <c r="Q67" s="270"/>
      <c r="R67" s="270"/>
      <c r="S67" s="270"/>
      <c r="T67" s="270"/>
      <c r="U67" s="270"/>
      <c r="V67" s="267">
        <v>5.7300000000000005E-4</v>
      </c>
    </row>
    <row r="68" spans="1:22" s="238" customFormat="1" ht="22.5" customHeight="1">
      <c r="A68" s="282" t="s">
        <v>99</v>
      </c>
      <c r="B68" s="268" t="s">
        <v>1436</v>
      </c>
      <c r="C68" s="265" t="s">
        <v>587</v>
      </c>
      <c r="D68" s="271">
        <v>4.5399999999999998E-4</v>
      </c>
      <c r="E68" s="267">
        <v>4.57E-4</v>
      </c>
      <c r="F68" s="267" t="s">
        <v>1365</v>
      </c>
      <c r="G68" s="267" t="s">
        <v>1365</v>
      </c>
      <c r="H68" s="267" t="s">
        <v>1365</v>
      </c>
      <c r="I68" s="267" t="s">
        <v>1365</v>
      </c>
      <c r="J68" s="267" t="s">
        <v>1365</v>
      </c>
      <c r="K68" s="267" t="s">
        <v>1365</v>
      </c>
      <c r="L68" s="267" t="s">
        <v>1365</v>
      </c>
      <c r="M68" s="267" t="s">
        <v>1365</v>
      </c>
      <c r="N68" s="267" t="s">
        <v>1365</v>
      </c>
      <c r="O68" s="267" t="s">
        <v>1365</v>
      </c>
      <c r="P68" s="270"/>
      <c r="Q68" s="270"/>
      <c r="R68" s="270"/>
      <c r="S68" s="270"/>
      <c r="T68" s="270"/>
      <c r="U68" s="270"/>
      <c r="V68" s="267" t="s">
        <v>1365</v>
      </c>
    </row>
    <row r="69" spans="1:22" s="238" customFormat="1" ht="22.5" customHeight="1">
      <c r="A69" s="282" t="s">
        <v>100</v>
      </c>
      <c r="B69" s="268" t="s">
        <v>1437</v>
      </c>
      <c r="C69" s="265" t="s">
        <v>588</v>
      </c>
      <c r="D69" s="271">
        <v>4.4499999999999997E-4</v>
      </c>
      <c r="E69" s="267" t="s">
        <v>1365</v>
      </c>
      <c r="F69" s="267">
        <v>0</v>
      </c>
      <c r="G69" s="267">
        <v>4.2000000000000002E-4</v>
      </c>
      <c r="H69" s="267" t="s">
        <v>1365</v>
      </c>
      <c r="I69" s="267" t="s">
        <v>1365</v>
      </c>
      <c r="J69" s="267" t="s">
        <v>1365</v>
      </c>
      <c r="K69" s="267" t="s">
        <v>1365</v>
      </c>
      <c r="L69" s="267" t="s">
        <v>1365</v>
      </c>
      <c r="M69" s="267" t="s">
        <v>1365</v>
      </c>
      <c r="N69" s="267" t="s">
        <v>1365</v>
      </c>
      <c r="O69" s="267" t="s">
        <v>1365</v>
      </c>
      <c r="P69" s="270"/>
      <c r="Q69" s="270"/>
      <c r="R69" s="270"/>
      <c r="S69" s="270"/>
      <c r="T69" s="270"/>
      <c r="U69" s="270"/>
      <c r="V69" s="267">
        <v>5.5800000000000001E-4</v>
      </c>
    </row>
    <row r="70" spans="1:22" s="238" customFormat="1" ht="22.5" customHeight="1">
      <c r="A70" s="282" t="s">
        <v>101</v>
      </c>
      <c r="B70" s="268" t="s">
        <v>1438</v>
      </c>
      <c r="C70" s="265" t="s">
        <v>589</v>
      </c>
      <c r="D70" s="271">
        <v>4.6999999999999999E-4</v>
      </c>
      <c r="E70" s="267">
        <v>5.4900000000000001E-4</v>
      </c>
      <c r="F70" s="267" t="s">
        <v>1365</v>
      </c>
      <c r="G70" s="267" t="s">
        <v>1365</v>
      </c>
      <c r="H70" s="267" t="s">
        <v>1365</v>
      </c>
      <c r="I70" s="267" t="s">
        <v>1365</v>
      </c>
      <c r="J70" s="267" t="s">
        <v>1365</v>
      </c>
      <c r="K70" s="267" t="s">
        <v>1365</v>
      </c>
      <c r="L70" s="267" t="s">
        <v>1365</v>
      </c>
      <c r="M70" s="267" t="s">
        <v>1365</v>
      </c>
      <c r="N70" s="267" t="s">
        <v>1365</v>
      </c>
      <c r="O70" s="267" t="s">
        <v>1365</v>
      </c>
      <c r="P70" s="270"/>
      <c r="Q70" s="270"/>
      <c r="R70" s="270"/>
      <c r="S70" s="270"/>
      <c r="T70" s="270"/>
      <c r="U70" s="270"/>
      <c r="V70" s="267" t="s">
        <v>1365</v>
      </c>
    </row>
    <row r="71" spans="1:22" s="238" customFormat="1" ht="22.5" customHeight="1">
      <c r="A71" s="282" t="s">
        <v>102</v>
      </c>
      <c r="B71" s="268" t="s">
        <v>1439</v>
      </c>
      <c r="C71" s="265" t="s">
        <v>1440</v>
      </c>
      <c r="D71" s="271">
        <v>4.64E-4</v>
      </c>
      <c r="E71" s="267" t="s">
        <v>1365</v>
      </c>
      <c r="F71" s="267">
        <v>0</v>
      </c>
      <c r="G71" s="267">
        <v>0</v>
      </c>
      <c r="H71" s="267">
        <v>1E-4</v>
      </c>
      <c r="I71" s="267">
        <v>2.5000000000000001E-4</v>
      </c>
      <c r="J71" s="267">
        <v>0</v>
      </c>
      <c r="K71" s="267">
        <v>6.2E-4</v>
      </c>
      <c r="L71" s="267" t="s">
        <v>1365</v>
      </c>
      <c r="M71" s="267" t="s">
        <v>1365</v>
      </c>
      <c r="N71" s="267" t="s">
        <v>1365</v>
      </c>
      <c r="O71" s="267" t="s">
        <v>1365</v>
      </c>
      <c r="P71" s="270"/>
      <c r="Q71" s="270"/>
      <c r="R71" s="270"/>
      <c r="S71" s="270"/>
      <c r="T71" s="270"/>
      <c r="U71" s="270"/>
      <c r="V71" s="267">
        <v>6.5300000000000004E-4</v>
      </c>
    </row>
    <row r="72" spans="1:22" s="238" customFormat="1" ht="22.5" customHeight="1">
      <c r="A72" s="282" t="s">
        <v>103</v>
      </c>
      <c r="B72" s="268" t="s">
        <v>1132</v>
      </c>
      <c r="C72" s="265" t="s">
        <v>1133</v>
      </c>
      <c r="D72" s="271">
        <v>4.2700000000000002E-4</v>
      </c>
      <c r="E72" s="267" t="s">
        <v>1365</v>
      </c>
      <c r="F72" s="267">
        <v>0</v>
      </c>
      <c r="G72" s="267">
        <v>4.0400000000000001E-4</v>
      </c>
      <c r="H72" s="267" t="s">
        <v>1365</v>
      </c>
      <c r="I72" s="267" t="s">
        <v>1365</v>
      </c>
      <c r="J72" s="267" t="s">
        <v>1365</v>
      </c>
      <c r="K72" s="267" t="s">
        <v>1365</v>
      </c>
      <c r="L72" s="267" t="s">
        <v>1365</v>
      </c>
      <c r="M72" s="267" t="s">
        <v>1365</v>
      </c>
      <c r="N72" s="267" t="s">
        <v>1365</v>
      </c>
      <c r="O72" s="267" t="s">
        <v>1365</v>
      </c>
      <c r="P72" s="270"/>
      <c r="Q72" s="270"/>
      <c r="R72" s="270"/>
      <c r="S72" s="270"/>
      <c r="T72" s="270"/>
      <c r="U72" s="270"/>
      <c r="V72" s="267">
        <v>4.6799999999999999E-4</v>
      </c>
    </row>
    <row r="73" spans="1:22" s="238" customFormat="1" ht="22.5" customHeight="1">
      <c r="A73" s="282" t="s">
        <v>104</v>
      </c>
      <c r="B73" s="268" t="s">
        <v>1441</v>
      </c>
      <c r="C73" s="265" t="s">
        <v>590</v>
      </c>
      <c r="D73" s="271">
        <v>8.2299999999999995E-4</v>
      </c>
      <c r="E73" s="267">
        <v>7.7700000000000002E-4</v>
      </c>
      <c r="F73" s="267" t="s">
        <v>1365</v>
      </c>
      <c r="G73" s="267" t="s">
        <v>1365</v>
      </c>
      <c r="H73" s="267" t="s">
        <v>1365</v>
      </c>
      <c r="I73" s="267" t="s">
        <v>1365</v>
      </c>
      <c r="J73" s="267" t="s">
        <v>1365</v>
      </c>
      <c r="K73" s="267" t="s">
        <v>1365</v>
      </c>
      <c r="L73" s="267" t="s">
        <v>1365</v>
      </c>
      <c r="M73" s="267" t="s">
        <v>1365</v>
      </c>
      <c r="N73" s="267" t="s">
        <v>1365</v>
      </c>
      <c r="O73" s="267" t="s">
        <v>1365</v>
      </c>
      <c r="P73" s="270"/>
      <c r="Q73" s="270"/>
      <c r="R73" s="270"/>
      <c r="S73" s="270"/>
      <c r="T73" s="270"/>
      <c r="U73" s="270"/>
      <c r="V73" s="267" t="s">
        <v>1365</v>
      </c>
    </row>
    <row r="74" spans="1:22" s="238" customFormat="1" ht="22.5" customHeight="1">
      <c r="A74" s="282" t="s">
        <v>105</v>
      </c>
      <c r="B74" s="268" t="s">
        <v>1442</v>
      </c>
      <c r="C74" s="265" t="s">
        <v>591</v>
      </c>
      <c r="D74" s="271">
        <v>7.8299999999999995E-4</v>
      </c>
      <c r="E74" s="267">
        <v>7.4600000000000003E-4</v>
      </c>
      <c r="F74" s="267" t="s">
        <v>1365</v>
      </c>
      <c r="G74" s="267" t="s">
        <v>1365</v>
      </c>
      <c r="H74" s="267" t="s">
        <v>1365</v>
      </c>
      <c r="I74" s="267" t="s">
        <v>1365</v>
      </c>
      <c r="J74" s="267" t="s">
        <v>1365</v>
      </c>
      <c r="K74" s="267" t="s">
        <v>1365</v>
      </c>
      <c r="L74" s="267" t="s">
        <v>1365</v>
      </c>
      <c r="M74" s="267" t="s">
        <v>1365</v>
      </c>
      <c r="N74" s="267" t="s">
        <v>1365</v>
      </c>
      <c r="O74" s="267" t="s">
        <v>1365</v>
      </c>
      <c r="P74" s="270"/>
      <c r="Q74" s="270"/>
      <c r="R74" s="270"/>
      <c r="S74" s="270"/>
      <c r="T74" s="270"/>
      <c r="U74" s="270"/>
      <c r="V74" s="267" t="s">
        <v>1365</v>
      </c>
    </row>
    <row r="75" spans="1:22" s="238" customFormat="1" ht="22.5" customHeight="1">
      <c r="A75" s="282" t="s">
        <v>106</v>
      </c>
      <c r="B75" s="268" t="s">
        <v>1443</v>
      </c>
      <c r="C75" s="265" t="s">
        <v>592</v>
      </c>
      <c r="D75" s="271">
        <v>4.4200000000000001E-4</v>
      </c>
      <c r="E75" s="267" t="s">
        <v>1365</v>
      </c>
      <c r="F75" s="267">
        <v>0</v>
      </c>
      <c r="G75" s="267">
        <v>3.7800000000000003E-4</v>
      </c>
      <c r="H75" s="267">
        <v>4.55E-4</v>
      </c>
      <c r="I75" s="267" t="s">
        <v>1365</v>
      </c>
      <c r="J75" s="267" t="s">
        <v>1365</v>
      </c>
      <c r="K75" s="267" t="s">
        <v>1365</v>
      </c>
      <c r="L75" s="267" t="s">
        <v>1365</v>
      </c>
      <c r="M75" s="267" t="s">
        <v>1365</v>
      </c>
      <c r="N75" s="267" t="s">
        <v>1365</v>
      </c>
      <c r="O75" s="267" t="s">
        <v>1365</v>
      </c>
      <c r="P75" s="270"/>
      <c r="Q75" s="270"/>
      <c r="R75" s="270"/>
      <c r="S75" s="270"/>
      <c r="T75" s="270"/>
      <c r="U75" s="270"/>
      <c r="V75" s="267">
        <v>3.0899999999999998E-4</v>
      </c>
    </row>
    <row r="76" spans="1:22" s="238" customFormat="1" ht="22.5" customHeight="1">
      <c r="A76" s="282" t="s">
        <v>107</v>
      </c>
      <c r="B76" s="268" t="s">
        <v>1444</v>
      </c>
      <c r="C76" s="265" t="s">
        <v>593</v>
      </c>
      <c r="D76" s="271">
        <v>1.85E-4</v>
      </c>
      <c r="E76" s="267" t="s">
        <v>1365</v>
      </c>
      <c r="F76" s="267">
        <v>0</v>
      </c>
      <c r="G76" s="267">
        <v>5.7200000000000003E-4</v>
      </c>
      <c r="H76" s="267" t="s">
        <v>1365</v>
      </c>
      <c r="I76" s="267" t="s">
        <v>1365</v>
      </c>
      <c r="J76" s="267" t="s">
        <v>1365</v>
      </c>
      <c r="K76" s="267" t="s">
        <v>1365</v>
      </c>
      <c r="L76" s="267" t="s">
        <v>1365</v>
      </c>
      <c r="M76" s="267" t="s">
        <v>1365</v>
      </c>
      <c r="N76" s="267" t="s">
        <v>1365</v>
      </c>
      <c r="O76" s="267" t="s">
        <v>1365</v>
      </c>
      <c r="P76" s="270"/>
      <c r="Q76" s="270"/>
      <c r="R76" s="270"/>
      <c r="S76" s="270"/>
      <c r="T76" s="270"/>
      <c r="U76" s="270"/>
      <c r="V76" s="267">
        <v>4.5899999999999999E-4</v>
      </c>
    </row>
    <row r="77" spans="1:22" s="238" customFormat="1" ht="22.5" customHeight="1">
      <c r="A77" s="282" t="s">
        <v>108</v>
      </c>
      <c r="B77" s="268" t="s">
        <v>1445</v>
      </c>
      <c r="C77" s="265" t="s">
        <v>594</v>
      </c>
      <c r="D77" s="271">
        <v>4.6200000000000001E-4</v>
      </c>
      <c r="E77" s="267">
        <v>4.0499999999999998E-4</v>
      </c>
      <c r="F77" s="267" t="s">
        <v>1365</v>
      </c>
      <c r="G77" s="267" t="s">
        <v>1365</v>
      </c>
      <c r="H77" s="267" t="s">
        <v>1365</v>
      </c>
      <c r="I77" s="267" t="s">
        <v>1365</v>
      </c>
      <c r="J77" s="267" t="s">
        <v>1365</v>
      </c>
      <c r="K77" s="267" t="s">
        <v>1365</v>
      </c>
      <c r="L77" s="267" t="s">
        <v>1365</v>
      </c>
      <c r="M77" s="267" t="s">
        <v>1365</v>
      </c>
      <c r="N77" s="267" t="s">
        <v>1365</v>
      </c>
      <c r="O77" s="267" t="s">
        <v>1365</v>
      </c>
      <c r="P77" s="270"/>
      <c r="Q77" s="270"/>
      <c r="R77" s="270"/>
      <c r="S77" s="270"/>
      <c r="T77" s="270"/>
      <c r="U77" s="270"/>
      <c r="V77" s="267" t="s">
        <v>1365</v>
      </c>
    </row>
    <row r="78" spans="1:22" s="238" customFormat="1" ht="22.5" customHeight="1">
      <c r="A78" s="282" t="s">
        <v>109</v>
      </c>
      <c r="B78" s="268" t="s">
        <v>1446</v>
      </c>
      <c r="C78" s="265" t="s">
        <v>595</v>
      </c>
      <c r="D78" s="271">
        <v>4.3600000000000003E-4</v>
      </c>
      <c r="E78" s="267">
        <v>4.4799999999999999E-4</v>
      </c>
      <c r="F78" s="267" t="s">
        <v>1365</v>
      </c>
      <c r="G78" s="267" t="s">
        <v>1365</v>
      </c>
      <c r="H78" s="267" t="s">
        <v>1365</v>
      </c>
      <c r="I78" s="267" t="s">
        <v>1365</v>
      </c>
      <c r="J78" s="267" t="s">
        <v>1365</v>
      </c>
      <c r="K78" s="267" t="s">
        <v>1365</v>
      </c>
      <c r="L78" s="267" t="s">
        <v>1365</v>
      </c>
      <c r="M78" s="267" t="s">
        <v>1365</v>
      </c>
      <c r="N78" s="267" t="s">
        <v>1365</v>
      </c>
      <c r="O78" s="267" t="s">
        <v>1365</v>
      </c>
      <c r="P78" s="270"/>
      <c r="Q78" s="270"/>
      <c r="R78" s="270"/>
      <c r="S78" s="270"/>
      <c r="T78" s="270"/>
      <c r="U78" s="270"/>
      <c r="V78" s="267" t="s">
        <v>1365</v>
      </c>
    </row>
    <row r="79" spans="1:22" ht="22.5" customHeight="1">
      <c r="A79" s="282" t="s">
        <v>110</v>
      </c>
      <c r="B79" s="268" t="s">
        <v>1447</v>
      </c>
      <c r="C79" s="265" t="s">
        <v>596</v>
      </c>
      <c r="D79" s="271">
        <v>4.5300000000000001E-4</v>
      </c>
      <c r="E79" s="267" t="s">
        <v>1365</v>
      </c>
      <c r="F79" s="267">
        <v>3.2000000000000003E-4</v>
      </c>
      <c r="G79" s="267">
        <v>0</v>
      </c>
      <c r="H79" s="267">
        <v>4.5899999999999999E-4</v>
      </c>
      <c r="I79" s="267" t="s">
        <v>1365</v>
      </c>
      <c r="J79" s="267" t="s">
        <v>1365</v>
      </c>
      <c r="K79" s="267" t="s">
        <v>1365</v>
      </c>
      <c r="L79" s="267" t="s">
        <v>1365</v>
      </c>
      <c r="M79" s="267" t="s">
        <v>1365</v>
      </c>
      <c r="N79" s="267" t="s">
        <v>1365</v>
      </c>
      <c r="O79" s="267" t="s">
        <v>1365</v>
      </c>
      <c r="P79" s="270"/>
      <c r="Q79" s="270"/>
      <c r="R79" s="270"/>
      <c r="S79" s="270"/>
      <c r="T79" s="270"/>
      <c r="U79" s="270"/>
      <c r="V79" s="267">
        <v>4.17E-4</v>
      </c>
    </row>
    <row r="80" spans="1:22" ht="22.5" customHeight="1">
      <c r="A80" s="282" t="s">
        <v>111</v>
      </c>
      <c r="B80" s="268" t="s">
        <v>1448</v>
      </c>
      <c r="C80" s="265" t="s">
        <v>597</v>
      </c>
      <c r="D80" s="271">
        <v>2.2800000000000001E-4</v>
      </c>
      <c r="E80" s="267" t="s">
        <v>1365</v>
      </c>
      <c r="F80" s="267">
        <v>0</v>
      </c>
      <c r="G80" s="267">
        <v>2.63E-4</v>
      </c>
      <c r="H80" s="267">
        <v>3.77E-4</v>
      </c>
      <c r="I80" s="267">
        <v>4.8700000000000002E-4</v>
      </c>
      <c r="J80" s="267">
        <v>2.9E-4</v>
      </c>
      <c r="K80" s="267">
        <v>3.8999999999999999E-4</v>
      </c>
      <c r="L80" s="267">
        <v>4.8999999999999998E-4</v>
      </c>
      <c r="M80" s="267">
        <v>2.6600000000000001E-4</v>
      </c>
      <c r="N80" s="267" t="s">
        <v>1365</v>
      </c>
      <c r="O80" s="267" t="s">
        <v>1365</v>
      </c>
      <c r="P80" s="270"/>
      <c r="Q80" s="270"/>
      <c r="R80" s="270"/>
      <c r="S80" s="270"/>
      <c r="T80" s="270"/>
      <c r="U80" s="270"/>
      <c r="V80" s="267">
        <v>5.9900000000000003E-4</v>
      </c>
    </row>
    <row r="81" spans="1:22" ht="22.5" customHeight="1">
      <c r="A81" s="282" t="s">
        <v>112</v>
      </c>
      <c r="B81" s="268" t="s">
        <v>1449</v>
      </c>
      <c r="C81" s="265" t="s">
        <v>598</v>
      </c>
      <c r="D81" s="271">
        <v>4.57E-4</v>
      </c>
      <c r="E81" s="267" t="s">
        <v>1365</v>
      </c>
      <c r="F81" s="267">
        <v>0</v>
      </c>
      <c r="G81" s="267">
        <v>3.7599999999999998E-4</v>
      </c>
      <c r="H81" s="267">
        <v>3.7500000000000001E-4</v>
      </c>
      <c r="I81" s="267">
        <v>3.7800000000000003E-4</v>
      </c>
      <c r="J81" s="267">
        <v>3.79E-4</v>
      </c>
      <c r="K81" s="267">
        <v>3.8000000000000002E-4</v>
      </c>
      <c r="L81" s="267">
        <v>1.6200000000000001E-4</v>
      </c>
      <c r="M81" s="267">
        <v>3.6999999999999999E-4</v>
      </c>
      <c r="N81" s="267">
        <v>3.8000000000000002E-4</v>
      </c>
      <c r="O81" s="267">
        <v>3.8000000000000002E-4</v>
      </c>
      <c r="P81" s="273">
        <v>3.8099999999999999E-4</v>
      </c>
      <c r="Q81" s="273">
        <v>3.8000000000000002E-4</v>
      </c>
      <c r="R81" s="273">
        <v>4.0900000000000002E-4</v>
      </c>
      <c r="S81" s="270"/>
      <c r="T81" s="270"/>
      <c r="U81" s="270"/>
      <c r="V81" s="267">
        <v>3.8499999999999998E-4</v>
      </c>
    </row>
    <row r="82" spans="1:22" ht="22.5" customHeight="1">
      <c r="A82" s="282" t="s">
        <v>113</v>
      </c>
      <c r="B82" s="268" t="s">
        <v>1450</v>
      </c>
      <c r="C82" s="265" t="s">
        <v>1451</v>
      </c>
      <c r="D82" s="271">
        <v>4.73E-4</v>
      </c>
      <c r="E82" s="267" t="s">
        <v>1365</v>
      </c>
      <c r="F82" s="267">
        <v>0</v>
      </c>
      <c r="G82" s="267">
        <v>2.9999999999999997E-4</v>
      </c>
      <c r="H82" s="267">
        <v>4.5600000000000003E-4</v>
      </c>
      <c r="I82" s="267">
        <v>5.2400000000000005E-4</v>
      </c>
      <c r="J82" s="267" t="s">
        <v>1365</v>
      </c>
      <c r="K82" s="267" t="s">
        <v>1365</v>
      </c>
      <c r="L82" s="267" t="s">
        <v>1365</v>
      </c>
      <c r="M82" s="267" t="s">
        <v>1365</v>
      </c>
      <c r="N82" s="267" t="s">
        <v>1365</v>
      </c>
      <c r="O82" s="267" t="s">
        <v>1365</v>
      </c>
      <c r="P82" s="270"/>
      <c r="Q82" s="270"/>
      <c r="R82" s="270"/>
      <c r="S82" s="270"/>
      <c r="T82" s="270"/>
      <c r="U82" s="270"/>
      <c r="V82" s="267">
        <v>3.9199999999999999E-4</v>
      </c>
    </row>
    <row r="83" spans="1:22" ht="22.5" customHeight="1">
      <c r="A83" s="282" t="s">
        <v>114</v>
      </c>
      <c r="B83" s="268" t="s">
        <v>1452</v>
      </c>
      <c r="C83" s="265" t="s">
        <v>599</v>
      </c>
      <c r="D83" s="271">
        <v>4.84E-4</v>
      </c>
      <c r="E83" s="267">
        <v>5.5599999999999996E-4</v>
      </c>
      <c r="F83" s="267" t="s">
        <v>1365</v>
      </c>
      <c r="G83" s="267" t="s">
        <v>1365</v>
      </c>
      <c r="H83" s="267" t="s">
        <v>1365</v>
      </c>
      <c r="I83" s="267" t="s">
        <v>1365</v>
      </c>
      <c r="J83" s="267" t="s">
        <v>1365</v>
      </c>
      <c r="K83" s="267" t="s">
        <v>1365</v>
      </c>
      <c r="L83" s="267" t="s">
        <v>1365</v>
      </c>
      <c r="M83" s="267" t="s">
        <v>1365</v>
      </c>
      <c r="N83" s="267" t="s">
        <v>1365</v>
      </c>
      <c r="O83" s="267" t="s">
        <v>1365</v>
      </c>
      <c r="P83" s="270"/>
      <c r="Q83" s="270"/>
      <c r="R83" s="270"/>
      <c r="S83" s="270"/>
      <c r="T83" s="270"/>
      <c r="U83" s="270"/>
      <c r="V83" s="267" t="s">
        <v>1365</v>
      </c>
    </row>
    <row r="84" spans="1:22" ht="22.5" customHeight="1">
      <c r="A84" s="282" t="s">
        <v>115</v>
      </c>
      <c r="B84" s="268" t="s">
        <v>1453</v>
      </c>
      <c r="C84" s="265" t="s">
        <v>600</v>
      </c>
      <c r="D84" s="271">
        <v>4.6900000000000002E-4</v>
      </c>
      <c r="E84" s="267" t="s">
        <v>1365</v>
      </c>
      <c r="F84" s="267">
        <v>0</v>
      </c>
      <c r="G84" s="267">
        <v>0</v>
      </c>
      <c r="H84" s="267">
        <v>2.9700000000000001E-4</v>
      </c>
      <c r="I84" s="267">
        <v>5.04E-4</v>
      </c>
      <c r="J84" s="267" t="s">
        <v>1365</v>
      </c>
      <c r="K84" s="267" t="s">
        <v>1365</v>
      </c>
      <c r="L84" s="267" t="s">
        <v>1365</v>
      </c>
      <c r="M84" s="267" t="s">
        <v>1365</v>
      </c>
      <c r="N84" s="267" t="s">
        <v>1365</v>
      </c>
      <c r="O84" s="267" t="s">
        <v>1365</v>
      </c>
      <c r="P84" s="270"/>
      <c r="Q84" s="270"/>
      <c r="R84" s="270"/>
      <c r="S84" s="270"/>
      <c r="T84" s="270"/>
      <c r="U84" s="270"/>
      <c r="V84" s="267">
        <v>4.3800000000000002E-4</v>
      </c>
    </row>
    <row r="85" spans="1:22" ht="22.5" customHeight="1">
      <c r="A85" s="282" t="s">
        <v>116</v>
      </c>
      <c r="B85" s="268" t="s">
        <v>1454</v>
      </c>
      <c r="C85" s="265" t="s">
        <v>601</v>
      </c>
      <c r="D85" s="271">
        <v>4.5899999999999999E-4</v>
      </c>
      <c r="E85" s="267" t="s">
        <v>1365</v>
      </c>
      <c r="F85" s="267">
        <v>0</v>
      </c>
      <c r="G85" s="267">
        <v>4.0299999999999998E-4</v>
      </c>
      <c r="H85" s="267" t="s">
        <v>1365</v>
      </c>
      <c r="I85" s="267" t="s">
        <v>1365</v>
      </c>
      <c r="J85" s="267" t="s">
        <v>1365</v>
      </c>
      <c r="K85" s="267" t="s">
        <v>1365</v>
      </c>
      <c r="L85" s="267" t="s">
        <v>1365</v>
      </c>
      <c r="M85" s="267" t="s">
        <v>1365</v>
      </c>
      <c r="N85" s="267" t="s">
        <v>1365</v>
      </c>
      <c r="O85" s="267" t="s">
        <v>1365</v>
      </c>
      <c r="P85" s="270"/>
      <c r="Q85" s="270"/>
      <c r="R85" s="270"/>
      <c r="S85" s="270"/>
      <c r="T85" s="270"/>
      <c r="U85" s="270"/>
      <c r="V85" s="267">
        <v>3.2200000000000002E-4</v>
      </c>
    </row>
    <row r="86" spans="1:22" ht="22.5" customHeight="1">
      <c r="A86" s="282" t="s">
        <v>117</v>
      </c>
      <c r="B86" s="268" t="s">
        <v>1455</v>
      </c>
      <c r="C86" s="265" t="s">
        <v>602</v>
      </c>
      <c r="D86" s="271">
        <v>4.9899999999999999E-4</v>
      </c>
      <c r="E86" s="267">
        <v>5.9400000000000002E-4</v>
      </c>
      <c r="F86" s="267" t="s">
        <v>1365</v>
      </c>
      <c r="G86" s="267" t="s">
        <v>1365</v>
      </c>
      <c r="H86" s="267" t="s">
        <v>1365</v>
      </c>
      <c r="I86" s="267" t="s">
        <v>1365</v>
      </c>
      <c r="J86" s="267" t="s">
        <v>1365</v>
      </c>
      <c r="K86" s="267" t="s">
        <v>1365</v>
      </c>
      <c r="L86" s="267" t="s">
        <v>1365</v>
      </c>
      <c r="M86" s="267" t="s">
        <v>1365</v>
      </c>
      <c r="N86" s="267" t="s">
        <v>1365</v>
      </c>
      <c r="O86" s="267" t="s">
        <v>1365</v>
      </c>
      <c r="P86" s="270"/>
      <c r="Q86" s="270"/>
      <c r="R86" s="270"/>
      <c r="S86" s="270"/>
      <c r="T86" s="270"/>
      <c r="U86" s="270"/>
      <c r="V86" s="267" t="s">
        <v>1365</v>
      </c>
    </row>
    <row r="87" spans="1:22" ht="22.5" customHeight="1">
      <c r="A87" s="282" t="s">
        <v>118</v>
      </c>
      <c r="B87" s="268" t="s">
        <v>1456</v>
      </c>
      <c r="C87" s="265" t="s">
        <v>603</v>
      </c>
      <c r="D87" s="271">
        <v>1.1E-4</v>
      </c>
      <c r="E87" s="267">
        <v>6.0800000000000003E-4</v>
      </c>
      <c r="F87" s="267" t="s">
        <v>1365</v>
      </c>
      <c r="G87" s="267" t="s">
        <v>1365</v>
      </c>
      <c r="H87" s="267" t="s">
        <v>1365</v>
      </c>
      <c r="I87" s="267" t="s">
        <v>1365</v>
      </c>
      <c r="J87" s="267" t="s">
        <v>1365</v>
      </c>
      <c r="K87" s="267" t="s">
        <v>1365</v>
      </c>
      <c r="L87" s="267" t="s">
        <v>1365</v>
      </c>
      <c r="M87" s="267" t="s">
        <v>1365</v>
      </c>
      <c r="N87" s="267" t="s">
        <v>1365</v>
      </c>
      <c r="O87" s="267" t="s">
        <v>1365</v>
      </c>
      <c r="P87" s="270"/>
      <c r="Q87" s="270"/>
      <c r="R87" s="270"/>
      <c r="S87" s="270"/>
      <c r="T87" s="270"/>
      <c r="U87" s="270"/>
      <c r="V87" s="267" t="s">
        <v>1365</v>
      </c>
    </row>
    <row r="88" spans="1:22" s="238" customFormat="1" ht="22.5" customHeight="1">
      <c r="A88" s="282" t="s">
        <v>119</v>
      </c>
      <c r="B88" s="268" t="s">
        <v>1457</v>
      </c>
      <c r="C88" s="265" t="s">
        <v>604</v>
      </c>
      <c r="D88" s="271">
        <v>4.2099999999999999E-4</v>
      </c>
      <c r="E88" s="267" t="s">
        <v>1365</v>
      </c>
      <c r="F88" s="267">
        <v>0</v>
      </c>
      <c r="G88" s="267">
        <v>4.3800000000000002E-4</v>
      </c>
      <c r="H88" s="267" t="s">
        <v>1365</v>
      </c>
      <c r="I88" s="267" t="s">
        <v>1365</v>
      </c>
      <c r="J88" s="267" t="s">
        <v>1365</v>
      </c>
      <c r="K88" s="267" t="s">
        <v>1365</v>
      </c>
      <c r="L88" s="267" t="s">
        <v>1365</v>
      </c>
      <c r="M88" s="267" t="s">
        <v>1365</v>
      </c>
      <c r="N88" s="267" t="s">
        <v>1365</v>
      </c>
      <c r="O88" s="267" t="s">
        <v>1365</v>
      </c>
      <c r="P88" s="270"/>
      <c r="Q88" s="270"/>
      <c r="R88" s="270"/>
      <c r="S88" s="270"/>
      <c r="T88" s="270"/>
      <c r="U88" s="270"/>
      <c r="V88" s="267">
        <v>4.7600000000000002E-4</v>
      </c>
    </row>
    <row r="89" spans="1:22" s="238" customFormat="1" ht="22.5" customHeight="1">
      <c r="A89" s="282" t="s">
        <v>120</v>
      </c>
      <c r="B89" s="268" t="s">
        <v>1458</v>
      </c>
      <c r="C89" s="265" t="s">
        <v>1459</v>
      </c>
      <c r="D89" s="271">
        <v>4.17E-4</v>
      </c>
      <c r="E89" s="267" t="s">
        <v>1365</v>
      </c>
      <c r="F89" s="267">
        <v>0</v>
      </c>
      <c r="G89" s="267">
        <v>4.2099999999999999E-4</v>
      </c>
      <c r="H89" s="267" t="s">
        <v>1365</v>
      </c>
      <c r="I89" s="267" t="s">
        <v>1365</v>
      </c>
      <c r="J89" s="267" t="s">
        <v>1365</v>
      </c>
      <c r="K89" s="267" t="s">
        <v>1365</v>
      </c>
      <c r="L89" s="267" t="s">
        <v>1365</v>
      </c>
      <c r="M89" s="267" t="s">
        <v>1365</v>
      </c>
      <c r="N89" s="267" t="s">
        <v>1365</v>
      </c>
      <c r="O89" s="267" t="s">
        <v>1365</v>
      </c>
      <c r="P89" s="274"/>
      <c r="Q89" s="274"/>
      <c r="R89" s="274"/>
      <c r="S89" s="274"/>
      <c r="T89" s="274"/>
      <c r="U89" s="274"/>
      <c r="V89" s="267">
        <v>4.95E-4</v>
      </c>
    </row>
    <row r="90" spans="1:22" s="238" customFormat="1" ht="22.5" customHeight="1">
      <c r="A90" s="282" t="s">
        <v>121</v>
      </c>
      <c r="B90" s="268" t="s">
        <v>1460</v>
      </c>
      <c r="C90" s="265" t="s">
        <v>605</v>
      </c>
      <c r="D90" s="271">
        <v>4.2000000000000002E-4</v>
      </c>
      <c r="E90" s="267" t="s">
        <v>1365</v>
      </c>
      <c r="F90" s="267">
        <v>0</v>
      </c>
      <c r="G90" s="267">
        <v>4.66E-4</v>
      </c>
      <c r="H90" s="267" t="s">
        <v>1365</v>
      </c>
      <c r="I90" s="267" t="s">
        <v>1365</v>
      </c>
      <c r="J90" s="267" t="s">
        <v>1365</v>
      </c>
      <c r="K90" s="267" t="s">
        <v>1365</v>
      </c>
      <c r="L90" s="267" t="s">
        <v>1365</v>
      </c>
      <c r="M90" s="267" t="s">
        <v>1365</v>
      </c>
      <c r="N90" s="267" t="s">
        <v>1365</v>
      </c>
      <c r="O90" s="267" t="s">
        <v>1365</v>
      </c>
      <c r="P90" s="270"/>
      <c r="Q90" s="270"/>
      <c r="R90" s="270"/>
      <c r="S90" s="270"/>
      <c r="T90" s="270"/>
      <c r="U90" s="270"/>
      <c r="V90" s="267">
        <v>4.9899999999999999E-4</v>
      </c>
    </row>
    <row r="91" spans="1:22" s="238" customFormat="1" ht="22.5" customHeight="1">
      <c r="A91" s="282" t="s">
        <v>122</v>
      </c>
      <c r="B91" s="268" t="s">
        <v>1461</v>
      </c>
      <c r="C91" s="265" t="s">
        <v>1462</v>
      </c>
      <c r="D91" s="271">
        <v>4.17E-4</v>
      </c>
      <c r="E91" s="267" t="s">
        <v>1365</v>
      </c>
      <c r="F91" s="267">
        <v>0</v>
      </c>
      <c r="G91" s="267">
        <v>4.2000000000000002E-4</v>
      </c>
      <c r="H91" s="267" t="s">
        <v>1365</v>
      </c>
      <c r="I91" s="267" t="s">
        <v>1365</v>
      </c>
      <c r="J91" s="267" t="s">
        <v>1365</v>
      </c>
      <c r="K91" s="267" t="s">
        <v>1365</v>
      </c>
      <c r="L91" s="267" t="s">
        <v>1365</v>
      </c>
      <c r="M91" s="267" t="s">
        <v>1365</v>
      </c>
      <c r="N91" s="267" t="s">
        <v>1365</v>
      </c>
      <c r="O91" s="267" t="s">
        <v>1365</v>
      </c>
      <c r="P91" s="270"/>
      <c r="Q91" s="270"/>
      <c r="R91" s="270"/>
      <c r="S91" s="270"/>
      <c r="T91" s="270"/>
      <c r="U91" s="270"/>
      <c r="V91" s="267">
        <v>4.9399999999999997E-4</v>
      </c>
    </row>
    <row r="92" spans="1:22" s="238" customFormat="1" ht="22.5" customHeight="1">
      <c r="A92" s="282" t="s">
        <v>123</v>
      </c>
      <c r="B92" s="268" t="s">
        <v>1463</v>
      </c>
      <c r="C92" s="265" t="s">
        <v>606</v>
      </c>
      <c r="D92" s="271">
        <v>4.17E-4</v>
      </c>
      <c r="E92" s="267" t="s">
        <v>1365</v>
      </c>
      <c r="F92" s="267">
        <v>0</v>
      </c>
      <c r="G92" s="267">
        <v>4.6200000000000001E-4</v>
      </c>
      <c r="H92" s="267" t="s">
        <v>1365</v>
      </c>
      <c r="I92" s="267" t="s">
        <v>1365</v>
      </c>
      <c r="J92" s="267" t="s">
        <v>1365</v>
      </c>
      <c r="K92" s="267" t="s">
        <v>1365</v>
      </c>
      <c r="L92" s="267" t="s">
        <v>1365</v>
      </c>
      <c r="M92" s="267" t="s">
        <v>1365</v>
      </c>
      <c r="N92" s="267" t="s">
        <v>1365</v>
      </c>
      <c r="O92" s="267" t="s">
        <v>1365</v>
      </c>
      <c r="P92" s="270"/>
      <c r="Q92" s="270"/>
      <c r="R92" s="270"/>
      <c r="S92" s="270"/>
      <c r="T92" s="270"/>
      <c r="U92" s="270"/>
      <c r="V92" s="267">
        <v>4.9399999999999997E-4</v>
      </c>
    </row>
    <row r="93" spans="1:22" s="238" customFormat="1" ht="22.5" customHeight="1">
      <c r="A93" s="282" t="s">
        <v>124</v>
      </c>
      <c r="B93" s="268" t="s">
        <v>1464</v>
      </c>
      <c r="C93" s="265" t="s">
        <v>607</v>
      </c>
      <c r="D93" s="271">
        <v>4.17E-4</v>
      </c>
      <c r="E93" s="267" t="s">
        <v>1365</v>
      </c>
      <c r="F93" s="267">
        <v>0</v>
      </c>
      <c r="G93" s="267">
        <v>4.2999999999999999E-4</v>
      </c>
      <c r="H93" s="267" t="s">
        <v>1365</v>
      </c>
      <c r="I93" s="267" t="s">
        <v>1365</v>
      </c>
      <c r="J93" s="267" t="s">
        <v>1365</v>
      </c>
      <c r="K93" s="267" t="s">
        <v>1365</v>
      </c>
      <c r="L93" s="267" t="s">
        <v>1365</v>
      </c>
      <c r="M93" s="267" t="s">
        <v>1365</v>
      </c>
      <c r="N93" s="267" t="s">
        <v>1365</v>
      </c>
      <c r="O93" s="267" t="s">
        <v>1365</v>
      </c>
      <c r="P93" s="270"/>
      <c r="Q93" s="270"/>
      <c r="R93" s="270"/>
      <c r="S93" s="270"/>
      <c r="T93" s="270"/>
      <c r="U93" s="270"/>
      <c r="V93" s="267">
        <v>4.66E-4</v>
      </c>
    </row>
    <row r="94" spans="1:22" s="238" customFormat="1" ht="22.5" customHeight="1">
      <c r="A94" s="282" t="s">
        <v>125</v>
      </c>
      <c r="B94" s="268" t="s">
        <v>1465</v>
      </c>
      <c r="C94" s="265" t="s">
        <v>608</v>
      </c>
      <c r="D94" s="271">
        <v>4.17E-4</v>
      </c>
      <c r="E94" s="267" t="s">
        <v>1365</v>
      </c>
      <c r="F94" s="267">
        <v>0</v>
      </c>
      <c r="G94" s="267">
        <v>4.6200000000000001E-4</v>
      </c>
      <c r="H94" s="267" t="s">
        <v>1365</v>
      </c>
      <c r="I94" s="267" t="s">
        <v>1365</v>
      </c>
      <c r="J94" s="267" t="s">
        <v>1365</v>
      </c>
      <c r="K94" s="267" t="s">
        <v>1365</v>
      </c>
      <c r="L94" s="267" t="s">
        <v>1365</v>
      </c>
      <c r="M94" s="267" t="s">
        <v>1365</v>
      </c>
      <c r="N94" s="267" t="s">
        <v>1365</v>
      </c>
      <c r="O94" s="267" t="s">
        <v>1365</v>
      </c>
      <c r="P94" s="270"/>
      <c r="Q94" s="270"/>
      <c r="R94" s="270"/>
      <c r="S94" s="270"/>
      <c r="T94" s="270"/>
      <c r="U94" s="270"/>
      <c r="V94" s="267">
        <v>4.9399999999999997E-4</v>
      </c>
    </row>
    <row r="95" spans="1:22" s="238" customFormat="1" ht="22.5" customHeight="1">
      <c r="A95" s="282" t="s">
        <v>126</v>
      </c>
      <c r="B95" s="268" t="s">
        <v>1466</v>
      </c>
      <c r="C95" s="265" t="s">
        <v>609</v>
      </c>
      <c r="D95" s="271">
        <v>3.01E-4</v>
      </c>
      <c r="E95" s="267">
        <v>2.6800000000000001E-4</v>
      </c>
      <c r="F95" s="267" t="s">
        <v>1365</v>
      </c>
      <c r="G95" s="267" t="s">
        <v>1365</v>
      </c>
      <c r="H95" s="267" t="s">
        <v>1365</v>
      </c>
      <c r="I95" s="267" t="s">
        <v>1365</v>
      </c>
      <c r="J95" s="267" t="s">
        <v>1365</v>
      </c>
      <c r="K95" s="267" t="s">
        <v>1365</v>
      </c>
      <c r="L95" s="267" t="s">
        <v>1365</v>
      </c>
      <c r="M95" s="267" t="s">
        <v>1365</v>
      </c>
      <c r="N95" s="267" t="s">
        <v>1365</v>
      </c>
      <c r="O95" s="267" t="s">
        <v>1365</v>
      </c>
      <c r="P95" s="270"/>
      <c r="Q95" s="270"/>
      <c r="R95" s="270"/>
      <c r="S95" s="270"/>
      <c r="T95" s="270"/>
      <c r="U95" s="270"/>
      <c r="V95" s="267" t="s">
        <v>1365</v>
      </c>
    </row>
    <row r="96" spans="1:22" s="238" customFormat="1" ht="22.5" customHeight="1">
      <c r="A96" s="282" t="s">
        <v>127</v>
      </c>
      <c r="B96" s="268" t="s">
        <v>1467</v>
      </c>
      <c r="C96" s="265" t="s">
        <v>610</v>
      </c>
      <c r="D96" s="271">
        <v>3.5199999999999999E-4</v>
      </c>
      <c r="E96" s="267">
        <v>4.0900000000000002E-4</v>
      </c>
      <c r="F96" s="267" t="s">
        <v>1365</v>
      </c>
      <c r="G96" s="267" t="s">
        <v>1365</v>
      </c>
      <c r="H96" s="267" t="s">
        <v>1365</v>
      </c>
      <c r="I96" s="267" t="s">
        <v>1365</v>
      </c>
      <c r="J96" s="267" t="s">
        <v>1365</v>
      </c>
      <c r="K96" s="267" t="s">
        <v>1365</v>
      </c>
      <c r="L96" s="267" t="s">
        <v>1365</v>
      </c>
      <c r="M96" s="267" t="s">
        <v>1365</v>
      </c>
      <c r="N96" s="267" t="s">
        <v>1365</v>
      </c>
      <c r="O96" s="267" t="s">
        <v>1365</v>
      </c>
      <c r="P96" s="270"/>
      <c r="Q96" s="270"/>
      <c r="R96" s="270"/>
      <c r="S96" s="270"/>
      <c r="T96" s="270"/>
      <c r="U96" s="270"/>
      <c r="V96" s="267" t="s">
        <v>1365</v>
      </c>
    </row>
    <row r="97" spans="1:22" s="238" customFormat="1" ht="22.5" customHeight="1">
      <c r="A97" s="282" t="s">
        <v>128</v>
      </c>
      <c r="B97" s="268" t="s">
        <v>1468</v>
      </c>
      <c r="C97" s="265" t="s">
        <v>611</v>
      </c>
      <c r="D97" s="271">
        <v>1.1400000000000001E-4</v>
      </c>
      <c r="E97" s="267" t="s">
        <v>1365</v>
      </c>
      <c r="F97" s="267">
        <v>0</v>
      </c>
      <c r="G97" s="267">
        <v>2.92E-4</v>
      </c>
      <c r="H97" s="267">
        <v>3.48E-4</v>
      </c>
      <c r="I97" s="267">
        <v>2.5000000000000001E-4</v>
      </c>
      <c r="J97" s="267">
        <v>3.7800000000000003E-4</v>
      </c>
      <c r="K97" s="267">
        <v>0</v>
      </c>
      <c r="L97" s="267">
        <v>0</v>
      </c>
      <c r="M97" s="267">
        <v>0</v>
      </c>
      <c r="N97" s="267">
        <v>0</v>
      </c>
      <c r="O97" s="267">
        <v>3.6600000000000001E-4</v>
      </c>
      <c r="P97" s="272">
        <v>0</v>
      </c>
      <c r="Q97" s="272">
        <v>0</v>
      </c>
      <c r="R97" s="272">
        <v>4.9799999999999996E-4</v>
      </c>
      <c r="S97" s="270"/>
      <c r="T97" s="270"/>
      <c r="U97" s="270"/>
      <c r="V97" s="267">
        <v>4.2999999999999999E-4</v>
      </c>
    </row>
    <row r="98" spans="1:22" s="238" customFormat="1" ht="22.5" customHeight="1">
      <c r="A98" s="282" t="s">
        <v>129</v>
      </c>
      <c r="B98" s="268" t="s">
        <v>1469</v>
      </c>
      <c r="C98" s="265" t="s">
        <v>1470</v>
      </c>
      <c r="D98" s="271">
        <v>4.4099999999999999E-4</v>
      </c>
      <c r="E98" s="267">
        <v>3.88E-4</v>
      </c>
      <c r="F98" s="267" t="s">
        <v>1365</v>
      </c>
      <c r="G98" s="267" t="s">
        <v>1365</v>
      </c>
      <c r="H98" s="267" t="s">
        <v>1365</v>
      </c>
      <c r="I98" s="267" t="s">
        <v>1365</v>
      </c>
      <c r="J98" s="267" t="s">
        <v>1365</v>
      </c>
      <c r="K98" s="267" t="s">
        <v>1365</v>
      </c>
      <c r="L98" s="267" t="s">
        <v>1365</v>
      </c>
      <c r="M98" s="267" t="s">
        <v>1365</v>
      </c>
      <c r="N98" s="267" t="s">
        <v>1365</v>
      </c>
      <c r="O98" s="267" t="s">
        <v>1365</v>
      </c>
      <c r="P98" s="270"/>
      <c r="Q98" s="270"/>
      <c r="R98" s="270"/>
      <c r="S98" s="270"/>
      <c r="T98" s="270"/>
      <c r="U98" s="270"/>
      <c r="V98" s="267" t="s">
        <v>1365</v>
      </c>
    </row>
    <row r="99" spans="1:22" s="238" customFormat="1" ht="22.5" customHeight="1">
      <c r="A99" s="282" t="s">
        <v>130</v>
      </c>
      <c r="B99" s="268" t="s">
        <v>1471</v>
      </c>
      <c r="C99" s="265" t="s">
        <v>612</v>
      </c>
      <c r="D99" s="271">
        <v>2.8299999999999999E-4</v>
      </c>
      <c r="E99" s="267">
        <v>4.5100000000000001E-4</v>
      </c>
      <c r="F99" s="267" t="s">
        <v>1365</v>
      </c>
      <c r="G99" s="267" t="s">
        <v>1365</v>
      </c>
      <c r="H99" s="267" t="s">
        <v>1365</v>
      </c>
      <c r="I99" s="267" t="s">
        <v>1365</v>
      </c>
      <c r="J99" s="267" t="s">
        <v>1365</v>
      </c>
      <c r="K99" s="267" t="s">
        <v>1365</v>
      </c>
      <c r="L99" s="267" t="s">
        <v>1365</v>
      </c>
      <c r="M99" s="267" t="s">
        <v>1365</v>
      </c>
      <c r="N99" s="267" t="s">
        <v>1365</v>
      </c>
      <c r="O99" s="267" t="s">
        <v>1365</v>
      </c>
      <c r="P99" s="270"/>
      <c r="Q99" s="270"/>
      <c r="R99" s="270"/>
      <c r="S99" s="270"/>
      <c r="T99" s="270"/>
      <c r="U99" s="270"/>
      <c r="V99" s="267" t="s">
        <v>1365</v>
      </c>
    </row>
    <row r="100" spans="1:22" s="238" customFormat="1" ht="22.5" customHeight="1">
      <c r="A100" s="282" t="s">
        <v>131</v>
      </c>
      <c r="B100" s="268" t="s">
        <v>1472</v>
      </c>
      <c r="C100" s="265" t="s">
        <v>613</v>
      </c>
      <c r="D100" s="271">
        <v>4.3899999999999999E-4</v>
      </c>
      <c r="E100" s="267">
        <v>3.8299999999999999E-4</v>
      </c>
      <c r="F100" s="267" t="s">
        <v>1365</v>
      </c>
      <c r="G100" s="267" t="s">
        <v>1365</v>
      </c>
      <c r="H100" s="267" t="s">
        <v>1365</v>
      </c>
      <c r="I100" s="267" t="s">
        <v>1365</v>
      </c>
      <c r="J100" s="267" t="s">
        <v>1365</v>
      </c>
      <c r="K100" s="267" t="s">
        <v>1365</v>
      </c>
      <c r="L100" s="267" t="s">
        <v>1365</v>
      </c>
      <c r="M100" s="267" t="s">
        <v>1365</v>
      </c>
      <c r="N100" s="267" t="s">
        <v>1365</v>
      </c>
      <c r="O100" s="267" t="s">
        <v>1365</v>
      </c>
      <c r="P100" s="270"/>
      <c r="Q100" s="270"/>
      <c r="R100" s="270"/>
      <c r="S100" s="270"/>
      <c r="T100" s="270"/>
      <c r="U100" s="270"/>
      <c r="V100" s="267" t="s">
        <v>1365</v>
      </c>
    </row>
    <row r="101" spans="1:22" s="238" customFormat="1" ht="22.5" customHeight="1">
      <c r="A101" s="282" t="s">
        <v>132</v>
      </c>
      <c r="B101" s="268" t="s">
        <v>1473</v>
      </c>
      <c r="C101" s="265" t="s">
        <v>614</v>
      </c>
      <c r="D101" s="271">
        <v>1.2400000000000001E-4</v>
      </c>
      <c r="E101" s="267" t="s">
        <v>1365</v>
      </c>
      <c r="F101" s="267">
        <v>0</v>
      </c>
      <c r="G101" s="267">
        <v>0</v>
      </c>
      <c r="H101" s="267">
        <v>0</v>
      </c>
      <c r="I101" s="267">
        <v>1.3300000000000001E-4</v>
      </c>
      <c r="J101" s="267">
        <v>0</v>
      </c>
      <c r="K101" s="267">
        <v>2.2900000000000001E-4</v>
      </c>
      <c r="L101" s="267" t="s">
        <v>1365</v>
      </c>
      <c r="M101" s="267" t="s">
        <v>1365</v>
      </c>
      <c r="N101" s="267" t="s">
        <v>1365</v>
      </c>
      <c r="O101" s="267" t="s">
        <v>1365</v>
      </c>
      <c r="P101" s="270"/>
      <c r="Q101" s="270"/>
      <c r="R101" s="270"/>
      <c r="S101" s="270"/>
      <c r="T101" s="270"/>
      <c r="U101" s="270"/>
      <c r="V101" s="267">
        <v>2.0000000000000002E-5</v>
      </c>
    </row>
    <row r="102" spans="1:22" s="238" customFormat="1" ht="22.5" customHeight="1">
      <c r="A102" s="282" t="s">
        <v>133</v>
      </c>
      <c r="B102" s="268" t="s">
        <v>1474</v>
      </c>
      <c r="C102" s="265" t="s">
        <v>615</v>
      </c>
      <c r="D102" s="271">
        <v>4.4099999999999999E-4</v>
      </c>
      <c r="E102" s="267" t="s">
        <v>1365</v>
      </c>
      <c r="F102" s="267">
        <v>0</v>
      </c>
      <c r="G102" s="267">
        <v>5.4000000000000001E-4</v>
      </c>
      <c r="H102" s="267" t="s">
        <v>1365</v>
      </c>
      <c r="I102" s="267" t="s">
        <v>1365</v>
      </c>
      <c r="J102" s="267" t="s">
        <v>1365</v>
      </c>
      <c r="K102" s="267" t="s">
        <v>1365</v>
      </c>
      <c r="L102" s="267" t="s">
        <v>1365</v>
      </c>
      <c r="M102" s="267" t="s">
        <v>1365</v>
      </c>
      <c r="N102" s="267" t="s">
        <v>1365</v>
      </c>
      <c r="O102" s="267" t="s">
        <v>1365</v>
      </c>
      <c r="P102" s="270"/>
      <c r="Q102" s="270"/>
      <c r="R102" s="270"/>
      <c r="S102" s="270"/>
      <c r="T102" s="270"/>
      <c r="U102" s="270"/>
      <c r="V102" s="267">
        <v>4.3600000000000003E-4</v>
      </c>
    </row>
    <row r="103" spans="1:22" ht="22.5" customHeight="1">
      <c r="A103" s="282" t="s">
        <v>134</v>
      </c>
      <c r="B103" s="268" t="s">
        <v>1475</v>
      </c>
      <c r="C103" s="265" t="s">
        <v>616</v>
      </c>
      <c r="D103" s="271">
        <v>2.61E-4</v>
      </c>
      <c r="E103" s="267">
        <v>3.1700000000000001E-4</v>
      </c>
      <c r="F103" s="267" t="s">
        <v>1365</v>
      </c>
      <c r="G103" s="267" t="s">
        <v>1365</v>
      </c>
      <c r="H103" s="267" t="s">
        <v>1365</v>
      </c>
      <c r="I103" s="267" t="s">
        <v>1365</v>
      </c>
      <c r="J103" s="267" t="s">
        <v>1365</v>
      </c>
      <c r="K103" s="267" t="s">
        <v>1365</v>
      </c>
      <c r="L103" s="267" t="s">
        <v>1365</v>
      </c>
      <c r="M103" s="267" t="s">
        <v>1365</v>
      </c>
      <c r="N103" s="267" t="s">
        <v>1365</v>
      </c>
      <c r="O103" s="267" t="s">
        <v>1365</v>
      </c>
      <c r="P103" s="270"/>
      <c r="Q103" s="270"/>
      <c r="R103" s="270"/>
      <c r="S103" s="270"/>
      <c r="T103" s="270"/>
      <c r="U103" s="270"/>
      <c r="V103" s="267" t="s">
        <v>1365</v>
      </c>
    </row>
    <row r="104" spans="1:22" ht="22.5" customHeight="1">
      <c r="A104" s="282" t="s">
        <v>135</v>
      </c>
      <c r="B104" s="268" t="s">
        <v>1476</v>
      </c>
      <c r="C104" s="265" t="s">
        <v>617</v>
      </c>
      <c r="D104" s="271">
        <v>5.0900000000000001E-4</v>
      </c>
      <c r="E104" s="267" t="s">
        <v>1365</v>
      </c>
      <c r="F104" s="267">
        <v>0</v>
      </c>
      <c r="G104" s="267">
        <v>1.25E-4</v>
      </c>
      <c r="H104" s="267">
        <v>1.6899999999999999E-4</v>
      </c>
      <c r="I104" s="267">
        <v>2.5700000000000001E-4</v>
      </c>
      <c r="J104" s="267">
        <v>3.01E-4</v>
      </c>
      <c r="K104" s="267">
        <v>3.7800000000000003E-4</v>
      </c>
      <c r="L104" s="267">
        <v>0</v>
      </c>
      <c r="M104" s="267">
        <v>0</v>
      </c>
      <c r="N104" s="267">
        <v>6.0800000000000003E-4</v>
      </c>
      <c r="O104" s="267" t="s">
        <v>1365</v>
      </c>
      <c r="P104" s="270"/>
      <c r="Q104" s="270"/>
      <c r="R104" s="270"/>
      <c r="S104" s="270"/>
      <c r="T104" s="270"/>
      <c r="U104" s="270"/>
      <c r="V104" s="267">
        <v>5.4600000000000004E-4</v>
      </c>
    </row>
    <row r="105" spans="1:22" ht="22.5" customHeight="1">
      <c r="A105" s="282" t="s">
        <v>136</v>
      </c>
      <c r="B105" s="268" t="s">
        <v>1477</v>
      </c>
      <c r="C105" s="265" t="s">
        <v>618</v>
      </c>
      <c r="D105" s="271">
        <v>4.8000000000000001E-4</v>
      </c>
      <c r="E105" s="267">
        <v>5.1699999999999999E-4</v>
      </c>
      <c r="F105" s="267" t="s">
        <v>1365</v>
      </c>
      <c r="G105" s="267" t="s">
        <v>1365</v>
      </c>
      <c r="H105" s="267" t="s">
        <v>1365</v>
      </c>
      <c r="I105" s="267" t="s">
        <v>1365</v>
      </c>
      <c r="J105" s="267" t="s">
        <v>1365</v>
      </c>
      <c r="K105" s="267" t="s">
        <v>1365</v>
      </c>
      <c r="L105" s="267" t="s">
        <v>1365</v>
      </c>
      <c r="M105" s="267" t="s">
        <v>1365</v>
      </c>
      <c r="N105" s="267" t="s">
        <v>1365</v>
      </c>
      <c r="O105" s="267" t="s">
        <v>1365</v>
      </c>
      <c r="P105" s="270"/>
      <c r="Q105" s="270"/>
      <c r="R105" s="270"/>
      <c r="S105" s="270"/>
      <c r="T105" s="270"/>
      <c r="U105" s="270"/>
      <c r="V105" s="267" t="s">
        <v>1365</v>
      </c>
    </row>
    <row r="106" spans="1:22" ht="22.5" customHeight="1">
      <c r="A106" s="282" t="s">
        <v>137</v>
      </c>
      <c r="B106" s="268" t="s">
        <v>1478</v>
      </c>
      <c r="C106" s="265" t="s">
        <v>619</v>
      </c>
      <c r="D106" s="271">
        <v>1.84E-4</v>
      </c>
      <c r="E106" s="267" t="s">
        <v>1365</v>
      </c>
      <c r="F106" s="267">
        <v>0</v>
      </c>
      <c r="G106" s="267">
        <v>0</v>
      </c>
      <c r="H106" s="267">
        <v>2.1100000000000001E-4</v>
      </c>
      <c r="I106" s="267" t="s">
        <v>1365</v>
      </c>
      <c r="J106" s="267" t="s">
        <v>1365</v>
      </c>
      <c r="K106" s="267" t="s">
        <v>1365</v>
      </c>
      <c r="L106" s="267" t="s">
        <v>1365</v>
      </c>
      <c r="M106" s="267" t="s">
        <v>1365</v>
      </c>
      <c r="N106" s="267" t="s">
        <v>1365</v>
      </c>
      <c r="O106" s="267" t="s">
        <v>1365</v>
      </c>
      <c r="P106" s="270"/>
      <c r="Q106" s="270"/>
      <c r="R106" s="270"/>
      <c r="S106" s="270"/>
      <c r="T106" s="270"/>
      <c r="U106" s="270"/>
      <c r="V106" s="267">
        <v>1.5300000000000001E-4</v>
      </c>
    </row>
    <row r="107" spans="1:22" ht="22.5" customHeight="1">
      <c r="A107" s="282" t="s">
        <v>138</v>
      </c>
      <c r="B107" s="268" t="s">
        <v>1479</v>
      </c>
      <c r="C107" s="265" t="s">
        <v>620</v>
      </c>
      <c r="D107" s="271">
        <v>4.37E-4</v>
      </c>
      <c r="E107" s="267" t="s">
        <v>1365</v>
      </c>
      <c r="F107" s="267">
        <v>0</v>
      </c>
      <c r="G107" s="267">
        <v>4.5399999999999998E-4</v>
      </c>
      <c r="H107" s="267" t="s">
        <v>1365</v>
      </c>
      <c r="I107" s="267" t="s">
        <v>1365</v>
      </c>
      <c r="J107" s="267" t="s">
        <v>1365</v>
      </c>
      <c r="K107" s="267" t="s">
        <v>1365</v>
      </c>
      <c r="L107" s="267" t="s">
        <v>1365</v>
      </c>
      <c r="M107" s="267" t="s">
        <v>1365</v>
      </c>
      <c r="N107" s="267" t="s">
        <v>1365</v>
      </c>
      <c r="O107" s="267" t="s">
        <v>1365</v>
      </c>
      <c r="P107" s="270"/>
      <c r="Q107" s="270"/>
      <c r="R107" s="270"/>
      <c r="S107" s="270"/>
      <c r="T107" s="270"/>
      <c r="U107" s="270"/>
      <c r="V107" s="267">
        <v>3.0600000000000001E-4</v>
      </c>
    </row>
    <row r="108" spans="1:22" ht="22.5" customHeight="1">
      <c r="A108" s="282" t="s">
        <v>139</v>
      </c>
      <c r="B108" s="268" t="s">
        <v>1134</v>
      </c>
      <c r="C108" s="265" t="s">
        <v>1135</v>
      </c>
      <c r="D108" s="271">
        <v>3.8099999999999999E-4</v>
      </c>
      <c r="E108" s="267" t="s">
        <v>1365</v>
      </c>
      <c r="F108" s="267">
        <v>0</v>
      </c>
      <c r="G108" s="267">
        <v>0</v>
      </c>
      <c r="H108" s="267">
        <v>6.4700000000000001E-4</v>
      </c>
      <c r="I108" s="267" t="s">
        <v>1365</v>
      </c>
      <c r="J108" s="267" t="s">
        <v>1365</v>
      </c>
      <c r="K108" s="267" t="s">
        <v>1365</v>
      </c>
      <c r="L108" s="267" t="s">
        <v>1365</v>
      </c>
      <c r="M108" s="267" t="s">
        <v>1365</v>
      </c>
      <c r="N108" s="267" t="s">
        <v>1365</v>
      </c>
      <c r="O108" s="267" t="s">
        <v>1365</v>
      </c>
      <c r="P108" s="270"/>
      <c r="Q108" s="270"/>
      <c r="R108" s="270"/>
      <c r="S108" s="270"/>
      <c r="T108" s="270"/>
      <c r="U108" s="270"/>
      <c r="V108" s="267">
        <v>4.1899999999999999E-4</v>
      </c>
    </row>
    <row r="109" spans="1:22" ht="22.5" customHeight="1">
      <c r="A109" s="282" t="s">
        <v>140</v>
      </c>
      <c r="B109" s="268" t="s">
        <v>1480</v>
      </c>
      <c r="C109" s="265" t="s">
        <v>621</v>
      </c>
      <c r="D109" s="271">
        <v>4.37E-4</v>
      </c>
      <c r="E109" s="267">
        <v>4.3800000000000002E-4</v>
      </c>
      <c r="F109" s="267" t="s">
        <v>1365</v>
      </c>
      <c r="G109" s="267" t="s">
        <v>1365</v>
      </c>
      <c r="H109" s="267" t="s">
        <v>1365</v>
      </c>
      <c r="I109" s="267" t="s">
        <v>1365</v>
      </c>
      <c r="J109" s="267" t="s">
        <v>1365</v>
      </c>
      <c r="K109" s="267" t="s">
        <v>1365</v>
      </c>
      <c r="L109" s="267" t="s">
        <v>1365</v>
      </c>
      <c r="M109" s="267" t="s">
        <v>1365</v>
      </c>
      <c r="N109" s="267" t="s">
        <v>1365</v>
      </c>
      <c r="O109" s="267" t="s">
        <v>1365</v>
      </c>
      <c r="P109" s="270"/>
      <c r="Q109" s="270"/>
      <c r="R109" s="270"/>
      <c r="S109" s="270"/>
      <c r="T109" s="270"/>
      <c r="U109" s="270"/>
      <c r="V109" s="267" t="s">
        <v>1365</v>
      </c>
    </row>
    <row r="110" spans="1:22" s="238" customFormat="1" ht="22.5" customHeight="1">
      <c r="A110" s="282" t="s">
        <v>141</v>
      </c>
      <c r="B110" s="268" t="s">
        <v>1481</v>
      </c>
      <c r="C110" s="265" t="s">
        <v>622</v>
      </c>
      <c r="D110" s="271">
        <v>5.2599999999999999E-4</v>
      </c>
      <c r="E110" s="267" t="s">
        <v>1365</v>
      </c>
      <c r="F110" s="267">
        <v>0</v>
      </c>
      <c r="G110" s="267">
        <v>5.5900000000000004E-4</v>
      </c>
      <c r="H110" s="267" t="s">
        <v>1365</v>
      </c>
      <c r="I110" s="267" t="s">
        <v>1365</v>
      </c>
      <c r="J110" s="267" t="s">
        <v>1365</v>
      </c>
      <c r="K110" s="267" t="s">
        <v>1365</v>
      </c>
      <c r="L110" s="267" t="s">
        <v>1365</v>
      </c>
      <c r="M110" s="267" t="s">
        <v>1365</v>
      </c>
      <c r="N110" s="267" t="s">
        <v>1365</v>
      </c>
      <c r="O110" s="267" t="s">
        <v>1365</v>
      </c>
      <c r="P110" s="270"/>
      <c r="Q110" s="270"/>
      <c r="R110" s="270"/>
      <c r="S110" s="270"/>
      <c r="T110" s="270"/>
      <c r="U110" s="270"/>
      <c r="V110" s="267">
        <v>4.73E-4</v>
      </c>
    </row>
    <row r="111" spans="1:22" s="238" customFormat="1" ht="22.5" customHeight="1">
      <c r="A111" s="282" t="s">
        <v>142</v>
      </c>
      <c r="B111" s="268" t="s">
        <v>1482</v>
      </c>
      <c r="C111" s="265" t="s">
        <v>623</v>
      </c>
      <c r="D111" s="271">
        <v>4.6799999999999999E-4</v>
      </c>
      <c r="E111" s="267" t="s">
        <v>1365</v>
      </c>
      <c r="F111" s="267">
        <v>0</v>
      </c>
      <c r="G111" s="267">
        <v>0</v>
      </c>
      <c r="H111" s="267">
        <v>4.3600000000000003E-4</v>
      </c>
      <c r="I111" s="267" t="s">
        <v>1365</v>
      </c>
      <c r="J111" s="267" t="s">
        <v>1365</v>
      </c>
      <c r="K111" s="267" t="s">
        <v>1365</v>
      </c>
      <c r="L111" s="267" t="s">
        <v>1365</v>
      </c>
      <c r="M111" s="267" t="s">
        <v>1365</v>
      </c>
      <c r="N111" s="267" t="s">
        <v>1365</v>
      </c>
      <c r="O111" s="267" t="s">
        <v>1365</v>
      </c>
      <c r="P111" s="270"/>
      <c r="Q111" s="270"/>
      <c r="R111" s="270"/>
      <c r="S111" s="270"/>
      <c r="T111" s="270"/>
      <c r="U111" s="270"/>
      <c r="V111" s="267">
        <v>3.9599999999999998E-4</v>
      </c>
    </row>
    <row r="112" spans="1:22" s="238" customFormat="1" ht="22.5" customHeight="1">
      <c r="A112" s="282" t="s">
        <v>143</v>
      </c>
      <c r="B112" s="268" t="s">
        <v>1483</v>
      </c>
      <c r="C112" s="265" t="s">
        <v>624</v>
      </c>
      <c r="D112" s="271">
        <v>1.7000000000000001E-4</v>
      </c>
      <c r="E112" s="267" t="s">
        <v>1365</v>
      </c>
      <c r="F112" s="267">
        <v>0</v>
      </c>
      <c r="G112" s="267">
        <v>2.0599999999999999E-4</v>
      </c>
      <c r="H112" s="267" t="s">
        <v>1365</v>
      </c>
      <c r="I112" s="267" t="s">
        <v>1365</v>
      </c>
      <c r="J112" s="267" t="s">
        <v>1365</v>
      </c>
      <c r="K112" s="267" t="s">
        <v>1365</v>
      </c>
      <c r="L112" s="267" t="s">
        <v>1365</v>
      </c>
      <c r="M112" s="267" t="s">
        <v>1365</v>
      </c>
      <c r="N112" s="267" t="s">
        <v>1365</v>
      </c>
      <c r="O112" s="267" t="s">
        <v>1365</v>
      </c>
      <c r="P112" s="270"/>
      <c r="Q112" s="270"/>
      <c r="R112" s="270"/>
      <c r="S112" s="270"/>
      <c r="T112" s="270"/>
      <c r="U112" s="270"/>
      <c r="V112" s="267">
        <v>2.31E-4</v>
      </c>
    </row>
    <row r="113" spans="1:22" s="238" customFormat="1" ht="22.5" customHeight="1">
      <c r="A113" s="282" t="s">
        <v>144</v>
      </c>
      <c r="B113" s="268" t="s">
        <v>1484</v>
      </c>
      <c r="C113" s="265" t="s">
        <v>625</v>
      </c>
      <c r="D113" s="271">
        <v>4.5300000000000001E-4</v>
      </c>
      <c r="E113" s="267" t="s">
        <v>1365</v>
      </c>
      <c r="F113" s="267">
        <v>0</v>
      </c>
      <c r="G113" s="267">
        <v>4.5600000000000003E-4</v>
      </c>
      <c r="H113" s="267" t="s">
        <v>1365</v>
      </c>
      <c r="I113" s="267" t="s">
        <v>1365</v>
      </c>
      <c r="J113" s="267" t="s">
        <v>1365</v>
      </c>
      <c r="K113" s="267" t="s">
        <v>1365</v>
      </c>
      <c r="L113" s="267" t="s">
        <v>1365</v>
      </c>
      <c r="M113" s="267" t="s">
        <v>1365</v>
      </c>
      <c r="N113" s="267" t="s">
        <v>1365</v>
      </c>
      <c r="O113" s="267" t="s">
        <v>1365</v>
      </c>
      <c r="P113" s="270"/>
      <c r="Q113" s="270"/>
      <c r="R113" s="270"/>
      <c r="S113" s="270"/>
      <c r="T113" s="270"/>
      <c r="U113" s="270"/>
      <c r="V113" s="267">
        <v>3.0600000000000001E-4</v>
      </c>
    </row>
    <row r="114" spans="1:22" s="238" customFormat="1" ht="22.5" customHeight="1">
      <c r="A114" s="282" t="s">
        <v>145</v>
      </c>
      <c r="B114" s="268" t="s">
        <v>1136</v>
      </c>
      <c r="C114" s="265" t="s">
        <v>1137</v>
      </c>
      <c r="D114" s="271">
        <v>5.2400000000000005E-4</v>
      </c>
      <c r="E114" s="267" t="s">
        <v>1365</v>
      </c>
      <c r="F114" s="267">
        <v>0</v>
      </c>
      <c r="G114" s="267">
        <v>0</v>
      </c>
      <c r="H114" s="267">
        <v>0</v>
      </c>
      <c r="I114" s="267">
        <v>0</v>
      </c>
      <c r="J114" s="267">
        <v>5.7700000000000004E-4</v>
      </c>
      <c r="K114" s="267" t="s">
        <v>1365</v>
      </c>
      <c r="L114" s="267" t="s">
        <v>1365</v>
      </c>
      <c r="M114" s="267" t="s">
        <v>1365</v>
      </c>
      <c r="N114" s="267" t="s">
        <v>1365</v>
      </c>
      <c r="O114" s="267" t="s">
        <v>1365</v>
      </c>
      <c r="P114" s="270"/>
      <c r="Q114" s="270"/>
      <c r="R114" s="270"/>
      <c r="S114" s="270"/>
      <c r="T114" s="270"/>
      <c r="U114" s="270"/>
      <c r="V114" s="267">
        <v>2.2599999999999999E-4</v>
      </c>
    </row>
    <row r="115" spans="1:22" s="238" customFormat="1" ht="22.5" customHeight="1">
      <c r="A115" s="282" t="s">
        <v>146</v>
      </c>
      <c r="B115" s="268" t="s">
        <v>1485</v>
      </c>
      <c r="C115" s="265" t="s">
        <v>626</v>
      </c>
      <c r="D115" s="271">
        <v>4.5399999999999998E-4</v>
      </c>
      <c r="E115" s="267">
        <v>4.57E-4</v>
      </c>
      <c r="F115" s="267" t="s">
        <v>1365</v>
      </c>
      <c r="G115" s="267" t="s">
        <v>1365</v>
      </c>
      <c r="H115" s="267" t="s">
        <v>1365</v>
      </c>
      <c r="I115" s="267" t="s">
        <v>1365</v>
      </c>
      <c r="J115" s="267" t="s">
        <v>1365</v>
      </c>
      <c r="K115" s="267" t="s">
        <v>1365</v>
      </c>
      <c r="L115" s="267" t="s">
        <v>1365</v>
      </c>
      <c r="M115" s="267" t="s">
        <v>1365</v>
      </c>
      <c r="N115" s="267" t="s">
        <v>1365</v>
      </c>
      <c r="O115" s="267" t="s">
        <v>1365</v>
      </c>
      <c r="P115" s="270"/>
      <c r="Q115" s="270"/>
      <c r="R115" s="270"/>
      <c r="S115" s="270"/>
      <c r="T115" s="270"/>
      <c r="U115" s="270"/>
      <c r="V115" s="267" t="s">
        <v>1365</v>
      </c>
    </row>
    <row r="116" spans="1:22" s="238" customFormat="1" ht="22.5" customHeight="1">
      <c r="A116" s="282" t="s">
        <v>147</v>
      </c>
      <c r="B116" s="268" t="s">
        <v>1486</v>
      </c>
      <c r="C116" s="265" t="s">
        <v>627</v>
      </c>
      <c r="D116" s="271">
        <v>5.0199999999999995E-4</v>
      </c>
      <c r="E116" s="267" t="s">
        <v>1365</v>
      </c>
      <c r="F116" s="267">
        <v>0</v>
      </c>
      <c r="G116" s="267">
        <v>5.1500000000000005E-4</v>
      </c>
      <c r="H116" s="267" t="s">
        <v>1365</v>
      </c>
      <c r="I116" s="267" t="s">
        <v>1365</v>
      </c>
      <c r="J116" s="267" t="s">
        <v>1365</v>
      </c>
      <c r="K116" s="267" t="s">
        <v>1365</v>
      </c>
      <c r="L116" s="267" t="s">
        <v>1365</v>
      </c>
      <c r="M116" s="267" t="s">
        <v>1365</v>
      </c>
      <c r="N116" s="267" t="s">
        <v>1365</v>
      </c>
      <c r="O116" s="267" t="s">
        <v>1365</v>
      </c>
      <c r="P116" s="270"/>
      <c r="Q116" s="270"/>
      <c r="R116" s="270"/>
      <c r="S116" s="270"/>
      <c r="T116" s="270"/>
      <c r="U116" s="270"/>
      <c r="V116" s="267">
        <v>4.6200000000000001E-4</v>
      </c>
    </row>
    <row r="117" spans="1:22" s="238" customFormat="1" ht="22.5" customHeight="1">
      <c r="A117" s="282" t="s">
        <v>148</v>
      </c>
      <c r="B117" s="268" t="s">
        <v>1487</v>
      </c>
      <c r="C117" s="265" t="s">
        <v>628</v>
      </c>
      <c r="D117" s="271">
        <v>4.2200000000000001E-4</v>
      </c>
      <c r="E117" s="267" t="s">
        <v>1365</v>
      </c>
      <c r="F117" s="267">
        <v>0</v>
      </c>
      <c r="G117" s="267">
        <v>4.6799999999999999E-4</v>
      </c>
      <c r="H117" s="267" t="s">
        <v>1365</v>
      </c>
      <c r="I117" s="267" t="s">
        <v>1365</v>
      </c>
      <c r="J117" s="267" t="s">
        <v>1365</v>
      </c>
      <c r="K117" s="267" t="s">
        <v>1365</v>
      </c>
      <c r="L117" s="267" t="s">
        <v>1365</v>
      </c>
      <c r="M117" s="267" t="s">
        <v>1365</v>
      </c>
      <c r="N117" s="267" t="s">
        <v>1365</v>
      </c>
      <c r="O117" s="267" t="s">
        <v>1365</v>
      </c>
      <c r="P117" s="270"/>
      <c r="Q117" s="270"/>
      <c r="R117" s="270"/>
      <c r="S117" s="270"/>
      <c r="T117" s="270"/>
      <c r="U117" s="270"/>
      <c r="V117" s="267">
        <v>5.0000000000000001E-4</v>
      </c>
    </row>
    <row r="118" spans="1:22" s="238" customFormat="1" ht="22.5" customHeight="1">
      <c r="A118" s="282" t="s">
        <v>149</v>
      </c>
      <c r="B118" s="268" t="s">
        <v>1488</v>
      </c>
      <c r="C118" s="265" t="s">
        <v>629</v>
      </c>
      <c r="D118" s="271">
        <v>4.2299999999999998E-4</v>
      </c>
      <c r="E118" s="267" t="s">
        <v>1365</v>
      </c>
      <c r="F118" s="267">
        <v>0</v>
      </c>
      <c r="G118" s="267">
        <v>4.6999999999999999E-4</v>
      </c>
      <c r="H118" s="267" t="s">
        <v>1365</v>
      </c>
      <c r="I118" s="267" t="s">
        <v>1365</v>
      </c>
      <c r="J118" s="267" t="s">
        <v>1365</v>
      </c>
      <c r="K118" s="267" t="s">
        <v>1365</v>
      </c>
      <c r="L118" s="267" t="s">
        <v>1365</v>
      </c>
      <c r="M118" s="267" t="s">
        <v>1365</v>
      </c>
      <c r="N118" s="267" t="s">
        <v>1365</v>
      </c>
      <c r="O118" s="267" t="s">
        <v>1365</v>
      </c>
      <c r="P118" s="270"/>
      <c r="Q118" s="270"/>
      <c r="R118" s="270"/>
      <c r="S118" s="270"/>
      <c r="T118" s="270"/>
      <c r="U118" s="270"/>
      <c r="V118" s="267">
        <v>5.0299999999999997E-4</v>
      </c>
    </row>
    <row r="119" spans="1:22" s="238" customFormat="1" ht="22.5" customHeight="1">
      <c r="A119" s="282" t="s">
        <v>150</v>
      </c>
      <c r="B119" s="268" t="s">
        <v>1489</v>
      </c>
      <c r="C119" s="265" t="s">
        <v>630</v>
      </c>
      <c r="D119" s="271">
        <v>3.0299999999999999E-4</v>
      </c>
      <c r="E119" s="267" t="s">
        <v>1365</v>
      </c>
      <c r="F119" s="267">
        <v>0</v>
      </c>
      <c r="G119" s="267">
        <v>4.15E-4</v>
      </c>
      <c r="H119" s="267" t="s">
        <v>1365</v>
      </c>
      <c r="I119" s="267" t="s">
        <v>1365</v>
      </c>
      <c r="J119" s="267" t="s">
        <v>1365</v>
      </c>
      <c r="K119" s="267" t="s">
        <v>1365</v>
      </c>
      <c r="L119" s="267" t="s">
        <v>1365</v>
      </c>
      <c r="M119" s="267" t="s">
        <v>1365</v>
      </c>
      <c r="N119" s="267" t="s">
        <v>1365</v>
      </c>
      <c r="O119" s="267" t="s">
        <v>1365</v>
      </c>
      <c r="P119" s="270"/>
      <c r="Q119" s="270"/>
      <c r="R119" s="270"/>
      <c r="S119" s="270"/>
      <c r="T119" s="270"/>
      <c r="U119" s="270"/>
      <c r="V119" s="267">
        <v>5.71E-4</v>
      </c>
    </row>
    <row r="120" spans="1:22" s="238" customFormat="1" ht="22.5" customHeight="1">
      <c r="A120" s="282" t="s">
        <v>151</v>
      </c>
      <c r="B120" s="268" t="s">
        <v>1490</v>
      </c>
      <c r="C120" s="265" t="s">
        <v>631</v>
      </c>
      <c r="D120" s="271">
        <v>4.6900000000000002E-4</v>
      </c>
      <c r="E120" s="267" t="s">
        <v>1365</v>
      </c>
      <c r="F120" s="267">
        <v>0</v>
      </c>
      <c r="G120" s="267">
        <v>4.2999999999999999E-4</v>
      </c>
      <c r="H120" s="267" t="s">
        <v>1365</v>
      </c>
      <c r="I120" s="267" t="s">
        <v>1365</v>
      </c>
      <c r="J120" s="267" t="s">
        <v>1365</v>
      </c>
      <c r="K120" s="267" t="s">
        <v>1365</v>
      </c>
      <c r="L120" s="267" t="s">
        <v>1365</v>
      </c>
      <c r="M120" s="267" t="s">
        <v>1365</v>
      </c>
      <c r="N120" s="267" t="s">
        <v>1365</v>
      </c>
      <c r="O120" s="267" t="s">
        <v>1365</v>
      </c>
      <c r="P120" s="270"/>
      <c r="Q120" s="270"/>
      <c r="R120" s="270"/>
      <c r="S120" s="270"/>
      <c r="T120" s="270"/>
      <c r="U120" s="270"/>
      <c r="V120" s="267">
        <v>4.3600000000000003E-4</v>
      </c>
    </row>
    <row r="121" spans="1:22" s="238" customFormat="1" ht="22.5" customHeight="1">
      <c r="A121" s="282" t="s">
        <v>152</v>
      </c>
      <c r="B121" s="268" t="s">
        <v>1491</v>
      </c>
      <c r="C121" s="265" t="s">
        <v>1492</v>
      </c>
      <c r="D121" s="271">
        <v>4.44E-4</v>
      </c>
      <c r="E121" s="267" t="s">
        <v>1365</v>
      </c>
      <c r="F121" s="267">
        <v>0</v>
      </c>
      <c r="G121" s="267">
        <v>4.0200000000000001E-4</v>
      </c>
      <c r="H121" s="267" t="s">
        <v>1365</v>
      </c>
      <c r="I121" s="267" t="s">
        <v>1365</v>
      </c>
      <c r="J121" s="267" t="s">
        <v>1365</v>
      </c>
      <c r="K121" s="267" t="s">
        <v>1365</v>
      </c>
      <c r="L121" s="267" t="s">
        <v>1365</v>
      </c>
      <c r="M121" s="267" t="s">
        <v>1365</v>
      </c>
      <c r="N121" s="267" t="s">
        <v>1365</v>
      </c>
      <c r="O121" s="267" t="s">
        <v>1365</v>
      </c>
      <c r="P121" s="270"/>
      <c r="Q121" s="270"/>
      <c r="R121" s="270"/>
      <c r="S121" s="270"/>
      <c r="T121" s="270"/>
      <c r="U121" s="270"/>
      <c r="V121" s="267">
        <v>4.2400000000000001E-4</v>
      </c>
    </row>
    <row r="122" spans="1:22" s="238" customFormat="1" ht="22.5" customHeight="1">
      <c r="A122" s="282" t="s">
        <v>153</v>
      </c>
      <c r="B122" s="268" t="s">
        <v>1493</v>
      </c>
      <c r="C122" s="265" t="s">
        <v>632</v>
      </c>
      <c r="D122" s="271">
        <v>3.7800000000000003E-4</v>
      </c>
      <c r="E122" s="267" t="s">
        <v>1365</v>
      </c>
      <c r="F122" s="267">
        <v>0</v>
      </c>
      <c r="G122" s="267">
        <v>3.7800000000000003E-4</v>
      </c>
      <c r="H122" s="267">
        <v>0</v>
      </c>
      <c r="I122" s="267">
        <v>0</v>
      </c>
      <c r="J122" s="267">
        <v>0</v>
      </c>
      <c r="K122" s="267">
        <v>0</v>
      </c>
      <c r="L122" s="267">
        <v>0</v>
      </c>
      <c r="M122" s="267">
        <v>1E-4</v>
      </c>
      <c r="N122" s="267">
        <v>2.9999999999999997E-4</v>
      </c>
      <c r="O122" s="267">
        <v>4.0000000000000002E-4</v>
      </c>
      <c r="P122" s="270">
        <v>5.8399999999999999E-4</v>
      </c>
      <c r="Q122" s="270"/>
      <c r="R122" s="270"/>
      <c r="S122" s="270"/>
      <c r="T122" s="270"/>
      <c r="U122" s="270"/>
      <c r="V122" s="267">
        <v>5.1500000000000005E-4</v>
      </c>
    </row>
    <row r="123" spans="1:22" s="238" customFormat="1" ht="22.5" customHeight="1">
      <c r="A123" s="282" t="s">
        <v>1138</v>
      </c>
      <c r="B123" s="268" t="s">
        <v>1139</v>
      </c>
      <c r="C123" s="265" t="s">
        <v>1140</v>
      </c>
      <c r="D123" s="271">
        <v>4.5300000000000001E-4</v>
      </c>
      <c r="E123" s="267">
        <v>4.4999999999999999E-4</v>
      </c>
      <c r="F123" s="267" t="s">
        <v>1365</v>
      </c>
      <c r="G123" s="267" t="s">
        <v>1365</v>
      </c>
      <c r="H123" s="267" t="s">
        <v>1365</v>
      </c>
      <c r="I123" s="267" t="s">
        <v>1365</v>
      </c>
      <c r="J123" s="267" t="s">
        <v>1365</v>
      </c>
      <c r="K123" s="267" t="s">
        <v>1365</v>
      </c>
      <c r="L123" s="267" t="s">
        <v>1365</v>
      </c>
      <c r="M123" s="267" t="s">
        <v>1365</v>
      </c>
      <c r="N123" s="267" t="s">
        <v>1365</v>
      </c>
      <c r="O123" s="267" t="s">
        <v>1365</v>
      </c>
      <c r="P123" s="270"/>
      <c r="Q123" s="270"/>
      <c r="R123" s="270"/>
      <c r="S123" s="270"/>
      <c r="T123" s="270"/>
      <c r="U123" s="270"/>
      <c r="V123" s="267" t="s">
        <v>1365</v>
      </c>
    </row>
    <row r="124" spans="1:22" s="238" customFormat="1" ht="22.5" customHeight="1">
      <c r="A124" s="282" t="s">
        <v>154</v>
      </c>
      <c r="B124" s="268" t="s">
        <v>1494</v>
      </c>
      <c r="C124" s="265" t="s">
        <v>633</v>
      </c>
      <c r="D124" s="271">
        <v>3.5300000000000002E-4</v>
      </c>
      <c r="E124" s="267" t="s">
        <v>1365</v>
      </c>
      <c r="F124" s="267">
        <v>0</v>
      </c>
      <c r="G124" s="267">
        <v>3.77E-4</v>
      </c>
      <c r="H124" s="267" t="s">
        <v>1365</v>
      </c>
      <c r="I124" s="267" t="s">
        <v>1365</v>
      </c>
      <c r="J124" s="267" t="s">
        <v>1365</v>
      </c>
      <c r="K124" s="267" t="s">
        <v>1365</v>
      </c>
      <c r="L124" s="267" t="s">
        <v>1365</v>
      </c>
      <c r="M124" s="267" t="s">
        <v>1365</v>
      </c>
      <c r="N124" s="267" t="s">
        <v>1365</v>
      </c>
      <c r="O124" s="267" t="s">
        <v>1365</v>
      </c>
      <c r="P124" s="270"/>
      <c r="Q124" s="270"/>
      <c r="R124" s="270"/>
      <c r="S124" s="270"/>
      <c r="T124" s="270"/>
      <c r="U124" s="270"/>
      <c r="V124" s="267">
        <v>3.9899999999999999E-4</v>
      </c>
    </row>
    <row r="125" spans="1:22" s="238" customFormat="1" ht="22.5" customHeight="1">
      <c r="A125" s="282" t="s">
        <v>403</v>
      </c>
      <c r="B125" s="268" t="s">
        <v>1495</v>
      </c>
      <c r="C125" s="265" t="s">
        <v>634</v>
      </c>
      <c r="D125" s="271">
        <v>4.4099999999999999E-4</v>
      </c>
      <c r="E125" s="267">
        <v>1.219E-3</v>
      </c>
      <c r="F125" s="267" t="s">
        <v>1365</v>
      </c>
      <c r="G125" s="267" t="s">
        <v>1365</v>
      </c>
      <c r="H125" s="267" t="s">
        <v>1365</v>
      </c>
      <c r="I125" s="267" t="s">
        <v>1365</v>
      </c>
      <c r="J125" s="267" t="s">
        <v>1365</v>
      </c>
      <c r="K125" s="267" t="s">
        <v>1365</v>
      </c>
      <c r="L125" s="267" t="s">
        <v>1365</v>
      </c>
      <c r="M125" s="267" t="s">
        <v>1365</v>
      </c>
      <c r="N125" s="267" t="s">
        <v>1365</v>
      </c>
      <c r="O125" s="267" t="s">
        <v>1365</v>
      </c>
      <c r="P125" s="270"/>
      <c r="Q125" s="270"/>
      <c r="R125" s="270"/>
      <c r="S125" s="270"/>
      <c r="T125" s="270"/>
      <c r="U125" s="270"/>
      <c r="V125" s="267" t="s">
        <v>1365</v>
      </c>
    </row>
    <row r="126" spans="1:22" s="238" customFormat="1" ht="22.5" customHeight="1">
      <c r="A126" s="282" t="s">
        <v>155</v>
      </c>
      <c r="B126" s="268" t="s">
        <v>1496</v>
      </c>
      <c r="C126" s="265" t="s">
        <v>635</v>
      </c>
      <c r="D126" s="271">
        <v>1.2400000000000001E-4</v>
      </c>
      <c r="E126" s="267" t="s">
        <v>1365</v>
      </c>
      <c r="F126" s="267">
        <v>2.6600000000000001E-4</v>
      </c>
      <c r="G126" s="267">
        <v>0</v>
      </c>
      <c r="H126" s="267">
        <v>5.1199999999999998E-4</v>
      </c>
      <c r="I126" s="267" t="s">
        <v>1365</v>
      </c>
      <c r="J126" s="267" t="s">
        <v>1365</v>
      </c>
      <c r="K126" s="267" t="s">
        <v>1365</v>
      </c>
      <c r="L126" s="267" t="s">
        <v>1365</v>
      </c>
      <c r="M126" s="267" t="s">
        <v>1365</v>
      </c>
      <c r="N126" s="267" t="s">
        <v>1365</v>
      </c>
      <c r="O126" s="267" t="s">
        <v>1365</v>
      </c>
      <c r="P126" s="270"/>
      <c r="Q126" s="270"/>
      <c r="R126" s="270"/>
      <c r="S126" s="270"/>
      <c r="T126" s="270"/>
      <c r="U126" s="270"/>
      <c r="V126" s="267">
        <v>4.6500000000000003E-4</v>
      </c>
    </row>
    <row r="127" spans="1:22" s="238" customFormat="1" ht="22.5" customHeight="1">
      <c r="A127" s="282" t="s">
        <v>156</v>
      </c>
      <c r="B127" s="268" t="s">
        <v>1497</v>
      </c>
      <c r="C127" s="265" t="s">
        <v>636</v>
      </c>
      <c r="D127" s="271">
        <v>2.6800000000000001E-4</v>
      </c>
      <c r="E127" s="267" t="s">
        <v>1365</v>
      </c>
      <c r="F127" s="267">
        <v>3.7800000000000003E-4</v>
      </c>
      <c r="G127" s="267">
        <v>3.6200000000000002E-4</v>
      </c>
      <c r="H127" s="267" t="s">
        <v>1365</v>
      </c>
      <c r="I127" s="267" t="s">
        <v>1365</v>
      </c>
      <c r="J127" s="267" t="s">
        <v>1365</v>
      </c>
      <c r="K127" s="267" t="s">
        <v>1365</v>
      </c>
      <c r="L127" s="267" t="s">
        <v>1365</v>
      </c>
      <c r="M127" s="267" t="s">
        <v>1365</v>
      </c>
      <c r="N127" s="267" t="s">
        <v>1365</v>
      </c>
      <c r="O127" s="267" t="s">
        <v>1365</v>
      </c>
      <c r="P127" s="270"/>
      <c r="Q127" s="270"/>
      <c r="R127" s="270"/>
      <c r="S127" s="270"/>
      <c r="T127" s="270"/>
      <c r="U127" s="270"/>
      <c r="V127" s="267">
        <v>3.6000000000000002E-4</v>
      </c>
    </row>
    <row r="128" spans="1:22" s="238" customFormat="1" ht="22.5" customHeight="1">
      <c r="A128" s="282" t="s">
        <v>157</v>
      </c>
      <c r="B128" s="268" t="s">
        <v>1498</v>
      </c>
      <c r="C128" s="265" t="s">
        <v>637</v>
      </c>
      <c r="D128" s="271">
        <v>4.5399999999999998E-4</v>
      </c>
      <c r="E128" s="267">
        <v>4.57E-4</v>
      </c>
      <c r="F128" s="267" t="s">
        <v>1365</v>
      </c>
      <c r="G128" s="267" t="s">
        <v>1365</v>
      </c>
      <c r="H128" s="267" t="s">
        <v>1365</v>
      </c>
      <c r="I128" s="267" t="s">
        <v>1365</v>
      </c>
      <c r="J128" s="267" t="s">
        <v>1365</v>
      </c>
      <c r="K128" s="267" t="s">
        <v>1365</v>
      </c>
      <c r="L128" s="267" t="s">
        <v>1365</v>
      </c>
      <c r="M128" s="267" t="s">
        <v>1365</v>
      </c>
      <c r="N128" s="267" t="s">
        <v>1365</v>
      </c>
      <c r="O128" s="267" t="s">
        <v>1365</v>
      </c>
      <c r="P128" s="270"/>
      <c r="Q128" s="270"/>
      <c r="R128" s="270"/>
      <c r="S128" s="270"/>
      <c r="T128" s="270"/>
      <c r="U128" s="270"/>
      <c r="V128" s="267" t="s">
        <v>1365</v>
      </c>
    </row>
    <row r="129" spans="1:22" s="238" customFormat="1" ht="22.5" customHeight="1">
      <c r="A129" s="282" t="s">
        <v>158</v>
      </c>
      <c r="B129" s="268" t="s">
        <v>1499</v>
      </c>
      <c r="C129" s="265" t="s">
        <v>638</v>
      </c>
      <c r="D129" s="271">
        <v>4.5399999999999998E-4</v>
      </c>
      <c r="E129" s="267">
        <v>4.57E-4</v>
      </c>
      <c r="F129" s="267" t="s">
        <v>1365</v>
      </c>
      <c r="G129" s="267" t="s">
        <v>1365</v>
      </c>
      <c r="H129" s="267" t="s">
        <v>1365</v>
      </c>
      <c r="I129" s="267" t="s">
        <v>1365</v>
      </c>
      <c r="J129" s="267" t="s">
        <v>1365</v>
      </c>
      <c r="K129" s="267" t="s">
        <v>1365</v>
      </c>
      <c r="L129" s="267" t="s">
        <v>1365</v>
      </c>
      <c r="M129" s="267" t="s">
        <v>1365</v>
      </c>
      <c r="N129" s="267" t="s">
        <v>1365</v>
      </c>
      <c r="O129" s="267" t="s">
        <v>1365</v>
      </c>
      <c r="P129" s="270"/>
      <c r="Q129" s="270"/>
      <c r="R129" s="270"/>
      <c r="S129" s="270"/>
      <c r="T129" s="270"/>
      <c r="U129" s="270"/>
      <c r="V129" s="267" t="s">
        <v>1365</v>
      </c>
    </row>
    <row r="130" spans="1:22" s="238" customFormat="1" ht="22.5" customHeight="1">
      <c r="A130" s="282" t="s">
        <v>159</v>
      </c>
      <c r="B130" s="268" t="s">
        <v>1500</v>
      </c>
      <c r="C130" s="265" t="s">
        <v>639</v>
      </c>
      <c r="D130" s="271">
        <v>4.6000000000000001E-4</v>
      </c>
      <c r="E130" s="267" t="s">
        <v>1365</v>
      </c>
      <c r="F130" s="267">
        <v>0</v>
      </c>
      <c r="G130" s="267">
        <v>4.1599999999999997E-4</v>
      </c>
      <c r="H130" s="267" t="s">
        <v>1365</v>
      </c>
      <c r="I130" s="267" t="s">
        <v>1365</v>
      </c>
      <c r="J130" s="267" t="s">
        <v>1365</v>
      </c>
      <c r="K130" s="267" t="s">
        <v>1365</v>
      </c>
      <c r="L130" s="267" t="s">
        <v>1365</v>
      </c>
      <c r="M130" s="267" t="s">
        <v>1365</v>
      </c>
      <c r="N130" s="267" t="s">
        <v>1365</v>
      </c>
      <c r="O130" s="267" t="s">
        <v>1365</v>
      </c>
      <c r="P130" s="270"/>
      <c r="Q130" s="270"/>
      <c r="R130" s="270"/>
      <c r="S130" s="270"/>
      <c r="T130" s="270"/>
      <c r="U130" s="270"/>
      <c r="V130" s="267">
        <v>4.26E-4</v>
      </c>
    </row>
    <row r="131" spans="1:22" s="238" customFormat="1" ht="22.5" customHeight="1">
      <c r="A131" s="282" t="s">
        <v>160</v>
      </c>
      <c r="B131" s="268" t="s">
        <v>1501</v>
      </c>
      <c r="C131" s="265" t="s">
        <v>640</v>
      </c>
      <c r="D131" s="271">
        <v>4.4999999999999999E-4</v>
      </c>
      <c r="E131" s="267" t="s">
        <v>1365</v>
      </c>
      <c r="F131" s="267">
        <v>2.2599999999999999E-4</v>
      </c>
      <c r="G131" s="267">
        <v>4.3100000000000001E-4</v>
      </c>
      <c r="H131" s="267" t="s">
        <v>1365</v>
      </c>
      <c r="I131" s="267" t="s">
        <v>1365</v>
      </c>
      <c r="J131" s="267" t="s">
        <v>1365</v>
      </c>
      <c r="K131" s="267" t="s">
        <v>1365</v>
      </c>
      <c r="L131" s="267" t="s">
        <v>1365</v>
      </c>
      <c r="M131" s="267" t="s">
        <v>1365</v>
      </c>
      <c r="N131" s="267" t="s">
        <v>1365</v>
      </c>
      <c r="O131" s="267" t="s">
        <v>1365</v>
      </c>
      <c r="P131" s="270"/>
      <c r="Q131" s="270"/>
      <c r="R131" s="270"/>
      <c r="S131" s="270"/>
      <c r="T131" s="270"/>
      <c r="U131" s="270"/>
      <c r="V131" s="267">
        <v>4.2400000000000001E-4</v>
      </c>
    </row>
    <row r="132" spans="1:22" s="238" customFormat="1" ht="22.5" customHeight="1">
      <c r="A132" s="282" t="s">
        <v>161</v>
      </c>
      <c r="B132" s="268" t="s">
        <v>1502</v>
      </c>
      <c r="C132" s="265" t="s">
        <v>641</v>
      </c>
      <c r="D132" s="271">
        <v>4.5399999999999998E-4</v>
      </c>
      <c r="E132" s="267">
        <v>4.57E-4</v>
      </c>
      <c r="F132" s="267" t="s">
        <v>1365</v>
      </c>
      <c r="G132" s="267" t="s">
        <v>1365</v>
      </c>
      <c r="H132" s="267" t="s">
        <v>1365</v>
      </c>
      <c r="I132" s="267" t="s">
        <v>1365</v>
      </c>
      <c r="J132" s="267" t="s">
        <v>1365</v>
      </c>
      <c r="K132" s="267" t="s">
        <v>1365</v>
      </c>
      <c r="L132" s="267" t="s">
        <v>1365</v>
      </c>
      <c r="M132" s="267" t="s">
        <v>1365</v>
      </c>
      <c r="N132" s="267" t="s">
        <v>1365</v>
      </c>
      <c r="O132" s="267" t="s">
        <v>1365</v>
      </c>
      <c r="P132" s="270"/>
      <c r="Q132" s="270"/>
      <c r="R132" s="270"/>
      <c r="S132" s="270"/>
      <c r="T132" s="270"/>
      <c r="U132" s="270"/>
      <c r="V132" s="267" t="s">
        <v>1365</v>
      </c>
    </row>
    <row r="133" spans="1:22" s="238" customFormat="1" ht="22.5" customHeight="1">
      <c r="A133" s="282" t="s">
        <v>162</v>
      </c>
      <c r="B133" s="268" t="s">
        <v>1503</v>
      </c>
      <c r="C133" s="265" t="s">
        <v>642</v>
      </c>
      <c r="D133" s="271">
        <v>4.55E-4</v>
      </c>
      <c r="E133" s="267">
        <v>4.57E-4</v>
      </c>
      <c r="F133" s="267" t="s">
        <v>1365</v>
      </c>
      <c r="G133" s="267" t="s">
        <v>1365</v>
      </c>
      <c r="H133" s="267" t="s">
        <v>1365</v>
      </c>
      <c r="I133" s="267" t="s">
        <v>1365</v>
      </c>
      <c r="J133" s="267" t="s">
        <v>1365</v>
      </c>
      <c r="K133" s="267" t="s">
        <v>1365</v>
      </c>
      <c r="L133" s="267" t="s">
        <v>1365</v>
      </c>
      <c r="M133" s="267" t="s">
        <v>1365</v>
      </c>
      <c r="N133" s="267" t="s">
        <v>1365</v>
      </c>
      <c r="O133" s="267" t="s">
        <v>1365</v>
      </c>
      <c r="P133" s="270"/>
      <c r="Q133" s="270"/>
      <c r="R133" s="270"/>
      <c r="S133" s="270"/>
      <c r="T133" s="270"/>
      <c r="U133" s="270"/>
      <c r="V133" s="267" t="s">
        <v>1365</v>
      </c>
    </row>
    <row r="134" spans="1:22" s="238" customFormat="1" ht="22.5" customHeight="1">
      <c r="A134" s="282" t="s">
        <v>163</v>
      </c>
      <c r="B134" s="268" t="s">
        <v>1504</v>
      </c>
      <c r="C134" s="265" t="s">
        <v>643</v>
      </c>
      <c r="D134" s="271">
        <v>3.39E-4</v>
      </c>
      <c r="E134" s="267" t="s">
        <v>1365</v>
      </c>
      <c r="F134" s="267">
        <v>0</v>
      </c>
      <c r="G134" s="267">
        <v>3.6099999999999999E-4</v>
      </c>
      <c r="H134" s="267" t="s">
        <v>1365</v>
      </c>
      <c r="I134" s="267" t="s">
        <v>1365</v>
      </c>
      <c r="J134" s="267" t="s">
        <v>1365</v>
      </c>
      <c r="K134" s="267" t="s">
        <v>1365</v>
      </c>
      <c r="L134" s="267" t="s">
        <v>1365</v>
      </c>
      <c r="M134" s="267" t="s">
        <v>1365</v>
      </c>
      <c r="N134" s="267" t="s">
        <v>1365</v>
      </c>
      <c r="O134" s="267" t="s">
        <v>1365</v>
      </c>
      <c r="P134" s="270"/>
      <c r="Q134" s="270"/>
      <c r="R134" s="270"/>
      <c r="S134" s="270"/>
      <c r="T134" s="270"/>
      <c r="U134" s="270"/>
      <c r="V134" s="267">
        <v>3.7500000000000001E-4</v>
      </c>
    </row>
    <row r="135" spans="1:22" s="238" customFormat="1" ht="22.5" customHeight="1">
      <c r="A135" s="282" t="s">
        <v>164</v>
      </c>
      <c r="B135" s="268" t="s">
        <v>1505</v>
      </c>
      <c r="C135" s="265" t="s">
        <v>644</v>
      </c>
      <c r="D135" s="271">
        <v>4.4499999999999997E-4</v>
      </c>
      <c r="E135" s="267">
        <v>5.1199999999999998E-4</v>
      </c>
      <c r="F135" s="267" t="s">
        <v>1365</v>
      </c>
      <c r="G135" s="267" t="s">
        <v>1365</v>
      </c>
      <c r="H135" s="267" t="s">
        <v>1365</v>
      </c>
      <c r="I135" s="267" t="s">
        <v>1365</v>
      </c>
      <c r="J135" s="267" t="s">
        <v>1365</v>
      </c>
      <c r="K135" s="267" t="s">
        <v>1365</v>
      </c>
      <c r="L135" s="267" t="s">
        <v>1365</v>
      </c>
      <c r="M135" s="267" t="s">
        <v>1365</v>
      </c>
      <c r="N135" s="267" t="s">
        <v>1365</v>
      </c>
      <c r="O135" s="267" t="s">
        <v>1365</v>
      </c>
      <c r="P135" s="270"/>
      <c r="Q135" s="270"/>
      <c r="R135" s="270"/>
      <c r="S135" s="270"/>
      <c r="T135" s="270"/>
      <c r="U135" s="270"/>
      <c r="V135" s="267" t="s">
        <v>1365</v>
      </c>
    </row>
    <row r="136" spans="1:22" s="238" customFormat="1" ht="22.5" customHeight="1">
      <c r="A136" s="282" t="s">
        <v>165</v>
      </c>
      <c r="B136" s="268" t="s">
        <v>1506</v>
      </c>
      <c r="C136" s="265" t="s">
        <v>645</v>
      </c>
      <c r="D136" s="271">
        <v>4.5399999999999998E-4</v>
      </c>
      <c r="E136" s="267">
        <v>4.57E-4</v>
      </c>
      <c r="F136" s="267" t="s">
        <v>1365</v>
      </c>
      <c r="G136" s="267" t="s">
        <v>1365</v>
      </c>
      <c r="H136" s="267" t="s">
        <v>1365</v>
      </c>
      <c r="I136" s="267" t="s">
        <v>1365</v>
      </c>
      <c r="J136" s="267" t="s">
        <v>1365</v>
      </c>
      <c r="K136" s="267" t="s">
        <v>1365</v>
      </c>
      <c r="L136" s="267" t="s">
        <v>1365</v>
      </c>
      <c r="M136" s="267" t="s">
        <v>1365</v>
      </c>
      <c r="N136" s="267" t="s">
        <v>1365</v>
      </c>
      <c r="O136" s="267" t="s">
        <v>1365</v>
      </c>
      <c r="P136" s="270"/>
      <c r="Q136" s="270"/>
      <c r="R136" s="270"/>
      <c r="S136" s="270"/>
      <c r="T136" s="270"/>
      <c r="U136" s="270"/>
      <c r="V136" s="267" t="s">
        <v>1365</v>
      </c>
    </row>
    <row r="137" spans="1:22" s="238" customFormat="1" ht="22.5" customHeight="1">
      <c r="A137" s="282" t="s">
        <v>166</v>
      </c>
      <c r="B137" s="268" t="s">
        <v>1507</v>
      </c>
      <c r="C137" s="265" t="s">
        <v>646</v>
      </c>
      <c r="D137" s="271">
        <v>4.5399999999999998E-4</v>
      </c>
      <c r="E137" s="267">
        <v>4.57E-4</v>
      </c>
      <c r="F137" s="267" t="s">
        <v>1365</v>
      </c>
      <c r="G137" s="267" t="s">
        <v>1365</v>
      </c>
      <c r="H137" s="267" t="s">
        <v>1365</v>
      </c>
      <c r="I137" s="267" t="s">
        <v>1365</v>
      </c>
      <c r="J137" s="267" t="s">
        <v>1365</v>
      </c>
      <c r="K137" s="267" t="s">
        <v>1365</v>
      </c>
      <c r="L137" s="267" t="s">
        <v>1365</v>
      </c>
      <c r="M137" s="267" t="s">
        <v>1365</v>
      </c>
      <c r="N137" s="267" t="s">
        <v>1365</v>
      </c>
      <c r="O137" s="267" t="s">
        <v>1365</v>
      </c>
      <c r="P137" s="270"/>
      <c r="Q137" s="270"/>
      <c r="R137" s="270"/>
      <c r="S137" s="270"/>
      <c r="T137" s="270"/>
      <c r="U137" s="270"/>
      <c r="V137" s="267" t="s">
        <v>1365</v>
      </c>
    </row>
    <row r="138" spans="1:22" s="238" customFormat="1" ht="22.5" customHeight="1">
      <c r="A138" s="282" t="s">
        <v>167</v>
      </c>
      <c r="B138" s="268" t="s">
        <v>1508</v>
      </c>
      <c r="C138" s="265" t="s">
        <v>647</v>
      </c>
      <c r="D138" s="271">
        <v>4.4099999999999999E-4</v>
      </c>
      <c r="E138" s="267" t="s">
        <v>1365</v>
      </c>
      <c r="F138" s="267">
        <v>0</v>
      </c>
      <c r="G138" s="267">
        <v>4.46E-4</v>
      </c>
      <c r="H138" s="267" t="s">
        <v>1365</v>
      </c>
      <c r="I138" s="267" t="s">
        <v>1365</v>
      </c>
      <c r="J138" s="267" t="s">
        <v>1365</v>
      </c>
      <c r="K138" s="267" t="s">
        <v>1365</v>
      </c>
      <c r="L138" s="267" t="s">
        <v>1365</v>
      </c>
      <c r="M138" s="267" t="s">
        <v>1365</v>
      </c>
      <c r="N138" s="267" t="s">
        <v>1365</v>
      </c>
      <c r="O138" s="267" t="s">
        <v>1365</v>
      </c>
      <c r="P138" s="270"/>
      <c r="Q138" s="270"/>
      <c r="R138" s="270"/>
      <c r="S138" s="270"/>
      <c r="T138" s="270"/>
      <c r="U138" s="270"/>
      <c r="V138" s="267">
        <v>8.3600000000000005E-4</v>
      </c>
    </row>
    <row r="139" spans="1:22" s="238" customFormat="1" ht="22.5" customHeight="1">
      <c r="A139" s="282" t="s">
        <v>168</v>
      </c>
      <c r="B139" s="268" t="s">
        <v>1141</v>
      </c>
      <c r="C139" s="265" t="s">
        <v>1142</v>
      </c>
      <c r="D139" s="271">
        <v>5.7700000000000004E-4</v>
      </c>
      <c r="E139" s="267" t="s">
        <v>1365</v>
      </c>
      <c r="F139" s="267">
        <v>0</v>
      </c>
      <c r="G139" s="267">
        <v>2.13E-4</v>
      </c>
      <c r="H139" s="267">
        <v>2.9799999999999998E-4</v>
      </c>
      <c r="I139" s="267">
        <v>3.19E-4</v>
      </c>
      <c r="J139" s="267">
        <v>3.8299999999999999E-4</v>
      </c>
      <c r="K139" s="267">
        <v>3.6099999999999999E-4</v>
      </c>
      <c r="L139" s="267">
        <v>3.4000000000000002E-4</v>
      </c>
      <c r="M139" s="267">
        <v>2.7599999999999999E-4</v>
      </c>
      <c r="N139" s="267">
        <v>1.7000000000000001E-4</v>
      </c>
      <c r="O139" s="267">
        <v>4.0400000000000001E-4</v>
      </c>
      <c r="P139" s="270">
        <v>5.4100000000000003E-4</v>
      </c>
      <c r="Q139" s="270"/>
      <c r="R139" s="270"/>
      <c r="S139" s="270"/>
      <c r="T139" s="270"/>
      <c r="U139" s="270"/>
      <c r="V139" s="267">
        <v>4.3100000000000001E-4</v>
      </c>
    </row>
    <row r="140" spans="1:22" s="238" customFormat="1" ht="22.5" customHeight="1">
      <c r="A140" s="282" t="s">
        <v>169</v>
      </c>
      <c r="B140" s="268" t="s">
        <v>1509</v>
      </c>
      <c r="C140" s="265" t="s">
        <v>648</v>
      </c>
      <c r="D140" s="271">
        <v>6.7599999999999995E-4</v>
      </c>
      <c r="E140" s="267" t="s">
        <v>1365</v>
      </c>
      <c r="F140" s="267">
        <v>1.65E-4</v>
      </c>
      <c r="G140" s="267">
        <v>0</v>
      </c>
      <c r="H140" s="267">
        <v>7.2300000000000001E-4</v>
      </c>
      <c r="I140" s="267" t="s">
        <v>1365</v>
      </c>
      <c r="J140" s="267" t="s">
        <v>1365</v>
      </c>
      <c r="K140" s="267" t="s">
        <v>1365</v>
      </c>
      <c r="L140" s="267" t="s">
        <v>1365</v>
      </c>
      <c r="M140" s="267" t="s">
        <v>1365</v>
      </c>
      <c r="N140" s="267" t="s">
        <v>1365</v>
      </c>
      <c r="O140" s="267" t="s">
        <v>1365</v>
      </c>
      <c r="P140" s="270"/>
      <c r="Q140" s="270"/>
      <c r="R140" s="270"/>
      <c r="S140" s="270"/>
      <c r="T140" s="270"/>
      <c r="U140" s="270"/>
      <c r="V140" s="267">
        <v>1.9900000000000001E-4</v>
      </c>
    </row>
    <row r="141" spans="1:22" s="238" customFormat="1" ht="22.5" customHeight="1">
      <c r="A141" s="282" t="s">
        <v>170</v>
      </c>
      <c r="B141" s="268" t="s">
        <v>1510</v>
      </c>
      <c r="C141" s="265" t="s">
        <v>649</v>
      </c>
      <c r="D141" s="271">
        <v>5.0000000000000001E-4</v>
      </c>
      <c r="E141" s="267">
        <v>5.1599999999999997E-4</v>
      </c>
      <c r="F141" s="267" t="s">
        <v>1365</v>
      </c>
      <c r="G141" s="267" t="s">
        <v>1365</v>
      </c>
      <c r="H141" s="267" t="s">
        <v>1365</v>
      </c>
      <c r="I141" s="267" t="s">
        <v>1365</v>
      </c>
      <c r="J141" s="267" t="s">
        <v>1365</v>
      </c>
      <c r="K141" s="267" t="s">
        <v>1365</v>
      </c>
      <c r="L141" s="267" t="s">
        <v>1365</v>
      </c>
      <c r="M141" s="267" t="s">
        <v>1365</v>
      </c>
      <c r="N141" s="267" t="s">
        <v>1365</v>
      </c>
      <c r="O141" s="267" t="s">
        <v>1365</v>
      </c>
      <c r="P141" s="270"/>
      <c r="Q141" s="270"/>
      <c r="R141" s="270"/>
      <c r="S141" s="270"/>
      <c r="T141" s="270"/>
      <c r="U141" s="270"/>
      <c r="V141" s="267" t="s">
        <v>1365</v>
      </c>
    </row>
    <row r="142" spans="1:22" s="238" customFormat="1" ht="22.5" customHeight="1">
      <c r="A142" s="282" t="s">
        <v>171</v>
      </c>
      <c r="B142" s="268" t="s">
        <v>1511</v>
      </c>
      <c r="C142" s="265" t="s">
        <v>650</v>
      </c>
      <c r="D142" s="271">
        <v>5.0000000000000001E-4</v>
      </c>
      <c r="E142" s="267">
        <v>4.4999999999999999E-4</v>
      </c>
      <c r="F142" s="267" t="s">
        <v>1365</v>
      </c>
      <c r="G142" s="267" t="s">
        <v>1365</v>
      </c>
      <c r="H142" s="267" t="s">
        <v>1365</v>
      </c>
      <c r="I142" s="267" t="s">
        <v>1365</v>
      </c>
      <c r="J142" s="267" t="s">
        <v>1365</v>
      </c>
      <c r="K142" s="267" t="s">
        <v>1365</v>
      </c>
      <c r="L142" s="267" t="s">
        <v>1365</v>
      </c>
      <c r="M142" s="267" t="s">
        <v>1365</v>
      </c>
      <c r="N142" s="267" t="s">
        <v>1365</v>
      </c>
      <c r="O142" s="267" t="s">
        <v>1365</v>
      </c>
      <c r="P142" s="270"/>
      <c r="Q142" s="270"/>
      <c r="R142" s="270"/>
      <c r="S142" s="270"/>
      <c r="T142" s="270"/>
      <c r="U142" s="270"/>
      <c r="V142" s="267" t="s">
        <v>1365</v>
      </c>
    </row>
    <row r="143" spans="1:22" s="238" customFormat="1" ht="22.5" customHeight="1">
      <c r="A143" s="282" t="s">
        <v>172</v>
      </c>
      <c r="B143" s="268" t="s">
        <v>1512</v>
      </c>
      <c r="C143" s="265" t="s">
        <v>651</v>
      </c>
      <c r="D143" s="271">
        <v>4.15E-4</v>
      </c>
      <c r="E143" s="267" t="s">
        <v>1365</v>
      </c>
      <c r="F143" s="267">
        <v>0</v>
      </c>
      <c r="G143" s="267">
        <v>4.2400000000000001E-4</v>
      </c>
      <c r="H143" s="267" t="s">
        <v>1365</v>
      </c>
      <c r="I143" s="267" t="s">
        <v>1365</v>
      </c>
      <c r="J143" s="267" t="s">
        <v>1365</v>
      </c>
      <c r="K143" s="267" t="s">
        <v>1365</v>
      </c>
      <c r="L143" s="267" t="s">
        <v>1365</v>
      </c>
      <c r="M143" s="267" t="s">
        <v>1365</v>
      </c>
      <c r="N143" s="267" t="s">
        <v>1365</v>
      </c>
      <c r="O143" s="267" t="s">
        <v>1365</v>
      </c>
      <c r="P143" s="270"/>
      <c r="Q143" s="270"/>
      <c r="R143" s="270"/>
      <c r="S143" s="270"/>
      <c r="T143" s="270"/>
      <c r="U143" s="270"/>
      <c r="V143" s="267">
        <v>4.46E-4</v>
      </c>
    </row>
    <row r="144" spans="1:22" s="238" customFormat="1" ht="22.5" customHeight="1">
      <c r="A144" s="282" t="s">
        <v>173</v>
      </c>
      <c r="B144" s="268" t="s">
        <v>1513</v>
      </c>
      <c r="C144" s="265" t="s">
        <v>1514</v>
      </c>
      <c r="D144" s="271">
        <v>4.2700000000000002E-4</v>
      </c>
      <c r="E144" s="267">
        <v>4.75E-4</v>
      </c>
      <c r="F144" s="267" t="s">
        <v>1365</v>
      </c>
      <c r="G144" s="267" t="s">
        <v>1365</v>
      </c>
      <c r="H144" s="267" t="s">
        <v>1365</v>
      </c>
      <c r="I144" s="267" t="s">
        <v>1365</v>
      </c>
      <c r="J144" s="267" t="s">
        <v>1365</v>
      </c>
      <c r="K144" s="267" t="s">
        <v>1365</v>
      </c>
      <c r="L144" s="267" t="s">
        <v>1365</v>
      </c>
      <c r="M144" s="267" t="s">
        <v>1365</v>
      </c>
      <c r="N144" s="267" t="s">
        <v>1365</v>
      </c>
      <c r="O144" s="267" t="s">
        <v>1365</v>
      </c>
      <c r="P144" s="270"/>
      <c r="Q144" s="270"/>
      <c r="R144" s="270"/>
      <c r="S144" s="270"/>
      <c r="T144" s="270"/>
      <c r="U144" s="270"/>
      <c r="V144" s="267" t="s">
        <v>1365</v>
      </c>
    </row>
    <row r="145" spans="1:22" s="238" customFormat="1" ht="22.5" customHeight="1">
      <c r="A145" s="282" t="s">
        <v>174</v>
      </c>
      <c r="B145" s="268" t="s">
        <v>1143</v>
      </c>
      <c r="C145" s="265" t="s">
        <v>1144</v>
      </c>
      <c r="D145" s="271">
        <v>4.3800000000000002E-4</v>
      </c>
      <c r="E145" s="267" t="s">
        <v>1365</v>
      </c>
      <c r="F145" s="267">
        <v>0</v>
      </c>
      <c r="G145" s="267">
        <v>4.5199999999999998E-4</v>
      </c>
      <c r="H145" s="267" t="s">
        <v>1365</v>
      </c>
      <c r="I145" s="267" t="s">
        <v>1365</v>
      </c>
      <c r="J145" s="267" t="s">
        <v>1365</v>
      </c>
      <c r="K145" s="267" t="s">
        <v>1365</v>
      </c>
      <c r="L145" s="267" t="s">
        <v>1365</v>
      </c>
      <c r="M145" s="267" t="s">
        <v>1365</v>
      </c>
      <c r="N145" s="267" t="s">
        <v>1365</v>
      </c>
      <c r="O145" s="267" t="s">
        <v>1365</v>
      </c>
      <c r="P145" s="270"/>
      <c r="Q145" s="270"/>
      <c r="R145" s="270"/>
      <c r="S145" s="270"/>
      <c r="T145" s="270"/>
      <c r="U145" s="270"/>
      <c r="V145" s="267">
        <v>5.6400000000000005E-4</v>
      </c>
    </row>
    <row r="146" spans="1:22" s="238" customFormat="1" ht="22.5" customHeight="1">
      <c r="A146" s="282" t="s">
        <v>175</v>
      </c>
      <c r="B146" s="268" t="s">
        <v>1145</v>
      </c>
      <c r="C146" s="265" t="s">
        <v>1146</v>
      </c>
      <c r="D146" s="271">
        <v>4.4099999999999999E-4</v>
      </c>
      <c r="E146" s="267" t="s">
        <v>1365</v>
      </c>
      <c r="F146" s="267">
        <v>0</v>
      </c>
      <c r="G146" s="267">
        <v>2.99E-4</v>
      </c>
      <c r="H146" s="267">
        <v>4.4099999999999999E-4</v>
      </c>
      <c r="I146" s="267" t="s">
        <v>1365</v>
      </c>
      <c r="J146" s="267" t="s">
        <v>1365</v>
      </c>
      <c r="K146" s="267" t="s">
        <v>1365</v>
      </c>
      <c r="L146" s="267" t="s">
        <v>1365</v>
      </c>
      <c r="M146" s="267" t="s">
        <v>1365</v>
      </c>
      <c r="N146" s="267" t="s">
        <v>1365</v>
      </c>
      <c r="O146" s="267" t="s">
        <v>1365</v>
      </c>
      <c r="P146" s="270"/>
      <c r="Q146" s="270"/>
      <c r="R146" s="270"/>
      <c r="S146" s="270"/>
      <c r="T146" s="270"/>
      <c r="U146" s="270"/>
      <c r="V146" s="267">
        <v>4.5300000000000001E-4</v>
      </c>
    </row>
    <row r="147" spans="1:22" s="238" customFormat="1" ht="22.5" customHeight="1">
      <c r="A147" s="282" t="s">
        <v>176</v>
      </c>
      <c r="B147" s="268" t="s">
        <v>1515</v>
      </c>
      <c r="C147" s="265" t="s">
        <v>652</v>
      </c>
      <c r="D147" s="271">
        <v>3.3599999999999998E-4</v>
      </c>
      <c r="E147" s="267" t="s">
        <v>1365</v>
      </c>
      <c r="F147" s="267">
        <v>2.7999999999999998E-4</v>
      </c>
      <c r="G147" s="267">
        <v>0</v>
      </c>
      <c r="H147" s="267">
        <v>0</v>
      </c>
      <c r="I147" s="267">
        <v>5.9500000000000004E-4</v>
      </c>
      <c r="J147" s="267" t="s">
        <v>1365</v>
      </c>
      <c r="K147" s="267" t="s">
        <v>1365</v>
      </c>
      <c r="L147" s="267" t="s">
        <v>1365</v>
      </c>
      <c r="M147" s="267" t="s">
        <v>1365</v>
      </c>
      <c r="N147" s="267" t="s">
        <v>1365</v>
      </c>
      <c r="O147" s="267" t="s">
        <v>1365</v>
      </c>
      <c r="P147" s="270"/>
      <c r="Q147" s="270"/>
      <c r="R147" s="270"/>
      <c r="S147" s="270"/>
      <c r="T147" s="270"/>
      <c r="U147" s="270"/>
      <c r="V147" s="267">
        <v>4.0900000000000002E-4</v>
      </c>
    </row>
    <row r="148" spans="1:22" s="238" customFormat="1" ht="22.5" customHeight="1">
      <c r="A148" s="282" t="s">
        <v>177</v>
      </c>
      <c r="B148" s="268" t="s">
        <v>1516</v>
      </c>
      <c r="C148" s="265" t="s">
        <v>653</v>
      </c>
      <c r="D148" s="271">
        <v>3.5E-4</v>
      </c>
      <c r="E148" s="267">
        <v>3.3199999999999999E-4</v>
      </c>
      <c r="F148" s="267" t="s">
        <v>1365</v>
      </c>
      <c r="G148" s="267" t="s">
        <v>1365</v>
      </c>
      <c r="H148" s="267" t="s">
        <v>1365</v>
      </c>
      <c r="I148" s="267" t="s">
        <v>1365</v>
      </c>
      <c r="J148" s="267" t="s">
        <v>1365</v>
      </c>
      <c r="K148" s="267" t="s">
        <v>1365</v>
      </c>
      <c r="L148" s="267" t="s">
        <v>1365</v>
      </c>
      <c r="M148" s="267" t="s">
        <v>1365</v>
      </c>
      <c r="N148" s="267" t="s">
        <v>1365</v>
      </c>
      <c r="O148" s="267" t="s">
        <v>1365</v>
      </c>
      <c r="P148" s="270"/>
      <c r="Q148" s="270"/>
      <c r="R148" s="270"/>
      <c r="S148" s="270"/>
      <c r="T148" s="270"/>
      <c r="U148" s="270"/>
      <c r="V148" s="267" t="s">
        <v>1365</v>
      </c>
    </row>
    <row r="149" spans="1:22" ht="22.5" customHeight="1">
      <c r="A149" s="282" t="s">
        <v>178</v>
      </c>
      <c r="B149" s="268" t="s">
        <v>1517</v>
      </c>
      <c r="C149" s="265" t="s">
        <v>654</v>
      </c>
      <c r="D149" s="271">
        <v>4.2099999999999999E-4</v>
      </c>
      <c r="E149" s="267" t="s">
        <v>1365</v>
      </c>
      <c r="F149" s="267">
        <v>0</v>
      </c>
      <c r="G149" s="267">
        <v>4.3800000000000002E-4</v>
      </c>
      <c r="H149" s="267" t="s">
        <v>1365</v>
      </c>
      <c r="I149" s="267" t="s">
        <v>1365</v>
      </c>
      <c r="J149" s="267" t="s">
        <v>1365</v>
      </c>
      <c r="K149" s="267" t="s">
        <v>1365</v>
      </c>
      <c r="L149" s="267" t="s">
        <v>1365</v>
      </c>
      <c r="M149" s="267" t="s">
        <v>1365</v>
      </c>
      <c r="N149" s="267" t="s">
        <v>1365</v>
      </c>
      <c r="O149" s="267" t="s">
        <v>1365</v>
      </c>
      <c r="P149" s="270"/>
      <c r="Q149" s="270"/>
      <c r="R149" s="270"/>
      <c r="S149" s="270"/>
      <c r="T149" s="270"/>
      <c r="U149" s="270"/>
      <c r="V149" s="267">
        <v>4.6299999999999998E-4</v>
      </c>
    </row>
    <row r="150" spans="1:22" ht="22.5" customHeight="1">
      <c r="A150" s="282" t="s">
        <v>179</v>
      </c>
      <c r="B150" s="268" t="s">
        <v>1518</v>
      </c>
      <c r="C150" s="265" t="s">
        <v>655</v>
      </c>
      <c r="D150" s="271">
        <v>1.65E-4</v>
      </c>
      <c r="E150" s="267">
        <v>4.5199999999999998E-4</v>
      </c>
      <c r="F150" s="267" t="s">
        <v>1365</v>
      </c>
      <c r="G150" s="267" t="s">
        <v>1365</v>
      </c>
      <c r="H150" s="267" t="s">
        <v>1365</v>
      </c>
      <c r="I150" s="267" t="s">
        <v>1365</v>
      </c>
      <c r="J150" s="267" t="s">
        <v>1365</v>
      </c>
      <c r="K150" s="267" t="s">
        <v>1365</v>
      </c>
      <c r="L150" s="267" t="s">
        <v>1365</v>
      </c>
      <c r="M150" s="267" t="s">
        <v>1365</v>
      </c>
      <c r="N150" s="267" t="s">
        <v>1365</v>
      </c>
      <c r="O150" s="267" t="s">
        <v>1365</v>
      </c>
      <c r="P150" s="270"/>
      <c r="Q150" s="270"/>
      <c r="R150" s="270"/>
      <c r="S150" s="270"/>
      <c r="T150" s="270"/>
      <c r="U150" s="270"/>
      <c r="V150" s="267" t="s">
        <v>1365</v>
      </c>
    </row>
    <row r="151" spans="1:22" ht="22.5" customHeight="1">
      <c r="A151" s="282" t="s">
        <v>180</v>
      </c>
      <c r="B151" s="268" t="s">
        <v>1519</v>
      </c>
      <c r="C151" s="265" t="s">
        <v>656</v>
      </c>
      <c r="D151" s="271">
        <v>5.0299999999999997E-4</v>
      </c>
      <c r="E151" s="267" t="s">
        <v>1365</v>
      </c>
      <c r="F151" s="267">
        <v>0</v>
      </c>
      <c r="G151" s="267">
        <v>1.83E-4</v>
      </c>
      <c r="H151" s="267">
        <v>2.4800000000000001E-4</v>
      </c>
      <c r="I151" s="267">
        <v>5.6400000000000005E-4</v>
      </c>
      <c r="J151" s="267" t="s">
        <v>1365</v>
      </c>
      <c r="K151" s="267" t="s">
        <v>1365</v>
      </c>
      <c r="L151" s="267" t="s">
        <v>1365</v>
      </c>
      <c r="M151" s="267" t="s">
        <v>1365</v>
      </c>
      <c r="N151" s="267" t="s">
        <v>1365</v>
      </c>
      <c r="O151" s="267" t="s">
        <v>1365</v>
      </c>
      <c r="P151" s="270"/>
      <c r="Q151" s="270"/>
      <c r="R151" s="270"/>
      <c r="S151" s="270"/>
      <c r="T151" s="270"/>
      <c r="U151" s="270"/>
      <c r="V151" s="267">
        <v>4.4799999999999999E-4</v>
      </c>
    </row>
    <row r="152" spans="1:22" ht="22.5" customHeight="1">
      <c r="A152" s="282" t="s">
        <v>181</v>
      </c>
      <c r="B152" s="268" t="s">
        <v>1520</v>
      </c>
      <c r="C152" s="265" t="s">
        <v>657</v>
      </c>
      <c r="D152" s="271">
        <v>4.86E-4</v>
      </c>
      <c r="E152" s="267" t="s">
        <v>1365</v>
      </c>
      <c r="F152" s="267">
        <v>0</v>
      </c>
      <c r="G152" s="267">
        <v>4.3600000000000003E-4</v>
      </c>
      <c r="H152" s="267" t="s">
        <v>1365</v>
      </c>
      <c r="I152" s="267" t="s">
        <v>1365</v>
      </c>
      <c r="J152" s="267" t="s">
        <v>1365</v>
      </c>
      <c r="K152" s="267" t="s">
        <v>1365</v>
      </c>
      <c r="L152" s="267" t="s">
        <v>1365</v>
      </c>
      <c r="M152" s="267" t="s">
        <v>1365</v>
      </c>
      <c r="N152" s="267" t="s">
        <v>1365</v>
      </c>
      <c r="O152" s="267" t="s">
        <v>1365</v>
      </c>
      <c r="P152" s="270"/>
      <c r="Q152" s="270"/>
      <c r="R152" s="270"/>
      <c r="S152" s="270"/>
      <c r="T152" s="270"/>
      <c r="U152" s="270"/>
      <c r="V152" s="267">
        <v>3.8299999999999999E-4</v>
      </c>
    </row>
    <row r="153" spans="1:22" ht="22.5" customHeight="1">
      <c r="A153" s="282" t="s">
        <v>182</v>
      </c>
      <c r="B153" s="268" t="s">
        <v>1521</v>
      </c>
      <c r="C153" s="265" t="s">
        <v>658</v>
      </c>
      <c r="D153" s="271">
        <v>3.6699999999999998E-4</v>
      </c>
      <c r="E153" s="267" t="s">
        <v>1365</v>
      </c>
      <c r="F153" s="267">
        <v>2.9399999999999999E-4</v>
      </c>
      <c r="G153" s="267">
        <v>3.3300000000000002E-4</v>
      </c>
      <c r="H153" s="267">
        <v>3.5500000000000001E-4</v>
      </c>
      <c r="I153" s="267" t="s">
        <v>1365</v>
      </c>
      <c r="J153" s="267" t="s">
        <v>1365</v>
      </c>
      <c r="K153" s="267" t="s">
        <v>1365</v>
      </c>
      <c r="L153" s="267" t="s">
        <v>1365</v>
      </c>
      <c r="M153" s="267" t="s">
        <v>1365</v>
      </c>
      <c r="N153" s="267" t="s">
        <v>1365</v>
      </c>
      <c r="O153" s="267" t="s">
        <v>1365</v>
      </c>
      <c r="P153" s="270"/>
      <c r="Q153" s="270"/>
      <c r="R153" s="270"/>
      <c r="S153" s="270"/>
      <c r="T153" s="270"/>
      <c r="U153" s="270"/>
      <c r="V153" s="267">
        <v>4.2299999999999998E-4</v>
      </c>
    </row>
    <row r="154" spans="1:22" ht="22.5" customHeight="1">
      <c r="A154" s="282" t="s">
        <v>183</v>
      </c>
      <c r="B154" s="268" t="s">
        <v>1522</v>
      </c>
      <c r="C154" s="265" t="s">
        <v>659</v>
      </c>
      <c r="D154" s="271">
        <v>4.3100000000000001E-4</v>
      </c>
      <c r="E154" s="267">
        <v>4.9399999999999997E-4</v>
      </c>
      <c r="F154" s="267" t="s">
        <v>1365</v>
      </c>
      <c r="G154" s="267" t="s">
        <v>1365</v>
      </c>
      <c r="H154" s="267" t="s">
        <v>1365</v>
      </c>
      <c r="I154" s="267" t="s">
        <v>1365</v>
      </c>
      <c r="J154" s="267" t="s">
        <v>1365</v>
      </c>
      <c r="K154" s="267" t="s">
        <v>1365</v>
      </c>
      <c r="L154" s="267" t="s">
        <v>1365</v>
      </c>
      <c r="M154" s="267" t="s">
        <v>1365</v>
      </c>
      <c r="N154" s="267" t="s">
        <v>1365</v>
      </c>
      <c r="O154" s="267" t="s">
        <v>1365</v>
      </c>
      <c r="P154" s="270"/>
      <c r="Q154" s="270"/>
      <c r="R154" s="270"/>
      <c r="S154" s="270"/>
      <c r="T154" s="270"/>
      <c r="U154" s="270"/>
      <c r="V154" s="267" t="s">
        <v>1365</v>
      </c>
    </row>
    <row r="155" spans="1:22" ht="22.5" customHeight="1">
      <c r="A155" s="282" t="s">
        <v>184</v>
      </c>
      <c r="B155" s="268" t="s">
        <v>1147</v>
      </c>
      <c r="C155" s="265" t="s">
        <v>1148</v>
      </c>
      <c r="D155" s="271">
        <v>3.9300000000000001E-4</v>
      </c>
      <c r="E155" s="267">
        <v>3.8499999999999998E-4</v>
      </c>
      <c r="F155" s="267" t="s">
        <v>1365</v>
      </c>
      <c r="G155" s="267" t="s">
        <v>1365</v>
      </c>
      <c r="H155" s="267" t="s">
        <v>1365</v>
      </c>
      <c r="I155" s="267" t="s">
        <v>1365</v>
      </c>
      <c r="J155" s="267" t="s">
        <v>1365</v>
      </c>
      <c r="K155" s="267" t="s">
        <v>1365</v>
      </c>
      <c r="L155" s="267" t="s">
        <v>1365</v>
      </c>
      <c r="M155" s="267" t="s">
        <v>1365</v>
      </c>
      <c r="N155" s="267" t="s">
        <v>1365</v>
      </c>
      <c r="O155" s="267" t="s">
        <v>1365</v>
      </c>
      <c r="P155" s="270"/>
      <c r="Q155" s="270"/>
      <c r="R155" s="270"/>
      <c r="S155" s="270"/>
      <c r="T155" s="270"/>
      <c r="U155" s="270"/>
      <c r="V155" s="267" t="s">
        <v>1365</v>
      </c>
    </row>
    <row r="156" spans="1:22" ht="22.5" customHeight="1">
      <c r="A156" s="282" t="s">
        <v>185</v>
      </c>
      <c r="B156" s="268" t="s">
        <v>1523</v>
      </c>
      <c r="C156" s="265" t="s">
        <v>660</v>
      </c>
      <c r="D156" s="271">
        <v>4.8700000000000002E-4</v>
      </c>
      <c r="E156" s="267" t="s">
        <v>1365</v>
      </c>
      <c r="F156" s="267">
        <v>0</v>
      </c>
      <c r="G156" s="267">
        <v>4.8999999999999998E-4</v>
      </c>
      <c r="H156" s="267" t="s">
        <v>1365</v>
      </c>
      <c r="I156" s="267" t="s">
        <v>1365</v>
      </c>
      <c r="J156" s="267" t="s">
        <v>1365</v>
      </c>
      <c r="K156" s="267" t="s">
        <v>1365</v>
      </c>
      <c r="L156" s="267" t="s">
        <v>1365</v>
      </c>
      <c r="M156" s="267" t="s">
        <v>1365</v>
      </c>
      <c r="N156" s="267" t="s">
        <v>1365</v>
      </c>
      <c r="O156" s="267" t="s">
        <v>1365</v>
      </c>
      <c r="P156" s="270"/>
      <c r="Q156" s="270"/>
      <c r="R156" s="270"/>
      <c r="S156" s="270"/>
      <c r="T156" s="270"/>
      <c r="U156" s="270"/>
      <c r="V156" s="267">
        <v>3.7199999999999999E-4</v>
      </c>
    </row>
    <row r="157" spans="1:22" ht="22.5" customHeight="1">
      <c r="A157" s="282" t="s">
        <v>186</v>
      </c>
      <c r="B157" s="268" t="s">
        <v>1524</v>
      </c>
      <c r="C157" s="265" t="s">
        <v>661</v>
      </c>
      <c r="D157" s="271">
        <v>4.2099999999999999E-4</v>
      </c>
      <c r="E157" s="267" t="s">
        <v>1365</v>
      </c>
      <c r="F157" s="267">
        <v>0</v>
      </c>
      <c r="G157" s="267">
        <v>4.4700000000000002E-4</v>
      </c>
      <c r="H157" s="267" t="s">
        <v>1365</v>
      </c>
      <c r="I157" s="267" t="s">
        <v>1365</v>
      </c>
      <c r="J157" s="267" t="s">
        <v>1365</v>
      </c>
      <c r="K157" s="267" t="s">
        <v>1365</v>
      </c>
      <c r="L157" s="267" t="s">
        <v>1365</v>
      </c>
      <c r="M157" s="267" t="s">
        <v>1365</v>
      </c>
      <c r="N157" s="267" t="s">
        <v>1365</v>
      </c>
      <c r="O157" s="267" t="s">
        <v>1365</v>
      </c>
      <c r="P157" s="270"/>
      <c r="Q157" s="270"/>
      <c r="R157" s="270"/>
      <c r="S157" s="270"/>
      <c r="T157" s="270"/>
      <c r="U157" s="270"/>
      <c r="V157" s="267">
        <v>4.7199999999999998E-4</v>
      </c>
    </row>
    <row r="158" spans="1:22" ht="22.5" customHeight="1">
      <c r="A158" s="282" t="s">
        <v>187</v>
      </c>
      <c r="B158" s="268" t="s">
        <v>1525</v>
      </c>
      <c r="C158" s="265" t="s">
        <v>662</v>
      </c>
      <c r="D158" s="271">
        <v>4.4000000000000002E-4</v>
      </c>
      <c r="E158" s="267">
        <v>3.8400000000000001E-4</v>
      </c>
      <c r="F158" s="267" t="s">
        <v>1365</v>
      </c>
      <c r="G158" s="267" t="s">
        <v>1365</v>
      </c>
      <c r="H158" s="267" t="s">
        <v>1365</v>
      </c>
      <c r="I158" s="267" t="s">
        <v>1365</v>
      </c>
      <c r="J158" s="267" t="s">
        <v>1365</v>
      </c>
      <c r="K158" s="267" t="s">
        <v>1365</v>
      </c>
      <c r="L158" s="267" t="s">
        <v>1365</v>
      </c>
      <c r="M158" s="267" t="s">
        <v>1365</v>
      </c>
      <c r="N158" s="267" t="s">
        <v>1365</v>
      </c>
      <c r="O158" s="267" t="s">
        <v>1365</v>
      </c>
      <c r="P158" s="270"/>
      <c r="Q158" s="270"/>
      <c r="R158" s="270"/>
      <c r="S158" s="270"/>
      <c r="T158" s="270"/>
      <c r="U158" s="270"/>
      <c r="V158" s="267" t="s">
        <v>1365</v>
      </c>
    </row>
    <row r="159" spans="1:22" ht="22.5" customHeight="1">
      <c r="A159" s="282" t="s">
        <v>188</v>
      </c>
      <c r="B159" s="268" t="s">
        <v>1526</v>
      </c>
      <c r="C159" s="265" t="s">
        <v>663</v>
      </c>
      <c r="D159" s="271">
        <v>5.0000000000000002E-5</v>
      </c>
      <c r="E159" s="267">
        <v>4.3100000000000001E-4</v>
      </c>
      <c r="F159" s="267" t="s">
        <v>1365</v>
      </c>
      <c r="G159" s="267" t="s">
        <v>1365</v>
      </c>
      <c r="H159" s="267" t="s">
        <v>1365</v>
      </c>
      <c r="I159" s="267" t="s">
        <v>1365</v>
      </c>
      <c r="J159" s="267" t="s">
        <v>1365</v>
      </c>
      <c r="K159" s="267" t="s">
        <v>1365</v>
      </c>
      <c r="L159" s="267" t="s">
        <v>1365</v>
      </c>
      <c r="M159" s="267" t="s">
        <v>1365</v>
      </c>
      <c r="N159" s="267" t="s">
        <v>1365</v>
      </c>
      <c r="O159" s="267" t="s">
        <v>1365</v>
      </c>
      <c r="P159" s="270"/>
      <c r="Q159" s="270"/>
      <c r="R159" s="270"/>
      <c r="S159" s="270"/>
      <c r="T159" s="270"/>
      <c r="U159" s="270"/>
      <c r="V159" s="267" t="s">
        <v>1365</v>
      </c>
    </row>
    <row r="160" spans="1:22" ht="22.5" customHeight="1">
      <c r="A160" s="282" t="s">
        <v>189</v>
      </c>
      <c r="B160" s="268" t="s">
        <v>1527</v>
      </c>
      <c r="C160" s="265" t="s">
        <v>664</v>
      </c>
      <c r="D160" s="271">
        <v>4.5399999999999998E-4</v>
      </c>
      <c r="E160" s="267">
        <v>4.57E-4</v>
      </c>
      <c r="F160" s="267" t="s">
        <v>1365</v>
      </c>
      <c r="G160" s="267" t="s">
        <v>1365</v>
      </c>
      <c r="H160" s="267" t="s">
        <v>1365</v>
      </c>
      <c r="I160" s="267" t="s">
        <v>1365</v>
      </c>
      <c r="J160" s="267" t="s">
        <v>1365</v>
      </c>
      <c r="K160" s="267" t="s">
        <v>1365</v>
      </c>
      <c r="L160" s="267" t="s">
        <v>1365</v>
      </c>
      <c r="M160" s="267" t="s">
        <v>1365</v>
      </c>
      <c r="N160" s="267" t="s">
        <v>1365</v>
      </c>
      <c r="O160" s="267" t="s">
        <v>1365</v>
      </c>
      <c r="P160" s="270"/>
      <c r="Q160" s="270"/>
      <c r="R160" s="270"/>
      <c r="S160" s="270"/>
      <c r="T160" s="270"/>
      <c r="U160" s="270"/>
      <c r="V160" s="267" t="s">
        <v>1365</v>
      </c>
    </row>
    <row r="161" spans="1:22" ht="22.5" customHeight="1">
      <c r="A161" s="282" t="s">
        <v>190</v>
      </c>
      <c r="B161" s="268" t="s">
        <v>1528</v>
      </c>
      <c r="C161" s="265" t="s">
        <v>665</v>
      </c>
      <c r="D161" s="271">
        <v>4.06E-4</v>
      </c>
      <c r="E161" s="267" t="s">
        <v>1365</v>
      </c>
      <c r="F161" s="267">
        <v>0</v>
      </c>
      <c r="G161" s="267">
        <v>0</v>
      </c>
      <c r="H161" s="267">
        <v>9.5600000000000004E-4</v>
      </c>
      <c r="I161" s="267" t="s">
        <v>1365</v>
      </c>
      <c r="J161" s="267" t="s">
        <v>1365</v>
      </c>
      <c r="K161" s="267" t="s">
        <v>1365</v>
      </c>
      <c r="L161" s="267" t="s">
        <v>1365</v>
      </c>
      <c r="M161" s="267" t="s">
        <v>1365</v>
      </c>
      <c r="N161" s="267" t="s">
        <v>1365</v>
      </c>
      <c r="O161" s="267" t="s">
        <v>1365</v>
      </c>
      <c r="P161" s="270"/>
      <c r="Q161" s="270"/>
      <c r="R161" s="270"/>
      <c r="S161" s="270"/>
      <c r="T161" s="270"/>
      <c r="U161" s="270"/>
      <c r="V161" s="267">
        <v>4.28E-4</v>
      </c>
    </row>
    <row r="162" spans="1:22" ht="22.5" customHeight="1">
      <c r="A162" s="282" t="s">
        <v>191</v>
      </c>
      <c r="B162" s="268" t="s">
        <v>1529</v>
      </c>
      <c r="C162" s="265" t="s">
        <v>666</v>
      </c>
      <c r="D162" s="271">
        <v>2.5099999999999998E-4</v>
      </c>
      <c r="E162" s="267" t="s">
        <v>1365</v>
      </c>
      <c r="F162" s="267">
        <v>0</v>
      </c>
      <c r="G162" s="267">
        <v>2.43E-4</v>
      </c>
      <c r="H162" s="267" t="s">
        <v>1365</v>
      </c>
      <c r="I162" s="267" t="s">
        <v>1365</v>
      </c>
      <c r="J162" s="267" t="s">
        <v>1365</v>
      </c>
      <c r="K162" s="267" t="s">
        <v>1365</v>
      </c>
      <c r="L162" s="267" t="s">
        <v>1365</v>
      </c>
      <c r="M162" s="267" t="s">
        <v>1365</v>
      </c>
      <c r="N162" s="267" t="s">
        <v>1365</v>
      </c>
      <c r="O162" s="267" t="s">
        <v>1365</v>
      </c>
      <c r="P162" s="270"/>
      <c r="Q162" s="270"/>
      <c r="R162" s="270"/>
      <c r="S162" s="270"/>
      <c r="T162" s="270"/>
      <c r="U162" s="270"/>
      <c r="V162" s="267">
        <v>4.1599999999999997E-4</v>
      </c>
    </row>
    <row r="163" spans="1:22" ht="22.5" customHeight="1">
      <c r="A163" s="282" t="s">
        <v>192</v>
      </c>
      <c r="B163" s="268" t="s">
        <v>1530</v>
      </c>
      <c r="C163" s="265" t="s">
        <v>667</v>
      </c>
      <c r="D163" s="271">
        <v>3.0699999999999998E-4</v>
      </c>
      <c r="E163" s="267" t="s">
        <v>1365</v>
      </c>
      <c r="F163" s="267">
        <v>0</v>
      </c>
      <c r="G163" s="267">
        <v>4.3300000000000001E-4</v>
      </c>
      <c r="H163" s="267" t="s">
        <v>1365</v>
      </c>
      <c r="I163" s="267" t="s">
        <v>1365</v>
      </c>
      <c r="J163" s="267" t="s">
        <v>1365</v>
      </c>
      <c r="K163" s="267" t="s">
        <v>1365</v>
      </c>
      <c r="L163" s="267" t="s">
        <v>1365</v>
      </c>
      <c r="M163" s="267" t="s">
        <v>1365</v>
      </c>
      <c r="N163" s="267" t="s">
        <v>1365</v>
      </c>
      <c r="O163" s="267" t="s">
        <v>1365</v>
      </c>
      <c r="P163" s="270"/>
      <c r="Q163" s="270"/>
      <c r="R163" s="270"/>
      <c r="S163" s="270"/>
      <c r="T163" s="270"/>
      <c r="U163" s="270"/>
      <c r="V163" s="267">
        <v>2.12E-4</v>
      </c>
    </row>
    <row r="164" spans="1:22" ht="22.5" customHeight="1">
      <c r="A164" s="282" t="s">
        <v>193</v>
      </c>
      <c r="B164" s="268" t="s">
        <v>1531</v>
      </c>
      <c r="C164" s="265" t="s">
        <v>1532</v>
      </c>
      <c r="D164" s="271">
        <v>4.6999999999999999E-4</v>
      </c>
      <c r="E164" s="267">
        <v>4.7399999999999997E-4</v>
      </c>
      <c r="F164" s="267" t="s">
        <v>1365</v>
      </c>
      <c r="G164" s="267" t="s">
        <v>1365</v>
      </c>
      <c r="H164" s="267" t="s">
        <v>1365</v>
      </c>
      <c r="I164" s="267" t="s">
        <v>1365</v>
      </c>
      <c r="J164" s="267" t="s">
        <v>1365</v>
      </c>
      <c r="K164" s="267" t="s">
        <v>1365</v>
      </c>
      <c r="L164" s="267" t="s">
        <v>1365</v>
      </c>
      <c r="M164" s="267" t="s">
        <v>1365</v>
      </c>
      <c r="N164" s="267" t="s">
        <v>1365</v>
      </c>
      <c r="O164" s="267" t="s">
        <v>1365</v>
      </c>
      <c r="P164" s="270"/>
      <c r="Q164" s="270"/>
      <c r="R164" s="270"/>
      <c r="S164" s="270"/>
      <c r="T164" s="270"/>
      <c r="U164" s="270"/>
      <c r="V164" s="267" t="s">
        <v>1365</v>
      </c>
    </row>
    <row r="165" spans="1:22" ht="22.5" customHeight="1">
      <c r="A165" s="282" t="s">
        <v>194</v>
      </c>
      <c r="B165" s="268" t="s">
        <v>1533</v>
      </c>
      <c r="C165" s="265" t="s">
        <v>668</v>
      </c>
      <c r="D165" s="271">
        <v>3.6999999999999998E-5</v>
      </c>
      <c r="E165" s="267">
        <v>4.3199999999999998E-4</v>
      </c>
      <c r="F165" s="267" t="s">
        <v>1365</v>
      </c>
      <c r="G165" s="267" t="s">
        <v>1365</v>
      </c>
      <c r="H165" s="267" t="s">
        <v>1365</v>
      </c>
      <c r="I165" s="267" t="s">
        <v>1365</v>
      </c>
      <c r="J165" s="267" t="s">
        <v>1365</v>
      </c>
      <c r="K165" s="267" t="s">
        <v>1365</v>
      </c>
      <c r="L165" s="267" t="s">
        <v>1365</v>
      </c>
      <c r="M165" s="267" t="s">
        <v>1365</v>
      </c>
      <c r="N165" s="267" t="s">
        <v>1365</v>
      </c>
      <c r="O165" s="267" t="s">
        <v>1365</v>
      </c>
      <c r="P165" s="270"/>
      <c r="Q165" s="270"/>
      <c r="R165" s="270"/>
      <c r="S165" s="270"/>
      <c r="T165" s="270"/>
      <c r="U165" s="270"/>
      <c r="V165" s="267" t="s">
        <v>1365</v>
      </c>
    </row>
    <row r="166" spans="1:22" ht="22.5" customHeight="1">
      <c r="A166" s="282" t="s">
        <v>195</v>
      </c>
      <c r="B166" s="268" t="s">
        <v>1534</v>
      </c>
      <c r="C166" s="265" t="s">
        <v>669</v>
      </c>
      <c r="D166" s="271">
        <v>4.6E-5</v>
      </c>
      <c r="E166" s="267" t="s">
        <v>1365</v>
      </c>
      <c r="F166" s="267">
        <v>0</v>
      </c>
      <c r="G166" s="267">
        <v>3.97E-4</v>
      </c>
      <c r="H166" s="267" t="s">
        <v>1365</v>
      </c>
      <c r="I166" s="267" t="s">
        <v>1365</v>
      </c>
      <c r="J166" s="267" t="s">
        <v>1365</v>
      </c>
      <c r="K166" s="267" t="s">
        <v>1365</v>
      </c>
      <c r="L166" s="267" t="s">
        <v>1365</v>
      </c>
      <c r="M166" s="267" t="s">
        <v>1365</v>
      </c>
      <c r="N166" s="267" t="s">
        <v>1365</v>
      </c>
      <c r="O166" s="267" t="s">
        <v>1365</v>
      </c>
      <c r="P166" s="270"/>
      <c r="Q166" s="270"/>
      <c r="R166" s="270"/>
      <c r="S166" s="270"/>
      <c r="T166" s="270"/>
      <c r="U166" s="270"/>
      <c r="V166" s="267">
        <v>3.39E-4</v>
      </c>
    </row>
    <row r="167" spans="1:22" ht="22.5" customHeight="1">
      <c r="A167" s="282" t="s">
        <v>196</v>
      </c>
      <c r="B167" s="268" t="s">
        <v>1535</v>
      </c>
      <c r="C167" s="265" t="s">
        <v>670</v>
      </c>
      <c r="D167" s="271">
        <v>4.5399999999999998E-4</v>
      </c>
      <c r="E167" s="267">
        <v>4.57E-4</v>
      </c>
      <c r="F167" s="267" t="s">
        <v>1365</v>
      </c>
      <c r="G167" s="267" t="s">
        <v>1365</v>
      </c>
      <c r="H167" s="267" t="s">
        <v>1365</v>
      </c>
      <c r="I167" s="267" t="s">
        <v>1365</v>
      </c>
      <c r="J167" s="267" t="s">
        <v>1365</v>
      </c>
      <c r="K167" s="267" t="s">
        <v>1365</v>
      </c>
      <c r="L167" s="267" t="s">
        <v>1365</v>
      </c>
      <c r="M167" s="267" t="s">
        <v>1365</v>
      </c>
      <c r="N167" s="267" t="s">
        <v>1365</v>
      </c>
      <c r="O167" s="267" t="s">
        <v>1365</v>
      </c>
      <c r="P167" s="270"/>
      <c r="Q167" s="270"/>
      <c r="R167" s="270"/>
      <c r="S167" s="270"/>
      <c r="T167" s="270"/>
      <c r="U167" s="270"/>
      <c r="V167" s="267" t="s">
        <v>1365</v>
      </c>
    </row>
    <row r="168" spans="1:22" ht="22.5" customHeight="1">
      <c r="A168" s="282" t="s">
        <v>197</v>
      </c>
      <c r="B168" s="268" t="s">
        <v>1536</v>
      </c>
      <c r="C168" s="265" t="s">
        <v>671</v>
      </c>
      <c r="D168" s="271">
        <v>4.6999999999999997E-5</v>
      </c>
      <c r="E168" s="267">
        <v>4.1199999999999999E-4</v>
      </c>
      <c r="F168" s="267" t="s">
        <v>1365</v>
      </c>
      <c r="G168" s="267" t="s">
        <v>1365</v>
      </c>
      <c r="H168" s="267" t="s">
        <v>1365</v>
      </c>
      <c r="I168" s="267" t="s">
        <v>1365</v>
      </c>
      <c r="J168" s="267" t="s">
        <v>1365</v>
      </c>
      <c r="K168" s="267" t="s">
        <v>1365</v>
      </c>
      <c r="L168" s="267" t="s">
        <v>1365</v>
      </c>
      <c r="M168" s="267" t="s">
        <v>1365</v>
      </c>
      <c r="N168" s="267" t="s">
        <v>1365</v>
      </c>
      <c r="O168" s="267" t="s">
        <v>1365</v>
      </c>
      <c r="P168" s="270"/>
      <c r="Q168" s="270"/>
      <c r="R168" s="270"/>
      <c r="S168" s="270"/>
      <c r="T168" s="270"/>
      <c r="U168" s="270"/>
      <c r="V168" s="267" t="s">
        <v>1365</v>
      </c>
    </row>
    <row r="169" spans="1:22" ht="22.5" customHeight="1">
      <c r="A169" s="282" t="s">
        <v>198</v>
      </c>
      <c r="B169" s="268" t="s">
        <v>1537</v>
      </c>
      <c r="C169" s="265" t="s">
        <v>672</v>
      </c>
      <c r="D169" s="271">
        <v>4.3800000000000002E-4</v>
      </c>
      <c r="E169" s="267">
        <v>4.1300000000000001E-4</v>
      </c>
      <c r="F169" s="267" t="s">
        <v>1365</v>
      </c>
      <c r="G169" s="267" t="s">
        <v>1365</v>
      </c>
      <c r="H169" s="267" t="s">
        <v>1365</v>
      </c>
      <c r="I169" s="267" t="s">
        <v>1365</v>
      </c>
      <c r="J169" s="267" t="s">
        <v>1365</v>
      </c>
      <c r="K169" s="267" t="s">
        <v>1365</v>
      </c>
      <c r="L169" s="267" t="s">
        <v>1365</v>
      </c>
      <c r="M169" s="267" t="s">
        <v>1365</v>
      </c>
      <c r="N169" s="267" t="s">
        <v>1365</v>
      </c>
      <c r="O169" s="267" t="s">
        <v>1365</v>
      </c>
      <c r="P169" s="270"/>
      <c r="Q169" s="270"/>
      <c r="R169" s="270"/>
      <c r="S169" s="270"/>
      <c r="T169" s="270"/>
      <c r="U169" s="270"/>
      <c r="V169" s="267" t="s">
        <v>1365</v>
      </c>
    </row>
    <row r="170" spans="1:22" ht="22.5" customHeight="1">
      <c r="A170" s="282" t="s">
        <v>199</v>
      </c>
      <c r="B170" s="268" t="s">
        <v>1149</v>
      </c>
      <c r="C170" s="265" t="s">
        <v>1150</v>
      </c>
      <c r="D170" s="271">
        <v>5.8500000000000002E-4</v>
      </c>
      <c r="E170" s="267" t="s">
        <v>1365</v>
      </c>
      <c r="F170" s="267">
        <v>0</v>
      </c>
      <c r="G170" s="267">
        <v>2.6899999999999998E-4</v>
      </c>
      <c r="H170" s="267">
        <v>4.8799999999999999E-4</v>
      </c>
      <c r="I170" s="267">
        <v>5.3600000000000002E-4</v>
      </c>
      <c r="J170" s="267" t="s">
        <v>1365</v>
      </c>
      <c r="K170" s="267" t="s">
        <v>1365</v>
      </c>
      <c r="L170" s="267" t="s">
        <v>1365</v>
      </c>
      <c r="M170" s="267" t="s">
        <v>1365</v>
      </c>
      <c r="N170" s="267" t="s">
        <v>1365</v>
      </c>
      <c r="O170" s="267" t="s">
        <v>1365</v>
      </c>
      <c r="P170" s="270"/>
      <c r="Q170" s="270"/>
      <c r="R170" s="270"/>
      <c r="S170" s="270"/>
      <c r="T170" s="270"/>
      <c r="U170" s="270"/>
      <c r="V170" s="267">
        <v>4.9100000000000001E-4</v>
      </c>
    </row>
    <row r="171" spans="1:22" ht="22.5" customHeight="1">
      <c r="A171" s="282" t="s">
        <v>200</v>
      </c>
      <c r="B171" s="268" t="s">
        <v>1538</v>
      </c>
      <c r="C171" s="265" t="s">
        <v>673</v>
      </c>
      <c r="D171" s="271">
        <v>3.2000000000000003E-4</v>
      </c>
      <c r="E171" s="267">
        <v>2.6499999999999999E-4</v>
      </c>
      <c r="F171" s="267" t="s">
        <v>1365</v>
      </c>
      <c r="G171" s="267" t="s">
        <v>1365</v>
      </c>
      <c r="H171" s="267" t="s">
        <v>1365</v>
      </c>
      <c r="I171" s="267" t="s">
        <v>1365</v>
      </c>
      <c r="J171" s="267" t="s">
        <v>1365</v>
      </c>
      <c r="K171" s="267" t="s">
        <v>1365</v>
      </c>
      <c r="L171" s="267" t="s">
        <v>1365</v>
      </c>
      <c r="M171" s="267" t="s">
        <v>1365</v>
      </c>
      <c r="N171" s="267" t="s">
        <v>1365</v>
      </c>
      <c r="O171" s="267" t="s">
        <v>1365</v>
      </c>
      <c r="P171" s="270"/>
      <c r="Q171" s="270"/>
      <c r="R171" s="270"/>
      <c r="S171" s="270"/>
      <c r="T171" s="270"/>
      <c r="U171" s="270"/>
      <c r="V171" s="267" t="s">
        <v>1365</v>
      </c>
    </row>
    <row r="172" spans="1:22" ht="22.5" customHeight="1">
      <c r="A172" s="282" t="s">
        <v>201</v>
      </c>
      <c r="B172" s="268" t="s">
        <v>1539</v>
      </c>
      <c r="C172" s="265" t="s">
        <v>674</v>
      </c>
      <c r="D172" s="271">
        <v>4.4099999999999999E-4</v>
      </c>
      <c r="E172" s="267">
        <v>3.4299999999999999E-4</v>
      </c>
      <c r="F172" s="267" t="s">
        <v>1365</v>
      </c>
      <c r="G172" s="267" t="s">
        <v>1365</v>
      </c>
      <c r="H172" s="267" t="s">
        <v>1365</v>
      </c>
      <c r="I172" s="267" t="s">
        <v>1365</v>
      </c>
      <c r="J172" s="267" t="s">
        <v>1365</v>
      </c>
      <c r="K172" s="267" t="s">
        <v>1365</v>
      </c>
      <c r="L172" s="267" t="s">
        <v>1365</v>
      </c>
      <c r="M172" s="267" t="s">
        <v>1365</v>
      </c>
      <c r="N172" s="267" t="s">
        <v>1365</v>
      </c>
      <c r="O172" s="267" t="s">
        <v>1365</v>
      </c>
      <c r="P172" s="270"/>
      <c r="Q172" s="270"/>
      <c r="R172" s="270"/>
      <c r="S172" s="270"/>
      <c r="T172" s="270"/>
      <c r="U172" s="270"/>
      <c r="V172" s="267" t="s">
        <v>1365</v>
      </c>
    </row>
    <row r="173" spans="1:22" ht="22.5" customHeight="1">
      <c r="A173" s="282" t="s">
        <v>202</v>
      </c>
      <c r="B173" s="268" t="s">
        <v>1540</v>
      </c>
      <c r="C173" s="265" t="s">
        <v>675</v>
      </c>
      <c r="D173" s="271">
        <v>4.4099999999999999E-4</v>
      </c>
      <c r="E173" s="267">
        <v>3.7599999999999998E-4</v>
      </c>
      <c r="F173" s="267" t="s">
        <v>1365</v>
      </c>
      <c r="G173" s="267" t="s">
        <v>1365</v>
      </c>
      <c r="H173" s="267" t="s">
        <v>1365</v>
      </c>
      <c r="I173" s="267" t="s">
        <v>1365</v>
      </c>
      <c r="J173" s="267" t="s">
        <v>1365</v>
      </c>
      <c r="K173" s="267" t="s">
        <v>1365</v>
      </c>
      <c r="L173" s="267" t="s">
        <v>1365</v>
      </c>
      <c r="M173" s="267" t="s">
        <v>1365</v>
      </c>
      <c r="N173" s="267" t="s">
        <v>1365</v>
      </c>
      <c r="O173" s="267" t="s">
        <v>1365</v>
      </c>
      <c r="P173" s="270"/>
      <c r="Q173" s="270"/>
      <c r="R173" s="270"/>
      <c r="S173" s="270"/>
      <c r="T173" s="270"/>
      <c r="U173" s="270"/>
      <c r="V173" s="267" t="s">
        <v>1365</v>
      </c>
    </row>
    <row r="174" spans="1:22" ht="22.5" customHeight="1">
      <c r="A174" s="282" t="s">
        <v>203</v>
      </c>
      <c r="B174" s="268" t="s">
        <v>1541</v>
      </c>
      <c r="C174" s="265" t="s">
        <v>676</v>
      </c>
      <c r="D174" s="271">
        <v>2.7300000000000002E-4</v>
      </c>
      <c r="E174" s="267" t="s">
        <v>1365</v>
      </c>
      <c r="F174" s="267">
        <v>0</v>
      </c>
      <c r="G174" s="267">
        <v>4.73E-4</v>
      </c>
      <c r="H174" s="267" t="s">
        <v>1365</v>
      </c>
      <c r="I174" s="267" t="s">
        <v>1365</v>
      </c>
      <c r="J174" s="267" t="s">
        <v>1365</v>
      </c>
      <c r="K174" s="267" t="s">
        <v>1365</v>
      </c>
      <c r="L174" s="267" t="s">
        <v>1365</v>
      </c>
      <c r="M174" s="267" t="s">
        <v>1365</v>
      </c>
      <c r="N174" s="267" t="s">
        <v>1365</v>
      </c>
      <c r="O174" s="267" t="s">
        <v>1365</v>
      </c>
      <c r="P174" s="270"/>
      <c r="Q174" s="270"/>
      <c r="R174" s="270"/>
      <c r="S174" s="270"/>
      <c r="T174" s="270"/>
      <c r="U174" s="270"/>
      <c r="V174" s="267">
        <v>4.8000000000000001E-4</v>
      </c>
    </row>
    <row r="175" spans="1:22" ht="22.5" customHeight="1">
      <c r="A175" s="282" t="s">
        <v>204</v>
      </c>
      <c r="B175" s="268" t="s">
        <v>1542</v>
      </c>
      <c r="C175" s="265" t="s">
        <v>677</v>
      </c>
      <c r="D175" s="271">
        <v>4.6799999999999999E-4</v>
      </c>
      <c r="E175" s="267" t="s">
        <v>1365</v>
      </c>
      <c r="F175" s="267">
        <v>0</v>
      </c>
      <c r="G175" s="267">
        <v>4.26E-4</v>
      </c>
      <c r="H175" s="267" t="s">
        <v>1365</v>
      </c>
      <c r="I175" s="267" t="s">
        <v>1365</v>
      </c>
      <c r="J175" s="267" t="s">
        <v>1365</v>
      </c>
      <c r="K175" s="267" t="s">
        <v>1365</v>
      </c>
      <c r="L175" s="267" t="s">
        <v>1365</v>
      </c>
      <c r="M175" s="267" t="s">
        <v>1365</v>
      </c>
      <c r="N175" s="267" t="s">
        <v>1365</v>
      </c>
      <c r="O175" s="267" t="s">
        <v>1365</v>
      </c>
      <c r="P175" s="270"/>
      <c r="Q175" s="270"/>
      <c r="R175" s="270"/>
      <c r="S175" s="270"/>
      <c r="T175" s="270"/>
      <c r="U175" s="270"/>
      <c r="V175" s="267">
        <v>5.4699999999999996E-4</v>
      </c>
    </row>
    <row r="176" spans="1:22" ht="22.5" customHeight="1">
      <c r="A176" s="282" t="s">
        <v>205</v>
      </c>
      <c r="B176" s="268" t="s">
        <v>1543</v>
      </c>
      <c r="C176" s="265" t="s">
        <v>1544</v>
      </c>
      <c r="D176" s="271">
        <v>3.6699999999999998E-4</v>
      </c>
      <c r="E176" s="267" t="s">
        <v>1365</v>
      </c>
      <c r="F176" s="267">
        <v>0</v>
      </c>
      <c r="G176" s="267">
        <v>4.6700000000000002E-4</v>
      </c>
      <c r="H176" s="267" t="s">
        <v>1365</v>
      </c>
      <c r="I176" s="267" t="s">
        <v>1365</v>
      </c>
      <c r="J176" s="267" t="s">
        <v>1365</v>
      </c>
      <c r="K176" s="267" t="s">
        <v>1365</v>
      </c>
      <c r="L176" s="267" t="s">
        <v>1365</v>
      </c>
      <c r="M176" s="267" t="s">
        <v>1365</v>
      </c>
      <c r="N176" s="267" t="s">
        <v>1365</v>
      </c>
      <c r="O176" s="267" t="s">
        <v>1365</v>
      </c>
      <c r="P176" s="270"/>
      <c r="Q176" s="270"/>
      <c r="R176" s="270"/>
      <c r="S176" s="270"/>
      <c r="T176" s="270"/>
      <c r="U176" s="270"/>
      <c r="V176" s="267">
        <v>5.0100000000000003E-4</v>
      </c>
    </row>
    <row r="177" spans="1:22" ht="22.5" customHeight="1">
      <c r="A177" s="282" t="s">
        <v>206</v>
      </c>
      <c r="B177" s="268" t="s">
        <v>1545</v>
      </c>
      <c r="C177" s="265" t="s">
        <v>1546</v>
      </c>
      <c r="D177" s="271">
        <v>5.7200000000000003E-4</v>
      </c>
      <c r="E177" s="267">
        <v>6.0099999999999997E-4</v>
      </c>
      <c r="F177" s="267" t="s">
        <v>1365</v>
      </c>
      <c r="G177" s="267" t="s">
        <v>1365</v>
      </c>
      <c r="H177" s="267" t="s">
        <v>1365</v>
      </c>
      <c r="I177" s="267" t="s">
        <v>1365</v>
      </c>
      <c r="J177" s="267" t="s">
        <v>1365</v>
      </c>
      <c r="K177" s="267" t="s">
        <v>1365</v>
      </c>
      <c r="L177" s="267" t="s">
        <v>1365</v>
      </c>
      <c r="M177" s="267" t="s">
        <v>1365</v>
      </c>
      <c r="N177" s="267" t="s">
        <v>1365</v>
      </c>
      <c r="O177" s="267" t="s">
        <v>1365</v>
      </c>
      <c r="P177" s="270"/>
      <c r="Q177" s="270"/>
      <c r="R177" s="270"/>
      <c r="S177" s="270"/>
      <c r="T177" s="270"/>
      <c r="U177" s="270"/>
      <c r="V177" s="267" t="s">
        <v>1365</v>
      </c>
    </row>
    <row r="178" spans="1:22" ht="22.5" customHeight="1">
      <c r="A178" s="282" t="s">
        <v>207</v>
      </c>
      <c r="B178" s="268" t="s">
        <v>1547</v>
      </c>
      <c r="C178" s="265" t="s">
        <v>678</v>
      </c>
      <c r="D178" s="271">
        <v>4.7600000000000002E-4</v>
      </c>
      <c r="E178" s="267">
        <v>4.2000000000000002E-4</v>
      </c>
      <c r="F178" s="267" t="s">
        <v>1365</v>
      </c>
      <c r="G178" s="267" t="s">
        <v>1365</v>
      </c>
      <c r="H178" s="267" t="s">
        <v>1365</v>
      </c>
      <c r="I178" s="267" t="s">
        <v>1365</v>
      </c>
      <c r="J178" s="267" t="s">
        <v>1365</v>
      </c>
      <c r="K178" s="267" t="s">
        <v>1365</v>
      </c>
      <c r="L178" s="267" t="s">
        <v>1365</v>
      </c>
      <c r="M178" s="267" t="s">
        <v>1365</v>
      </c>
      <c r="N178" s="267" t="s">
        <v>1365</v>
      </c>
      <c r="O178" s="267" t="s">
        <v>1365</v>
      </c>
      <c r="P178" s="270"/>
      <c r="Q178" s="270"/>
      <c r="R178" s="270"/>
      <c r="S178" s="270"/>
      <c r="T178" s="270"/>
      <c r="U178" s="270"/>
      <c r="V178" s="267" t="s">
        <v>1365</v>
      </c>
    </row>
    <row r="179" spans="1:22" ht="22.5" customHeight="1">
      <c r="A179" s="282" t="s">
        <v>208</v>
      </c>
      <c r="B179" s="268" t="s">
        <v>1548</v>
      </c>
      <c r="C179" s="265" t="s">
        <v>1549</v>
      </c>
      <c r="D179" s="271">
        <v>4.55E-4</v>
      </c>
      <c r="E179" s="267" t="s">
        <v>1365</v>
      </c>
      <c r="F179" s="267">
        <v>6.0000000000000002E-6</v>
      </c>
      <c r="G179" s="267" t="s">
        <v>1365</v>
      </c>
      <c r="H179" s="267" t="s">
        <v>1365</v>
      </c>
      <c r="I179" s="267" t="s">
        <v>1365</v>
      </c>
      <c r="J179" s="267" t="s">
        <v>1365</v>
      </c>
      <c r="K179" s="267" t="s">
        <v>1365</v>
      </c>
      <c r="L179" s="267" t="s">
        <v>1365</v>
      </c>
      <c r="M179" s="267" t="s">
        <v>1365</v>
      </c>
      <c r="N179" s="267" t="s">
        <v>1365</v>
      </c>
      <c r="O179" s="267" t="s">
        <v>1365</v>
      </c>
      <c r="P179" s="270"/>
      <c r="Q179" s="270"/>
      <c r="R179" s="270"/>
      <c r="S179" s="270"/>
      <c r="T179" s="270"/>
      <c r="U179" s="270"/>
      <c r="V179" s="267" t="s">
        <v>1365</v>
      </c>
    </row>
    <row r="180" spans="1:22" ht="22.5" customHeight="1">
      <c r="A180" s="282" t="s">
        <v>209</v>
      </c>
      <c r="B180" s="268" t="s">
        <v>1550</v>
      </c>
      <c r="C180" s="265" t="s">
        <v>679</v>
      </c>
      <c r="D180" s="271">
        <v>4.3600000000000003E-4</v>
      </c>
      <c r="E180" s="267">
        <v>4.86E-4</v>
      </c>
      <c r="F180" s="267" t="s">
        <v>1365</v>
      </c>
      <c r="G180" s="267" t="s">
        <v>1365</v>
      </c>
      <c r="H180" s="267" t="s">
        <v>1365</v>
      </c>
      <c r="I180" s="267" t="s">
        <v>1365</v>
      </c>
      <c r="J180" s="267" t="s">
        <v>1365</v>
      </c>
      <c r="K180" s="267" t="s">
        <v>1365</v>
      </c>
      <c r="L180" s="267" t="s">
        <v>1365</v>
      </c>
      <c r="M180" s="267" t="s">
        <v>1365</v>
      </c>
      <c r="N180" s="267" t="s">
        <v>1365</v>
      </c>
      <c r="O180" s="267" t="s">
        <v>1365</v>
      </c>
      <c r="P180" s="270"/>
      <c r="Q180" s="270"/>
      <c r="R180" s="270"/>
      <c r="S180" s="270"/>
      <c r="T180" s="270"/>
      <c r="U180" s="270"/>
      <c r="V180" s="267" t="s">
        <v>1365</v>
      </c>
    </row>
    <row r="181" spans="1:22" ht="22.5" customHeight="1">
      <c r="A181" s="282" t="s">
        <v>210</v>
      </c>
      <c r="B181" s="268" t="s">
        <v>1551</v>
      </c>
      <c r="C181" s="265" t="s">
        <v>680</v>
      </c>
      <c r="D181" s="271">
        <v>1.56E-4</v>
      </c>
      <c r="E181" s="267" t="s">
        <v>1365</v>
      </c>
      <c r="F181" s="267">
        <v>0</v>
      </c>
      <c r="G181" s="267">
        <v>5.8699999999999996E-4</v>
      </c>
      <c r="H181" s="267" t="s">
        <v>1365</v>
      </c>
      <c r="I181" s="267" t="s">
        <v>1365</v>
      </c>
      <c r="J181" s="267" t="s">
        <v>1365</v>
      </c>
      <c r="K181" s="267" t="s">
        <v>1365</v>
      </c>
      <c r="L181" s="267" t="s">
        <v>1365</v>
      </c>
      <c r="M181" s="267" t="s">
        <v>1365</v>
      </c>
      <c r="N181" s="267" t="s">
        <v>1365</v>
      </c>
      <c r="O181" s="267" t="s">
        <v>1365</v>
      </c>
      <c r="P181" s="270"/>
      <c r="Q181" s="270"/>
      <c r="R181" s="270"/>
      <c r="S181" s="270"/>
      <c r="T181" s="270"/>
      <c r="U181" s="270"/>
      <c r="V181" s="267">
        <v>5.0100000000000003E-4</v>
      </c>
    </row>
    <row r="182" spans="1:22" ht="22.5" customHeight="1">
      <c r="A182" s="282" t="s">
        <v>211</v>
      </c>
      <c r="B182" s="268" t="s">
        <v>1552</v>
      </c>
      <c r="C182" s="265" t="s">
        <v>681</v>
      </c>
      <c r="D182" s="271">
        <v>3.4E-5</v>
      </c>
      <c r="E182" s="267" t="s">
        <v>1365</v>
      </c>
      <c r="F182" s="267">
        <v>0</v>
      </c>
      <c r="G182" s="267">
        <v>6.1399999999999996E-4</v>
      </c>
      <c r="H182" s="267" t="s">
        <v>1365</v>
      </c>
      <c r="I182" s="267" t="s">
        <v>1365</v>
      </c>
      <c r="J182" s="267" t="s">
        <v>1365</v>
      </c>
      <c r="K182" s="267" t="s">
        <v>1365</v>
      </c>
      <c r="L182" s="267" t="s">
        <v>1365</v>
      </c>
      <c r="M182" s="267" t="s">
        <v>1365</v>
      </c>
      <c r="N182" s="267" t="s">
        <v>1365</v>
      </c>
      <c r="O182" s="267" t="s">
        <v>1365</v>
      </c>
      <c r="P182" s="270"/>
      <c r="Q182" s="270"/>
      <c r="R182" s="270"/>
      <c r="S182" s="270"/>
      <c r="T182" s="270"/>
      <c r="U182" s="270"/>
      <c r="V182" s="267">
        <v>0</v>
      </c>
    </row>
    <row r="183" spans="1:22" ht="22.5" customHeight="1">
      <c r="A183" s="282" t="s">
        <v>404</v>
      </c>
      <c r="B183" s="268" t="s">
        <v>1553</v>
      </c>
      <c r="C183" s="265" t="s">
        <v>1554</v>
      </c>
      <c r="D183" s="271">
        <v>4.4099999999999999E-4</v>
      </c>
      <c r="E183" s="267">
        <v>9.1699999999999995E-4</v>
      </c>
      <c r="F183" s="267" t="s">
        <v>1365</v>
      </c>
      <c r="G183" s="267" t="s">
        <v>1365</v>
      </c>
      <c r="H183" s="267" t="s">
        <v>1365</v>
      </c>
      <c r="I183" s="267" t="s">
        <v>1365</v>
      </c>
      <c r="J183" s="267" t="s">
        <v>1365</v>
      </c>
      <c r="K183" s="267" t="s">
        <v>1365</v>
      </c>
      <c r="L183" s="267" t="s">
        <v>1365</v>
      </c>
      <c r="M183" s="267" t="s">
        <v>1365</v>
      </c>
      <c r="N183" s="267" t="s">
        <v>1365</v>
      </c>
      <c r="O183" s="267" t="s">
        <v>1365</v>
      </c>
      <c r="P183" s="270"/>
      <c r="Q183" s="270"/>
      <c r="R183" s="270"/>
      <c r="S183" s="270"/>
      <c r="T183" s="270"/>
      <c r="U183" s="270"/>
      <c r="V183" s="267" t="s">
        <v>1365</v>
      </c>
    </row>
    <row r="184" spans="1:22" ht="22.5" customHeight="1">
      <c r="A184" s="282" t="s">
        <v>212</v>
      </c>
      <c r="B184" s="268" t="s">
        <v>1555</v>
      </c>
      <c r="C184" s="265" t="s">
        <v>682</v>
      </c>
      <c r="D184" s="271">
        <v>1.4100000000000001E-4</v>
      </c>
      <c r="E184" s="267" t="s">
        <v>1365</v>
      </c>
      <c r="F184" s="267">
        <v>0</v>
      </c>
      <c r="G184" s="267">
        <v>9.3300000000000002E-4</v>
      </c>
      <c r="H184" s="267" t="s">
        <v>1365</v>
      </c>
      <c r="I184" s="267" t="s">
        <v>1365</v>
      </c>
      <c r="J184" s="267" t="s">
        <v>1365</v>
      </c>
      <c r="K184" s="267" t="s">
        <v>1365</v>
      </c>
      <c r="L184" s="267" t="s">
        <v>1365</v>
      </c>
      <c r="M184" s="267" t="s">
        <v>1365</v>
      </c>
      <c r="N184" s="267" t="s">
        <v>1365</v>
      </c>
      <c r="O184" s="267" t="s">
        <v>1365</v>
      </c>
      <c r="P184" s="270"/>
      <c r="Q184" s="270"/>
      <c r="R184" s="270"/>
      <c r="S184" s="270"/>
      <c r="T184" s="270"/>
      <c r="U184" s="270"/>
      <c r="V184" s="267">
        <v>5.2700000000000002E-4</v>
      </c>
    </row>
    <row r="185" spans="1:22" ht="22.5" customHeight="1">
      <c r="A185" s="282" t="s">
        <v>213</v>
      </c>
      <c r="B185" s="268" t="s">
        <v>1556</v>
      </c>
      <c r="C185" s="265" t="s">
        <v>1557</v>
      </c>
      <c r="D185" s="271">
        <v>4.1899999999999999E-4</v>
      </c>
      <c r="E185" s="267" t="s">
        <v>1365</v>
      </c>
      <c r="F185" s="267">
        <v>3.7800000000000003E-4</v>
      </c>
      <c r="G185" s="267">
        <v>5.7600000000000001E-4</v>
      </c>
      <c r="H185" s="267" t="s">
        <v>1365</v>
      </c>
      <c r="I185" s="267" t="s">
        <v>1365</v>
      </c>
      <c r="J185" s="267" t="s">
        <v>1365</v>
      </c>
      <c r="K185" s="267" t="s">
        <v>1365</v>
      </c>
      <c r="L185" s="267" t="s">
        <v>1365</v>
      </c>
      <c r="M185" s="267" t="s">
        <v>1365</v>
      </c>
      <c r="N185" s="267" t="s">
        <v>1365</v>
      </c>
      <c r="O185" s="267" t="s">
        <v>1365</v>
      </c>
      <c r="P185" s="270"/>
      <c r="Q185" s="270"/>
      <c r="R185" s="270"/>
      <c r="S185" s="270"/>
      <c r="T185" s="270"/>
      <c r="U185" s="270"/>
      <c r="V185" s="267">
        <v>5.5500000000000005E-4</v>
      </c>
    </row>
    <row r="186" spans="1:22" ht="22.5" customHeight="1">
      <c r="A186" s="282" t="s">
        <v>214</v>
      </c>
      <c r="B186" s="268" t="s">
        <v>1558</v>
      </c>
      <c r="C186" s="265" t="s">
        <v>683</v>
      </c>
      <c r="D186" s="271">
        <v>2.0799999999999999E-4</v>
      </c>
      <c r="E186" s="267" t="s">
        <v>1365</v>
      </c>
      <c r="F186" s="267">
        <v>0</v>
      </c>
      <c r="G186" s="267">
        <v>2.12E-4</v>
      </c>
      <c r="H186" s="267" t="s">
        <v>1365</v>
      </c>
      <c r="I186" s="267" t="s">
        <v>1365</v>
      </c>
      <c r="J186" s="267" t="s">
        <v>1365</v>
      </c>
      <c r="K186" s="267" t="s">
        <v>1365</v>
      </c>
      <c r="L186" s="267" t="s">
        <v>1365</v>
      </c>
      <c r="M186" s="267" t="s">
        <v>1365</v>
      </c>
      <c r="N186" s="267" t="s">
        <v>1365</v>
      </c>
      <c r="O186" s="267" t="s">
        <v>1365</v>
      </c>
      <c r="P186" s="270"/>
      <c r="Q186" s="270"/>
      <c r="R186" s="270"/>
      <c r="S186" s="270"/>
      <c r="T186" s="270"/>
      <c r="U186" s="270"/>
      <c r="V186" s="267">
        <v>1.73E-4</v>
      </c>
    </row>
    <row r="187" spans="1:22" ht="22.5" customHeight="1">
      <c r="A187" s="282" t="s">
        <v>215</v>
      </c>
      <c r="B187" s="268" t="s">
        <v>1559</v>
      </c>
      <c r="C187" s="265" t="s">
        <v>1560</v>
      </c>
      <c r="D187" s="271">
        <v>4.5300000000000001E-4</v>
      </c>
      <c r="E187" s="267" t="s">
        <v>1365</v>
      </c>
      <c r="F187" s="267">
        <v>0</v>
      </c>
      <c r="G187" s="267">
        <v>5.4000000000000001E-4</v>
      </c>
      <c r="H187" s="267" t="s">
        <v>1365</v>
      </c>
      <c r="I187" s="267" t="s">
        <v>1365</v>
      </c>
      <c r="J187" s="267" t="s">
        <v>1365</v>
      </c>
      <c r="K187" s="267" t="s">
        <v>1365</v>
      </c>
      <c r="L187" s="267" t="s">
        <v>1365</v>
      </c>
      <c r="M187" s="267" t="s">
        <v>1365</v>
      </c>
      <c r="N187" s="267" t="s">
        <v>1365</v>
      </c>
      <c r="O187" s="267" t="s">
        <v>1365</v>
      </c>
      <c r="P187" s="270"/>
      <c r="Q187" s="270"/>
      <c r="R187" s="270"/>
      <c r="S187" s="270"/>
      <c r="T187" s="270"/>
      <c r="U187" s="270"/>
      <c r="V187" s="267">
        <v>5.4500000000000002E-4</v>
      </c>
    </row>
    <row r="188" spans="1:22" s="238" customFormat="1" ht="22.5" customHeight="1">
      <c r="A188" s="282" t="s">
        <v>216</v>
      </c>
      <c r="B188" s="268" t="s">
        <v>1561</v>
      </c>
      <c r="C188" s="265" t="s">
        <v>684</v>
      </c>
      <c r="D188" s="271">
        <v>4.8000000000000001E-5</v>
      </c>
      <c r="E188" s="267">
        <v>4.37E-4</v>
      </c>
      <c r="F188" s="267" t="s">
        <v>1365</v>
      </c>
      <c r="G188" s="267" t="s">
        <v>1365</v>
      </c>
      <c r="H188" s="267" t="s">
        <v>1365</v>
      </c>
      <c r="I188" s="267" t="s">
        <v>1365</v>
      </c>
      <c r="J188" s="267" t="s">
        <v>1365</v>
      </c>
      <c r="K188" s="267" t="s">
        <v>1365</v>
      </c>
      <c r="L188" s="267" t="s">
        <v>1365</v>
      </c>
      <c r="M188" s="267" t="s">
        <v>1365</v>
      </c>
      <c r="N188" s="267" t="s">
        <v>1365</v>
      </c>
      <c r="O188" s="267" t="s">
        <v>1365</v>
      </c>
      <c r="P188" s="270"/>
      <c r="Q188" s="270"/>
      <c r="R188" s="270"/>
      <c r="S188" s="270"/>
      <c r="T188" s="270"/>
      <c r="U188" s="270"/>
      <c r="V188" s="267" t="s">
        <v>1365</v>
      </c>
    </row>
    <row r="189" spans="1:22" s="238" customFormat="1" ht="22.5" customHeight="1">
      <c r="A189" s="282" t="s">
        <v>1151</v>
      </c>
      <c r="B189" s="268" t="s">
        <v>1152</v>
      </c>
      <c r="C189" s="265" t="s">
        <v>1153</v>
      </c>
      <c r="D189" s="271">
        <v>4.4099999999999999E-4</v>
      </c>
      <c r="E189" s="267">
        <v>5.4100000000000003E-4</v>
      </c>
      <c r="F189" s="267" t="s">
        <v>1365</v>
      </c>
      <c r="G189" s="267" t="s">
        <v>1365</v>
      </c>
      <c r="H189" s="267" t="s">
        <v>1365</v>
      </c>
      <c r="I189" s="267" t="s">
        <v>1365</v>
      </c>
      <c r="J189" s="267" t="s">
        <v>1365</v>
      </c>
      <c r="K189" s="267" t="s">
        <v>1365</v>
      </c>
      <c r="L189" s="267" t="s">
        <v>1365</v>
      </c>
      <c r="M189" s="267" t="s">
        <v>1365</v>
      </c>
      <c r="N189" s="267" t="s">
        <v>1365</v>
      </c>
      <c r="O189" s="267" t="s">
        <v>1365</v>
      </c>
      <c r="P189" s="270"/>
      <c r="Q189" s="270"/>
      <c r="R189" s="270"/>
      <c r="S189" s="270"/>
      <c r="T189" s="270"/>
      <c r="U189" s="270"/>
      <c r="V189" s="267" t="s">
        <v>1365</v>
      </c>
    </row>
    <row r="190" spans="1:22" s="238" customFormat="1" ht="22.5" customHeight="1">
      <c r="A190" s="282" t="s">
        <v>217</v>
      </c>
      <c r="B190" s="268" t="s">
        <v>1562</v>
      </c>
      <c r="C190" s="265" t="s">
        <v>685</v>
      </c>
      <c r="D190" s="271">
        <v>4.0700000000000003E-4</v>
      </c>
      <c r="E190" s="267">
        <v>3.8299999999999999E-4</v>
      </c>
      <c r="F190" s="267" t="s">
        <v>1365</v>
      </c>
      <c r="G190" s="267" t="s">
        <v>1365</v>
      </c>
      <c r="H190" s="267" t="s">
        <v>1365</v>
      </c>
      <c r="I190" s="267" t="s">
        <v>1365</v>
      </c>
      <c r="J190" s="267" t="s">
        <v>1365</v>
      </c>
      <c r="K190" s="267" t="s">
        <v>1365</v>
      </c>
      <c r="L190" s="267" t="s">
        <v>1365</v>
      </c>
      <c r="M190" s="267" t="s">
        <v>1365</v>
      </c>
      <c r="N190" s="267" t="s">
        <v>1365</v>
      </c>
      <c r="O190" s="267" t="s">
        <v>1365</v>
      </c>
      <c r="P190" s="270"/>
      <c r="Q190" s="270"/>
      <c r="R190" s="270"/>
      <c r="S190" s="270"/>
      <c r="T190" s="270"/>
      <c r="U190" s="270"/>
      <c r="V190" s="267" t="s">
        <v>1365</v>
      </c>
    </row>
    <row r="191" spans="1:22" s="238" customFormat="1" ht="22.5" customHeight="1">
      <c r="A191" s="282" t="s">
        <v>218</v>
      </c>
      <c r="B191" s="268" t="s">
        <v>1563</v>
      </c>
      <c r="C191" s="265" t="s">
        <v>686</v>
      </c>
      <c r="D191" s="271">
        <v>3.8699999999999997E-4</v>
      </c>
      <c r="E191" s="267">
        <v>3.3100000000000002E-4</v>
      </c>
      <c r="F191" s="267" t="s">
        <v>1365</v>
      </c>
      <c r="G191" s="267" t="s">
        <v>1365</v>
      </c>
      <c r="H191" s="267" t="s">
        <v>1365</v>
      </c>
      <c r="I191" s="267" t="s">
        <v>1365</v>
      </c>
      <c r="J191" s="267" t="s">
        <v>1365</v>
      </c>
      <c r="K191" s="267" t="s">
        <v>1365</v>
      </c>
      <c r="L191" s="267" t="s">
        <v>1365</v>
      </c>
      <c r="M191" s="267" t="s">
        <v>1365</v>
      </c>
      <c r="N191" s="267" t="s">
        <v>1365</v>
      </c>
      <c r="O191" s="267" t="s">
        <v>1365</v>
      </c>
      <c r="P191" s="270"/>
      <c r="Q191" s="270"/>
      <c r="R191" s="270"/>
      <c r="S191" s="270"/>
      <c r="T191" s="270"/>
      <c r="U191" s="270"/>
      <c r="V191" s="267" t="s">
        <v>1365</v>
      </c>
    </row>
    <row r="192" spans="1:22" s="238" customFormat="1" ht="22.5" customHeight="1">
      <c r="A192" s="282" t="s">
        <v>219</v>
      </c>
      <c r="B192" s="268" t="s">
        <v>1564</v>
      </c>
      <c r="C192" s="265" t="s">
        <v>1565</v>
      </c>
      <c r="D192" s="271">
        <v>4.66E-4</v>
      </c>
      <c r="E192" s="267">
        <v>4.0900000000000002E-4</v>
      </c>
      <c r="F192" s="267" t="s">
        <v>1365</v>
      </c>
      <c r="G192" s="267" t="s">
        <v>1365</v>
      </c>
      <c r="H192" s="267" t="s">
        <v>1365</v>
      </c>
      <c r="I192" s="267" t="s">
        <v>1365</v>
      </c>
      <c r="J192" s="267" t="s">
        <v>1365</v>
      </c>
      <c r="K192" s="267" t="s">
        <v>1365</v>
      </c>
      <c r="L192" s="267" t="s">
        <v>1365</v>
      </c>
      <c r="M192" s="267" t="s">
        <v>1365</v>
      </c>
      <c r="N192" s="267" t="s">
        <v>1365</v>
      </c>
      <c r="O192" s="267" t="s">
        <v>1365</v>
      </c>
      <c r="P192" s="270"/>
      <c r="Q192" s="270"/>
      <c r="R192" s="270"/>
      <c r="S192" s="270"/>
      <c r="T192" s="270"/>
      <c r="U192" s="270"/>
      <c r="V192" s="267" t="s">
        <v>1365</v>
      </c>
    </row>
    <row r="193" spans="1:22" s="238" customFormat="1" ht="22.5" customHeight="1">
      <c r="A193" s="282" t="s">
        <v>220</v>
      </c>
      <c r="B193" s="268" t="s">
        <v>1566</v>
      </c>
      <c r="C193" s="265" t="s">
        <v>687</v>
      </c>
      <c r="D193" s="271">
        <v>4.0499999999999998E-4</v>
      </c>
      <c r="E193" s="267">
        <v>4.1300000000000001E-4</v>
      </c>
      <c r="F193" s="267" t="s">
        <v>1365</v>
      </c>
      <c r="G193" s="267" t="s">
        <v>1365</v>
      </c>
      <c r="H193" s="267" t="s">
        <v>1365</v>
      </c>
      <c r="I193" s="267" t="s">
        <v>1365</v>
      </c>
      <c r="J193" s="267" t="s">
        <v>1365</v>
      </c>
      <c r="K193" s="267" t="s">
        <v>1365</v>
      </c>
      <c r="L193" s="267" t="s">
        <v>1365</v>
      </c>
      <c r="M193" s="267" t="s">
        <v>1365</v>
      </c>
      <c r="N193" s="267" t="s">
        <v>1365</v>
      </c>
      <c r="O193" s="267" t="s">
        <v>1365</v>
      </c>
      <c r="P193" s="270"/>
      <c r="Q193" s="270"/>
      <c r="R193" s="270"/>
      <c r="S193" s="270"/>
      <c r="T193" s="270"/>
      <c r="U193" s="270"/>
      <c r="V193" s="267" t="s">
        <v>1365</v>
      </c>
    </row>
    <row r="194" spans="1:22" s="238" customFormat="1" ht="22.5" customHeight="1">
      <c r="A194" s="282" t="s">
        <v>221</v>
      </c>
      <c r="B194" s="268" t="s">
        <v>1567</v>
      </c>
      <c r="C194" s="265" t="s">
        <v>688</v>
      </c>
      <c r="D194" s="271">
        <v>2.9700000000000001E-4</v>
      </c>
      <c r="E194" s="267" t="s">
        <v>1365</v>
      </c>
      <c r="F194" s="267">
        <v>0</v>
      </c>
      <c r="G194" s="267">
        <v>2.7399999999999999E-4</v>
      </c>
      <c r="H194" s="267" t="s">
        <v>1365</v>
      </c>
      <c r="I194" s="267" t="s">
        <v>1365</v>
      </c>
      <c r="J194" s="267" t="s">
        <v>1365</v>
      </c>
      <c r="K194" s="267" t="s">
        <v>1365</v>
      </c>
      <c r="L194" s="267" t="s">
        <v>1365</v>
      </c>
      <c r="M194" s="267" t="s">
        <v>1365</v>
      </c>
      <c r="N194" s="267" t="s">
        <v>1365</v>
      </c>
      <c r="O194" s="267" t="s">
        <v>1365</v>
      </c>
      <c r="P194" s="270"/>
      <c r="Q194" s="270"/>
      <c r="R194" s="270"/>
      <c r="S194" s="270"/>
      <c r="T194" s="270"/>
      <c r="U194" s="270"/>
      <c r="V194" s="267">
        <v>4.2000000000000002E-4</v>
      </c>
    </row>
    <row r="195" spans="1:22" s="238" customFormat="1" ht="22.5" customHeight="1">
      <c r="A195" s="282" t="s">
        <v>222</v>
      </c>
      <c r="B195" s="268" t="s">
        <v>1568</v>
      </c>
      <c r="C195" s="265" t="s">
        <v>689</v>
      </c>
      <c r="D195" s="271">
        <v>4.6500000000000003E-4</v>
      </c>
      <c r="E195" s="267">
        <v>5.0299999999999997E-4</v>
      </c>
      <c r="F195" s="267" t="s">
        <v>1365</v>
      </c>
      <c r="G195" s="267" t="s">
        <v>1365</v>
      </c>
      <c r="H195" s="267" t="s">
        <v>1365</v>
      </c>
      <c r="I195" s="267" t="s">
        <v>1365</v>
      </c>
      <c r="J195" s="267" t="s">
        <v>1365</v>
      </c>
      <c r="K195" s="267" t="s">
        <v>1365</v>
      </c>
      <c r="L195" s="267" t="s">
        <v>1365</v>
      </c>
      <c r="M195" s="267" t="s">
        <v>1365</v>
      </c>
      <c r="N195" s="267" t="s">
        <v>1365</v>
      </c>
      <c r="O195" s="267" t="s">
        <v>1365</v>
      </c>
      <c r="P195" s="270"/>
      <c r="Q195" s="270"/>
      <c r="R195" s="270"/>
      <c r="S195" s="270"/>
      <c r="T195" s="270"/>
      <c r="U195" s="270"/>
      <c r="V195" s="267" t="s">
        <v>1365</v>
      </c>
    </row>
    <row r="196" spans="1:22" s="238" customFormat="1" ht="22.5" customHeight="1">
      <c r="A196" s="282" t="s">
        <v>223</v>
      </c>
      <c r="B196" s="268" t="s">
        <v>1569</v>
      </c>
      <c r="C196" s="265" t="s">
        <v>690</v>
      </c>
      <c r="D196" s="271">
        <v>5.1999999999999995E-4</v>
      </c>
      <c r="E196" s="267">
        <v>5.3700000000000004E-4</v>
      </c>
      <c r="F196" s="267" t="s">
        <v>1365</v>
      </c>
      <c r="G196" s="267" t="s">
        <v>1365</v>
      </c>
      <c r="H196" s="267" t="s">
        <v>1365</v>
      </c>
      <c r="I196" s="267" t="s">
        <v>1365</v>
      </c>
      <c r="J196" s="267" t="s">
        <v>1365</v>
      </c>
      <c r="K196" s="267" t="s">
        <v>1365</v>
      </c>
      <c r="L196" s="267" t="s">
        <v>1365</v>
      </c>
      <c r="M196" s="267" t="s">
        <v>1365</v>
      </c>
      <c r="N196" s="267" t="s">
        <v>1365</v>
      </c>
      <c r="O196" s="267" t="s">
        <v>1365</v>
      </c>
      <c r="P196" s="270"/>
      <c r="Q196" s="270"/>
      <c r="R196" s="270"/>
      <c r="S196" s="270"/>
      <c r="T196" s="270"/>
      <c r="U196" s="270"/>
      <c r="V196" s="267" t="s">
        <v>1365</v>
      </c>
    </row>
    <row r="197" spans="1:22" s="238" customFormat="1" ht="22.5" customHeight="1">
      <c r="A197" s="282" t="s">
        <v>224</v>
      </c>
      <c r="B197" s="268" t="s">
        <v>1570</v>
      </c>
      <c r="C197" s="265" t="s">
        <v>691</v>
      </c>
      <c r="D197" s="271">
        <v>3.2200000000000002E-4</v>
      </c>
      <c r="E197" s="267" t="s">
        <v>1365</v>
      </c>
      <c r="F197" s="267">
        <v>0</v>
      </c>
      <c r="G197" s="267">
        <v>4.57E-4</v>
      </c>
      <c r="H197" s="267" t="s">
        <v>1365</v>
      </c>
      <c r="I197" s="267" t="s">
        <v>1365</v>
      </c>
      <c r="J197" s="267" t="s">
        <v>1365</v>
      </c>
      <c r="K197" s="267" t="s">
        <v>1365</v>
      </c>
      <c r="L197" s="267" t="s">
        <v>1365</v>
      </c>
      <c r="M197" s="267" t="s">
        <v>1365</v>
      </c>
      <c r="N197" s="267" t="s">
        <v>1365</v>
      </c>
      <c r="O197" s="267" t="s">
        <v>1365</v>
      </c>
      <c r="P197" s="270"/>
      <c r="Q197" s="270"/>
      <c r="R197" s="270"/>
      <c r="S197" s="270"/>
      <c r="T197" s="270"/>
      <c r="U197" s="270"/>
      <c r="V197" s="267">
        <v>4.5199999999999998E-4</v>
      </c>
    </row>
    <row r="198" spans="1:22" s="238" customFormat="1" ht="22.5" customHeight="1">
      <c r="A198" s="282" t="s">
        <v>225</v>
      </c>
      <c r="B198" s="268" t="s">
        <v>1154</v>
      </c>
      <c r="C198" s="265" t="s">
        <v>1155</v>
      </c>
      <c r="D198" s="271">
        <v>4.3300000000000001E-4</v>
      </c>
      <c r="E198" s="267">
        <v>3.7800000000000003E-4</v>
      </c>
      <c r="F198" s="267" t="s">
        <v>1365</v>
      </c>
      <c r="G198" s="267" t="s">
        <v>1365</v>
      </c>
      <c r="H198" s="267" t="s">
        <v>1365</v>
      </c>
      <c r="I198" s="267" t="s">
        <v>1365</v>
      </c>
      <c r="J198" s="267" t="s">
        <v>1365</v>
      </c>
      <c r="K198" s="267" t="s">
        <v>1365</v>
      </c>
      <c r="L198" s="267" t="s">
        <v>1365</v>
      </c>
      <c r="M198" s="267" t="s">
        <v>1365</v>
      </c>
      <c r="N198" s="267" t="s">
        <v>1365</v>
      </c>
      <c r="O198" s="267" t="s">
        <v>1365</v>
      </c>
      <c r="P198" s="270"/>
      <c r="Q198" s="270"/>
      <c r="R198" s="270"/>
      <c r="S198" s="270"/>
      <c r="T198" s="270"/>
      <c r="U198" s="270"/>
      <c r="V198" s="267" t="s">
        <v>1365</v>
      </c>
    </row>
    <row r="199" spans="1:22" s="238" customFormat="1" ht="22.5" customHeight="1">
      <c r="A199" s="282" t="s">
        <v>226</v>
      </c>
      <c r="B199" s="268" t="s">
        <v>1571</v>
      </c>
      <c r="C199" s="265" t="s">
        <v>692</v>
      </c>
      <c r="D199" s="271">
        <v>3.3799999999999998E-4</v>
      </c>
      <c r="E199" s="267">
        <v>3.6699999999999998E-4</v>
      </c>
      <c r="F199" s="267" t="s">
        <v>1365</v>
      </c>
      <c r="G199" s="267" t="s">
        <v>1365</v>
      </c>
      <c r="H199" s="267" t="s">
        <v>1365</v>
      </c>
      <c r="I199" s="267" t="s">
        <v>1365</v>
      </c>
      <c r="J199" s="267" t="s">
        <v>1365</v>
      </c>
      <c r="K199" s="267" t="s">
        <v>1365</v>
      </c>
      <c r="L199" s="267" t="s">
        <v>1365</v>
      </c>
      <c r="M199" s="267" t="s">
        <v>1365</v>
      </c>
      <c r="N199" s="267" t="s">
        <v>1365</v>
      </c>
      <c r="O199" s="267" t="s">
        <v>1365</v>
      </c>
      <c r="P199" s="270"/>
      <c r="Q199" s="270"/>
      <c r="R199" s="270"/>
      <c r="S199" s="270"/>
      <c r="T199" s="270"/>
      <c r="U199" s="270"/>
      <c r="V199" s="267" t="s">
        <v>1365</v>
      </c>
    </row>
    <row r="200" spans="1:22" s="238" customFormat="1" ht="22.5" customHeight="1">
      <c r="A200" s="282" t="s">
        <v>227</v>
      </c>
      <c r="B200" s="268" t="s">
        <v>1572</v>
      </c>
      <c r="C200" s="265" t="s">
        <v>693</v>
      </c>
      <c r="D200" s="271">
        <v>3.2400000000000001E-4</v>
      </c>
      <c r="E200" s="267">
        <v>4.0999999999999999E-4</v>
      </c>
      <c r="F200" s="267" t="s">
        <v>1365</v>
      </c>
      <c r="G200" s="267" t="s">
        <v>1365</v>
      </c>
      <c r="H200" s="267" t="s">
        <v>1365</v>
      </c>
      <c r="I200" s="267" t="s">
        <v>1365</v>
      </c>
      <c r="J200" s="267" t="s">
        <v>1365</v>
      </c>
      <c r="K200" s="267" t="s">
        <v>1365</v>
      </c>
      <c r="L200" s="267" t="s">
        <v>1365</v>
      </c>
      <c r="M200" s="267" t="s">
        <v>1365</v>
      </c>
      <c r="N200" s="267" t="s">
        <v>1365</v>
      </c>
      <c r="O200" s="267" t="s">
        <v>1365</v>
      </c>
      <c r="P200" s="270"/>
      <c r="Q200" s="270"/>
      <c r="R200" s="270"/>
      <c r="S200" s="270"/>
      <c r="T200" s="270"/>
      <c r="U200" s="270"/>
      <c r="V200" s="267" t="s">
        <v>1365</v>
      </c>
    </row>
    <row r="201" spans="1:22" s="238" customFormat="1" ht="22.5" customHeight="1">
      <c r="A201" s="282" t="s">
        <v>228</v>
      </c>
      <c r="B201" s="268" t="s">
        <v>1573</v>
      </c>
      <c r="C201" s="265" t="s">
        <v>694</v>
      </c>
      <c r="D201" s="271">
        <v>4.37E-4</v>
      </c>
      <c r="E201" s="267" t="s">
        <v>1365</v>
      </c>
      <c r="F201" s="267">
        <v>0</v>
      </c>
      <c r="G201" s="267">
        <v>3.8200000000000002E-4</v>
      </c>
      <c r="H201" s="267" t="s">
        <v>1365</v>
      </c>
      <c r="I201" s="267" t="s">
        <v>1365</v>
      </c>
      <c r="J201" s="267" t="s">
        <v>1365</v>
      </c>
      <c r="K201" s="267" t="s">
        <v>1365</v>
      </c>
      <c r="L201" s="267" t="s">
        <v>1365</v>
      </c>
      <c r="M201" s="267" t="s">
        <v>1365</v>
      </c>
      <c r="N201" s="267" t="s">
        <v>1365</v>
      </c>
      <c r="O201" s="267" t="s">
        <v>1365</v>
      </c>
      <c r="P201" s="270"/>
      <c r="Q201" s="270"/>
      <c r="R201" s="270"/>
      <c r="S201" s="270"/>
      <c r="T201" s="270"/>
      <c r="U201" s="270"/>
      <c r="V201" s="267">
        <v>4.4000000000000002E-4</v>
      </c>
    </row>
    <row r="202" spans="1:22" s="238" customFormat="1" ht="22.5" customHeight="1">
      <c r="A202" s="282" t="s">
        <v>229</v>
      </c>
      <c r="B202" s="268" t="s">
        <v>1574</v>
      </c>
      <c r="C202" s="265" t="s">
        <v>695</v>
      </c>
      <c r="D202" s="271">
        <v>4.0400000000000001E-4</v>
      </c>
      <c r="E202" s="267">
        <v>4.2299999999999998E-4</v>
      </c>
      <c r="F202" s="267" t="s">
        <v>1365</v>
      </c>
      <c r="G202" s="267" t="s">
        <v>1365</v>
      </c>
      <c r="H202" s="267" t="s">
        <v>1365</v>
      </c>
      <c r="I202" s="267" t="s">
        <v>1365</v>
      </c>
      <c r="J202" s="267" t="s">
        <v>1365</v>
      </c>
      <c r="K202" s="267" t="s">
        <v>1365</v>
      </c>
      <c r="L202" s="267" t="s">
        <v>1365</v>
      </c>
      <c r="M202" s="267" t="s">
        <v>1365</v>
      </c>
      <c r="N202" s="267" t="s">
        <v>1365</v>
      </c>
      <c r="O202" s="267" t="s">
        <v>1365</v>
      </c>
      <c r="P202" s="270"/>
      <c r="Q202" s="270"/>
      <c r="R202" s="270"/>
      <c r="S202" s="270"/>
      <c r="T202" s="270"/>
      <c r="U202" s="270"/>
      <c r="V202" s="267" t="s">
        <v>1365</v>
      </c>
    </row>
    <row r="203" spans="1:22" s="238" customFormat="1" ht="22.5" customHeight="1">
      <c r="A203" s="282" t="s">
        <v>230</v>
      </c>
      <c r="B203" s="268" t="s">
        <v>1575</v>
      </c>
      <c r="C203" s="265" t="s">
        <v>696</v>
      </c>
      <c r="D203" s="271">
        <v>4.7899999999999999E-4</v>
      </c>
      <c r="E203" s="267">
        <v>4.2299999999999998E-4</v>
      </c>
      <c r="F203" s="267" t="s">
        <v>1365</v>
      </c>
      <c r="G203" s="267" t="s">
        <v>1365</v>
      </c>
      <c r="H203" s="267" t="s">
        <v>1365</v>
      </c>
      <c r="I203" s="267" t="s">
        <v>1365</v>
      </c>
      <c r="J203" s="267" t="s">
        <v>1365</v>
      </c>
      <c r="K203" s="267" t="s">
        <v>1365</v>
      </c>
      <c r="L203" s="267" t="s">
        <v>1365</v>
      </c>
      <c r="M203" s="267" t="s">
        <v>1365</v>
      </c>
      <c r="N203" s="267" t="s">
        <v>1365</v>
      </c>
      <c r="O203" s="267" t="s">
        <v>1365</v>
      </c>
      <c r="P203" s="270"/>
      <c r="Q203" s="270"/>
      <c r="R203" s="270"/>
      <c r="S203" s="270"/>
      <c r="T203" s="270"/>
      <c r="U203" s="270"/>
      <c r="V203" s="267" t="s">
        <v>1365</v>
      </c>
    </row>
    <row r="204" spans="1:22" s="238" customFormat="1" ht="22.5" customHeight="1">
      <c r="A204" s="282" t="s">
        <v>231</v>
      </c>
      <c r="B204" s="268" t="s">
        <v>1576</v>
      </c>
      <c r="C204" s="265" t="s">
        <v>697</v>
      </c>
      <c r="D204" s="271">
        <v>5.62E-4</v>
      </c>
      <c r="E204" s="267">
        <v>5.2400000000000005E-4</v>
      </c>
      <c r="F204" s="267" t="s">
        <v>1365</v>
      </c>
      <c r="G204" s="267" t="s">
        <v>1365</v>
      </c>
      <c r="H204" s="267" t="s">
        <v>1365</v>
      </c>
      <c r="I204" s="267" t="s">
        <v>1365</v>
      </c>
      <c r="J204" s="267" t="s">
        <v>1365</v>
      </c>
      <c r="K204" s="267" t="s">
        <v>1365</v>
      </c>
      <c r="L204" s="267" t="s">
        <v>1365</v>
      </c>
      <c r="M204" s="267" t="s">
        <v>1365</v>
      </c>
      <c r="N204" s="267" t="s">
        <v>1365</v>
      </c>
      <c r="O204" s="267" t="s">
        <v>1365</v>
      </c>
      <c r="P204" s="270"/>
      <c r="Q204" s="270"/>
      <c r="R204" s="270"/>
      <c r="S204" s="270"/>
      <c r="T204" s="270"/>
      <c r="U204" s="270"/>
      <c r="V204" s="267" t="s">
        <v>1365</v>
      </c>
    </row>
    <row r="205" spans="1:22" s="238" customFormat="1" ht="22.5" customHeight="1">
      <c r="A205" s="282" t="s">
        <v>698</v>
      </c>
      <c r="B205" s="268" t="s">
        <v>1577</v>
      </c>
      <c r="C205" s="265" t="s">
        <v>699</v>
      </c>
      <c r="D205" s="271">
        <v>0</v>
      </c>
      <c r="E205" s="267">
        <v>5.9500000000000004E-4</v>
      </c>
      <c r="F205" s="267" t="s">
        <v>1365</v>
      </c>
      <c r="G205" s="267" t="s">
        <v>1365</v>
      </c>
      <c r="H205" s="267" t="s">
        <v>1365</v>
      </c>
      <c r="I205" s="267" t="s">
        <v>1365</v>
      </c>
      <c r="J205" s="267" t="s">
        <v>1365</v>
      </c>
      <c r="K205" s="267" t="s">
        <v>1365</v>
      </c>
      <c r="L205" s="267" t="s">
        <v>1365</v>
      </c>
      <c r="M205" s="267" t="s">
        <v>1365</v>
      </c>
      <c r="N205" s="267" t="s">
        <v>1365</v>
      </c>
      <c r="O205" s="267" t="s">
        <v>1365</v>
      </c>
      <c r="P205" s="270"/>
      <c r="Q205" s="270"/>
      <c r="R205" s="270"/>
      <c r="S205" s="270"/>
      <c r="T205" s="270"/>
      <c r="U205" s="270"/>
      <c r="V205" s="267" t="s">
        <v>1365</v>
      </c>
    </row>
    <row r="206" spans="1:22" s="238" customFormat="1" ht="22.5" customHeight="1">
      <c r="A206" s="282" t="s">
        <v>232</v>
      </c>
      <c r="B206" s="268" t="s">
        <v>1578</v>
      </c>
      <c r="C206" s="265" t="s">
        <v>700</v>
      </c>
      <c r="D206" s="271">
        <v>4.7899999999999999E-4</v>
      </c>
      <c r="E206" s="267">
        <v>4.2400000000000001E-4</v>
      </c>
      <c r="F206" s="267" t="s">
        <v>1365</v>
      </c>
      <c r="G206" s="267" t="s">
        <v>1365</v>
      </c>
      <c r="H206" s="267" t="s">
        <v>1365</v>
      </c>
      <c r="I206" s="267" t="s">
        <v>1365</v>
      </c>
      <c r="J206" s="267" t="s">
        <v>1365</v>
      </c>
      <c r="K206" s="267" t="s">
        <v>1365</v>
      </c>
      <c r="L206" s="267" t="s">
        <v>1365</v>
      </c>
      <c r="M206" s="267" t="s">
        <v>1365</v>
      </c>
      <c r="N206" s="267" t="s">
        <v>1365</v>
      </c>
      <c r="O206" s="267" t="s">
        <v>1365</v>
      </c>
      <c r="P206" s="270"/>
      <c r="Q206" s="270"/>
      <c r="R206" s="270"/>
      <c r="S206" s="270"/>
      <c r="T206" s="270"/>
      <c r="U206" s="270"/>
      <c r="V206" s="267" t="s">
        <v>1365</v>
      </c>
    </row>
    <row r="207" spans="1:22" s="238" customFormat="1" ht="22.5" customHeight="1">
      <c r="A207" s="282" t="s">
        <v>233</v>
      </c>
      <c r="B207" s="268" t="s">
        <v>1579</v>
      </c>
      <c r="C207" s="265" t="s">
        <v>701</v>
      </c>
      <c r="D207" s="271">
        <v>4.5100000000000001E-4</v>
      </c>
      <c r="E207" s="267" t="s">
        <v>1365</v>
      </c>
      <c r="F207" s="267">
        <v>0</v>
      </c>
      <c r="G207" s="267">
        <v>4.5600000000000003E-4</v>
      </c>
      <c r="H207" s="267" t="s">
        <v>1365</v>
      </c>
      <c r="I207" s="267" t="s">
        <v>1365</v>
      </c>
      <c r="J207" s="267" t="s">
        <v>1365</v>
      </c>
      <c r="K207" s="267" t="s">
        <v>1365</v>
      </c>
      <c r="L207" s="267" t="s">
        <v>1365</v>
      </c>
      <c r="M207" s="267" t="s">
        <v>1365</v>
      </c>
      <c r="N207" s="267" t="s">
        <v>1365</v>
      </c>
      <c r="O207" s="267" t="s">
        <v>1365</v>
      </c>
      <c r="P207" s="270"/>
      <c r="Q207" s="270"/>
      <c r="R207" s="270"/>
      <c r="S207" s="270"/>
      <c r="T207" s="270"/>
      <c r="U207" s="270"/>
      <c r="V207" s="267">
        <v>3.0800000000000001E-4</v>
      </c>
    </row>
    <row r="208" spans="1:22" s="238" customFormat="1" ht="22.5" customHeight="1">
      <c r="A208" s="282" t="s">
        <v>405</v>
      </c>
      <c r="B208" s="268" t="s">
        <v>406</v>
      </c>
      <c r="C208" s="265" t="s">
        <v>702</v>
      </c>
      <c r="D208" s="271">
        <v>5.3300000000000005E-4</v>
      </c>
      <c r="E208" s="267" t="s">
        <v>1365</v>
      </c>
      <c r="F208" s="267">
        <v>0</v>
      </c>
      <c r="G208" s="267">
        <v>0</v>
      </c>
      <c r="H208" s="267">
        <v>5.4100000000000003E-4</v>
      </c>
      <c r="I208" s="267" t="s">
        <v>1365</v>
      </c>
      <c r="J208" s="267" t="s">
        <v>1365</v>
      </c>
      <c r="K208" s="267" t="s">
        <v>1365</v>
      </c>
      <c r="L208" s="267" t="s">
        <v>1365</v>
      </c>
      <c r="M208" s="267" t="s">
        <v>1365</v>
      </c>
      <c r="N208" s="267" t="s">
        <v>1365</v>
      </c>
      <c r="O208" s="267" t="s">
        <v>1365</v>
      </c>
      <c r="P208" s="270"/>
      <c r="Q208" s="270"/>
      <c r="R208" s="270"/>
      <c r="S208" s="270"/>
      <c r="T208" s="270"/>
      <c r="U208" s="270"/>
      <c r="V208" s="267">
        <v>5.3300000000000005E-4</v>
      </c>
    </row>
    <row r="209" spans="1:22" s="238" customFormat="1" ht="22.5" customHeight="1">
      <c r="A209" s="282" t="s">
        <v>407</v>
      </c>
      <c r="B209" s="268" t="s">
        <v>408</v>
      </c>
      <c r="C209" s="265" t="s">
        <v>703</v>
      </c>
      <c r="D209" s="271">
        <v>4.7699999999999999E-4</v>
      </c>
      <c r="E209" s="267" t="s">
        <v>1365</v>
      </c>
      <c r="F209" s="267">
        <v>0</v>
      </c>
      <c r="G209" s="267">
        <v>0</v>
      </c>
      <c r="H209" s="267">
        <v>0</v>
      </c>
      <c r="I209" s="267">
        <v>4.7100000000000001E-4</v>
      </c>
      <c r="J209" s="267" t="s">
        <v>1365</v>
      </c>
      <c r="K209" s="267" t="s">
        <v>1365</v>
      </c>
      <c r="L209" s="267" t="s">
        <v>1365</v>
      </c>
      <c r="M209" s="267" t="s">
        <v>1365</v>
      </c>
      <c r="N209" s="267" t="s">
        <v>1365</v>
      </c>
      <c r="O209" s="267" t="s">
        <v>1365</v>
      </c>
      <c r="P209" s="270"/>
      <c r="Q209" s="270"/>
      <c r="R209" s="270"/>
      <c r="S209" s="270"/>
      <c r="T209" s="270"/>
      <c r="U209" s="270"/>
      <c r="V209" s="267">
        <v>4.8299999999999998E-4</v>
      </c>
    </row>
    <row r="210" spans="1:22" s="238" customFormat="1" ht="22.5" customHeight="1">
      <c r="A210" s="282" t="s">
        <v>409</v>
      </c>
      <c r="B210" s="268" t="s">
        <v>410</v>
      </c>
      <c r="C210" s="265" t="s">
        <v>423</v>
      </c>
      <c r="D210" s="271">
        <v>4.57E-4</v>
      </c>
      <c r="E210" s="267" t="s">
        <v>1365</v>
      </c>
      <c r="F210" s="267">
        <v>0</v>
      </c>
      <c r="G210" s="267">
        <v>0</v>
      </c>
      <c r="H210" s="267">
        <v>0</v>
      </c>
      <c r="I210" s="267">
        <v>0</v>
      </c>
      <c r="J210" s="267">
        <v>0</v>
      </c>
      <c r="K210" s="267">
        <v>0</v>
      </c>
      <c r="L210" s="267">
        <v>0</v>
      </c>
      <c r="M210" s="267">
        <v>0</v>
      </c>
      <c r="N210" s="267">
        <v>0</v>
      </c>
      <c r="O210" s="267">
        <v>0</v>
      </c>
      <c r="P210" s="270">
        <v>0</v>
      </c>
      <c r="Q210" s="270">
        <v>3.8999999999999999E-4</v>
      </c>
      <c r="R210" s="270"/>
      <c r="S210" s="270"/>
      <c r="T210" s="270"/>
      <c r="U210" s="270"/>
      <c r="V210" s="267">
        <v>4.5100000000000001E-4</v>
      </c>
    </row>
    <row r="211" spans="1:22" s="238" customFormat="1" ht="22.5" customHeight="1">
      <c r="A211" s="282" t="s">
        <v>411</v>
      </c>
      <c r="B211" s="268" t="s">
        <v>1580</v>
      </c>
      <c r="C211" s="265" t="s">
        <v>1581</v>
      </c>
      <c r="D211" s="271">
        <v>4.3300000000000001E-4</v>
      </c>
      <c r="E211" s="267" t="s">
        <v>1365</v>
      </c>
      <c r="F211" s="267">
        <v>0</v>
      </c>
      <c r="G211" s="267">
        <v>4.5899999999999999E-4</v>
      </c>
      <c r="H211" s="267" t="s">
        <v>1365</v>
      </c>
      <c r="I211" s="267" t="s">
        <v>1365</v>
      </c>
      <c r="J211" s="267" t="s">
        <v>1365</v>
      </c>
      <c r="K211" s="267" t="s">
        <v>1365</v>
      </c>
      <c r="L211" s="267" t="s">
        <v>1365</v>
      </c>
      <c r="M211" s="267" t="s">
        <v>1365</v>
      </c>
      <c r="N211" s="267" t="s">
        <v>1365</v>
      </c>
      <c r="O211" s="267" t="s">
        <v>1365</v>
      </c>
      <c r="P211" s="270"/>
      <c r="Q211" s="270"/>
      <c r="R211" s="270"/>
      <c r="S211" s="270"/>
      <c r="T211" s="270"/>
      <c r="U211" s="270"/>
      <c r="V211" s="267">
        <v>3.8200000000000002E-4</v>
      </c>
    </row>
    <row r="212" spans="1:22" s="238" customFormat="1" ht="22.5" customHeight="1">
      <c r="A212" s="282" t="s">
        <v>412</v>
      </c>
      <c r="B212" s="268" t="s">
        <v>413</v>
      </c>
      <c r="C212" s="265" t="s">
        <v>704</v>
      </c>
      <c r="D212" s="271">
        <v>4.8700000000000002E-4</v>
      </c>
      <c r="E212" s="267" t="s">
        <v>1365</v>
      </c>
      <c r="F212" s="267">
        <v>0</v>
      </c>
      <c r="G212" s="267">
        <v>5.1400000000000003E-4</v>
      </c>
      <c r="H212" s="267" t="s">
        <v>1365</v>
      </c>
      <c r="I212" s="267" t="s">
        <v>1365</v>
      </c>
      <c r="J212" s="267" t="s">
        <v>1365</v>
      </c>
      <c r="K212" s="267" t="s">
        <v>1365</v>
      </c>
      <c r="L212" s="267" t="s">
        <v>1365</v>
      </c>
      <c r="M212" s="267" t="s">
        <v>1365</v>
      </c>
      <c r="N212" s="267" t="s">
        <v>1365</v>
      </c>
      <c r="O212" s="267" t="s">
        <v>1365</v>
      </c>
      <c r="P212" s="270"/>
      <c r="Q212" s="270"/>
      <c r="R212" s="270"/>
      <c r="S212" s="270"/>
      <c r="T212" s="270"/>
      <c r="U212" s="270"/>
      <c r="V212" s="267">
        <v>4.84E-4</v>
      </c>
    </row>
    <row r="213" spans="1:22" s="238" customFormat="1" ht="22.5" customHeight="1">
      <c r="A213" s="282" t="s">
        <v>414</v>
      </c>
      <c r="B213" s="268" t="s">
        <v>1582</v>
      </c>
      <c r="C213" s="265" t="s">
        <v>1583</v>
      </c>
      <c r="D213" s="271">
        <v>3.6000000000000002E-4</v>
      </c>
      <c r="E213" s="267" t="s">
        <v>1365</v>
      </c>
      <c r="F213" s="267">
        <v>0</v>
      </c>
      <c r="G213" s="267">
        <v>0</v>
      </c>
      <c r="H213" s="267">
        <v>0</v>
      </c>
      <c r="I213" s="267">
        <v>0</v>
      </c>
      <c r="J213" s="267">
        <v>0</v>
      </c>
      <c r="K213" s="267">
        <v>0</v>
      </c>
      <c r="L213" s="267">
        <v>0</v>
      </c>
      <c r="M213" s="267">
        <v>0</v>
      </c>
      <c r="N213" s="267">
        <v>4.3399999999999998E-4</v>
      </c>
      <c r="O213" s="267" t="s">
        <v>1365</v>
      </c>
      <c r="P213" s="270"/>
      <c r="Q213" s="270"/>
      <c r="R213" s="270"/>
      <c r="S213" s="270"/>
      <c r="T213" s="270"/>
      <c r="U213" s="270"/>
      <c r="V213" s="267">
        <v>3.0899999999999998E-4</v>
      </c>
    </row>
    <row r="214" spans="1:22" s="238" customFormat="1" ht="22.5" customHeight="1">
      <c r="A214" s="282" t="s">
        <v>415</v>
      </c>
      <c r="B214" s="268" t="s">
        <v>416</v>
      </c>
      <c r="C214" s="265" t="s">
        <v>705</v>
      </c>
      <c r="D214" s="271">
        <v>5.3700000000000004E-4</v>
      </c>
      <c r="E214" s="267" t="s">
        <v>1365</v>
      </c>
      <c r="F214" s="267">
        <v>0</v>
      </c>
      <c r="G214" s="267">
        <v>0</v>
      </c>
      <c r="H214" s="267">
        <v>0</v>
      </c>
      <c r="I214" s="267">
        <v>0</v>
      </c>
      <c r="J214" s="267">
        <v>0</v>
      </c>
      <c r="K214" s="267">
        <v>0</v>
      </c>
      <c r="L214" s="267">
        <v>5.5199999999999997E-4</v>
      </c>
      <c r="M214" s="267" t="s">
        <v>1365</v>
      </c>
      <c r="N214" s="267" t="s">
        <v>1365</v>
      </c>
      <c r="O214" s="267" t="s">
        <v>1365</v>
      </c>
      <c r="P214" s="270"/>
      <c r="Q214" s="270"/>
      <c r="R214" s="270"/>
      <c r="S214" s="270"/>
      <c r="T214" s="270"/>
      <c r="U214" s="270"/>
      <c r="V214" s="267">
        <v>5.3600000000000002E-4</v>
      </c>
    </row>
    <row r="215" spans="1:22" s="238" customFormat="1" ht="22.5" customHeight="1">
      <c r="A215" s="282" t="s">
        <v>417</v>
      </c>
      <c r="B215" s="268" t="s">
        <v>418</v>
      </c>
      <c r="C215" s="265" t="s">
        <v>706</v>
      </c>
      <c r="D215" s="271">
        <v>3.6999999999999999E-4</v>
      </c>
      <c r="E215" s="267" t="s">
        <v>1365</v>
      </c>
      <c r="F215" s="267">
        <v>0</v>
      </c>
      <c r="G215" s="267">
        <v>0</v>
      </c>
      <c r="H215" s="267">
        <v>4.5399999999999998E-4</v>
      </c>
      <c r="I215" s="267" t="s">
        <v>1365</v>
      </c>
      <c r="J215" s="267" t="s">
        <v>1365</v>
      </c>
      <c r="K215" s="267" t="s">
        <v>1365</v>
      </c>
      <c r="L215" s="267" t="s">
        <v>1365</v>
      </c>
      <c r="M215" s="267" t="s">
        <v>1365</v>
      </c>
      <c r="N215" s="267" t="s">
        <v>1365</v>
      </c>
      <c r="O215" s="267" t="s">
        <v>1365</v>
      </c>
      <c r="P215" s="270"/>
      <c r="Q215" s="270"/>
      <c r="R215" s="270"/>
      <c r="S215" s="270"/>
      <c r="T215" s="270"/>
      <c r="U215" s="270"/>
      <c r="V215" s="267">
        <v>5.2599999999999999E-4</v>
      </c>
    </row>
    <row r="216" spans="1:22" s="238" customFormat="1" ht="22.5" customHeight="1">
      <c r="A216" s="282" t="s">
        <v>419</v>
      </c>
      <c r="B216" s="268" t="s">
        <v>420</v>
      </c>
      <c r="C216" s="265" t="s">
        <v>707</v>
      </c>
      <c r="D216" s="271">
        <v>4.0700000000000003E-4</v>
      </c>
      <c r="E216" s="267" t="s">
        <v>1365</v>
      </c>
      <c r="F216" s="267">
        <v>0</v>
      </c>
      <c r="G216" s="267">
        <v>4.75E-4</v>
      </c>
      <c r="H216" s="267" t="s">
        <v>1365</v>
      </c>
      <c r="I216" s="267" t="s">
        <v>1365</v>
      </c>
      <c r="J216" s="267" t="s">
        <v>1365</v>
      </c>
      <c r="K216" s="267" t="s">
        <v>1365</v>
      </c>
      <c r="L216" s="267" t="s">
        <v>1365</v>
      </c>
      <c r="M216" s="267" t="s">
        <v>1365</v>
      </c>
      <c r="N216" s="267" t="s">
        <v>1365</v>
      </c>
      <c r="O216" s="267" t="s">
        <v>1365</v>
      </c>
      <c r="P216" s="270"/>
      <c r="Q216" s="270"/>
      <c r="R216" s="270"/>
      <c r="S216" s="270"/>
      <c r="T216" s="270"/>
      <c r="U216" s="270"/>
      <c r="V216" s="267">
        <v>3.8200000000000002E-4</v>
      </c>
    </row>
    <row r="217" spans="1:22" s="238" customFormat="1" ht="22.5" customHeight="1">
      <c r="A217" s="282" t="s">
        <v>421</v>
      </c>
      <c r="B217" s="268" t="s">
        <v>422</v>
      </c>
      <c r="C217" s="265" t="s">
        <v>708</v>
      </c>
      <c r="D217" s="271">
        <v>7.1000000000000002E-4</v>
      </c>
      <c r="E217" s="267" t="s">
        <v>1365</v>
      </c>
      <c r="F217" s="267">
        <v>0</v>
      </c>
      <c r="G217" s="267">
        <v>6.8000000000000005E-4</v>
      </c>
      <c r="H217" s="267" t="s">
        <v>1365</v>
      </c>
      <c r="I217" s="267" t="s">
        <v>1365</v>
      </c>
      <c r="J217" s="267" t="s">
        <v>1365</v>
      </c>
      <c r="K217" s="267" t="s">
        <v>1365</v>
      </c>
      <c r="L217" s="267" t="s">
        <v>1365</v>
      </c>
      <c r="M217" s="267" t="s">
        <v>1365</v>
      </c>
      <c r="N217" s="267" t="s">
        <v>1365</v>
      </c>
      <c r="O217" s="267" t="s">
        <v>1365</v>
      </c>
      <c r="P217" s="270"/>
      <c r="Q217" s="270"/>
      <c r="R217" s="270"/>
      <c r="S217" s="270"/>
      <c r="T217" s="270"/>
      <c r="U217" s="270"/>
      <c r="V217" s="267">
        <v>6.8400000000000004E-4</v>
      </c>
    </row>
    <row r="218" spans="1:22" ht="22.5" customHeight="1">
      <c r="A218" s="282" t="s">
        <v>234</v>
      </c>
      <c r="B218" s="268" t="s">
        <v>1584</v>
      </c>
      <c r="C218" s="265" t="s">
        <v>709</v>
      </c>
      <c r="D218" s="271">
        <v>4.6799999999999999E-4</v>
      </c>
      <c r="E218" s="267">
        <v>4.2900000000000002E-4</v>
      </c>
      <c r="F218" s="267" t="s">
        <v>1365</v>
      </c>
      <c r="G218" s="267" t="s">
        <v>1365</v>
      </c>
      <c r="H218" s="267" t="s">
        <v>1365</v>
      </c>
      <c r="I218" s="267" t="s">
        <v>1365</v>
      </c>
      <c r="J218" s="267" t="s">
        <v>1365</v>
      </c>
      <c r="K218" s="267" t="s">
        <v>1365</v>
      </c>
      <c r="L218" s="267" t="s">
        <v>1365</v>
      </c>
      <c r="M218" s="267" t="s">
        <v>1365</v>
      </c>
      <c r="N218" s="267" t="s">
        <v>1365</v>
      </c>
      <c r="O218" s="267" t="s">
        <v>1365</v>
      </c>
      <c r="P218" s="270"/>
      <c r="Q218" s="270"/>
      <c r="R218" s="270"/>
      <c r="S218" s="270"/>
      <c r="T218" s="270"/>
      <c r="U218" s="270"/>
      <c r="V218" s="267" t="s">
        <v>1365</v>
      </c>
    </row>
    <row r="219" spans="1:22" ht="22.5" customHeight="1">
      <c r="A219" s="282" t="s">
        <v>235</v>
      </c>
      <c r="B219" s="268" t="s">
        <v>1585</v>
      </c>
      <c r="C219" s="265" t="s">
        <v>710</v>
      </c>
      <c r="D219" s="271">
        <v>4.1199999999999999E-4</v>
      </c>
      <c r="E219" s="267">
        <v>3.8499999999999998E-4</v>
      </c>
      <c r="F219" s="267" t="s">
        <v>1365</v>
      </c>
      <c r="G219" s="267" t="s">
        <v>1365</v>
      </c>
      <c r="H219" s="267" t="s">
        <v>1365</v>
      </c>
      <c r="I219" s="267" t="s">
        <v>1365</v>
      </c>
      <c r="J219" s="267" t="s">
        <v>1365</v>
      </c>
      <c r="K219" s="267" t="s">
        <v>1365</v>
      </c>
      <c r="L219" s="267" t="s">
        <v>1365</v>
      </c>
      <c r="M219" s="267" t="s">
        <v>1365</v>
      </c>
      <c r="N219" s="267" t="s">
        <v>1365</v>
      </c>
      <c r="O219" s="267" t="s">
        <v>1365</v>
      </c>
      <c r="P219" s="270"/>
      <c r="Q219" s="270"/>
      <c r="R219" s="270"/>
      <c r="S219" s="270"/>
      <c r="T219" s="270"/>
      <c r="U219" s="270"/>
      <c r="V219" s="267" t="s">
        <v>1365</v>
      </c>
    </row>
    <row r="220" spans="1:22" ht="22.5" customHeight="1">
      <c r="A220" s="282" t="s">
        <v>236</v>
      </c>
      <c r="B220" s="268" t="s">
        <v>1586</v>
      </c>
      <c r="C220" s="265" t="s">
        <v>711</v>
      </c>
      <c r="D220" s="271">
        <v>5.3600000000000002E-4</v>
      </c>
      <c r="E220" s="267">
        <v>4.8099999999999998E-4</v>
      </c>
      <c r="F220" s="267" t="s">
        <v>1365</v>
      </c>
      <c r="G220" s="267" t="s">
        <v>1365</v>
      </c>
      <c r="H220" s="267" t="s">
        <v>1365</v>
      </c>
      <c r="I220" s="267" t="s">
        <v>1365</v>
      </c>
      <c r="J220" s="267" t="s">
        <v>1365</v>
      </c>
      <c r="K220" s="267" t="s">
        <v>1365</v>
      </c>
      <c r="L220" s="267" t="s">
        <v>1365</v>
      </c>
      <c r="M220" s="267" t="s">
        <v>1365</v>
      </c>
      <c r="N220" s="267" t="s">
        <v>1365</v>
      </c>
      <c r="O220" s="267" t="s">
        <v>1365</v>
      </c>
      <c r="P220" s="270"/>
      <c r="Q220" s="270"/>
      <c r="R220" s="270"/>
      <c r="S220" s="270"/>
      <c r="T220" s="270"/>
      <c r="U220" s="270"/>
      <c r="V220" s="267" t="s">
        <v>1365</v>
      </c>
    </row>
    <row r="221" spans="1:22" ht="22.5" customHeight="1">
      <c r="A221" s="282" t="s">
        <v>237</v>
      </c>
      <c r="B221" s="275" t="s">
        <v>1587</v>
      </c>
      <c r="C221" s="265" t="s">
        <v>1588</v>
      </c>
      <c r="D221" s="271">
        <v>3.3300000000000002E-4</v>
      </c>
      <c r="E221" s="267">
        <v>2.7700000000000001E-4</v>
      </c>
      <c r="F221" s="267" t="s">
        <v>1365</v>
      </c>
      <c r="G221" s="267" t="s">
        <v>1365</v>
      </c>
      <c r="H221" s="267" t="s">
        <v>1365</v>
      </c>
      <c r="I221" s="267" t="s">
        <v>1365</v>
      </c>
      <c r="J221" s="267" t="s">
        <v>1365</v>
      </c>
      <c r="K221" s="267" t="s">
        <v>1365</v>
      </c>
      <c r="L221" s="267" t="s">
        <v>1365</v>
      </c>
      <c r="M221" s="267" t="s">
        <v>1365</v>
      </c>
      <c r="N221" s="267" t="s">
        <v>1365</v>
      </c>
      <c r="O221" s="267" t="s">
        <v>1365</v>
      </c>
      <c r="P221" s="270"/>
      <c r="Q221" s="270"/>
      <c r="R221" s="270"/>
      <c r="S221" s="270"/>
      <c r="T221" s="270"/>
      <c r="U221" s="270"/>
      <c r="V221" s="267" t="s">
        <v>1365</v>
      </c>
    </row>
    <row r="222" spans="1:22" ht="22.5" customHeight="1">
      <c r="A222" s="282" t="s">
        <v>238</v>
      </c>
      <c r="B222" s="268" t="s">
        <v>1589</v>
      </c>
      <c r="C222" s="265" t="s">
        <v>712</v>
      </c>
      <c r="D222" s="271">
        <v>4.6500000000000003E-4</v>
      </c>
      <c r="E222" s="267">
        <v>5.2899999999999996E-4</v>
      </c>
      <c r="F222" s="267" t="s">
        <v>1365</v>
      </c>
      <c r="G222" s="267" t="s">
        <v>1365</v>
      </c>
      <c r="H222" s="267" t="s">
        <v>1365</v>
      </c>
      <c r="I222" s="267" t="s">
        <v>1365</v>
      </c>
      <c r="J222" s="267" t="s">
        <v>1365</v>
      </c>
      <c r="K222" s="267" t="s">
        <v>1365</v>
      </c>
      <c r="L222" s="267" t="s">
        <v>1365</v>
      </c>
      <c r="M222" s="267" t="s">
        <v>1365</v>
      </c>
      <c r="N222" s="267" t="s">
        <v>1365</v>
      </c>
      <c r="O222" s="267" t="s">
        <v>1365</v>
      </c>
      <c r="P222" s="270"/>
      <c r="Q222" s="270"/>
      <c r="R222" s="270"/>
      <c r="S222" s="270"/>
      <c r="T222" s="270"/>
      <c r="U222" s="270"/>
      <c r="V222" s="267" t="s">
        <v>1365</v>
      </c>
    </row>
    <row r="223" spans="1:22" s="238" customFormat="1" ht="22.5" customHeight="1">
      <c r="A223" s="282" t="s">
        <v>239</v>
      </c>
      <c r="B223" s="268" t="s">
        <v>1590</v>
      </c>
      <c r="C223" s="265" t="s">
        <v>713</v>
      </c>
      <c r="D223" s="271">
        <v>4.5399999999999998E-4</v>
      </c>
      <c r="E223" s="267">
        <v>4.57E-4</v>
      </c>
      <c r="F223" s="267" t="s">
        <v>1365</v>
      </c>
      <c r="G223" s="267" t="s">
        <v>1365</v>
      </c>
      <c r="H223" s="267" t="s">
        <v>1365</v>
      </c>
      <c r="I223" s="267" t="s">
        <v>1365</v>
      </c>
      <c r="J223" s="267" t="s">
        <v>1365</v>
      </c>
      <c r="K223" s="267" t="s">
        <v>1365</v>
      </c>
      <c r="L223" s="267" t="s">
        <v>1365</v>
      </c>
      <c r="M223" s="267" t="s">
        <v>1365</v>
      </c>
      <c r="N223" s="267" t="s">
        <v>1365</v>
      </c>
      <c r="O223" s="267" t="s">
        <v>1365</v>
      </c>
      <c r="P223" s="270"/>
      <c r="Q223" s="270"/>
      <c r="R223" s="270"/>
      <c r="S223" s="270"/>
      <c r="T223" s="270"/>
      <c r="U223" s="270"/>
      <c r="V223" s="267" t="s">
        <v>1365</v>
      </c>
    </row>
    <row r="224" spans="1:22" s="238" customFormat="1" ht="22.5" customHeight="1">
      <c r="A224" s="282" t="s">
        <v>240</v>
      </c>
      <c r="B224" s="268" t="s">
        <v>1591</v>
      </c>
      <c r="C224" s="265" t="s">
        <v>714</v>
      </c>
      <c r="D224" s="271">
        <v>3.39E-4</v>
      </c>
      <c r="E224" s="267">
        <v>2.8299999999999999E-4</v>
      </c>
      <c r="F224" s="267" t="s">
        <v>1365</v>
      </c>
      <c r="G224" s="267" t="s">
        <v>1365</v>
      </c>
      <c r="H224" s="267" t="s">
        <v>1365</v>
      </c>
      <c r="I224" s="267" t="s">
        <v>1365</v>
      </c>
      <c r="J224" s="267" t="s">
        <v>1365</v>
      </c>
      <c r="K224" s="267" t="s">
        <v>1365</v>
      </c>
      <c r="L224" s="267" t="s">
        <v>1365</v>
      </c>
      <c r="M224" s="267" t="s">
        <v>1365</v>
      </c>
      <c r="N224" s="267" t="s">
        <v>1365</v>
      </c>
      <c r="O224" s="267" t="s">
        <v>1365</v>
      </c>
      <c r="P224" s="270"/>
      <c r="Q224" s="270"/>
      <c r="R224" s="270"/>
      <c r="S224" s="270"/>
      <c r="T224" s="270"/>
      <c r="U224" s="270"/>
      <c r="V224" s="267" t="s">
        <v>1365</v>
      </c>
    </row>
    <row r="225" spans="1:22" s="238" customFormat="1" ht="22.5" customHeight="1">
      <c r="A225" s="282" t="s">
        <v>241</v>
      </c>
      <c r="B225" s="268" t="s">
        <v>1592</v>
      </c>
      <c r="C225" s="265" t="s">
        <v>715</v>
      </c>
      <c r="D225" s="271">
        <v>4.7899999999999999E-4</v>
      </c>
      <c r="E225" s="267">
        <v>4.2400000000000001E-4</v>
      </c>
      <c r="F225" s="267" t="s">
        <v>1365</v>
      </c>
      <c r="G225" s="267" t="s">
        <v>1365</v>
      </c>
      <c r="H225" s="267" t="s">
        <v>1365</v>
      </c>
      <c r="I225" s="267" t="s">
        <v>1365</v>
      </c>
      <c r="J225" s="267" t="s">
        <v>1365</v>
      </c>
      <c r="K225" s="267" t="s">
        <v>1365</v>
      </c>
      <c r="L225" s="267" t="s">
        <v>1365</v>
      </c>
      <c r="M225" s="267" t="s">
        <v>1365</v>
      </c>
      <c r="N225" s="267" t="s">
        <v>1365</v>
      </c>
      <c r="O225" s="267" t="s">
        <v>1365</v>
      </c>
      <c r="P225" s="270"/>
      <c r="Q225" s="270"/>
      <c r="R225" s="270"/>
      <c r="S225" s="270"/>
      <c r="T225" s="270"/>
      <c r="U225" s="270"/>
      <c r="V225" s="267" t="s">
        <v>1365</v>
      </c>
    </row>
    <row r="226" spans="1:22" s="238" customFormat="1" ht="22.5" customHeight="1">
      <c r="A226" s="282" t="s">
        <v>242</v>
      </c>
      <c r="B226" s="268" t="s">
        <v>1593</v>
      </c>
      <c r="C226" s="265" t="s">
        <v>716</v>
      </c>
      <c r="D226" s="271">
        <v>2.6899999999999998E-4</v>
      </c>
      <c r="E226" s="267">
        <v>3.0699999999999998E-4</v>
      </c>
      <c r="F226" s="267" t="s">
        <v>1365</v>
      </c>
      <c r="G226" s="267" t="s">
        <v>1365</v>
      </c>
      <c r="H226" s="267" t="s">
        <v>1365</v>
      </c>
      <c r="I226" s="267" t="s">
        <v>1365</v>
      </c>
      <c r="J226" s="267" t="s">
        <v>1365</v>
      </c>
      <c r="K226" s="267" t="s">
        <v>1365</v>
      </c>
      <c r="L226" s="267" t="s">
        <v>1365</v>
      </c>
      <c r="M226" s="267" t="s">
        <v>1365</v>
      </c>
      <c r="N226" s="267" t="s">
        <v>1365</v>
      </c>
      <c r="O226" s="267" t="s">
        <v>1365</v>
      </c>
      <c r="P226" s="270"/>
      <c r="Q226" s="270"/>
      <c r="R226" s="270"/>
      <c r="S226" s="270"/>
      <c r="T226" s="270"/>
      <c r="U226" s="270"/>
      <c r="V226" s="267" t="s">
        <v>1365</v>
      </c>
    </row>
    <row r="227" spans="1:22" s="238" customFormat="1" ht="22.5" customHeight="1">
      <c r="A227" s="282" t="s">
        <v>243</v>
      </c>
      <c r="B227" s="268" t="s">
        <v>1594</v>
      </c>
      <c r="C227" s="265" t="s">
        <v>717</v>
      </c>
      <c r="D227" s="271">
        <v>4.7899999999999999E-4</v>
      </c>
      <c r="E227" s="267">
        <v>4.2299999999999998E-4</v>
      </c>
      <c r="F227" s="267" t="s">
        <v>1365</v>
      </c>
      <c r="G227" s="267" t="s">
        <v>1365</v>
      </c>
      <c r="H227" s="267" t="s">
        <v>1365</v>
      </c>
      <c r="I227" s="267" t="s">
        <v>1365</v>
      </c>
      <c r="J227" s="267" t="s">
        <v>1365</v>
      </c>
      <c r="K227" s="267" t="s">
        <v>1365</v>
      </c>
      <c r="L227" s="267" t="s">
        <v>1365</v>
      </c>
      <c r="M227" s="267" t="s">
        <v>1365</v>
      </c>
      <c r="N227" s="267" t="s">
        <v>1365</v>
      </c>
      <c r="O227" s="267" t="s">
        <v>1365</v>
      </c>
      <c r="P227" s="270"/>
      <c r="Q227" s="270"/>
      <c r="R227" s="270"/>
      <c r="S227" s="270"/>
      <c r="T227" s="270"/>
      <c r="U227" s="270"/>
      <c r="V227" s="267" t="s">
        <v>1365</v>
      </c>
    </row>
    <row r="228" spans="1:22" s="238" customFormat="1" ht="22.5" customHeight="1">
      <c r="A228" s="282" t="s">
        <v>244</v>
      </c>
      <c r="B228" s="268" t="s">
        <v>1595</v>
      </c>
      <c r="C228" s="265" t="s">
        <v>718</v>
      </c>
      <c r="D228" s="271">
        <v>4.5600000000000003E-4</v>
      </c>
      <c r="E228" s="267" t="s">
        <v>1365</v>
      </c>
      <c r="F228" s="267">
        <v>0</v>
      </c>
      <c r="G228" s="267">
        <v>5.1199999999999998E-4</v>
      </c>
      <c r="H228" s="267" t="s">
        <v>1365</v>
      </c>
      <c r="I228" s="267" t="s">
        <v>1365</v>
      </c>
      <c r="J228" s="267" t="s">
        <v>1365</v>
      </c>
      <c r="K228" s="267" t="s">
        <v>1365</v>
      </c>
      <c r="L228" s="267" t="s">
        <v>1365</v>
      </c>
      <c r="M228" s="267" t="s">
        <v>1365</v>
      </c>
      <c r="N228" s="267" t="s">
        <v>1365</v>
      </c>
      <c r="O228" s="267" t="s">
        <v>1365</v>
      </c>
      <c r="P228" s="270"/>
      <c r="Q228" s="270"/>
      <c r="R228" s="270"/>
      <c r="S228" s="270"/>
      <c r="T228" s="270"/>
      <c r="U228" s="270"/>
      <c r="V228" s="267">
        <v>5.2599999999999999E-4</v>
      </c>
    </row>
    <row r="229" spans="1:22" s="238" customFormat="1" ht="22.5" customHeight="1">
      <c r="A229" s="282" t="s">
        <v>245</v>
      </c>
      <c r="B229" s="268" t="s">
        <v>1596</v>
      </c>
      <c r="C229" s="265" t="s">
        <v>719</v>
      </c>
      <c r="D229" s="271">
        <v>5.2099999999999998E-4</v>
      </c>
      <c r="E229" s="267">
        <v>5.4299999999999997E-4</v>
      </c>
      <c r="F229" s="267" t="s">
        <v>1365</v>
      </c>
      <c r="G229" s="267" t="s">
        <v>1365</v>
      </c>
      <c r="H229" s="267" t="s">
        <v>1365</v>
      </c>
      <c r="I229" s="267" t="s">
        <v>1365</v>
      </c>
      <c r="J229" s="267" t="s">
        <v>1365</v>
      </c>
      <c r="K229" s="267" t="s">
        <v>1365</v>
      </c>
      <c r="L229" s="267" t="s">
        <v>1365</v>
      </c>
      <c r="M229" s="267" t="s">
        <v>1365</v>
      </c>
      <c r="N229" s="267" t="s">
        <v>1365</v>
      </c>
      <c r="O229" s="267" t="s">
        <v>1365</v>
      </c>
      <c r="P229" s="270"/>
      <c r="Q229" s="270"/>
      <c r="R229" s="270"/>
      <c r="S229" s="270"/>
      <c r="T229" s="270"/>
      <c r="U229" s="270"/>
      <c r="V229" s="267" t="s">
        <v>1365</v>
      </c>
    </row>
    <row r="230" spans="1:22" s="238" customFormat="1" ht="22.5" customHeight="1">
      <c r="A230" s="282" t="s">
        <v>246</v>
      </c>
      <c r="B230" s="268" t="s">
        <v>1597</v>
      </c>
      <c r="C230" s="265" t="s">
        <v>720</v>
      </c>
      <c r="D230" s="271">
        <v>4.7899999999999999E-4</v>
      </c>
      <c r="E230" s="267">
        <v>4.2299999999999998E-4</v>
      </c>
      <c r="F230" s="267" t="s">
        <v>1365</v>
      </c>
      <c r="G230" s="267" t="s">
        <v>1365</v>
      </c>
      <c r="H230" s="267" t="s">
        <v>1365</v>
      </c>
      <c r="I230" s="267" t="s">
        <v>1365</v>
      </c>
      <c r="J230" s="267" t="s">
        <v>1365</v>
      </c>
      <c r="K230" s="267" t="s">
        <v>1365</v>
      </c>
      <c r="L230" s="267" t="s">
        <v>1365</v>
      </c>
      <c r="M230" s="267" t="s">
        <v>1365</v>
      </c>
      <c r="N230" s="267" t="s">
        <v>1365</v>
      </c>
      <c r="O230" s="267" t="s">
        <v>1365</v>
      </c>
      <c r="P230" s="270"/>
      <c r="Q230" s="270"/>
      <c r="R230" s="270"/>
      <c r="S230" s="270"/>
      <c r="T230" s="270"/>
      <c r="U230" s="270"/>
      <c r="V230" s="267" t="s">
        <v>1365</v>
      </c>
    </row>
    <row r="231" spans="1:22" s="238" customFormat="1" ht="22.5" customHeight="1">
      <c r="A231" s="282" t="s">
        <v>247</v>
      </c>
      <c r="B231" s="268" t="s">
        <v>1598</v>
      </c>
      <c r="C231" s="265" t="s">
        <v>721</v>
      </c>
      <c r="D231" s="271">
        <v>4.5199999999999998E-4</v>
      </c>
      <c r="E231" s="267">
        <v>4.2400000000000001E-4</v>
      </c>
      <c r="F231" s="267" t="s">
        <v>1365</v>
      </c>
      <c r="G231" s="267" t="s">
        <v>1365</v>
      </c>
      <c r="H231" s="267" t="s">
        <v>1365</v>
      </c>
      <c r="I231" s="267" t="s">
        <v>1365</v>
      </c>
      <c r="J231" s="267" t="s">
        <v>1365</v>
      </c>
      <c r="K231" s="267" t="s">
        <v>1365</v>
      </c>
      <c r="L231" s="267" t="s">
        <v>1365</v>
      </c>
      <c r="M231" s="267" t="s">
        <v>1365</v>
      </c>
      <c r="N231" s="267" t="s">
        <v>1365</v>
      </c>
      <c r="O231" s="267" t="s">
        <v>1365</v>
      </c>
      <c r="P231" s="270"/>
      <c r="Q231" s="270"/>
      <c r="R231" s="270"/>
      <c r="S231" s="270"/>
      <c r="T231" s="270"/>
      <c r="U231" s="270"/>
      <c r="V231" s="267" t="s">
        <v>1365</v>
      </c>
    </row>
    <row r="232" spans="1:22" s="238" customFormat="1" ht="22.5" customHeight="1">
      <c r="A232" s="282" t="s">
        <v>248</v>
      </c>
      <c r="B232" s="268" t="s">
        <v>1599</v>
      </c>
      <c r="C232" s="265" t="s">
        <v>1600</v>
      </c>
      <c r="D232" s="271">
        <v>0</v>
      </c>
      <c r="E232" s="267" t="s">
        <v>1365</v>
      </c>
      <c r="F232" s="267">
        <v>0</v>
      </c>
      <c r="G232" s="267">
        <v>4.0499999999999998E-4</v>
      </c>
      <c r="H232" s="267" t="s">
        <v>1365</v>
      </c>
      <c r="I232" s="267" t="s">
        <v>1365</v>
      </c>
      <c r="J232" s="267" t="s">
        <v>1365</v>
      </c>
      <c r="K232" s="267" t="s">
        <v>1365</v>
      </c>
      <c r="L232" s="267" t="s">
        <v>1365</v>
      </c>
      <c r="M232" s="267" t="s">
        <v>1365</v>
      </c>
      <c r="N232" s="267" t="s">
        <v>1365</v>
      </c>
      <c r="O232" s="267" t="s">
        <v>1365</v>
      </c>
      <c r="P232" s="270"/>
      <c r="Q232" s="270"/>
      <c r="R232" s="270"/>
      <c r="S232" s="270"/>
      <c r="T232" s="270"/>
      <c r="U232" s="270"/>
      <c r="V232" s="267">
        <v>4.1199999999999999E-4</v>
      </c>
    </row>
    <row r="233" spans="1:22" s="238" customFormat="1" ht="22.5" customHeight="1">
      <c r="A233" s="282" t="s">
        <v>249</v>
      </c>
      <c r="B233" s="268" t="s">
        <v>1601</v>
      </c>
      <c r="C233" s="265" t="s">
        <v>1602</v>
      </c>
      <c r="D233" s="271">
        <v>4.4099999999999999E-4</v>
      </c>
      <c r="E233" s="267">
        <v>2.1599999999999999E-4</v>
      </c>
      <c r="F233" s="267" t="s">
        <v>1365</v>
      </c>
      <c r="G233" s="267" t="s">
        <v>1365</v>
      </c>
      <c r="H233" s="267" t="s">
        <v>1365</v>
      </c>
      <c r="I233" s="267" t="s">
        <v>1365</v>
      </c>
      <c r="J233" s="267" t="s">
        <v>1365</v>
      </c>
      <c r="K233" s="267" t="s">
        <v>1365</v>
      </c>
      <c r="L233" s="267" t="s">
        <v>1365</v>
      </c>
      <c r="M233" s="267" t="s">
        <v>1365</v>
      </c>
      <c r="N233" s="267" t="s">
        <v>1365</v>
      </c>
      <c r="O233" s="267" t="s">
        <v>1365</v>
      </c>
      <c r="P233" s="270"/>
      <c r="Q233" s="270"/>
      <c r="R233" s="270"/>
      <c r="S233" s="270"/>
      <c r="T233" s="270"/>
      <c r="U233" s="270"/>
      <c r="V233" s="267" t="s">
        <v>1365</v>
      </c>
    </row>
    <row r="234" spans="1:22" s="238" customFormat="1" ht="22.5" customHeight="1">
      <c r="A234" s="282" t="s">
        <v>722</v>
      </c>
      <c r="B234" s="268" t="s">
        <v>723</v>
      </c>
      <c r="C234" s="265" t="s">
        <v>724</v>
      </c>
      <c r="D234" s="271">
        <v>4.08E-4</v>
      </c>
      <c r="E234" s="267">
        <v>3.5199999999999999E-4</v>
      </c>
      <c r="F234" s="267" t="s">
        <v>1365</v>
      </c>
      <c r="G234" s="267" t="s">
        <v>1365</v>
      </c>
      <c r="H234" s="267" t="s">
        <v>1365</v>
      </c>
      <c r="I234" s="267" t="s">
        <v>1365</v>
      </c>
      <c r="J234" s="267" t="s">
        <v>1365</v>
      </c>
      <c r="K234" s="267" t="s">
        <v>1365</v>
      </c>
      <c r="L234" s="267" t="s">
        <v>1365</v>
      </c>
      <c r="M234" s="267" t="s">
        <v>1365</v>
      </c>
      <c r="N234" s="267" t="s">
        <v>1365</v>
      </c>
      <c r="O234" s="267" t="s">
        <v>1365</v>
      </c>
      <c r="P234" s="270"/>
      <c r="Q234" s="270"/>
      <c r="R234" s="270"/>
      <c r="S234" s="270"/>
      <c r="T234" s="270"/>
      <c r="U234" s="270"/>
      <c r="V234" s="267" t="s">
        <v>1365</v>
      </c>
    </row>
    <row r="235" spans="1:22" ht="22.5" customHeight="1">
      <c r="A235" s="282" t="s">
        <v>250</v>
      </c>
      <c r="B235" s="268" t="s">
        <v>1603</v>
      </c>
      <c r="C235" s="265" t="s">
        <v>725</v>
      </c>
      <c r="D235" s="271">
        <v>4.3800000000000002E-4</v>
      </c>
      <c r="E235" s="267" t="s">
        <v>1365</v>
      </c>
      <c r="F235" s="267">
        <v>0</v>
      </c>
      <c r="G235" s="267">
        <v>0</v>
      </c>
      <c r="H235" s="267">
        <v>0</v>
      </c>
      <c r="I235" s="267">
        <v>4.6500000000000003E-4</v>
      </c>
      <c r="J235" s="267" t="s">
        <v>1365</v>
      </c>
      <c r="K235" s="267" t="s">
        <v>1365</v>
      </c>
      <c r="L235" s="267" t="s">
        <v>1365</v>
      </c>
      <c r="M235" s="267" t="s">
        <v>1365</v>
      </c>
      <c r="N235" s="267" t="s">
        <v>1365</v>
      </c>
      <c r="O235" s="267" t="s">
        <v>1365</v>
      </c>
      <c r="P235" s="270"/>
      <c r="Q235" s="270"/>
      <c r="R235" s="270"/>
      <c r="S235" s="270"/>
      <c r="T235" s="270"/>
      <c r="U235" s="270"/>
      <c r="V235" s="267">
        <v>4.3300000000000001E-4</v>
      </c>
    </row>
    <row r="236" spans="1:22" ht="22.5" customHeight="1">
      <c r="A236" s="282" t="s">
        <v>251</v>
      </c>
      <c r="B236" s="268" t="s">
        <v>1604</v>
      </c>
      <c r="C236" s="265" t="s">
        <v>726</v>
      </c>
      <c r="D236" s="271">
        <v>4.6000000000000001E-4</v>
      </c>
      <c r="E236" s="267">
        <v>4.6799999999999999E-4</v>
      </c>
      <c r="F236" s="267" t="s">
        <v>1365</v>
      </c>
      <c r="G236" s="267" t="s">
        <v>1365</v>
      </c>
      <c r="H236" s="267" t="s">
        <v>1365</v>
      </c>
      <c r="I236" s="267" t="s">
        <v>1365</v>
      </c>
      <c r="J236" s="267" t="s">
        <v>1365</v>
      </c>
      <c r="K236" s="267" t="s">
        <v>1365</v>
      </c>
      <c r="L236" s="267" t="s">
        <v>1365</v>
      </c>
      <c r="M236" s="267" t="s">
        <v>1365</v>
      </c>
      <c r="N236" s="267" t="s">
        <v>1365</v>
      </c>
      <c r="O236" s="267" t="s">
        <v>1365</v>
      </c>
      <c r="P236" s="270"/>
      <c r="Q236" s="270"/>
      <c r="R236" s="270"/>
      <c r="S236" s="270"/>
      <c r="T236" s="270"/>
      <c r="U236" s="270"/>
      <c r="V236" s="267" t="s">
        <v>1365</v>
      </c>
    </row>
    <row r="237" spans="1:22" ht="22.5" customHeight="1">
      <c r="A237" s="282" t="s">
        <v>252</v>
      </c>
      <c r="B237" s="268" t="s">
        <v>1605</v>
      </c>
      <c r="C237" s="265" t="s">
        <v>1606</v>
      </c>
      <c r="D237" s="271">
        <v>4.4299999999999998E-4</v>
      </c>
      <c r="E237" s="267">
        <v>4.5300000000000001E-4</v>
      </c>
      <c r="F237" s="267" t="s">
        <v>1365</v>
      </c>
      <c r="G237" s="267" t="s">
        <v>1365</v>
      </c>
      <c r="H237" s="267" t="s">
        <v>1365</v>
      </c>
      <c r="I237" s="267" t="s">
        <v>1365</v>
      </c>
      <c r="J237" s="267" t="s">
        <v>1365</v>
      </c>
      <c r="K237" s="267" t="s">
        <v>1365</v>
      </c>
      <c r="L237" s="267" t="s">
        <v>1365</v>
      </c>
      <c r="M237" s="267" t="s">
        <v>1365</v>
      </c>
      <c r="N237" s="267" t="s">
        <v>1365</v>
      </c>
      <c r="O237" s="267" t="s">
        <v>1365</v>
      </c>
      <c r="P237" s="270"/>
      <c r="Q237" s="270"/>
      <c r="R237" s="270"/>
      <c r="S237" s="270"/>
      <c r="T237" s="270"/>
      <c r="U237" s="270"/>
      <c r="V237" s="267" t="s">
        <v>1365</v>
      </c>
    </row>
    <row r="238" spans="1:22" ht="22.5" customHeight="1">
      <c r="A238" s="282" t="s">
        <v>253</v>
      </c>
      <c r="B238" s="268" t="s">
        <v>1607</v>
      </c>
      <c r="C238" s="265" t="s">
        <v>727</v>
      </c>
      <c r="D238" s="271">
        <v>1.013E-3</v>
      </c>
      <c r="E238" s="267">
        <v>1.0120000000000001E-3</v>
      </c>
      <c r="F238" s="267" t="s">
        <v>1365</v>
      </c>
      <c r="G238" s="267" t="s">
        <v>1365</v>
      </c>
      <c r="H238" s="267" t="s">
        <v>1365</v>
      </c>
      <c r="I238" s="267" t="s">
        <v>1365</v>
      </c>
      <c r="J238" s="267" t="s">
        <v>1365</v>
      </c>
      <c r="K238" s="267" t="s">
        <v>1365</v>
      </c>
      <c r="L238" s="267" t="s">
        <v>1365</v>
      </c>
      <c r="M238" s="267" t="s">
        <v>1365</v>
      </c>
      <c r="N238" s="267" t="s">
        <v>1365</v>
      </c>
      <c r="O238" s="267" t="s">
        <v>1365</v>
      </c>
      <c r="P238" s="270"/>
      <c r="Q238" s="270"/>
      <c r="R238" s="270"/>
      <c r="S238" s="270"/>
      <c r="T238" s="270"/>
      <c r="U238" s="270"/>
      <c r="V238" s="267" t="s">
        <v>1365</v>
      </c>
    </row>
    <row r="239" spans="1:22" ht="22.5" customHeight="1">
      <c r="A239" s="282" t="s">
        <v>254</v>
      </c>
      <c r="B239" s="268" t="s">
        <v>1608</v>
      </c>
      <c r="C239" s="265" t="s">
        <v>728</v>
      </c>
      <c r="D239" s="271">
        <v>4.4099999999999999E-4</v>
      </c>
      <c r="E239" s="267" t="s">
        <v>1365</v>
      </c>
      <c r="F239" s="267">
        <v>0</v>
      </c>
      <c r="G239" s="267">
        <v>6.7400000000000001E-4</v>
      </c>
      <c r="H239" s="267" t="s">
        <v>1365</v>
      </c>
      <c r="I239" s="267" t="s">
        <v>1365</v>
      </c>
      <c r="J239" s="267" t="s">
        <v>1365</v>
      </c>
      <c r="K239" s="267" t="s">
        <v>1365</v>
      </c>
      <c r="L239" s="267" t="s">
        <v>1365</v>
      </c>
      <c r="M239" s="267" t="s">
        <v>1365</v>
      </c>
      <c r="N239" s="267" t="s">
        <v>1365</v>
      </c>
      <c r="O239" s="267" t="s">
        <v>1365</v>
      </c>
      <c r="P239" s="270"/>
      <c r="Q239" s="270"/>
      <c r="R239" s="270"/>
      <c r="S239" s="270"/>
      <c r="T239" s="270"/>
      <c r="U239" s="270"/>
      <c r="V239" s="267">
        <v>0</v>
      </c>
    </row>
    <row r="240" spans="1:22" ht="22.5" customHeight="1">
      <c r="A240" s="282" t="s">
        <v>255</v>
      </c>
      <c r="B240" s="268" t="s">
        <v>1609</v>
      </c>
      <c r="C240" s="265" t="s">
        <v>729</v>
      </c>
      <c r="D240" s="271">
        <v>5.9900000000000003E-4</v>
      </c>
      <c r="E240" s="267" t="s">
        <v>1365</v>
      </c>
      <c r="F240" s="267">
        <v>0</v>
      </c>
      <c r="G240" s="267">
        <v>0</v>
      </c>
      <c r="H240" s="267">
        <v>0</v>
      </c>
      <c r="I240" s="267">
        <v>0</v>
      </c>
      <c r="J240" s="267">
        <v>0</v>
      </c>
      <c r="K240" s="267">
        <v>5.9400000000000002E-4</v>
      </c>
      <c r="L240" s="267" t="s">
        <v>1365</v>
      </c>
      <c r="M240" s="267" t="s">
        <v>1365</v>
      </c>
      <c r="N240" s="267" t="s">
        <v>1365</v>
      </c>
      <c r="O240" s="267" t="s">
        <v>1365</v>
      </c>
      <c r="P240" s="270"/>
      <c r="Q240" s="270"/>
      <c r="R240" s="270"/>
      <c r="S240" s="270"/>
      <c r="T240" s="270"/>
      <c r="U240" s="270"/>
      <c r="V240" s="267">
        <v>4.8799999999999999E-4</v>
      </c>
    </row>
    <row r="241" spans="1:22" ht="22.5" customHeight="1">
      <c r="A241" s="282" t="s">
        <v>256</v>
      </c>
      <c r="B241" s="268" t="s">
        <v>1610</v>
      </c>
      <c r="C241" s="265" t="s">
        <v>730</v>
      </c>
      <c r="D241" s="271">
        <v>4.3100000000000001E-4</v>
      </c>
      <c r="E241" s="267">
        <v>3.7599999999999998E-4</v>
      </c>
      <c r="F241" s="267" t="s">
        <v>1365</v>
      </c>
      <c r="G241" s="267" t="s">
        <v>1365</v>
      </c>
      <c r="H241" s="267" t="s">
        <v>1365</v>
      </c>
      <c r="I241" s="267" t="s">
        <v>1365</v>
      </c>
      <c r="J241" s="267" t="s">
        <v>1365</v>
      </c>
      <c r="K241" s="267" t="s">
        <v>1365</v>
      </c>
      <c r="L241" s="267" t="s">
        <v>1365</v>
      </c>
      <c r="M241" s="267" t="s">
        <v>1365</v>
      </c>
      <c r="N241" s="267" t="s">
        <v>1365</v>
      </c>
      <c r="O241" s="267" t="s">
        <v>1365</v>
      </c>
      <c r="P241" s="270"/>
      <c r="Q241" s="270"/>
      <c r="R241" s="270"/>
      <c r="S241" s="270"/>
      <c r="T241" s="270"/>
      <c r="U241" s="270"/>
      <c r="V241" s="267" t="s">
        <v>1365</v>
      </c>
    </row>
    <row r="242" spans="1:22" ht="22.5" customHeight="1">
      <c r="A242" s="282" t="s">
        <v>257</v>
      </c>
      <c r="B242" s="268" t="s">
        <v>1156</v>
      </c>
      <c r="C242" s="265" t="s">
        <v>1157</v>
      </c>
      <c r="D242" s="271">
        <v>4.44E-4</v>
      </c>
      <c r="E242" s="267">
        <v>3.88E-4</v>
      </c>
      <c r="F242" s="267" t="s">
        <v>1365</v>
      </c>
      <c r="G242" s="267" t="s">
        <v>1365</v>
      </c>
      <c r="H242" s="267" t="s">
        <v>1365</v>
      </c>
      <c r="I242" s="267" t="s">
        <v>1365</v>
      </c>
      <c r="J242" s="267" t="s">
        <v>1365</v>
      </c>
      <c r="K242" s="267" t="s">
        <v>1365</v>
      </c>
      <c r="L242" s="267" t="s">
        <v>1365</v>
      </c>
      <c r="M242" s="267" t="s">
        <v>1365</v>
      </c>
      <c r="N242" s="267" t="s">
        <v>1365</v>
      </c>
      <c r="O242" s="267" t="s">
        <v>1365</v>
      </c>
      <c r="P242" s="270"/>
      <c r="Q242" s="270"/>
      <c r="R242" s="270"/>
      <c r="S242" s="270"/>
      <c r="T242" s="270"/>
      <c r="U242" s="270"/>
      <c r="V242" s="267" t="s">
        <v>1365</v>
      </c>
    </row>
    <row r="243" spans="1:22" ht="22.5" customHeight="1">
      <c r="A243" s="282" t="s">
        <v>258</v>
      </c>
      <c r="B243" s="268" t="s">
        <v>1611</v>
      </c>
      <c r="C243" s="265" t="s">
        <v>731</v>
      </c>
      <c r="D243" s="271">
        <v>4.0400000000000001E-4</v>
      </c>
      <c r="E243" s="267">
        <v>3.6099999999999999E-4</v>
      </c>
      <c r="F243" s="267" t="s">
        <v>1365</v>
      </c>
      <c r="G243" s="267" t="s">
        <v>1365</v>
      </c>
      <c r="H243" s="267" t="s">
        <v>1365</v>
      </c>
      <c r="I243" s="267" t="s">
        <v>1365</v>
      </c>
      <c r="J243" s="267" t="s">
        <v>1365</v>
      </c>
      <c r="K243" s="267" t="s">
        <v>1365</v>
      </c>
      <c r="L243" s="267" t="s">
        <v>1365</v>
      </c>
      <c r="M243" s="267" t="s">
        <v>1365</v>
      </c>
      <c r="N243" s="267" t="s">
        <v>1365</v>
      </c>
      <c r="O243" s="267" t="s">
        <v>1365</v>
      </c>
      <c r="P243" s="270"/>
      <c r="Q243" s="270"/>
      <c r="R243" s="270"/>
      <c r="S243" s="270"/>
      <c r="T243" s="270"/>
      <c r="U243" s="270"/>
      <c r="V243" s="267" t="s">
        <v>1365</v>
      </c>
    </row>
    <row r="244" spans="1:22" ht="22.5" customHeight="1">
      <c r="A244" s="282" t="s">
        <v>259</v>
      </c>
      <c r="B244" s="268" t="s">
        <v>1612</v>
      </c>
      <c r="C244" s="265" t="s">
        <v>732</v>
      </c>
      <c r="D244" s="271">
        <v>4.6900000000000002E-4</v>
      </c>
      <c r="E244" s="267">
        <v>4.1300000000000001E-4</v>
      </c>
      <c r="F244" s="267" t="s">
        <v>1365</v>
      </c>
      <c r="G244" s="267" t="s">
        <v>1365</v>
      </c>
      <c r="H244" s="267" t="s">
        <v>1365</v>
      </c>
      <c r="I244" s="267" t="s">
        <v>1365</v>
      </c>
      <c r="J244" s="267" t="s">
        <v>1365</v>
      </c>
      <c r="K244" s="267" t="s">
        <v>1365</v>
      </c>
      <c r="L244" s="267" t="s">
        <v>1365</v>
      </c>
      <c r="M244" s="267" t="s">
        <v>1365</v>
      </c>
      <c r="N244" s="267" t="s">
        <v>1365</v>
      </c>
      <c r="O244" s="267" t="s">
        <v>1365</v>
      </c>
      <c r="P244" s="270"/>
      <c r="Q244" s="270"/>
      <c r="R244" s="270"/>
      <c r="S244" s="270"/>
      <c r="T244" s="270"/>
      <c r="U244" s="270"/>
      <c r="V244" s="267" t="s">
        <v>1365</v>
      </c>
    </row>
    <row r="245" spans="1:22" ht="22.5" customHeight="1">
      <c r="A245" s="282" t="s">
        <v>260</v>
      </c>
      <c r="B245" s="268" t="s">
        <v>1613</v>
      </c>
      <c r="C245" s="265" t="s">
        <v>733</v>
      </c>
      <c r="D245" s="271">
        <v>4.5399999999999998E-4</v>
      </c>
      <c r="E245" s="267">
        <v>4.57E-4</v>
      </c>
      <c r="F245" s="267" t="s">
        <v>1365</v>
      </c>
      <c r="G245" s="267" t="s">
        <v>1365</v>
      </c>
      <c r="H245" s="267" t="s">
        <v>1365</v>
      </c>
      <c r="I245" s="267" t="s">
        <v>1365</v>
      </c>
      <c r="J245" s="267" t="s">
        <v>1365</v>
      </c>
      <c r="K245" s="267" t="s">
        <v>1365</v>
      </c>
      <c r="L245" s="267" t="s">
        <v>1365</v>
      </c>
      <c r="M245" s="267" t="s">
        <v>1365</v>
      </c>
      <c r="N245" s="267" t="s">
        <v>1365</v>
      </c>
      <c r="O245" s="267" t="s">
        <v>1365</v>
      </c>
      <c r="P245" s="270"/>
      <c r="Q245" s="270"/>
      <c r="R245" s="270"/>
      <c r="S245" s="270"/>
      <c r="T245" s="270"/>
      <c r="U245" s="270"/>
      <c r="V245" s="267" t="s">
        <v>1365</v>
      </c>
    </row>
    <row r="246" spans="1:22" ht="22.5" customHeight="1">
      <c r="A246" s="282" t="s">
        <v>261</v>
      </c>
      <c r="B246" s="268" t="s">
        <v>1614</v>
      </c>
      <c r="C246" s="265" t="s">
        <v>734</v>
      </c>
      <c r="D246" s="271">
        <v>4.6200000000000001E-4</v>
      </c>
      <c r="E246" s="267">
        <v>5.2700000000000002E-4</v>
      </c>
      <c r="F246" s="267" t="s">
        <v>1365</v>
      </c>
      <c r="G246" s="267" t="s">
        <v>1365</v>
      </c>
      <c r="H246" s="267" t="s">
        <v>1365</v>
      </c>
      <c r="I246" s="267" t="s">
        <v>1365</v>
      </c>
      <c r="J246" s="267" t="s">
        <v>1365</v>
      </c>
      <c r="K246" s="267" t="s">
        <v>1365</v>
      </c>
      <c r="L246" s="267" t="s">
        <v>1365</v>
      </c>
      <c r="M246" s="267" t="s">
        <v>1365</v>
      </c>
      <c r="N246" s="267" t="s">
        <v>1365</v>
      </c>
      <c r="O246" s="267" t="s">
        <v>1365</v>
      </c>
      <c r="P246" s="270"/>
      <c r="Q246" s="270"/>
      <c r="R246" s="270"/>
      <c r="S246" s="270"/>
      <c r="T246" s="270"/>
      <c r="U246" s="270"/>
      <c r="V246" s="267" t="s">
        <v>1365</v>
      </c>
    </row>
    <row r="247" spans="1:22" ht="22.5" customHeight="1">
      <c r="A247" s="282" t="s">
        <v>262</v>
      </c>
      <c r="B247" s="268" t="s">
        <v>1615</v>
      </c>
      <c r="C247" s="265" t="s">
        <v>735</v>
      </c>
      <c r="D247" s="271">
        <v>4.73E-4</v>
      </c>
      <c r="E247" s="267">
        <v>5.3499999999999999E-4</v>
      </c>
      <c r="F247" s="267" t="s">
        <v>1365</v>
      </c>
      <c r="G247" s="267" t="s">
        <v>1365</v>
      </c>
      <c r="H247" s="267" t="s">
        <v>1365</v>
      </c>
      <c r="I247" s="267" t="s">
        <v>1365</v>
      </c>
      <c r="J247" s="267" t="s">
        <v>1365</v>
      </c>
      <c r="K247" s="267" t="s">
        <v>1365</v>
      </c>
      <c r="L247" s="267" t="s">
        <v>1365</v>
      </c>
      <c r="M247" s="267" t="s">
        <v>1365</v>
      </c>
      <c r="N247" s="267" t="s">
        <v>1365</v>
      </c>
      <c r="O247" s="267" t="s">
        <v>1365</v>
      </c>
      <c r="P247" s="270"/>
      <c r="Q247" s="270"/>
      <c r="R247" s="270"/>
      <c r="S247" s="270"/>
      <c r="T247" s="270"/>
      <c r="U247" s="270"/>
      <c r="V247" s="267" t="s">
        <v>1365</v>
      </c>
    </row>
    <row r="248" spans="1:22" ht="22.5" customHeight="1">
      <c r="A248" s="282" t="s">
        <v>263</v>
      </c>
      <c r="B248" s="268" t="s">
        <v>1616</v>
      </c>
      <c r="C248" s="265" t="s">
        <v>736</v>
      </c>
      <c r="D248" s="271">
        <v>5.0100000000000003E-4</v>
      </c>
      <c r="E248" s="267">
        <v>4.4499999999999997E-4</v>
      </c>
      <c r="F248" s="267" t="s">
        <v>1365</v>
      </c>
      <c r="G248" s="267" t="s">
        <v>1365</v>
      </c>
      <c r="H248" s="267" t="s">
        <v>1365</v>
      </c>
      <c r="I248" s="267" t="s">
        <v>1365</v>
      </c>
      <c r="J248" s="267" t="s">
        <v>1365</v>
      </c>
      <c r="K248" s="267" t="s">
        <v>1365</v>
      </c>
      <c r="L248" s="267" t="s">
        <v>1365</v>
      </c>
      <c r="M248" s="267" t="s">
        <v>1365</v>
      </c>
      <c r="N248" s="267" t="s">
        <v>1365</v>
      </c>
      <c r="O248" s="267" t="s">
        <v>1365</v>
      </c>
      <c r="P248" s="270"/>
      <c r="Q248" s="270"/>
      <c r="R248" s="270"/>
      <c r="S248" s="270"/>
      <c r="T248" s="270"/>
      <c r="U248" s="270"/>
      <c r="V248" s="267" t="s">
        <v>1365</v>
      </c>
    </row>
    <row r="249" spans="1:22" ht="22.5" customHeight="1">
      <c r="A249" s="282" t="s">
        <v>264</v>
      </c>
      <c r="B249" s="268" t="s">
        <v>1617</v>
      </c>
      <c r="C249" s="265" t="s">
        <v>737</v>
      </c>
      <c r="D249" s="271">
        <v>4.6799999999999999E-4</v>
      </c>
      <c r="E249" s="267" t="s">
        <v>1365</v>
      </c>
      <c r="F249" s="267">
        <v>0</v>
      </c>
      <c r="G249" s="267">
        <v>4.1300000000000001E-4</v>
      </c>
      <c r="H249" s="267" t="s">
        <v>1365</v>
      </c>
      <c r="I249" s="267" t="s">
        <v>1365</v>
      </c>
      <c r="J249" s="267" t="s">
        <v>1365</v>
      </c>
      <c r="K249" s="267" t="s">
        <v>1365</v>
      </c>
      <c r="L249" s="267" t="s">
        <v>1365</v>
      </c>
      <c r="M249" s="267" t="s">
        <v>1365</v>
      </c>
      <c r="N249" s="267" t="s">
        <v>1365</v>
      </c>
      <c r="O249" s="267" t="s">
        <v>1365</v>
      </c>
      <c r="P249" s="270"/>
      <c r="Q249" s="270"/>
      <c r="R249" s="270"/>
      <c r="S249" s="270"/>
      <c r="T249" s="270"/>
      <c r="U249" s="270"/>
      <c r="V249" s="267">
        <v>3.1799999999999998E-4</v>
      </c>
    </row>
    <row r="250" spans="1:22" ht="22.5" customHeight="1">
      <c r="A250" s="282" t="s">
        <v>265</v>
      </c>
      <c r="B250" s="268" t="s">
        <v>1158</v>
      </c>
      <c r="C250" s="265" t="s">
        <v>1159</v>
      </c>
      <c r="D250" s="271">
        <v>4.6799999999999999E-4</v>
      </c>
      <c r="E250" s="267" t="s">
        <v>1365</v>
      </c>
      <c r="F250" s="267">
        <v>0</v>
      </c>
      <c r="G250" s="267">
        <v>4.95E-4</v>
      </c>
      <c r="H250" s="267" t="s">
        <v>1365</v>
      </c>
      <c r="I250" s="267" t="s">
        <v>1365</v>
      </c>
      <c r="J250" s="267" t="s">
        <v>1365</v>
      </c>
      <c r="K250" s="267" t="s">
        <v>1365</v>
      </c>
      <c r="L250" s="267" t="s">
        <v>1365</v>
      </c>
      <c r="M250" s="267" t="s">
        <v>1365</v>
      </c>
      <c r="N250" s="267" t="s">
        <v>1365</v>
      </c>
      <c r="O250" s="267" t="s">
        <v>1365</v>
      </c>
      <c r="P250" s="270"/>
      <c r="Q250" s="270"/>
      <c r="R250" s="270"/>
      <c r="S250" s="270"/>
      <c r="T250" s="270"/>
      <c r="U250" s="270"/>
      <c r="V250" s="267">
        <v>4.84E-4</v>
      </c>
    </row>
    <row r="251" spans="1:22" ht="22.5" customHeight="1">
      <c r="A251" s="282" t="s">
        <v>266</v>
      </c>
      <c r="B251" s="268" t="s">
        <v>1618</v>
      </c>
      <c r="C251" s="265" t="s">
        <v>1619</v>
      </c>
      <c r="D251" s="271">
        <v>5.5400000000000002E-4</v>
      </c>
      <c r="E251" s="267" t="s">
        <v>1365</v>
      </c>
      <c r="F251" s="267">
        <v>0</v>
      </c>
      <c r="G251" s="267">
        <v>4.9799999999999996E-4</v>
      </c>
      <c r="H251" s="267" t="s">
        <v>1365</v>
      </c>
      <c r="I251" s="267" t="s">
        <v>1365</v>
      </c>
      <c r="J251" s="267" t="s">
        <v>1365</v>
      </c>
      <c r="K251" s="267" t="s">
        <v>1365</v>
      </c>
      <c r="L251" s="267" t="s">
        <v>1365</v>
      </c>
      <c r="M251" s="267" t="s">
        <v>1365</v>
      </c>
      <c r="N251" s="267" t="s">
        <v>1365</v>
      </c>
      <c r="O251" s="267" t="s">
        <v>1365</v>
      </c>
      <c r="P251" s="270"/>
      <c r="Q251" s="270"/>
      <c r="R251" s="270"/>
      <c r="S251" s="270"/>
      <c r="T251" s="270"/>
      <c r="U251" s="270"/>
      <c r="V251" s="267">
        <v>4.3399999999999998E-4</v>
      </c>
    </row>
    <row r="252" spans="1:22" ht="22.5" customHeight="1">
      <c r="A252" s="282" t="s">
        <v>267</v>
      </c>
      <c r="B252" s="268" t="s">
        <v>1620</v>
      </c>
      <c r="C252" s="265" t="s">
        <v>738</v>
      </c>
      <c r="D252" s="271">
        <v>4.4099999999999999E-4</v>
      </c>
      <c r="E252" s="267" t="s">
        <v>1365</v>
      </c>
      <c r="F252" s="267">
        <v>0</v>
      </c>
      <c r="G252" s="267">
        <v>4.4299999999999998E-4</v>
      </c>
      <c r="H252" s="267" t="s">
        <v>1365</v>
      </c>
      <c r="I252" s="267" t="s">
        <v>1365</v>
      </c>
      <c r="J252" s="267" t="s">
        <v>1365</v>
      </c>
      <c r="K252" s="267" t="s">
        <v>1365</v>
      </c>
      <c r="L252" s="267" t="s">
        <v>1365</v>
      </c>
      <c r="M252" s="267" t="s">
        <v>1365</v>
      </c>
      <c r="N252" s="267" t="s">
        <v>1365</v>
      </c>
      <c r="O252" s="267" t="s">
        <v>1365</v>
      </c>
      <c r="P252" s="270"/>
      <c r="Q252" s="270"/>
      <c r="R252" s="270"/>
      <c r="S252" s="270"/>
      <c r="T252" s="270"/>
      <c r="U252" s="270"/>
      <c r="V252" s="267">
        <v>3.21E-4</v>
      </c>
    </row>
    <row r="253" spans="1:22" ht="22.5" customHeight="1">
      <c r="A253" s="282" t="s">
        <v>268</v>
      </c>
      <c r="B253" s="268" t="s">
        <v>1621</v>
      </c>
      <c r="C253" s="265" t="s">
        <v>739</v>
      </c>
      <c r="D253" s="271">
        <v>4.5399999999999998E-4</v>
      </c>
      <c r="E253" s="267">
        <v>4.57E-4</v>
      </c>
      <c r="F253" s="267" t="s">
        <v>1365</v>
      </c>
      <c r="G253" s="267" t="s">
        <v>1365</v>
      </c>
      <c r="H253" s="267" t="s">
        <v>1365</v>
      </c>
      <c r="I253" s="267" t="s">
        <v>1365</v>
      </c>
      <c r="J253" s="267" t="s">
        <v>1365</v>
      </c>
      <c r="K253" s="267" t="s">
        <v>1365</v>
      </c>
      <c r="L253" s="267" t="s">
        <v>1365</v>
      </c>
      <c r="M253" s="267" t="s">
        <v>1365</v>
      </c>
      <c r="N253" s="267" t="s">
        <v>1365</v>
      </c>
      <c r="O253" s="267" t="s">
        <v>1365</v>
      </c>
      <c r="P253" s="270"/>
      <c r="Q253" s="270"/>
      <c r="R253" s="270"/>
      <c r="S253" s="270"/>
      <c r="T253" s="270"/>
      <c r="U253" s="270"/>
      <c r="V253" s="267" t="s">
        <v>1365</v>
      </c>
    </row>
    <row r="254" spans="1:22" ht="22.5" customHeight="1">
      <c r="A254" s="282" t="s">
        <v>269</v>
      </c>
      <c r="B254" s="268" t="s">
        <v>1622</v>
      </c>
      <c r="C254" s="265" t="s">
        <v>1623</v>
      </c>
      <c r="D254" s="271">
        <v>4.9899999999999999E-4</v>
      </c>
      <c r="E254" s="267">
        <v>4.44E-4</v>
      </c>
      <c r="F254" s="267" t="s">
        <v>1365</v>
      </c>
      <c r="G254" s="267" t="s">
        <v>1365</v>
      </c>
      <c r="H254" s="267" t="s">
        <v>1365</v>
      </c>
      <c r="I254" s="267" t="s">
        <v>1365</v>
      </c>
      <c r="J254" s="267" t="s">
        <v>1365</v>
      </c>
      <c r="K254" s="267" t="s">
        <v>1365</v>
      </c>
      <c r="L254" s="267" t="s">
        <v>1365</v>
      </c>
      <c r="M254" s="267" t="s">
        <v>1365</v>
      </c>
      <c r="N254" s="267" t="s">
        <v>1365</v>
      </c>
      <c r="O254" s="267" t="s">
        <v>1365</v>
      </c>
      <c r="P254" s="270"/>
      <c r="Q254" s="270"/>
      <c r="R254" s="270"/>
      <c r="S254" s="270"/>
      <c r="T254" s="270"/>
      <c r="U254" s="270"/>
      <c r="V254" s="267" t="s">
        <v>1365</v>
      </c>
    </row>
    <row r="255" spans="1:22" ht="22.5" customHeight="1">
      <c r="A255" s="282" t="s">
        <v>270</v>
      </c>
      <c r="B255" s="268" t="s">
        <v>1160</v>
      </c>
      <c r="C255" s="265" t="s">
        <v>1161</v>
      </c>
      <c r="D255" s="271">
        <v>4.64E-4</v>
      </c>
      <c r="E255" s="267">
        <v>4.08E-4</v>
      </c>
      <c r="F255" s="267" t="s">
        <v>1365</v>
      </c>
      <c r="G255" s="267" t="s">
        <v>1365</v>
      </c>
      <c r="H255" s="267" t="s">
        <v>1365</v>
      </c>
      <c r="I255" s="267" t="s">
        <v>1365</v>
      </c>
      <c r="J255" s="267" t="s">
        <v>1365</v>
      </c>
      <c r="K255" s="267" t="s">
        <v>1365</v>
      </c>
      <c r="L255" s="267" t="s">
        <v>1365</v>
      </c>
      <c r="M255" s="267" t="s">
        <v>1365</v>
      </c>
      <c r="N255" s="267" t="s">
        <v>1365</v>
      </c>
      <c r="O255" s="267" t="s">
        <v>1365</v>
      </c>
      <c r="P255" s="270"/>
      <c r="Q255" s="270"/>
      <c r="R255" s="270"/>
      <c r="S255" s="270"/>
      <c r="T255" s="270"/>
      <c r="U255" s="270"/>
      <c r="V255" s="267" t="s">
        <v>1365</v>
      </c>
    </row>
    <row r="256" spans="1:22" ht="22.5" customHeight="1">
      <c r="A256" s="282" t="s">
        <v>271</v>
      </c>
      <c r="B256" s="268" t="s">
        <v>1624</v>
      </c>
      <c r="C256" s="265" t="s">
        <v>740</v>
      </c>
      <c r="D256" s="271">
        <v>3.4699999999999998E-4</v>
      </c>
      <c r="E256" s="267">
        <v>2.9500000000000001E-4</v>
      </c>
      <c r="F256" s="267" t="s">
        <v>1365</v>
      </c>
      <c r="G256" s="267" t="s">
        <v>1365</v>
      </c>
      <c r="H256" s="267" t="s">
        <v>1365</v>
      </c>
      <c r="I256" s="267" t="s">
        <v>1365</v>
      </c>
      <c r="J256" s="267" t="s">
        <v>1365</v>
      </c>
      <c r="K256" s="267" t="s">
        <v>1365</v>
      </c>
      <c r="L256" s="267" t="s">
        <v>1365</v>
      </c>
      <c r="M256" s="267" t="s">
        <v>1365</v>
      </c>
      <c r="N256" s="267" t="s">
        <v>1365</v>
      </c>
      <c r="O256" s="267" t="s">
        <v>1365</v>
      </c>
      <c r="P256" s="270"/>
      <c r="Q256" s="270"/>
      <c r="R256" s="270"/>
      <c r="S256" s="270"/>
      <c r="T256" s="270"/>
      <c r="U256" s="270"/>
      <c r="V256" s="267" t="s">
        <v>1365</v>
      </c>
    </row>
    <row r="257" spans="1:22" ht="22.5" customHeight="1">
      <c r="A257" s="282" t="s">
        <v>272</v>
      </c>
      <c r="B257" s="268" t="s">
        <v>1162</v>
      </c>
      <c r="C257" s="265" t="s">
        <v>1163</v>
      </c>
      <c r="D257" s="271">
        <v>8.6899999999999998E-4</v>
      </c>
      <c r="E257" s="267">
        <v>8.5499999999999997E-4</v>
      </c>
      <c r="F257" s="267" t="s">
        <v>1365</v>
      </c>
      <c r="G257" s="267" t="s">
        <v>1365</v>
      </c>
      <c r="H257" s="267" t="s">
        <v>1365</v>
      </c>
      <c r="I257" s="267" t="s">
        <v>1365</v>
      </c>
      <c r="J257" s="267" t="s">
        <v>1365</v>
      </c>
      <c r="K257" s="267" t="s">
        <v>1365</v>
      </c>
      <c r="L257" s="267" t="s">
        <v>1365</v>
      </c>
      <c r="M257" s="267" t="s">
        <v>1365</v>
      </c>
      <c r="N257" s="267" t="s">
        <v>1365</v>
      </c>
      <c r="O257" s="267" t="s">
        <v>1365</v>
      </c>
      <c r="P257" s="270"/>
      <c r="Q257" s="270"/>
      <c r="R257" s="270"/>
      <c r="S257" s="270"/>
      <c r="T257" s="270"/>
      <c r="U257" s="270"/>
      <c r="V257" s="267" t="s">
        <v>1365</v>
      </c>
    </row>
    <row r="258" spans="1:22" ht="22.5" customHeight="1">
      <c r="A258" s="282" t="s">
        <v>273</v>
      </c>
      <c r="B258" s="268" t="s">
        <v>1625</v>
      </c>
      <c r="C258" s="265" t="s">
        <v>741</v>
      </c>
      <c r="D258" s="271">
        <v>4.5399999999999998E-4</v>
      </c>
      <c r="E258" s="267">
        <v>4.57E-4</v>
      </c>
      <c r="F258" s="267" t="s">
        <v>1365</v>
      </c>
      <c r="G258" s="267" t="s">
        <v>1365</v>
      </c>
      <c r="H258" s="267" t="s">
        <v>1365</v>
      </c>
      <c r="I258" s="267" t="s">
        <v>1365</v>
      </c>
      <c r="J258" s="267" t="s">
        <v>1365</v>
      </c>
      <c r="K258" s="267" t="s">
        <v>1365</v>
      </c>
      <c r="L258" s="267" t="s">
        <v>1365</v>
      </c>
      <c r="M258" s="267" t="s">
        <v>1365</v>
      </c>
      <c r="N258" s="267" t="s">
        <v>1365</v>
      </c>
      <c r="O258" s="267" t="s">
        <v>1365</v>
      </c>
      <c r="P258" s="270"/>
      <c r="Q258" s="270"/>
      <c r="R258" s="270"/>
      <c r="S258" s="270"/>
      <c r="T258" s="270"/>
      <c r="U258" s="270"/>
      <c r="V258" s="267" t="s">
        <v>1365</v>
      </c>
    </row>
    <row r="259" spans="1:22" ht="22.5" customHeight="1">
      <c r="A259" s="282" t="s">
        <v>274</v>
      </c>
      <c r="B259" s="268" t="s">
        <v>1626</v>
      </c>
      <c r="C259" s="265" t="s">
        <v>742</v>
      </c>
      <c r="D259" s="271">
        <v>4.37E-4</v>
      </c>
      <c r="E259" s="267" t="s">
        <v>1365</v>
      </c>
      <c r="F259" s="267">
        <v>0</v>
      </c>
      <c r="G259" s="267">
        <v>4.5399999999999998E-4</v>
      </c>
      <c r="H259" s="267" t="s">
        <v>1365</v>
      </c>
      <c r="I259" s="267" t="s">
        <v>1365</v>
      </c>
      <c r="J259" s="267" t="s">
        <v>1365</v>
      </c>
      <c r="K259" s="267" t="s">
        <v>1365</v>
      </c>
      <c r="L259" s="267" t="s">
        <v>1365</v>
      </c>
      <c r="M259" s="267" t="s">
        <v>1365</v>
      </c>
      <c r="N259" s="267" t="s">
        <v>1365</v>
      </c>
      <c r="O259" s="267" t="s">
        <v>1365</v>
      </c>
      <c r="P259" s="270"/>
      <c r="Q259" s="270"/>
      <c r="R259" s="270"/>
      <c r="S259" s="270"/>
      <c r="T259" s="270"/>
      <c r="U259" s="270"/>
      <c r="V259" s="267">
        <v>3.0800000000000001E-4</v>
      </c>
    </row>
    <row r="260" spans="1:22" ht="22.5" customHeight="1">
      <c r="A260" s="282" t="s">
        <v>275</v>
      </c>
      <c r="B260" s="268" t="s">
        <v>1627</v>
      </c>
      <c r="C260" s="265" t="s">
        <v>743</v>
      </c>
      <c r="D260" s="271">
        <v>2.9599999999999998E-4</v>
      </c>
      <c r="E260" s="267">
        <v>4.8500000000000003E-4</v>
      </c>
      <c r="F260" s="267" t="s">
        <v>1365</v>
      </c>
      <c r="G260" s="267" t="s">
        <v>1365</v>
      </c>
      <c r="H260" s="267" t="s">
        <v>1365</v>
      </c>
      <c r="I260" s="267" t="s">
        <v>1365</v>
      </c>
      <c r="J260" s="267" t="s">
        <v>1365</v>
      </c>
      <c r="K260" s="267" t="s">
        <v>1365</v>
      </c>
      <c r="L260" s="267" t="s">
        <v>1365</v>
      </c>
      <c r="M260" s="267" t="s">
        <v>1365</v>
      </c>
      <c r="N260" s="267" t="s">
        <v>1365</v>
      </c>
      <c r="O260" s="267" t="s">
        <v>1365</v>
      </c>
      <c r="P260" s="270"/>
      <c r="Q260" s="270"/>
      <c r="R260" s="270"/>
      <c r="S260" s="270"/>
      <c r="T260" s="270"/>
      <c r="U260" s="270"/>
      <c r="V260" s="267" t="s">
        <v>1365</v>
      </c>
    </row>
    <row r="261" spans="1:22" ht="22.5" customHeight="1">
      <c r="A261" s="282" t="s">
        <v>276</v>
      </c>
      <c r="B261" s="268" t="s">
        <v>1628</v>
      </c>
      <c r="C261" s="265" t="s">
        <v>744</v>
      </c>
      <c r="D261" s="271">
        <v>4.6999999999999999E-4</v>
      </c>
      <c r="E261" s="267">
        <v>5.1400000000000003E-4</v>
      </c>
      <c r="F261" s="267" t="s">
        <v>1365</v>
      </c>
      <c r="G261" s="267" t="s">
        <v>1365</v>
      </c>
      <c r="H261" s="267" t="s">
        <v>1365</v>
      </c>
      <c r="I261" s="267" t="s">
        <v>1365</v>
      </c>
      <c r="J261" s="267" t="s">
        <v>1365</v>
      </c>
      <c r="K261" s="267" t="s">
        <v>1365</v>
      </c>
      <c r="L261" s="267" t="s">
        <v>1365</v>
      </c>
      <c r="M261" s="267" t="s">
        <v>1365</v>
      </c>
      <c r="N261" s="267" t="s">
        <v>1365</v>
      </c>
      <c r="O261" s="267" t="s">
        <v>1365</v>
      </c>
      <c r="P261" s="270"/>
      <c r="Q261" s="270"/>
      <c r="R261" s="270"/>
      <c r="S261" s="270"/>
      <c r="T261" s="270"/>
      <c r="U261" s="270"/>
      <c r="V261" s="267" t="s">
        <v>1365</v>
      </c>
    </row>
    <row r="262" spans="1:22" ht="22.5" customHeight="1">
      <c r="A262" s="282" t="s">
        <v>277</v>
      </c>
      <c r="B262" s="268" t="s">
        <v>1629</v>
      </c>
      <c r="C262" s="265" t="s">
        <v>745</v>
      </c>
      <c r="D262" s="271">
        <v>2.7399999999999999E-4</v>
      </c>
      <c r="E262" s="267">
        <v>4.64E-4</v>
      </c>
      <c r="F262" s="267" t="s">
        <v>1365</v>
      </c>
      <c r="G262" s="267" t="s">
        <v>1365</v>
      </c>
      <c r="H262" s="267" t="s">
        <v>1365</v>
      </c>
      <c r="I262" s="267" t="s">
        <v>1365</v>
      </c>
      <c r="J262" s="267" t="s">
        <v>1365</v>
      </c>
      <c r="K262" s="267" t="s">
        <v>1365</v>
      </c>
      <c r="L262" s="267" t="s">
        <v>1365</v>
      </c>
      <c r="M262" s="267" t="s">
        <v>1365</v>
      </c>
      <c r="N262" s="267" t="s">
        <v>1365</v>
      </c>
      <c r="O262" s="267" t="s">
        <v>1365</v>
      </c>
      <c r="P262" s="270"/>
      <c r="Q262" s="270"/>
      <c r="R262" s="270"/>
      <c r="S262" s="270"/>
      <c r="T262" s="270"/>
      <c r="U262" s="270"/>
      <c r="V262" s="267" t="s">
        <v>1365</v>
      </c>
    </row>
    <row r="263" spans="1:22" ht="22.5" customHeight="1">
      <c r="A263" s="282" t="s">
        <v>278</v>
      </c>
      <c r="B263" s="268" t="s">
        <v>1630</v>
      </c>
      <c r="C263" s="265" t="s">
        <v>746</v>
      </c>
      <c r="D263" s="271">
        <v>3.8499999999999998E-4</v>
      </c>
      <c r="E263" s="267">
        <v>4.8799999999999999E-4</v>
      </c>
      <c r="F263" s="267" t="s">
        <v>1365</v>
      </c>
      <c r="G263" s="267" t="s">
        <v>1365</v>
      </c>
      <c r="H263" s="267" t="s">
        <v>1365</v>
      </c>
      <c r="I263" s="267" t="s">
        <v>1365</v>
      </c>
      <c r="J263" s="267" t="s">
        <v>1365</v>
      </c>
      <c r="K263" s="267" t="s">
        <v>1365</v>
      </c>
      <c r="L263" s="267" t="s">
        <v>1365</v>
      </c>
      <c r="M263" s="267" t="s">
        <v>1365</v>
      </c>
      <c r="N263" s="267" t="s">
        <v>1365</v>
      </c>
      <c r="O263" s="267" t="s">
        <v>1365</v>
      </c>
      <c r="P263" s="270"/>
      <c r="Q263" s="270"/>
      <c r="R263" s="270"/>
      <c r="S263" s="270"/>
      <c r="T263" s="270"/>
      <c r="U263" s="270"/>
      <c r="V263" s="267" t="s">
        <v>1365</v>
      </c>
    </row>
    <row r="264" spans="1:22" ht="22.5" customHeight="1">
      <c r="A264" s="282" t="s">
        <v>279</v>
      </c>
      <c r="B264" s="268" t="s">
        <v>1164</v>
      </c>
      <c r="C264" s="265" t="s">
        <v>1165</v>
      </c>
      <c r="D264" s="271">
        <v>4.6099999999999998E-4</v>
      </c>
      <c r="E264" s="267">
        <v>5.2499999999999997E-4</v>
      </c>
      <c r="F264" s="267" t="s">
        <v>1365</v>
      </c>
      <c r="G264" s="267" t="s">
        <v>1365</v>
      </c>
      <c r="H264" s="267" t="s">
        <v>1365</v>
      </c>
      <c r="I264" s="267" t="s">
        <v>1365</v>
      </c>
      <c r="J264" s="267" t="s">
        <v>1365</v>
      </c>
      <c r="K264" s="267" t="s">
        <v>1365</v>
      </c>
      <c r="L264" s="267" t="s">
        <v>1365</v>
      </c>
      <c r="M264" s="267" t="s">
        <v>1365</v>
      </c>
      <c r="N264" s="267" t="s">
        <v>1365</v>
      </c>
      <c r="O264" s="267" t="s">
        <v>1365</v>
      </c>
      <c r="P264" s="270"/>
      <c r="Q264" s="270"/>
      <c r="R264" s="270"/>
      <c r="S264" s="270"/>
      <c r="T264" s="270"/>
      <c r="U264" s="270"/>
      <c r="V264" s="267" t="s">
        <v>1365</v>
      </c>
    </row>
    <row r="265" spans="1:22" ht="22.5" customHeight="1">
      <c r="A265" s="282" t="s">
        <v>280</v>
      </c>
      <c r="B265" s="268" t="s">
        <v>1631</v>
      </c>
      <c r="C265" s="265" t="s">
        <v>747</v>
      </c>
      <c r="D265" s="271">
        <v>2.4399999999999999E-4</v>
      </c>
      <c r="E265" s="267">
        <v>4.9100000000000001E-4</v>
      </c>
      <c r="F265" s="267" t="s">
        <v>1365</v>
      </c>
      <c r="G265" s="267" t="s">
        <v>1365</v>
      </c>
      <c r="H265" s="267" t="s">
        <v>1365</v>
      </c>
      <c r="I265" s="267" t="s">
        <v>1365</v>
      </c>
      <c r="J265" s="267" t="s">
        <v>1365</v>
      </c>
      <c r="K265" s="267" t="s">
        <v>1365</v>
      </c>
      <c r="L265" s="267" t="s">
        <v>1365</v>
      </c>
      <c r="M265" s="267" t="s">
        <v>1365</v>
      </c>
      <c r="N265" s="267" t="s">
        <v>1365</v>
      </c>
      <c r="O265" s="267" t="s">
        <v>1365</v>
      </c>
      <c r="P265" s="270"/>
      <c r="Q265" s="270"/>
      <c r="R265" s="270"/>
      <c r="S265" s="270"/>
      <c r="T265" s="270"/>
      <c r="U265" s="270"/>
      <c r="V265" s="267" t="s">
        <v>1365</v>
      </c>
    </row>
    <row r="266" spans="1:22" ht="22.5" customHeight="1">
      <c r="A266" s="282" t="s">
        <v>281</v>
      </c>
      <c r="B266" s="268" t="s">
        <v>1632</v>
      </c>
      <c r="C266" s="265" t="s">
        <v>1633</v>
      </c>
      <c r="D266" s="271">
        <v>4.7600000000000002E-4</v>
      </c>
      <c r="E266" s="267" t="s">
        <v>1365</v>
      </c>
      <c r="F266" s="267">
        <v>0</v>
      </c>
      <c r="G266" s="267">
        <v>0</v>
      </c>
      <c r="H266" s="267">
        <v>0</v>
      </c>
      <c r="I266" s="267">
        <v>4.9399999999999997E-4</v>
      </c>
      <c r="J266" s="267" t="s">
        <v>1365</v>
      </c>
      <c r="K266" s="267" t="s">
        <v>1365</v>
      </c>
      <c r="L266" s="267" t="s">
        <v>1365</v>
      </c>
      <c r="M266" s="267" t="s">
        <v>1365</v>
      </c>
      <c r="N266" s="267" t="s">
        <v>1365</v>
      </c>
      <c r="O266" s="267" t="s">
        <v>1365</v>
      </c>
      <c r="P266" s="270"/>
      <c r="Q266" s="270"/>
      <c r="R266" s="270"/>
      <c r="S266" s="270"/>
      <c r="T266" s="270"/>
      <c r="U266" s="270"/>
      <c r="V266" s="267">
        <v>4.8299999999999998E-4</v>
      </c>
    </row>
    <row r="267" spans="1:22" s="238" customFormat="1" ht="22.5" customHeight="1">
      <c r="A267" s="282" t="s">
        <v>282</v>
      </c>
      <c r="B267" s="268" t="s">
        <v>1634</v>
      </c>
      <c r="C267" s="265" t="s">
        <v>748</v>
      </c>
      <c r="D267" s="271">
        <v>3.4299999999999999E-4</v>
      </c>
      <c r="E267" s="267">
        <v>4.2499999999999998E-4</v>
      </c>
      <c r="F267" s="267" t="s">
        <v>1365</v>
      </c>
      <c r="G267" s="267" t="s">
        <v>1365</v>
      </c>
      <c r="H267" s="267" t="s">
        <v>1365</v>
      </c>
      <c r="I267" s="267" t="s">
        <v>1365</v>
      </c>
      <c r="J267" s="267" t="s">
        <v>1365</v>
      </c>
      <c r="K267" s="267" t="s">
        <v>1365</v>
      </c>
      <c r="L267" s="267" t="s">
        <v>1365</v>
      </c>
      <c r="M267" s="267" t="s">
        <v>1365</v>
      </c>
      <c r="N267" s="267" t="s">
        <v>1365</v>
      </c>
      <c r="O267" s="267" t="s">
        <v>1365</v>
      </c>
      <c r="P267" s="270"/>
      <c r="Q267" s="270"/>
      <c r="R267" s="270"/>
      <c r="S267" s="270"/>
      <c r="T267" s="270"/>
      <c r="U267" s="270"/>
      <c r="V267" s="267" t="s">
        <v>1365</v>
      </c>
    </row>
    <row r="268" spans="1:22" s="238" customFormat="1" ht="22.5" customHeight="1">
      <c r="A268" s="282" t="s">
        <v>283</v>
      </c>
      <c r="B268" s="268" t="s">
        <v>1635</v>
      </c>
      <c r="C268" s="265" t="s">
        <v>749</v>
      </c>
      <c r="D268" s="271">
        <v>3.88E-4</v>
      </c>
      <c r="E268" s="267">
        <v>4.7899999999999999E-4</v>
      </c>
      <c r="F268" s="267" t="s">
        <v>1365</v>
      </c>
      <c r="G268" s="267" t="s">
        <v>1365</v>
      </c>
      <c r="H268" s="267" t="s">
        <v>1365</v>
      </c>
      <c r="I268" s="267" t="s">
        <v>1365</v>
      </c>
      <c r="J268" s="267" t="s">
        <v>1365</v>
      </c>
      <c r="K268" s="267" t="s">
        <v>1365</v>
      </c>
      <c r="L268" s="267" t="s">
        <v>1365</v>
      </c>
      <c r="M268" s="267" t="s">
        <v>1365</v>
      </c>
      <c r="N268" s="267" t="s">
        <v>1365</v>
      </c>
      <c r="O268" s="267" t="s">
        <v>1365</v>
      </c>
      <c r="P268" s="270"/>
      <c r="Q268" s="270"/>
      <c r="R268" s="270"/>
      <c r="S268" s="270"/>
      <c r="T268" s="270"/>
      <c r="U268" s="270"/>
      <c r="V268" s="267" t="s">
        <v>1365</v>
      </c>
    </row>
    <row r="269" spans="1:22" s="238" customFormat="1" ht="22.5" customHeight="1">
      <c r="A269" s="282" t="s">
        <v>284</v>
      </c>
      <c r="B269" s="268" t="s">
        <v>1636</v>
      </c>
      <c r="C269" s="265" t="s">
        <v>750</v>
      </c>
      <c r="D269" s="271">
        <v>3.3300000000000002E-4</v>
      </c>
      <c r="E269" s="267">
        <v>3.8000000000000002E-4</v>
      </c>
      <c r="F269" s="267" t="s">
        <v>1365</v>
      </c>
      <c r="G269" s="267" t="s">
        <v>1365</v>
      </c>
      <c r="H269" s="267" t="s">
        <v>1365</v>
      </c>
      <c r="I269" s="267" t="s">
        <v>1365</v>
      </c>
      <c r="J269" s="267" t="s">
        <v>1365</v>
      </c>
      <c r="K269" s="267" t="s">
        <v>1365</v>
      </c>
      <c r="L269" s="267" t="s">
        <v>1365</v>
      </c>
      <c r="M269" s="267" t="s">
        <v>1365</v>
      </c>
      <c r="N269" s="267" t="s">
        <v>1365</v>
      </c>
      <c r="O269" s="267" t="s">
        <v>1365</v>
      </c>
      <c r="P269" s="270"/>
      <c r="Q269" s="270"/>
      <c r="R269" s="270"/>
      <c r="S269" s="270"/>
      <c r="T269" s="270"/>
      <c r="U269" s="270"/>
      <c r="V269" s="267" t="s">
        <v>1365</v>
      </c>
    </row>
    <row r="270" spans="1:22" s="238" customFormat="1" ht="22.5" customHeight="1">
      <c r="A270" s="282" t="s">
        <v>285</v>
      </c>
      <c r="B270" s="268" t="s">
        <v>1637</v>
      </c>
      <c r="C270" s="265" t="s">
        <v>751</v>
      </c>
      <c r="D270" s="271">
        <v>4.64E-4</v>
      </c>
      <c r="E270" s="267">
        <v>4.08E-4</v>
      </c>
      <c r="F270" s="267" t="s">
        <v>1365</v>
      </c>
      <c r="G270" s="267" t="s">
        <v>1365</v>
      </c>
      <c r="H270" s="267" t="s">
        <v>1365</v>
      </c>
      <c r="I270" s="267" t="s">
        <v>1365</v>
      </c>
      <c r="J270" s="267" t="s">
        <v>1365</v>
      </c>
      <c r="K270" s="267" t="s">
        <v>1365</v>
      </c>
      <c r="L270" s="267" t="s">
        <v>1365</v>
      </c>
      <c r="M270" s="267" t="s">
        <v>1365</v>
      </c>
      <c r="N270" s="267" t="s">
        <v>1365</v>
      </c>
      <c r="O270" s="267" t="s">
        <v>1365</v>
      </c>
      <c r="P270" s="270"/>
      <c r="Q270" s="270"/>
      <c r="R270" s="270"/>
      <c r="S270" s="270"/>
      <c r="T270" s="270"/>
      <c r="U270" s="270"/>
      <c r="V270" s="267" t="s">
        <v>1365</v>
      </c>
    </row>
    <row r="271" spans="1:22" s="238" customFormat="1" ht="22.5" customHeight="1">
      <c r="A271" s="282" t="s">
        <v>286</v>
      </c>
      <c r="B271" s="268" t="s">
        <v>1638</v>
      </c>
      <c r="C271" s="265" t="s">
        <v>1639</v>
      </c>
      <c r="D271" s="271">
        <v>4.4799999999999999E-4</v>
      </c>
      <c r="E271" s="267" t="s">
        <v>1365</v>
      </c>
      <c r="F271" s="267">
        <v>0</v>
      </c>
      <c r="G271" s="267">
        <v>3.9199999999999999E-4</v>
      </c>
      <c r="H271" s="267" t="s">
        <v>1365</v>
      </c>
      <c r="I271" s="267" t="s">
        <v>1365</v>
      </c>
      <c r="J271" s="267" t="s">
        <v>1365</v>
      </c>
      <c r="K271" s="267" t="s">
        <v>1365</v>
      </c>
      <c r="L271" s="267" t="s">
        <v>1365</v>
      </c>
      <c r="M271" s="267" t="s">
        <v>1365</v>
      </c>
      <c r="N271" s="267" t="s">
        <v>1365</v>
      </c>
      <c r="O271" s="267" t="s">
        <v>1365</v>
      </c>
      <c r="P271" s="270"/>
      <c r="Q271" s="270"/>
      <c r="R271" s="270"/>
      <c r="S271" s="270"/>
      <c r="T271" s="270"/>
      <c r="U271" s="270"/>
      <c r="V271" s="267">
        <v>4.5600000000000003E-4</v>
      </c>
    </row>
    <row r="272" spans="1:22" s="238" customFormat="1" ht="22.5" customHeight="1">
      <c r="A272" s="282" t="s">
        <v>287</v>
      </c>
      <c r="B272" s="268" t="s">
        <v>1640</v>
      </c>
      <c r="C272" s="265" t="s">
        <v>752</v>
      </c>
      <c r="D272" s="271">
        <v>4.8799999999999999E-4</v>
      </c>
      <c r="E272" s="267">
        <v>4.2499999999999998E-4</v>
      </c>
      <c r="F272" s="267" t="s">
        <v>1365</v>
      </c>
      <c r="G272" s="267" t="s">
        <v>1365</v>
      </c>
      <c r="H272" s="267" t="s">
        <v>1365</v>
      </c>
      <c r="I272" s="267" t="s">
        <v>1365</v>
      </c>
      <c r="J272" s="267" t="s">
        <v>1365</v>
      </c>
      <c r="K272" s="267" t="s">
        <v>1365</v>
      </c>
      <c r="L272" s="267" t="s">
        <v>1365</v>
      </c>
      <c r="M272" s="267" t="s">
        <v>1365</v>
      </c>
      <c r="N272" s="267" t="s">
        <v>1365</v>
      </c>
      <c r="O272" s="267" t="s">
        <v>1365</v>
      </c>
      <c r="P272" s="270"/>
      <c r="Q272" s="270"/>
      <c r="R272" s="270"/>
      <c r="S272" s="270"/>
      <c r="T272" s="270"/>
      <c r="U272" s="270"/>
      <c r="V272" s="267" t="s">
        <v>1365</v>
      </c>
    </row>
    <row r="273" spans="1:22" s="238" customFormat="1" ht="22.5" customHeight="1">
      <c r="A273" s="282" t="s">
        <v>288</v>
      </c>
      <c r="B273" s="268" t="s">
        <v>1641</v>
      </c>
      <c r="C273" s="265" t="s">
        <v>753</v>
      </c>
      <c r="D273" s="271">
        <v>3.7500000000000001E-4</v>
      </c>
      <c r="E273" s="267">
        <v>4.73E-4</v>
      </c>
      <c r="F273" s="267" t="s">
        <v>1365</v>
      </c>
      <c r="G273" s="267" t="s">
        <v>1365</v>
      </c>
      <c r="H273" s="267" t="s">
        <v>1365</v>
      </c>
      <c r="I273" s="267" t="s">
        <v>1365</v>
      </c>
      <c r="J273" s="267" t="s">
        <v>1365</v>
      </c>
      <c r="K273" s="267" t="s">
        <v>1365</v>
      </c>
      <c r="L273" s="267" t="s">
        <v>1365</v>
      </c>
      <c r="M273" s="267" t="s">
        <v>1365</v>
      </c>
      <c r="N273" s="267" t="s">
        <v>1365</v>
      </c>
      <c r="O273" s="267" t="s">
        <v>1365</v>
      </c>
      <c r="P273" s="270"/>
      <c r="Q273" s="270"/>
      <c r="R273" s="270"/>
      <c r="S273" s="270"/>
      <c r="T273" s="270"/>
      <c r="U273" s="270"/>
      <c r="V273" s="267" t="s">
        <v>1365</v>
      </c>
    </row>
    <row r="274" spans="1:22" s="238" customFormat="1" ht="22.5" customHeight="1">
      <c r="A274" s="282" t="s">
        <v>289</v>
      </c>
      <c r="B274" s="268" t="s">
        <v>1166</v>
      </c>
      <c r="C274" s="265" t="s">
        <v>1167</v>
      </c>
      <c r="D274" s="271">
        <v>4.95E-4</v>
      </c>
      <c r="E274" s="267">
        <v>4.2000000000000002E-4</v>
      </c>
      <c r="F274" s="267" t="s">
        <v>1365</v>
      </c>
      <c r="G274" s="267" t="s">
        <v>1365</v>
      </c>
      <c r="H274" s="267" t="s">
        <v>1365</v>
      </c>
      <c r="I274" s="267" t="s">
        <v>1365</v>
      </c>
      <c r="J274" s="267" t="s">
        <v>1365</v>
      </c>
      <c r="K274" s="267" t="s">
        <v>1365</v>
      </c>
      <c r="L274" s="267" t="s">
        <v>1365</v>
      </c>
      <c r="M274" s="267" t="s">
        <v>1365</v>
      </c>
      <c r="N274" s="267" t="s">
        <v>1365</v>
      </c>
      <c r="O274" s="267" t="s">
        <v>1365</v>
      </c>
      <c r="P274" s="270"/>
      <c r="Q274" s="270"/>
      <c r="R274" s="270"/>
      <c r="S274" s="270"/>
      <c r="T274" s="270"/>
      <c r="U274" s="270"/>
      <c r="V274" s="267" t="s">
        <v>1365</v>
      </c>
    </row>
    <row r="275" spans="1:22" s="238" customFormat="1" ht="22.5" customHeight="1">
      <c r="A275" s="282" t="s">
        <v>290</v>
      </c>
      <c r="B275" s="268" t="s">
        <v>1642</v>
      </c>
      <c r="C275" s="265" t="s">
        <v>754</v>
      </c>
      <c r="D275" s="271">
        <v>4.66E-4</v>
      </c>
      <c r="E275" s="267" t="s">
        <v>1365</v>
      </c>
      <c r="F275" s="267">
        <v>0</v>
      </c>
      <c r="G275" s="267">
        <v>4.1300000000000001E-4</v>
      </c>
      <c r="H275" s="267" t="s">
        <v>1365</v>
      </c>
      <c r="I275" s="267" t="s">
        <v>1365</v>
      </c>
      <c r="J275" s="267" t="s">
        <v>1365</v>
      </c>
      <c r="K275" s="267" t="s">
        <v>1365</v>
      </c>
      <c r="L275" s="267" t="s">
        <v>1365</v>
      </c>
      <c r="M275" s="267" t="s">
        <v>1365</v>
      </c>
      <c r="N275" s="267" t="s">
        <v>1365</v>
      </c>
      <c r="O275" s="267" t="s">
        <v>1365</v>
      </c>
      <c r="P275" s="270"/>
      <c r="Q275" s="270"/>
      <c r="R275" s="270"/>
      <c r="S275" s="270"/>
      <c r="T275" s="270"/>
      <c r="U275" s="270"/>
      <c r="V275" s="267">
        <v>3.1700000000000001E-4</v>
      </c>
    </row>
    <row r="276" spans="1:22" s="238" customFormat="1" ht="22.5" customHeight="1">
      <c r="A276" s="282" t="s">
        <v>291</v>
      </c>
      <c r="B276" s="268" t="s">
        <v>1643</v>
      </c>
      <c r="C276" s="265" t="s">
        <v>1644</v>
      </c>
      <c r="D276" s="271">
        <v>4.5399999999999998E-4</v>
      </c>
      <c r="E276" s="267" t="s">
        <v>1365</v>
      </c>
      <c r="F276" s="267">
        <v>0</v>
      </c>
      <c r="G276" s="267">
        <v>0</v>
      </c>
      <c r="H276" s="267">
        <v>0</v>
      </c>
      <c r="I276" s="267">
        <v>0</v>
      </c>
      <c r="J276" s="267">
        <v>0</v>
      </c>
      <c r="K276" s="267">
        <v>0</v>
      </c>
      <c r="L276" s="267">
        <v>5.1900000000000004E-4</v>
      </c>
      <c r="M276" s="267" t="s">
        <v>1365</v>
      </c>
      <c r="N276" s="267" t="s">
        <v>1365</v>
      </c>
      <c r="O276" s="267" t="s">
        <v>1365</v>
      </c>
      <c r="P276" s="270"/>
      <c r="Q276" s="270"/>
      <c r="R276" s="270"/>
      <c r="S276" s="270"/>
      <c r="T276" s="270"/>
      <c r="U276" s="270"/>
      <c r="V276" s="267">
        <v>5.31E-4</v>
      </c>
    </row>
    <row r="277" spans="1:22" s="238" customFormat="1" ht="22.5" customHeight="1">
      <c r="A277" s="282" t="s">
        <v>292</v>
      </c>
      <c r="B277" s="268" t="s">
        <v>1645</v>
      </c>
      <c r="C277" s="265" t="s">
        <v>1646</v>
      </c>
      <c r="D277" s="271">
        <v>4.6299999999999998E-4</v>
      </c>
      <c r="E277" s="267">
        <v>4.8799999999999999E-4</v>
      </c>
      <c r="F277" s="267" t="s">
        <v>1365</v>
      </c>
      <c r="G277" s="267" t="s">
        <v>1365</v>
      </c>
      <c r="H277" s="267" t="s">
        <v>1365</v>
      </c>
      <c r="I277" s="267" t="s">
        <v>1365</v>
      </c>
      <c r="J277" s="267" t="s">
        <v>1365</v>
      </c>
      <c r="K277" s="267" t="s">
        <v>1365</v>
      </c>
      <c r="L277" s="267" t="s">
        <v>1365</v>
      </c>
      <c r="M277" s="267" t="s">
        <v>1365</v>
      </c>
      <c r="N277" s="267" t="s">
        <v>1365</v>
      </c>
      <c r="O277" s="267" t="s">
        <v>1365</v>
      </c>
      <c r="P277" s="270"/>
      <c r="Q277" s="270"/>
      <c r="R277" s="270"/>
      <c r="S277" s="270"/>
      <c r="T277" s="270"/>
      <c r="U277" s="270"/>
      <c r="V277" s="267" t="s">
        <v>1365</v>
      </c>
    </row>
    <row r="278" spans="1:22" s="238" customFormat="1" ht="22.5" customHeight="1">
      <c r="A278" s="282" t="s">
        <v>293</v>
      </c>
      <c r="B278" s="268" t="s">
        <v>1647</v>
      </c>
      <c r="C278" s="265" t="s">
        <v>755</v>
      </c>
      <c r="D278" s="271">
        <v>5.53E-4</v>
      </c>
      <c r="E278" s="267" t="s">
        <v>1365</v>
      </c>
      <c r="F278" s="267">
        <v>0</v>
      </c>
      <c r="G278" s="267">
        <v>5.4100000000000003E-4</v>
      </c>
      <c r="H278" s="267" t="s">
        <v>1365</v>
      </c>
      <c r="I278" s="267" t="s">
        <v>1365</v>
      </c>
      <c r="J278" s="267" t="s">
        <v>1365</v>
      </c>
      <c r="K278" s="267" t="s">
        <v>1365</v>
      </c>
      <c r="L278" s="267" t="s">
        <v>1365</v>
      </c>
      <c r="M278" s="267" t="s">
        <v>1365</v>
      </c>
      <c r="N278" s="267" t="s">
        <v>1365</v>
      </c>
      <c r="O278" s="267" t="s">
        <v>1365</v>
      </c>
      <c r="P278" s="270"/>
      <c r="Q278" s="270"/>
      <c r="R278" s="270"/>
      <c r="S278" s="270"/>
      <c r="T278" s="270"/>
      <c r="U278" s="270"/>
      <c r="V278" s="267">
        <v>2.92E-4</v>
      </c>
    </row>
    <row r="279" spans="1:22" s="238" customFormat="1" ht="22.5" customHeight="1">
      <c r="A279" s="282" t="s">
        <v>294</v>
      </c>
      <c r="B279" s="268" t="s">
        <v>1648</v>
      </c>
      <c r="C279" s="265" t="s">
        <v>756</v>
      </c>
      <c r="D279" s="271">
        <v>3.9100000000000002E-4</v>
      </c>
      <c r="E279" s="267" t="s">
        <v>1365</v>
      </c>
      <c r="F279" s="267">
        <v>0</v>
      </c>
      <c r="G279" s="267">
        <v>0</v>
      </c>
      <c r="H279" s="267">
        <v>3.0800000000000001E-4</v>
      </c>
      <c r="I279" s="267">
        <v>4.0299999999999998E-4</v>
      </c>
      <c r="J279" s="267" t="s">
        <v>1365</v>
      </c>
      <c r="K279" s="267" t="s">
        <v>1365</v>
      </c>
      <c r="L279" s="267" t="s">
        <v>1365</v>
      </c>
      <c r="M279" s="267" t="s">
        <v>1365</v>
      </c>
      <c r="N279" s="267" t="s">
        <v>1365</v>
      </c>
      <c r="O279" s="267" t="s">
        <v>1365</v>
      </c>
      <c r="P279" s="270"/>
      <c r="Q279" s="270"/>
      <c r="R279" s="270"/>
      <c r="S279" s="270"/>
      <c r="T279" s="270"/>
      <c r="U279" s="270"/>
      <c r="V279" s="267">
        <v>0</v>
      </c>
    </row>
    <row r="280" spans="1:22" s="238" customFormat="1" ht="22.5" customHeight="1">
      <c r="A280" s="282" t="s">
        <v>295</v>
      </c>
      <c r="B280" s="268" t="s">
        <v>1649</v>
      </c>
      <c r="C280" s="265" t="s">
        <v>757</v>
      </c>
      <c r="D280" s="271">
        <v>4.3899999999999999E-4</v>
      </c>
      <c r="E280" s="267">
        <v>3.8499999999999998E-4</v>
      </c>
      <c r="F280" s="267" t="s">
        <v>1365</v>
      </c>
      <c r="G280" s="267" t="s">
        <v>1365</v>
      </c>
      <c r="H280" s="267" t="s">
        <v>1365</v>
      </c>
      <c r="I280" s="267" t="s">
        <v>1365</v>
      </c>
      <c r="J280" s="267" t="s">
        <v>1365</v>
      </c>
      <c r="K280" s="267" t="s">
        <v>1365</v>
      </c>
      <c r="L280" s="267" t="s">
        <v>1365</v>
      </c>
      <c r="M280" s="267" t="s">
        <v>1365</v>
      </c>
      <c r="N280" s="267" t="s">
        <v>1365</v>
      </c>
      <c r="O280" s="267" t="s">
        <v>1365</v>
      </c>
      <c r="P280" s="270"/>
      <c r="Q280" s="270"/>
      <c r="R280" s="270"/>
      <c r="S280" s="270"/>
      <c r="T280" s="270"/>
      <c r="U280" s="270"/>
      <c r="V280" s="267" t="s">
        <v>1365</v>
      </c>
    </row>
    <row r="281" spans="1:22" s="238" customFormat="1" ht="22.5" customHeight="1">
      <c r="A281" s="282" t="s">
        <v>296</v>
      </c>
      <c r="B281" s="268" t="s">
        <v>1650</v>
      </c>
      <c r="C281" s="265" t="s">
        <v>758</v>
      </c>
      <c r="D281" s="271">
        <v>4.5399999999999998E-4</v>
      </c>
      <c r="E281" s="267">
        <v>4.57E-4</v>
      </c>
      <c r="F281" s="267" t="s">
        <v>1365</v>
      </c>
      <c r="G281" s="267" t="s">
        <v>1365</v>
      </c>
      <c r="H281" s="267" t="s">
        <v>1365</v>
      </c>
      <c r="I281" s="267" t="s">
        <v>1365</v>
      </c>
      <c r="J281" s="267" t="s">
        <v>1365</v>
      </c>
      <c r="K281" s="267" t="s">
        <v>1365</v>
      </c>
      <c r="L281" s="267" t="s">
        <v>1365</v>
      </c>
      <c r="M281" s="267" t="s">
        <v>1365</v>
      </c>
      <c r="N281" s="267" t="s">
        <v>1365</v>
      </c>
      <c r="O281" s="267" t="s">
        <v>1365</v>
      </c>
      <c r="P281" s="270"/>
      <c r="Q281" s="270"/>
      <c r="R281" s="270"/>
      <c r="S281" s="270"/>
      <c r="T281" s="270"/>
      <c r="U281" s="270"/>
      <c r="V281" s="267" t="s">
        <v>1365</v>
      </c>
    </row>
    <row r="282" spans="1:22" s="238" customFormat="1" ht="22.5" customHeight="1">
      <c r="A282" s="282" t="s">
        <v>297</v>
      </c>
      <c r="B282" s="268" t="s">
        <v>1651</v>
      </c>
      <c r="C282" s="265" t="s">
        <v>759</v>
      </c>
      <c r="D282" s="271">
        <v>4.9200000000000003E-4</v>
      </c>
      <c r="E282" s="267">
        <v>4.3600000000000003E-4</v>
      </c>
      <c r="F282" s="267" t="s">
        <v>1365</v>
      </c>
      <c r="G282" s="267" t="s">
        <v>1365</v>
      </c>
      <c r="H282" s="267" t="s">
        <v>1365</v>
      </c>
      <c r="I282" s="267" t="s">
        <v>1365</v>
      </c>
      <c r="J282" s="267" t="s">
        <v>1365</v>
      </c>
      <c r="K282" s="267" t="s">
        <v>1365</v>
      </c>
      <c r="L282" s="267" t="s">
        <v>1365</v>
      </c>
      <c r="M282" s="267" t="s">
        <v>1365</v>
      </c>
      <c r="N282" s="267" t="s">
        <v>1365</v>
      </c>
      <c r="O282" s="267" t="s">
        <v>1365</v>
      </c>
      <c r="P282" s="270"/>
      <c r="Q282" s="270"/>
      <c r="R282" s="270"/>
      <c r="S282" s="270"/>
      <c r="T282" s="270"/>
      <c r="U282" s="270"/>
      <c r="V282" s="267" t="s">
        <v>1365</v>
      </c>
    </row>
    <row r="283" spans="1:22" s="238" customFormat="1" ht="22.5" customHeight="1">
      <c r="A283" s="282" t="s">
        <v>298</v>
      </c>
      <c r="B283" s="268" t="s">
        <v>1652</v>
      </c>
      <c r="C283" s="265" t="s">
        <v>760</v>
      </c>
      <c r="D283" s="271">
        <v>5.22E-4</v>
      </c>
      <c r="E283" s="267">
        <v>5.0699999999999996E-4</v>
      </c>
      <c r="F283" s="267" t="s">
        <v>1365</v>
      </c>
      <c r="G283" s="267" t="s">
        <v>1365</v>
      </c>
      <c r="H283" s="267" t="s">
        <v>1365</v>
      </c>
      <c r="I283" s="267" t="s">
        <v>1365</v>
      </c>
      <c r="J283" s="267" t="s">
        <v>1365</v>
      </c>
      <c r="K283" s="267" t="s">
        <v>1365</v>
      </c>
      <c r="L283" s="267" t="s">
        <v>1365</v>
      </c>
      <c r="M283" s="267" t="s">
        <v>1365</v>
      </c>
      <c r="N283" s="267" t="s">
        <v>1365</v>
      </c>
      <c r="O283" s="267" t="s">
        <v>1365</v>
      </c>
      <c r="P283" s="270"/>
      <c r="Q283" s="270"/>
      <c r="R283" s="270"/>
      <c r="S283" s="270"/>
      <c r="T283" s="270"/>
      <c r="U283" s="270"/>
      <c r="V283" s="267" t="s">
        <v>1365</v>
      </c>
    </row>
    <row r="284" spans="1:22" s="238" customFormat="1" ht="22.5" customHeight="1">
      <c r="A284" s="282" t="s">
        <v>299</v>
      </c>
      <c r="B284" s="268" t="s">
        <v>1653</v>
      </c>
      <c r="C284" s="265" t="s">
        <v>761</v>
      </c>
      <c r="D284" s="271">
        <v>4.0999999999999999E-4</v>
      </c>
      <c r="E284" s="267" t="s">
        <v>1365</v>
      </c>
      <c r="F284" s="267">
        <v>0</v>
      </c>
      <c r="G284" s="267">
        <v>5.3499999999999999E-4</v>
      </c>
      <c r="H284" s="267" t="s">
        <v>1365</v>
      </c>
      <c r="I284" s="267" t="s">
        <v>1365</v>
      </c>
      <c r="J284" s="267" t="s">
        <v>1365</v>
      </c>
      <c r="K284" s="267" t="s">
        <v>1365</v>
      </c>
      <c r="L284" s="267" t="s">
        <v>1365</v>
      </c>
      <c r="M284" s="267" t="s">
        <v>1365</v>
      </c>
      <c r="N284" s="267" t="s">
        <v>1365</v>
      </c>
      <c r="O284" s="267" t="s">
        <v>1365</v>
      </c>
      <c r="P284" s="270"/>
      <c r="Q284" s="270"/>
      <c r="R284" s="270"/>
      <c r="S284" s="270"/>
      <c r="T284" s="270"/>
      <c r="U284" s="270"/>
      <c r="V284" s="267">
        <v>6.29E-4</v>
      </c>
    </row>
    <row r="285" spans="1:22" s="238" customFormat="1" ht="22.5" customHeight="1">
      <c r="A285" s="282" t="s">
        <v>300</v>
      </c>
      <c r="B285" s="268" t="s">
        <v>1654</v>
      </c>
      <c r="C285" s="265" t="s">
        <v>762</v>
      </c>
      <c r="D285" s="271">
        <v>4.4099999999999999E-4</v>
      </c>
      <c r="E285" s="267" t="s">
        <v>1365</v>
      </c>
      <c r="F285" s="267">
        <v>0</v>
      </c>
      <c r="G285" s="267">
        <v>4.7899999999999999E-4</v>
      </c>
      <c r="H285" s="267" t="s">
        <v>1365</v>
      </c>
      <c r="I285" s="267" t="s">
        <v>1365</v>
      </c>
      <c r="J285" s="267" t="s">
        <v>1365</v>
      </c>
      <c r="K285" s="267" t="s">
        <v>1365</v>
      </c>
      <c r="L285" s="267" t="s">
        <v>1365</v>
      </c>
      <c r="M285" s="267" t="s">
        <v>1365</v>
      </c>
      <c r="N285" s="267" t="s">
        <v>1365</v>
      </c>
      <c r="O285" s="267" t="s">
        <v>1365</v>
      </c>
      <c r="P285" s="270"/>
      <c r="Q285" s="270"/>
      <c r="R285" s="270"/>
      <c r="S285" s="270"/>
      <c r="T285" s="270"/>
      <c r="U285" s="270"/>
      <c r="V285" s="267">
        <v>4.37E-4</v>
      </c>
    </row>
    <row r="286" spans="1:22" s="238" customFormat="1" ht="22.5" customHeight="1">
      <c r="A286" s="282" t="s">
        <v>301</v>
      </c>
      <c r="B286" s="268" t="s">
        <v>1655</v>
      </c>
      <c r="C286" s="265" t="s">
        <v>763</v>
      </c>
      <c r="D286" s="271">
        <v>4.17E-4</v>
      </c>
      <c r="E286" s="267">
        <v>3.6099999999999999E-4</v>
      </c>
      <c r="F286" s="267" t="s">
        <v>1365</v>
      </c>
      <c r="G286" s="267" t="s">
        <v>1365</v>
      </c>
      <c r="H286" s="267" t="s">
        <v>1365</v>
      </c>
      <c r="I286" s="267" t="s">
        <v>1365</v>
      </c>
      <c r="J286" s="267" t="s">
        <v>1365</v>
      </c>
      <c r="K286" s="267" t="s">
        <v>1365</v>
      </c>
      <c r="L286" s="267" t="s">
        <v>1365</v>
      </c>
      <c r="M286" s="267" t="s">
        <v>1365</v>
      </c>
      <c r="N286" s="267" t="s">
        <v>1365</v>
      </c>
      <c r="O286" s="267" t="s">
        <v>1365</v>
      </c>
      <c r="P286" s="270"/>
      <c r="Q286" s="270"/>
      <c r="R286" s="270"/>
      <c r="S286" s="270"/>
      <c r="T286" s="270"/>
      <c r="U286" s="270"/>
      <c r="V286" s="267" t="s">
        <v>1365</v>
      </c>
    </row>
    <row r="287" spans="1:22" s="238" customFormat="1" ht="22.5" customHeight="1">
      <c r="A287" s="282" t="s">
        <v>302</v>
      </c>
      <c r="B287" s="268" t="s">
        <v>1656</v>
      </c>
      <c r="C287" s="265" t="s">
        <v>764</v>
      </c>
      <c r="D287" s="271">
        <v>6.3900000000000003E-4</v>
      </c>
      <c r="E287" s="267" t="s">
        <v>1365</v>
      </c>
      <c r="F287" s="267">
        <v>0</v>
      </c>
      <c r="G287" s="267">
        <v>6.6100000000000002E-4</v>
      </c>
      <c r="H287" s="267" t="s">
        <v>1365</v>
      </c>
      <c r="I287" s="267" t="s">
        <v>1365</v>
      </c>
      <c r="J287" s="267" t="s">
        <v>1365</v>
      </c>
      <c r="K287" s="267" t="s">
        <v>1365</v>
      </c>
      <c r="L287" s="267" t="s">
        <v>1365</v>
      </c>
      <c r="M287" s="267" t="s">
        <v>1365</v>
      </c>
      <c r="N287" s="267" t="s">
        <v>1365</v>
      </c>
      <c r="O287" s="267" t="s">
        <v>1365</v>
      </c>
      <c r="P287" s="270"/>
      <c r="Q287" s="270"/>
      <c r="R287" s="270"/>
      <c r="S287" s="270"/>
      <c r="T287" s="270"/>
      <c r="U287" s="270"/>
      <c r="V287" s="267">
        <v>3.97E-4</v>
      </c>
    </row>
    <row r="288" spans="1:22" s="238" customFormat="1" ht="22.5" customHeight="1">
      <c r="A288" s="282" t="s">
        <v>303</v>
      </c>
      <c r="B288" s="268" t="s">
        <v>1657</v>
      </c>
      <c r="C288" s="265" t="s">
        <v>765</v>
      </c>
      <c r="D288" s="271">
        <v>8.3000000000000001E-4</v>
      </c>
      <c r="E288" s="267" t="s">
        <v>1365</v>
      </c>
      <c r="F288" s="267">
        <v>0</v>
      </c>
      <c r="G288" s="267">
        <v>7.8399999999999997E-4</v>
      </c>
      <c r="H288" s="267" t="s">
        <v>1365</v>
      </c>
      <c r="I288" s="267" t="s">
        <v>1365</v>
      </c>
      <c r="J288" s="267" t="s">
        <v>1365</v>
      </c>
      <c r="K288" s="267" t="s">
        <v>1365</v>
      </c>
      <c r="L288" s="267" t="s">
        <v>1365</v>
      </c>
      <c r="M288" s="267" t="s">
        <v>1365</v>
      </c>
      <c r="N288" s="267" t="s">
        <v>1365</v>
      </c>
      <c r="O288" s="267" t="s">
        <v>1365</v>
      </c>
      <c r="P288" s="270"/>
      <c r="Q288" s="270"/>
      <c r="R288" s="270"/>
      <c r="S288" s="270"/>
      <c r="T288" s="270"/>
      <c r="U288" s="270"/>
      <c r="V288" s="267">
        <v>1.0900000000000001E-4</v>
      </c>
    </row>
    <row r="289" spans="1:22" s="238" customFormat="1" ht="22.5" customHeight="1">
      <c r="A289" s="282" t="s">
        <v>304</v>
      </c>
      <c r="B289" s="268" t="s">
        <v>1658</v>
      </c>
      <c r="C289" s="265" t="s">
        <v>766</v>
      </c>
      <c r="D289" s="271">
        <v>4.46E-4</v>
      </c>
      <c r="E289" s="267">
        <v>4.6900000000000002E-4</v>
      </c>
      <c r="F289" s="267" t="s">
        <v>1365</v>
      </c>
      <c r="G289" s="267" t="s">
        <v>1365</v>
      </c>
      <c r="H289" s="267" t="s">
        <v>1365</v>
      </c>
      <c r="I289" s="267" t="s">
        <v>1365</v>
      </c>
      <c r="J289" s="267" t="s">
        <v>1365</v>
      </c>
      <c r="K289" s="267" t="s">
        <v>1365</v>
      </c>
      <c r="L289" s="267" t="s">
        <v>1365</v>
      </c>
      <c r="M289" s="267" t="s">
        <v>1365</v>
      </c>
      <c r="N289" s="267" t="s">
        <v>1365</v>
      </c>
      <c r="O289" s="267" t="s">
        <v>1365</v>
      </c>
      <c r="P289" s="270"/>
      <c r="Q289" s="270"/>
      <c r="R289" s="270"/>
      <c r="S289" s="270"/>
      <c r="T289" s="270"/>
      <c r="U289" s="270"/>
      <c r="V289" s="267" t="s">
        <v>1365</v>
      </c>
    </row>
    <row r="290" spans="1:22" s="238" customFormat="1" ht="22.5" customHeight="1">
      <c r="A290" s="282" t="s">
        <v>305</v>
      </c>
      <c r="B290" s="268" t="s">
        <v>1659</v>
      </c>
      <c r="C290" s="265" t="s">
        <v>1660</v>
      </c>
      <c r="D290" s="271">
        <v>4.6799999999999999E-4</v>
      </c>
      <c r="E290" s="267" t="s">
        <v>1365</v>
      </c>
      <c r="F290" s="267">
        <v>0</v>
      </c>
      <c r="G290" s="267">
        <v>0</v>
      </c>
      <c r="H290" s="267">
        <v>4.1899999999999999E-4</v>
      </c>
      <c r="I290" s="267" t="s">
        <v>1365</v>
      </c>
      <c r="J290" s="267" t="s">
        <v>1365</v>
      </c>
      <c r="K290" s="267" t="s">
        <v>1365</v>
      </c>
      <c r="L290" s="267" t="s">
        <v>1365</v>
      </c>
      <c r="M290" s="267" t="s">
        <v>1365</v>
      </c>
      <c r="N290" s="267" t="s">
        <v>1365</v>
      </c>
      <c r="O290" s="267" t="s">
        <v>1365</v>
      </c>
      <c r="P290" s="270"/>
      <c r="Q290" s="270"/>
      <c r="R290" s="270"/>
      <c r="S290" s="270"/>
      <c r="T290" s="270"/>
      <c r="U290" s="270"/>
      <c r="V290" s="267">
        <v>4.2299999999999998E-4</v>
      </c>
    </row>
    <row r="291" spans="1:22" ht="22.5" customHeight="1">
      <c r="A291" s="282" t="s">
        <v>306</v>
      </c>
      <c r="B291" s="268" t="s">
        <v>1661</v>
      </c>
      <c r="C291" s="265" t="s">
        <v>767</v>
      </c>
      <c r="D291" s="271">
        <v>4.0099999999999999E-4</v>
      </c>
      <c r="E291" s="267">
        <v>4.0099999999999999E-4</v>
      </c>
      <c r="F291" s="267" t="s">
        <v>1365</v>
      </c>
      <c r="G291" s="267" t="s">
        <v>1365</v>
      </c>
      <c r="H291" s="267" t="s">
        <v>1365</v>
      </c>
      <c r="I291" s="267" t="s">
        <v>1365</v>
      </c>
      <c r="J291" s="267" t="s">
        <v>1365</v>
      </c>
      <c r="K291" s="267" t="s">
        <v>1365</v>
      </c>
      <c r="L291" s="267" t="s">
        <v>1365</v>
      </c>
      <c r="M291" s="267" t="s">
        <v>1365</v>
      </c>
      <c r="N291" s="267" t="s">
        <v>1365</v>
      </c>
      <c r="O291" s="267" t="s">
        <v>1365</v>
      </c>
      <c r="P291" s="270"/>
      <c r="Q291" s="270"/>
      <c r="R291" s="270"/>
      <c r="S291" s="270"/>
      <c r="T291" s="270"/>
      <c r="U291" s="270"/>
      <c r="V291" s="267" t="s">
        <v>1365</v>
      </c>
    </row>
    <row r="292" spans="1:22" ht="22.5" customHeight="1">
      <c r="A292" s="282" t="s">
        <v>307</v>
      </c>
      <c r="B292" s="268" t="s">
        <v>1662</v>
      </c>
      <c r="C292" s="265" t="s">
        <v>1663</v>
      </c>
      <c r="D292" s="271">
        <v>4.1399999999999998E-4</v>
      </c>
      <c r="E292" s="267">
        <v>4.3399999999999998E-4</v>
      </c>
      <c r="F292" s="267" t="s">
        <v>1365</v>
      </c>
      <c r="G292" s="267" t="s">
        <v>1365</v>
      </c>
      <c r="H292" s="267" t="s">
        <v>1365</v>
      </c>
      <c r="I292" s="267" t="s">
        <v>1365</v>
      </c>
      <c r="J292" s="267" t="s">
        <v>1365</v>
      </c>
      <c r="K292" s="267" t="s">
        <v>1365</v>
      </c>
      <c r="L292" s="267" t="s">
        <v>1365</v>
      </c>
      <c r="M292" s="267" t="s">
        <v>1365</v>
      </c>
      <c r="N292" s="267" t="s">
        <v>1365</v>
      </c>
      <c r="O292" s="267" t="s">
        <v>1365</v>
      </c>
      <c r="P292" s="270"/>
      <c r="Q292" s="270"/>
      <c r="R292" s="270"/>
      <c r="S292" s="270"/>
      <c r="T292" s="270"/>
      <c r="U292" s="270"/>
      <c r="V292" s="267" t="s">
        <v>1365</v>
      </c>
    </row>
    <row r="293" spans="1:22" ht="22.5" customHeight="1">
      <c r="A293" s="282" t="s">
        <v>308</v>
      </c>
      <c r="B293" s="268" t="s">
        <v>1664</v>
      </c>
      <c r="C293" s="265" t="s">
        <v>1665</v>
      </c>
      <c r="D293" s="271">
        <v>4.0400000000000001E-4</v>
      </c>
      <c r="E293" s="267">
        <v>4.4799999999999999E-4</v>
      </c>
      <c r="F293" s="267" t="s">
        <v>1365</v>
      </c>
      <c r="G293" s="267" t="s">
        <v>1365</v>
      </c>
      <c r="H293" s="267" t="s">
        <v>1365</v>
      </c>
      <c r="I293" s="267" t="s">
        <v>1365</v>
      </c>
      <c r="J293" s="267" t="s">
        <v>1365</v>
      </c>
      <c r="K293" s="267" t="s">
        <v>1365</v>
      </c>
      <c r="L293" s="267" t="s">
        <v>1365</v>
      </c>
      <c r="M293" s="267" t="s">
        <v>1365</v>
      </c>
      <c r="N293" s="267" t="s">
        <v>1365</v>
      </c>
      <c r="O293" s="267" t="s">
        <v>1365</v>
      </c>
      <c r="P293" s="270"/>
      <c r="Q293" s="270"/>
      <c r="R293" s="270"/>
      <c r="S293" s="270"/>
      <c r="T293" s="270"/>
      <c r="U293" s="270"/>
      <c r="V293" s="267" t="s">
        <v>1365</v>
      </c>
    </row>
    <row r="294" spans="1:22" ht="22.5" customHeight="1">
      <c r="A294" s="282" t="s">
        <v>309</v>
      </c>
      <c r="B294" s="268" t="s">
        <v>1666</v>
      </c>
      <c r="C294" s="265" t="s">
        <v>768</v>
      </c>
      <c r="D294" s="271">
        <v>4.3399999999999998E-4</v>
      </c>
      <c r="E294" s="267">
        <v>1.5999999999999999E-5</v>
      </c>
      <c r="F294" s="267" t="s">
        <v>1365</v>
      </c>
      <c r="G294" s="267" t="s">
        <v>1365</v>
      </c>
      <c r="H294" s="267" t="s">
        <v>1365</v>
      </c>
      <c r="I294" s="267" t="s">
        <v>1365</v>
      </c>
      <c r="J294" s="267" t="s">
        <v>1365</v>
      </c>
      <c r="K294" s="267" t="s">
        <v>1365</v>
      </c>
      <c r="L294" s="267" t="s">
        <v>1365</v>
      </c>
      <c r="M294" s="267" t="s">
        <v>1365</v>
      </c>
      <c r="N294" s="267" t="s">
        <v>1365</v>
      </c>
      <c r="O294" s="267" t="s">
        <v>1365</v>
      </c>
      <c r="P294" s="270"/>
      <c r="Q294" s="270"/>
      <c r="R294" s="270"/>
      <c r="S294" s="270"/>
      <c r="T294" s="270"/>
      <c r="U294" s="270"/>
      <c r="V294" s="267" t="s">
        <v>1365</v>
      </c>
    </row>
    <row r="295" spans="1:22" ht="22.5" customHeight="1">
      <c r="A295" s="282" t="s">
        <v>310</v>
      </c>
      <c r="B295" s="268" t="s">
        <v>1667</v>
      </c>
      <c r="C295" s="265" t="s">
        <v>769</v>
      </c>
      <c r="D295" s="271">
        <v>5.5900000000000004E-4</v>
      </c>
      <c r="E295" s="267">
        <v>5.0299999999999997E-4</v>
      </c>
      <c r="F295" s="267" t="s">
        <v>1365</v>
      </c>
      <c r="G295" s="267" t="s">
        <v>1365</v>
      </c>
      <c r="H295" s="267" t="s">
        <v>1365</v>
      </c>
      <c r="I295" s="267" t="s">
        <v>1365</v>
      </c>
      <c r="J295" s="267" t="s">
        <v>1365</v>
      </c>
      <c r="K295" s="267" t="s">
        <v>1365</v>
      </c>
      <c r="L295" s="267" t="s">
        <v>1365</v>
      </c>
      <c r="M295" s="267" t="s">
        <v>1365</v>
      </c>
      <c r="N295" s="267" t="s">
        <v>1365</v>
      </c>
      <c r="O295" s="267" t="s">
        <v>1365</v>
      </c>
      <c r="P295" s="270"/>
      <c r="Q295" s="270"/>
      <c r="R295" s="270"/>
      <c r="S295" s="270"/>
      <c r="T295" s="270"/>
      <c r="U295" s="270"/>
      <c r="V295" s="267" t="s">
        <v>1365</v>
      </c>
    </row>
    <row r="296" spans="1:22" ht="22.5" customHeight="1">
      <c r="A296" s="282" t="s">
        <v>311</v>
      </c>
      <c r="B296" s="268" t="s">
        <v>1668</v>
      </c>
      <c r="C296" s="265" t="s">
        <v>770</v>
      </c>
      <c r="D296" s="271">
        <v>4.8799999999999999E-4</v>
      </c>
      <c r="E296" s="267">
        <v>4.3199999999999998E-4</v>
      </c>
      <c r="F296" s="267" t="s">
        <v>1365</v>
      </c>
      <c r="G296" s="267" t="s">
        <v>1365</v>
      </c>
      <c r="H296" s="267" t="s">
        <v>1365</v>
      </c>
      <c r="I296" s="267" t="s">
        <v>1365</v>
      </c>
      <c r="J296" s="267" t="s">
        <v>1365</v>
      </c>
      <c r="K296" s="267" t="s">
        <v>1365</v>
      </c>
      <c r="L296" s="267" t="s">
        <v>1365</v>
      </c>
      <c r="M296" s="267" t="s">
        <v>1365</v>
      </c>
      <c r="N296" s="267" t="s">
        <v>1365</v>
      </c>
      <c r="O296" s="267" t="s">
        <v>1365</v>
      </c>
      <c r="P296" s="270"/>
      <c r="Q296" s="270"/>
      <c r="R296" s="270"/>
      <c r="S296" s="270"/>
      <c r="T296" s="270"/>
      <c r="U296" s="270"/>
      <c r="V296" s="267" t="s">
        <v>1365</v>
      </c>
    </row>
    <row r="297" spans="1:22" ht="22.5" customHeight="1">
      <c r="A297" s="282" t="s">
        <v>312</v>
      </c>
      <c r="B297" s="268" t="s">
        <v>1669</v>
      </c>
      <c r="C297" s="265" t="s">
        <v>771</v>
      </c>
      <c r="D297" s="271">
        <v>4.5399999999999998E-4</v>
      </c>
      <c r="E297" s="267">
        <v>4.3199999999999998E-4</v>
      </c>
      <c r="F297" s="267" t="s">
        <v>1365</v>
      </c>
      <c r="G297" s="267" t="s">
        <v>1365</v>
      </c>
      <c r="H297" s="267" t="s">
        <v>1365</v>
      </c>
      <c r="I297" s="267" t="s">
        <v>1365</v>
      </c>
      <c r="J297" s="267" t="s">
        <v>1365</v>
      </c>
      <c r="K297" s="267" t="s">
        <v>1365</v>
      </c>
      <c r="L297" s="267" t="s">
        <v>1365</v>
      </c>
      <c r="M297" s="267" t="s">
        <v>1365</v>
      </c>
      <c r="N297" s="267" t="s">
        <v>1365</v>
      </c>
      <c r="O297" s="267" t="s">
        <v>1365</v>
      </c>
      <c r="P297" s="270"/>
      <c r="Q297" s="270"/>
      <c r="R297" s="270"/>
      <c r="S297" s="270"/>
      <c r="T297" s="270"/>
      <c r="U297" s="270"/>
      <c r="V297" s="267" t="s">
        <v>1365</v>
      </c>
    </row>
    <row r="298" spans="1:22" ht="22.5" customHeight="1">
      <c r="A298" s="282" t="s">
        <v>313</v>
      </c>
      <c r="B298" s="268" t="s">
        <v>1670</v>
      </c>
      <c r="C298" s="265" t="s">
        <v>772</v>
      </c>
      <c r="D298" s="271">
        <v>4.6999999999999999E-4</v>
      </c>
      <c r="E298" s="267">
        <v>5.2899999999999996E-4</v>
      </c>
      <c r="F298" s="267" t="s">
        <v>1365</v>
      </c>
      <c r="G298" s="267" t="s">
        <v>1365</v>
      </c>
      <c r="H298" s="267" t="s">
        <v>1365</v>
      </c>
      <c r="I298" s="267" t="s">
        <v>1365</v>
      </c>
      <c r="J298" s="267" t="s">
        <v>1365</v>
      </c>
      <c r="K298" s="267" t="s">
        <v>1365</v>
      </c>
      <c r="L298" s="267" t="s">
        <v>1365</v>
      </c>
      <c r="M298" s="267" t="s">
        <v>1365</v>
      </c>
      <c r="N298" s="267" t="s">
        <v>1365</v>
      </c>
      <c r="O298" s="267" t="s">
        <v>1365</v>
      </c>
      <c r="P298" s="270"/>
      <c r="Q298" s="270"/>
      <c r="R298" s="270"/>
      <c r="S298" s="270"/>
      <c r="T298" s="270"/>
      <c r="U298" s="270"/>
      <c r="V298" s="267" t="s">
        <v>1365</v>
      </c>
    </row>
    <row r="299" spans="1:22" ht="22.5" customHeight="1">
      <c r="A299" s="282" t="s">
        <v>314</v>
      </c>
      <c r="B299" s="268" t="s">
        <v>1671</v>
      </c>
      <c r="C299" s="265" t="s">
        <v>773</v>
      </c>
      <c r="D299" s="271">
        <v>4.4099999999999999E-4</v>
      </c>
      <c r="E299" s="267">
        <v>5.1900000000000004E-4</v>
      </c>
      <c r="F299" s="267" t="s">
        <v>1365</v>
      </c>
      <c r="G299" s="267" t="s">
        <v>1365</v>
      </c>
      <c r="H299" s="267" t="s">
        <v>1365</v>
      </c>
      <c r="I299" s="267" t="s">
        <v>1365</v>
      </c>
      <c r="J299" s="267" t="s">
        <v>1365</v>
      </c>
      <c r="K299" s="267" t="s">
        <v>1365</v>
      </c>
      <c r="L299" s="267" t="s">
        <v>1365</v>
      </c>
      <c r="M299" s="267" t="s">
        <v>1365</v>
      </c>
      <c r="N299" s="267" t="s">
        <v>1365</v>
      </c>
      <c r="O299" s="267" t="s">
        <v>1365</v>
      </c>
      <c r="P299" s="270"/>
      <c r="Q299" s="270"/>
      <c r="R299" s="270"/>
      <c r="S299" s="270"/>
      <c r="T299" s="270"/>
      <c r="U299" s="270"/>
      <c r="V299" s="267" t="s">
        <v>1365</v>
      </c>
    </row>
    <row r="300" spans="1:22" ht="22.5" customHeight="1">
      <c r="A300" s="282" t="s">
        <v>315</v>
      </c>
      <c r="B300" s="268" t="s">
        <v>1672</v>
      </c>
      <c r="C300" s="265" t="s">
        <v>774</v>
      </c>
      <c r="D300" s="271">
        <v>4.2299999999999998E-4</v>
      </c>
      <c r="E300" s="267" t="s">
        <v>1365</v>
      </c>
      <c r="F300" s="267">
        <v>0</v>
      </c>
      <c r="G300" s="267">
        <v>4.6999999999999999E-4</v>
      </c>
      <c r="H300" s="267" t="s">
        <v>1365</v>
      </c>
      <c r="I300" s="267" t="s">
        <v>1365</v>
      </c>
      <c r="J300" s="267" t="s">
        <v>1365</v>
      </c>
      <c r="K300" s="267" t="s">
        <v>1365</v>
      </c>
      <c r="L300" s="267" t="s">
        <v>1365</v>
      </c>
      <c r="M300" s="267" t="s">
        <v>1365</v>
      </c>
      <c r="N300" s="267" t="s">
        <v>1365</v>
      </c>
      <c r="O300" s="267" t="s">
        <v>1365</v>
      </c>
      <c r="P300" s="270"/>
      <c r="Q300" s="270"/>
      <c r="R300" s="270"/>
      <c r="S300" s="270"/>
      <c r="T300" s="270"/>
      <c r="U300" s="270"/>
      <c r="V300" s="267">
        <v>5.0299999999999997E-4</v>
      </c>
    </row>
    <row r="301" spans="1:22" ht="22.5" customHeight="1">
      <c r="A301" s="282" t="s">
        <v>316</v>
      </c>
      <c r="B301" s="268" t="s">
        <v>1673</v>
      </c>
      <c r="C301" s="265" t="s">
        <v>1674</v>
      </c>
      <c r="D301" s="271">
        <v>4.75E-4</v>
      </c>
      <c r="E301" s="267" t="s">
        <v>1365</v>
      </c>
      <c r="F301" s="267">
        <v>0</v>
      </c>
      <c r="G301" s="267">
        <v>0</v>
      </c>
      <c r="H301" s="267">
        <v>4.2299999999999998E-4</v>
      </c>
      <c r="I301" s="267" t="s">
        <v>1365</v>
      </c>
      <c r="J301" s="267" t="s">
        <v>1365</v>
      </c>
      <c r="K301" s="267" t="s">
        <v>1365</v>
      </c>
      <c r="L301" s="267" t="s">
        <v>1365</v>
      </c>
      <c r="M301" s="267" t="s">
        <v>1365</v>
      </c>
      <c r="N301" s="267" t="s">
        <v>1365</v>
      </c>
      <c r="O301" s="267" t="s">
        <v>1365</v>
      </c>
      <c r="P301" s="270"/>
      <c r="Q301" s="270"/>
      <c r="R301" s="270"/>
      <c r="S301" s="270"/>
      <c r="T301" s="270"/>
      <c r="U301" s="270"/>
      <c r="V301" s="267">
        <v>4.5800000000000002E-4</v>
      </c>
    </row>
    <row r="302" spans="1:22" ht="22.5" customHeight="1">
      <c r="A302" s="282" t="s">
        <v>317</v>
      </c>
      <c r="B302" s="268" t="s">
        <v>1675</v>
      </c>
      <c r="C302" s="265" t="s">
        <v>775</v>
      </c>
      <c r="D302" s="271">
        <v>4.64E-4</v>
      </c>
      <c r="E302" s="267">
        <v>4.08E-4</v>
      </c>
      <c r="F302" s="267" t="s">
        <v>1365</v>
      </c>
      <c r="G302" s="267" t="s">
        <v>1365</v>
      </c>
      <c r="H302" s="267" t="s">
        <v>1365</v>
      </c>
      <c r="I302" s="267" t="s">
        <v>1365</v>
      </c>
      <c r="J302" s="267" t="s">
        <v>1365</v>
      </c>
      <c r="K302" s="267" t="s">
        <v>1365</v>
      </c>
      <c r="L302" s="267" t="s">
        <v>1365</v>
      </c>
      <c r="M302" s="267" t="s">
        <v>1365</v>
      </c>
      <c r="N302" s="267" t="s">
        <v>1365</v>
      </c>
      <c r="O302" s="267" t="s">
        <v>1365</v>
      </c>
      <c r="P302" s="270"/>
      <c r="Q302" s="270"/>
      <c r="R302" s="270"/>
      <c r="S302" s="270"/>
      <c r="T302" s="270"/>
      <c r="U302" s="270"/>
      <c r="V302" s="267" t="s">
        <v>1365</v>
      </c>
    </row>
    <row r="303" spans="1:22" ht="22.5" customHeight="1">
      <c r="A303" s="282" t="s">
        <v>318</v>
      </c>
      <c r="B303" s="268" t="s">
        <v>1676</v>
      </c>
      <c r="C303" s="265" t="s">
        <v>776</v>
      </c>
      <c r="D303" s="271">
        <v>4.4499999999999997E-4</v>
      </c>
      <c r="E303" s="267">
        <v>3.8900000000000002E-4</v>
      </c>
      <c r="F303" s="267" t="s">
        <v>1365</v>
      </c>
      <c r="G303" s="267" t="s">
        <v>1365</v>
      </c>
      <c r="H303" s="267" t="s">
        <v>1365</v>
      </c>
      <c r="I303" s="267" t="s">
        <v>1365</v>
      </c>
      <c r="J303" s="267" t="s">
        <v>1365</v>
      </c>
      <c r="K303" s="267" t="s">
        <v>1365</v>
      </c>
      <c r="L303" s="267" t="s">
        <v>1365</v>
      </c>
      <c r="M303" s="267" t="s">
        <v>1365</v>
      </c>
      <c r="N303" s="267" t="s">
        <v>1365</v>
      </c>
      <c r="O303" s="267" t="s">
        <v>1365</v>
      </c>
      <c r="P303" s="270"/>
      <c r="Q303" s="270"/>
      <c r="R303" s="270"/>
      <c r="S303" s="270"/>
      <c r="T303" s="270"/>
      <c r="U303" s="270"/>
      <c r="V303" s="267" t="s">
        <v>1365</v>
      </c>
    </row>
    <row r="304" spans="1:22" ht="22.5" customHeight="1">
      <c r="A304" s="282" t="s">
        <v>777</v>
      </c>
      <c r="B304" s="268" t="s">
        <v>1677</v>
      </c>
      <c r="C304" s="265" t="s">
        <v>1678</v>
      </c>
      <c r="D304" s="271">
        <v>4.6200000000000001E-4</v>
      </c>
      <c r="E304" s="267">
        <v>5.0500000000000002E-4</v>
      </c>
      <c r="F304" s="267" t="s">
        <v>1365</v>
      </c>
      <c r="G304" s="267" t="s">
        <v>1365</v>
      </c>
      <c r="H304" s="267" t="s">
        <v>1365</v>
      </c>
      <c r="I304" s="267" t="s">
        <v>1365</v>
      </c>
      <c r="J304" s="267" t="s">
        <v>1365</v>
      </c>
      <c r="K304" s="267" t="s">
        <v>1365</v>
      </c>
      <c r="L304" s="267" t="s">
        <v>1365</v>
      </c>
      <c r="M304" s="267" t="s">
        <v>1365</v>
      </c>
      <c r="N304" s="267" t="s">
        <v>1365</v>
      </c>
      <c r="O304" s="267" t="s">
        <v>1365</v>
      </c>
      <c r="P304" s="270"/>
      <c r="Q304" s="270"/>
      <c r="R304" s="270"/>
      <c r="S304" s="270"/>
      <c r="T304" s="270"/>
      <c r="U304" s="270"/>
      <c r="V304" s="267" t="s">
        <v>1365</v>
      </c>
    </row>
    <row r="305" spans="1:22" ht="22.5" customHeight="1">
      <c r="A305" s="282" t="s">
        <v>319</v>
      </c>
      <c r="B305" s="268" t="s">
        <v>1679</v>
      </c>
      <c r="C305" s="265" t="s">
        <v>1680</v>
      </c>
      <c r="D305" s="271">
        <v>4.5600000000000003E-4</v>
      </c>
      <c r="E305" s="267" t="s">
        <v>1365</v>
      </c>
      <c r="F305" s="267">
        <v>0</v>
      </c>
      <c r="G305" s="267">
        <v>4.0200000000000001E-4</v>
      </c>
      <c r="H305" s="267" t="s">
        <v>1365</v>
      </c>
      <c r="I305" s="267" t="s">
        <v>1365</v>
      </c>
      <c r="J305" s="267" t="s">
        <v>1365</v>
      </c>
      <c r="K305" s="267" t="s">
        <v>1365</v>
      </c>
      <c r="L305" s="267" t="s">
        <v>1365</v>
      </c>
      <c r="M305" s="267" t="s">
        <v>1365</v>
      </c>
      <c r="N305" s="267" t="s">
        <v>1365</v>
      </c>
      <c r="O305" s="267" t="s">
        <v>1365</v>
      </c>
      <c r="P305" s="270"/>
      <c r="Q305" s="270"/>
      <c r="R305" s="270"/>
      <c r="S305" s="270"/>
      <c r="T305" s="270"/>
      <c r="U305" s="270"/>
      <c r="V305" s="267">
        <v>4.8299999999999998E-4</v>
      </c>
    </row>
    <row r="306" spans="1:22" ht="22.5" customHeight="1">
      <c r="A306" s="282" t="s">
        <v>320</v>
      </c>
      <c r="B306" s="268" t="s">
        <v>1681</v>
      </c>
      <c r="C306" s="265" t="s">
        <v>778</v>
      </c>
      <c r="D306" s="271">
        <v>4.0700000000000003E-4</v>
      </c>
      <c r="E306" s="267">
        <v>4.1599999999999997E-4</v>
      </c>
      <c r="F306" s="267" t="s">
        <v>1365</v>
      </c>
      <c r="G306" s="267" t="s">
        <v>1365</v>
      </c>
      <c r="H306" s="267" t="s">
        <v>1365</v>
      </c>
      <c r="I306" s="267" t="s">
        <v>1365</v>
      </c>
      <c r="J306" s="267" t="s">
        <v>1365</v>
      </c>
      <c r="K306" s="267" t="s">
        <v>1365</v>
      </c>
      <c r="L306" s="267" t="s">
        <v>1365</v>
      </c>
      <c r="M306" s="267" t="s">
        <v>1365</v>
      </c>
      <c r="N306" s="267" t="s">
        <v>1365</v>
      </c>
      <c r="O306" s="267" t="s">
        <v>1365</v>
      </c>
      <c r="P306" s="270"/>
      <c r="Q306" s="270"/>
      <c r="R306" s="270"/>
      <c r="S306" s="270"/>
      <c r="T306" s="270"/>
      <c r="U306" s="270"/>
      <c r="V306" s="267" t="s">
        <v>1365</v>
      </c>
    </row>
    <row r="307" spans="1:22" ht="22.5" customHeight="1">
      <c r="A307" s="282" t="s">
        <v>779</v>
      </c>
      <c r="B307" s="268" t="s">
        <v>1168</v>
      </c>
      <c r="C307" s="265" t="s">
        <v>1169</v>
      </c>
      <c r="D307" s="271">
        <v>3.2000000000000003E-4</v>
      </c>
      <c r="E307" s="267">
        <v>4.7899999999999999E-4</v>
      </c>
      <c r="F307" s="267" t="s">
        <v>1365</v>
      </c>
      <c r="G307" s="267" t="s">
        <v>1365</v>
      </c>
      <c r="H307" s="267" t="s">
        <v>1365</v>
      </c>
      <c r="I307" s="267" t="s">
        <v>1365</v>
      </c>
      <c r="J307" s="267" t="s">
        <v>1365</v>
      </c>
      <c r="K307" s="267" t="s">
        <v>1365</v>
      </c>
      <c r="L307" s="267" t="s">
        <v>1365</v>
      </c>
      <c r="M307" s="267" t="s">
        <v>1365</v>
      </c>
      <c r="N307" s="267" t="s">
        <v>1365</v>
      </c>
      <c r="O307" s="267" t="s">
        <v>1365</v>
      </c>
      <c r="P307" s="270"/>
      <c r="Q307" s="270"/>
      <c r="R307" s="270"/>
      <c r="S307" s="270"/>
      <c r="T307" s="270"/>
      <c r="U307" s="270"/>
      <c r="V307" s="267" t="s">
        <v>1365</v>
      </c>
    </row>
    <row r="308" spans="1:22" ht="22.5" customHeight="1">
      <c r="A308" s="282" t="s">
        <v>321</v>
      </c>
      <c r="B308" s="268" t="s">
        <v>1682</v>
      </c>
      <c r="C308" s="265" t="s">
        <v>780</v>
      </c>
      <c r="D308" s="271">
        <v>2.2000000000000001E-4</v>
      </c>
      <c r="E308" s="267" t="s">
        <v>1365</v>
      </c>
      <c r="F308" s="267">
        <v>0</v>
      </c>
      <c r="G308" s="267">
        <v>2.5399999999999999E-4</v>
      </c>
      <c r="H308" s="267">
        <v>3.6699999999999998E-4</v>
      </c>
      <c r="I308" s="267" t="s">
        <v>1365</v>
      </c>
      <c r="J308" s="267" t="s">
        <v>1365</v>
      </c>
      <c r="K308" s="267" t="s">
        <v>1365</v>
      </c>
      <c r="L308" s="267" t="s">
        <v>1365</v>
      </c>
      <c r="M308" s="267" t="s">
        <v>1365</v>
      </c>
      <c r="N308" s="267" t="s">
        <v>1365</v>
      </c>
      <c r="O308" s="267" t="s">
        <v>1365</v>
      </c>
      <c r="P308" s="270"/>
      <c r="Q308" s="270"/>
      <c r="R308" s="270"/>
      <c r="S308" s="270"/>
      <c r="T308" s="270"/>
      <c r="U308" s="270"/>
      <c r="V308" s="267">
        <v>3.4699999999999998E-4</v>
      </c>
    </row>
    <row r="309" spans="1:22" ht="22.5" customHeight="1">
      <c r="A309" s="282" t="s">
        <v>322</v>
      </c>
      <c r="B309" s="268" t="s">
        <v>1683</v>
      </c>
      <c r="C309" s="265" t="s">
        <v>781</v>
      </c>
      <c r="D309" s="271">
        <v>3.4600000000000001E-4</v>
      </c>
      <c r="E309" s="267">
        <v>4.6200000000000001E-4</v>
      </c>
      <c r="F309" s="267" t="s">
        <v>1365</v>
      </c>
      <c r="G309" s="267" t="s">
        <v>1365</v>
      </c>
      <c r="H309" s="267" t="s">
        <v>1365</v>
      </c>
      <c r="I309" s="267" t="s">
        <v>1365</v>
      </c>
      <c r="J309" s="267" t="s">
        <v>1365</v>
      </c>
      <c r="K309" s="267" t="s">
        <v>1365</v>
      </c>
      <c r="L309" s="267" t="s">
        <v>1365</v>
      </c>
      <c r="M309" s="267" t="s">
        <v>1365</v>
      </c>
      <c r="N309" s="267" t="s">
        <v>1365</v>
      </c>
      <c r="O309" s="267" t="s">
        <v>1365</v>
      </c>
      <c r="P309" s="270"/>
      <c r="Q309" s="270"/>
      <c r="R309" s="270"/>
      <c r="S309" s="270"/>
      <c r="T309" s="270"/>
      <c r="U309" s="270"/>
      <c r="V309" s="267" t="s">
        <v>1365</v>
      </c>
    </row>
    <row r="310" spans="1:22" ht="22.5" customHeight="1">
      <c r="A310" s="282" t="s">
        <v>323</v>
      </c>
      <c r="B310" s="268" t="s">
        <v>1684</v>
      </c>
      <c r="C310" s="265" t="s">
        <v>782</v>
      </c>
      <c r="D310" s="271">
        <v>5.5199999999999997E-4</v>
      </c>
      <c r="E310" s="267">
        <v>5.04E-4</v>
      </c>
      <c r="F310" s="267" t="s">
        <v>1365</v>
      </c>
      <c r="G310" s="267" t="s">
        <v>1365</v>
      </c>
      <c r="H310" s="267" t="s">
        <v>1365</v>
      </c>
      <c r="I310" s="267" t="s">
        <v>1365</v>
      </c>
      <c r="J310" s="267" t="s">
        <v>1365</v>
      </c>
      <c r="K310" s="267" t="s">
        <v>1365</v>
      </c>
      <c r="L310" s="267" t="s">
        <v>1365</v>
      </c>
      <c r="M310" s="267" t="s">
        <v>1365</v>
      </c>
      <c r="N310" s="267" t="s">
        <v>1365</v>
      </c>
      <c r="O310" s="267" t="s">
        <v>1365</v>
      </c>
      <c r="P310" s="270"/>
      <c r="Q310" s="270"/>
      <c r="R310" s="270"/>
      <c r="S310" s="270"/>
      <c r="T310" s="270"/>
      <c r="U310" s="270"/>
      <c r="V310" s="267" t="s">
        <v>1365</v>
      </c>
    </row>
    <row r="311" spans="1:22" ht="22.5" customHeight="1">
      <c r="A311" s="282" t="s">
        <v>324</v>
      </c>
      <c r="B311" s="268" t="s">
        <v>1685</v>
      </c>
      <c r="C311" s="265" t="s">
        <v>783</v>
      </c>
      <c r="D311" s="271">
        <v>4.4099999999999999E-4</v>
      </c>
      <c r="E311" s="267">
        <v>4.4099999999999999E-4</v>
      </c>
      <c r="F311" s="267" t="s">
        <v>1365</v>
      </c>
      <c r="G311" s="267" t="s">
        <v>1365</v>
      </c>
      <c r="H311" s="267" t="s">
        <v>1365</v>
      </c>
      <c r="I311" s="267" t="s">
        <v>1365</v>
      </c>
      <c r="J311" s="267" t="s">
        <v>1365</v>
      </c>
      <c r="K311" s="267" t="s">
        <v>1365</v>
      </c>
      <c r="L311" s="267" t="s">
        <v>1365</v>
      </c>
      <c r="M311" s="267" t="s">
        <v>1365</v>
      </c>
      <c r="N311" s="267" t="s">
        <v>1365</v>
      </c>
      <c r="O311" s="267" t="s">
        <v>1365</v>
      </c>
      <c r="P311" s="270"/>
      <c r="Q311" s="270"/>
      <c r="R311" s="270"/>
      <c r="S311" s="270"/>
      <c r="T311" s="270"/>
      <c r="U311" s="270"/>
      <c r="V311" s="267" t="s">
        <v>1365</v>
      </c>
    </row>
    <row r="312" spans="1:22" ht="22.5" customHeight="1">
      <c r="A312" s="282" t="s">
        <v>325</v>
      </c>
      <c r="B312" s="268" t="s">
        <v>1686</v>
      </c>
      <c r="C312" s="265" t="s">
        <v>784</v>
      </c>
      <c r="D312" s="271">
        <v>5.44E-4</v>
      </c>
      <c r="E312" s="267">
        <v>5.9999999999999995E-4</v>
      </c>
      <c r="F312" s="267" t="s">
        <v>1365</v>
      </c>
      <c r="G312" s="267" t="s">
        <v>1365</v>
      </c>
      <c r="H312" s="267" t="s">
        <v>1365</v>
      </c>
      <c r="I312" s="267" t="s">
        <v>1365</v>
      </c>
      <c r="J312" s="267" t="s">
        <v>1365</v>
      </c>
      <c r="K312" s="267" t="s">
        <v>1365</v>
      </c>
      <c r="L312" s="267" t="s">
        <v>1365</v>
      </c>
      <c r="M312" s="267" t="s">
        <v>1365</v>
      </c>
      <c r="N312" s="267" t="s">
        <v>1365</v>
      </c>
      <c r="O312" s="267" t="s">
        <v>1365</v>
      </c>
      <c r="P312" s="270"/>
      <c r="Q312" s="270"/>
      <c r="R312" s="270"/>
      <c r="S312" s="270"/>
      <c r="T312" s="270"/>
      <c r="U312" s="270"/>
      <c r="V312" s="267" t="s">
        <v>1365</v>
      </c>
    </row>
    <row r="313" spans="1:22" ht="22.5" customHeight="1">
      <c r="A313" s="282" t="s">
        <v>785</v>
      </c>
      <c r="B313" s="268" t="s">
        <v>1170</v>
      </c>
      <c r="C313" s="265" t="s">
        <v>1171</v>
      </c>
      <c r="D313" s="271">
        <v>4.66E-4</v>
      </c>
      <c r="E313" s="267">
        <v>5.3200000000000003E-4</v>
      </c>
      <c r="F313" s="267" t="s">
        <v>1365</v>
      </c>
      <c r="G313" s="267" t="s">
        <v>1365</v>
      </c>
      <c r="H313" s="267" t="s">
        <v>1365</v>
      </c>
      <c r="I313" s="267" t="s">
        <v>1365</v>
      </c>
      <c r="J313" s="267" t="s">
        <v>1365</v>
      </c>
      <c r="K313" s="267" t="s">
        <v>1365</v>
      </c>
      <c r="L313" s="267" t="s">
        <v>1365</v>
      </c>
      <c r="M313" s="267" t="s">
        <v>1365</v>
      </c>
      <c r="N313" s="267" t="s">
        <v>1365</v>
      </c>
      <c r="O313" s="267" t="s">
        <v>1365</v>
      </c>
      <c r="P313" s="270"/>
      <c r="Q313" s="270"/>
      <c r="R313" s="270"/>
      <c r="S313" s="270"/>
      <c r="T313" s="270"/>
      <c r="U313" s="270"/>
      <c r="V313" s="267" t="s">
        <v>1365</v>
      </c>
    </row>
    <row r="314" spans="1:22" ht="22.5" customHeight="1">
      <c r="A314" s="282" t="s">
        <v>786</v>
      </c>
      <c r="B314" s="268" t="s">
        <v>1687</v>
      </c>
      <c r="C314" s="265" t="s">
        <v>787</v>
      </c>
      <c r="D314" s="271">
        <v>7.3999999999999996E-5</v>
      </c>
      <c r="E314" s="267" t="s">
        <v>1365</v>
      </c>
      <c r="F314" s="267">
        <v>0</v>
      </c>
      <c r="G314" s="267">
        <v>4.6200000000000001E-4</v>
      </c>
      <c r="H314" s="267" t="s">
        <v>1365</v>
      </c>
      <c r="I314" s="267" t="s">
        <v>1365</v>
      </c>
      <c r="J314" s="267" t="s">
        <v>1365</v>
      </c>
      <c r="K314" s="267" t="s">
        <v>1365</v>
      </c>
      <c r="L314" s="267" t="s">
        <v>1365</v>
      </c>
      <c r="M314" s="267" t="s">
        <v>1365</v>
      </c>
      <c r="N314" s="267" t="s">
        <v>1365</v>
      </c>
      <c r="O314" s="267" t="s">
        <v>1365</v>
      </c>
      <c r="P314" s="270"/>
      <c r="Q314" s="270"/>
      <c r="R314" s="270"/>
      <c r="S314" s="270"/>
      <c r="T314" s="270"/>
      <c r="U314" s="270"/>
      <c r="V314" s="267">
        <v>4.0700000000000003E-4</v>
      </c>
    </row>
    <row r="315" spans="1:22" ht="22.5" customHeight="1">
      <c r="A315" s="282" t="s">
        <v>326</v>
      </c>
      <c r="B315" s="268" t="s">
        <v>1688</v>
      </c>
      <c r="C315" s="265" t="s">
        <v>788</v>
      </c>
      <c r="D315" s="271">
        <v>3.9800000000000002E-4</v>
      </c>
      <c r="E315" s="267">
        <v>3.4200000000000002E-4</v>
      </c>
      <c r="F315" s="267" t="s">
        <v>1365</v>
      </c>
      <c r="G315" s="267" t="s">
        <v>1365</v>
      </c>
      <c r="H315" s="267" t="s">
        <v>1365</v>
      </c>
      <c r="I315" s="267" t="s">
        <v>1365</v>
      </c>
      <c r="J315" s="267" t="s">
        <v>1365</v>
      </c>
      <c r="K315" s="267" t="s">
        <v>1365</v>
      </c>
      <c r="L315" s="267" t="s">
        <v>1365</v>
      </c>
      <c r="M315" s="267" t="s">
        <v>1365</v>
      </c>
      <c r="N315" s="267" t="s">
        <v>1365</v>
      </c>
      <c r="O315" s="267" t="s">
        <v>1365</v>
      </c>
      <c r="P315" s="270"/>
      <c r="Q315" s="270"/>
      <c r="R315" s="270"/>
      <c r="S315" s="270"/>
      <c r="T315" s="270"/>
      <c r="U315" s="270"/>
      <c r="V315" s="267" t="s">
        <v>1365</v>
      </c>
    </row>
    <row r="316" spans="1:22" ht="22.5" customHeight="1">
      <c r="A316" s="282" t="s">
        <v>327</v>
      </c>
      <c r="B316" s="268" t="s">
        <v>1689</v>
      </c>
      <c r="C316" s="265" t="s">
        <v>789</v>
      </c>
      <c r="D316" s="271">
        <v>1.8000000000000001E-4</v>
      </c>
      <c r="E316" s="267">
        <v>4.0000000000000002E-4</v>
      </c>
      <c r="F316" s="267" t="s">
        <v>1365</v>
      </c>
      <c r="G316" s="267" t="s">
        <v>1365</v>
      </c>
      <c r="H316" s="267" t="s">
        <v>1365</v>
      </c>
      <c r="I316" s="267" t="s">
        <v>1365</v>
      </c>
      <c r="J316" s="267" t="s">
        <v>1365</v>
      </c>
      <c r="K316" s="267" t="s">
        <v>1365</v>
      </c>
      <c r="L316" s="267" t="s">
        <v>1365</v>
      </c>
      <c r="M316" s="267" t="s">
        <v>1365</v>
      </c>
      <c r="N316" s="267" t="s">
        <v>1365</v>
      </c>
      <c r="O316" s="267" t="s">
        <v>1365</v>
      </c>
      <c r="P316" s="270"/>
      <c r="Q316" s="270"/>
      <c r="R316" s="270"/>
      <c r="S316" s="270"/>
      <c r="T316" s="270"/>
      <c r="U316" s="270"/>
      <c r="V316" s="267" t="s">
        <v>1365</v>
      </c>
    </row>
    <row r="317" spans="1:22" ht="22.5" customHeight="1">
      <c r="A317" s="282" t="s">
        <v>328</v>
      </c>
      <c r="B317" s="268" t="s">
        <v>1690</v>
      </c>
      <c r="C317" s="265" t="s">
        <v>790</v>
      </c>
      <c r="D317" s="271">
        <v>4.64E-4</v>
      </c>
      <c r="E317" s="267">
        <v>4.08E-4</v>
      </c>
      <c r="F317" s="267" t="s">
        <v>1365</v>
      </c>
      <c r="G317" s="267" t="s">
        <v>1365</v>
      </c>
      <c r="H317" s="267" t="s">
        <v>1365</v>
      </c>
      <c r="I317" s="267" t="s">
        <v>1365</v>
      </c>
      <c r="J317" s="267" t="s">
        <v>1365</v>
      </c>
      <c r="K317" s="267" t="s">
        <v>1365</v>
      </c>
      <c r="L317" s="267" t="s">
        <v>1365</v>
      </c>
      <c r="M317" s="267" t="s">
        <v>1365</v>
      </c>
      <c r="N317" s="267" t="s">
        <v>1365</v>
      </c>
      <c r="O317" s="267" t="s">
        <v>1365</v>
      </c>
      <c r="P317" s="270"/>
      <c r="Q317" s="270"/>
      <c r="R317" s="270"/>
      <c r="S317" s="270"/>
      <c r="T317" s="270"/>
      <c r="U317" s="270"/>
      <c r="V317" s="267" t="s">
        <v>1365</v>
      </c>
    </row>
    <row r="318" spans="1:22" ht="22.5" customHeight="1">
      <c r="A318" s="282" t="s">
        <v>329</v>
      </c>
      <c r="B318" s="268" t="s">
        <v>1691</v>
      </c>
      <c r="C318" s="265" t="s">
        <v>791</v>
      </c>
      <c r="D318" s="271">
        <v>6.0000000000000002E-6</v>
      </c>
      <c r="E318" s="267">
        <v>0</v>
      </c>
      <c r="F318" s="267" t="s">
        <v>1365</v>
      </c>
      <c r="G318" s="267" t="s">
        <v>1365</v>
      </c>
      <c r="H318" s="267" t="s">
        <v>1365</v>
      </c>
      <c r="I318" s="267" t="s">
        <v>1365</v>
      </c>
      <c r="J318" s="267" t="s">
        <v>1365</v>
      </c>
      <c r="K318" s="267" t="s">
        <v>1365</v>
      </c>
      <c r="L318" s="267" t="s">
        <v>1365</v>
      </c>
      <c r="M318" s="267" t="s">
        <v>1365</v>
      </c>
      <c r="N318" s="267" t="s">
        <v>1365</v>
      </c>
      <c r="O318" s="267" t="s">
        <v>1365</v>
      </c>
      <c r="P318" s="270"/>
      <c r="Q318" s="270"/>
      <c r="R318" s="270"/>
      <c r="S318" s="270"/>
      <c r="T318" s="270"/>
      <c r="U318" s="270"/>
      <c r="V318" s="267" t="s">
        <v>1365</v>
      </c>
    </row>
    <row r="319" spans="1:22" ht="22.5" customHeight="1">
      <c r="A319" s="282" t="s">
        <v>330</v>
      </c>
      <c r="B319" s="268" t="s">
        <v>1692</v>
      </c>
      <c r="C319" s="265" t="s">
        <v>792</v>
      </c>
      <c r="D319" s="271">
        <v>4.64E-4</v>
      </c>
      <c r="E319" s="267">
        <v>4.1199999999999999E-4</v>
      </c>
      <c r="F319" s="267" t="s">
        <v>1365</v>
      </c>
      <c r="G319" s="267" t="s">
        <v>1365</v>
      </c>
      <c r="H319" s="267" t="s">
        <v>1365</v>
      </c>
      <c r="I319" s="267" t="s">
        <v>1365</v>
      </c>
      <c r="J319" s="267" t="s">
        <v>1365</v>
      </c>
      <c r="K319" s="267" t="s">
        <v>1365</v>
      </c>
      <c r="L319" s="267" t="s">
        <v>1365</v>
      </c>
      <c r="M319" s="267" t="s">
        <v>1365</v>
      </c>
      <c r="N319" s="267" t="s">
        <v>1365</v>
      </c>
      <c r="O319" s="267" t="s">
        <v>1365</v>
      </c>
      <c r="P319" s="270"/>
      <c r="Q319" s="270"/>
      <c r="R319" s="270"/>
      <c r="S319" s="270"/>
      <c r="T319" s="270"/>
      <c r="U319" s="270"/>
      <c r="V319" s="267" t="s">
        <v>1365</v>
      </c>
    </row>
    <row r="320" spans="1:22" ht="22.5" customHeight="1">
      <c r="A320" s="282" t="s">
        <v>331</v>
      </c>
      <c r="B320" s="268" t="s">
        <v>1693</v>
      </c>
      <c r="C320" s="265" t="s">
        <v>793</v>
      </c>
      <c r="D320" s="271">
        <v>4.5399999999999998E-4</v>
      </c>
      <c r="E320" s="267">
        <v>4.57E-4</v>
      </c>
      <c r="F320" s="267" t="s">
        <v>1365</v>
      </c>
      <c r="G320" s="267" t="s">
        <v>1365</v>
      </c>
      <c r="H320" s="267" t="s">
        <v>1365</v>
      </c>
      <c r="I320" s="267" t="s">
        <v>1365</v>
      </c>
      <c r="J320" s="267" t="s">
        <v>1365</v>
      </c>
      <c r="K320" s="267" t="s">
        <v>1365</v>
      </c>
      <c r="L320" s="267" t="s">
        <v>1365</v>
      </c>
      <c r="M320" s="267" t="s">
        <v>1365</v>
      </c>
      <c r="N320" s="267" t="s">
        <v>1365</v>
      </c>
      <c r="O320" s="267" t="s">
        <v>1365</v>
      </c>
      <c r="P320" s="270"/>
      <c r="Q320" s="270"/>
      <c r="R320" s="270"/>
      <c r="S320" s="270"/>
      <c r="T320" s="270"/>
      <c r="U320" s="270"/>
      <c r="V320" s="267" t="s">
        <v>1365</v>
      </c>
    </row>
    <row r="321" spans="1:22" ht="22.5" customHeight="1">
      <c r="A321" s="282" t="s">
        <v>332</v>
      </c>
      <c r="B321" s="268" t="s">
        <v>1694</v>
      </c>
      <c r="C321" s="265" t="s">
        <v>1695</v>
      </c>
      <c r="D321" s="271">
        <v>5.53E-4</v>
      </c>
      <c r="E321" s="267" t="s">
        <v>1365</v>
      </c>
      <c r="F321" s="267">
        <v>0</v>
      </c>
      <c r="G321" s="267">
        <v>4.73E-4</v>
      </c>
      <c r="H321" s="267" t="s">
        <v>1365</v>
      </c>
      <c r="I321" s="267" t="s">
        <v>1365</v>
      </c>
      <c r="J321" s="267" t="s">
        <v>1365</v>
      </c>
      <c r="K321" s="267" t="s">
        <v>1365</v>
      </c>
      <c r="L321" s="267" t="s">
        <v>1365</v>
      </c>
      <c r="M321" s="267" t="s">
        <v>1365</v>
      </c>
      <c r="N321" s="267" t="s">
        <v>1365</v>
      </c>
      <c r="O321" s="267" t="s">
        <v>1365</v>
      </c>
      <c r="P321" s="270"/>
      <c r="Q321" s="270"/>
      <c r="R321" s="270"/>
      <c r="S321" s="270"/>
      <c r="T321" s="270"/>
      <c r="U321" s="270"/>
      <c r="V321" s="267">
        <v>4.3100000000000001E-4</v>
      </c>
    </row>
    <row r="322" spans="1:22" s="238" customFormat="1" ht="22.5" customHeight="1">
      <c r="A322" s="282" t="s">
        <v>333</v>
      </c>
      <c r="B322" s="268" t="s">
        <v>1696</v>
      </c>
      <c r="C322" s="265" t="s">
        <v>794</v>
      </c>
      <c r="D322" s="271">
        <v>4.9799999999999996E-4</v>
      </c>
      <c r="E322" s="267">
        <v>5.2800000000000004E-4</v>
      </c>
      <c r="F322" s="267" t="s">
        <v>1365</v>
      </c>
      <c r="G322" s="267" t="s">
        <v>1365</v>
      </c>
      <c r="H322" s="267" t="s">
        <v>1365</v>
      </c>
      <c r="I322" s="267" t="s">
        <v>1365</v>
      </c>
      <c r="J322" s="267" t="s">
        <v>1365</v>
      </c>
      <c r="K322" s="267" t="s">
        <v>1365</v>
      </c>
      <c r="L322" s="267" t="s">
        <v>1365</v>
      </c>
      <c r="M322" s="267" t="s">
        <v>1365</v>
      </c>
      <c r="N322" s="267" t="s">
        <v>1365</v>
      </c>
      <c r="O322" s="267" t="s">
        <v>1365</v>
      </c>
      <c r="P322" s="270"/>
      <c r="Q322" s="270"/>
      <c r="R322" s="270"/>
      <c r="S322" s="270"/>
      <c r="T322" s="270"/>
      <c r="U322" s="270"/>
      <c r="V322" s="267" t="s">
        <v>1365</v>
      </c>
    </row>
    <row r="323" spans="1:22" s="238" customFormat="1" ht="22.5" customHeight="1">
      <c r="A323" s="282" t="s">
        <v>334</v>
      </c>
      <c r="B323" s="268" t="s">
        <v>1697</v>
      </c>
      <c r="C323" s="265" t="s">
        <v>795</v>
      </c>
      <c r="D323" s="271">
        <v>4.3600000000000003E-4</v>
      </c>
      <c r="E323" s="267">
        <v>3.8000000000000002E-4</v>
      </c>
      <c r="F323" s="267" t="s">
        <v>1365</v>
      </c>
      <c r="G323" s="267" t="s">
        <v>1365</v>
      </c>
      <c r="H323" s="267" t="s">
        <v>1365</v>
      </c>
      <c r="I323" s="267" t="s">
        <v>1365</v>
      </c>
      <c r="J323" s="267" t="s">
        <v>1365</v>
      </c>
      <c r="K323" s="267" t="s">
        <v>1365</v>
      </c>
      <c r="L323" s="267" t="s">
        <v>1365</v>
      </c>
      <c r="M323" s="267" t="s">
        <v>1365</v>
      </c>
      <c r="N323" s="267" t="s">
        <v>1365</v>
      </c>
      <c r="O323" s="267" t="s">
        <v>1365</v>
      </c>
      <c r="P323" s="270"/>
      <c r="Q323" s="270"/>
      <c r="R323" s="270"/>
      <c r="S323" s="270"/>
      <c r="T323" s="270"/>
      <c r="U323" s="270"/>
      <c r="V323" s="267" t="s">
        <v>1365</v>
      </c>
    </row>
    <row r="324" spans="1:22" s="238" customFormat="1" ht="22.5" customHeight="1">
      <c r="A324" s="282" t="s">
        <v>335</v>
      </c>
      <c r="B324" s="268" t="s">
        <v>1698</v>
      </c>
      <c r="C324" s="265" t="s">
        <v>796</v>
      </c>
      <c r="D324" s="271">
        <v>4.4000000000000002E-4</v>
      </c>
      <c r="E324" s="267">
        <v>3.8499999999999998E-4</v>
      </c>
      <c r="F324" s="267" t="s">
        <v>1365</v>
      </c>
      <c r="G324" s="267" t="s">
        <v>1365</v>
      </c>
      <c r="H324" s="267" t="s">
        <v>1365</v>
      </c>
      <c r="I324" s="267" t="s">
        <v>1365</v>
      </c>
      <c r="J324" s="267" t="s">
        <v>1365</v>
      </c>
      <c r="K324" s="267" t="s">
        <v>1365</v>
      </c>
      <c r="L324" s="267" t="s">
        <v>1365</v>
      </c>
      <c r="M324" s="267" t="s">
        <v>1365</v>
      </c>
      <c r="N324" s="267" t="s">
        <v>1365</v>
      </c>
      <c r="O324" s="267" t="s">
        <v>1365</v>
      </c>
      <c r="P324" s="270"/>
      <c r="Q324" s="270"/>
      <c r="R324" s="270"/>
      <c r="S324" s="270"/>
      <c r="T324" s="270"/>
      <c r="U324" s="270"/>
      <c r="V324" s="267" t="s">
        <v>1365</v>
      </c>
    </row>
    <row r="325" spans="1:22" s="238" customFormat="1" ht="22.5" customHeight="1">
      <c r="A325" s="282" t="s">
        <v>336</v>
      </c>
      <c r="B325" s="268" t="s">
        <v>1699</v>
      </c>
      <c r="C325" s="265" t="s">
        <v>797</v>
      </c>
      <c r="D325" s="271">
        <v>4.8799999999999999E-4</v>
      </c>
      <c r="E325" s="267">
        <v>4.64E-4</v>
      </c>
      <c r="F325" s="267" t="s">
        <v>1365</v>
      </c>
      <c r="G325" s="267" t="s">
        <v>1365</v>
      </c>
      <c r="H325" s="267" t="s">
        <v>1365</v>
      </c>
      <c r="I325" s="267" t="s">
        <v>1365</v>
      </c>
      <c r="J325" s="267" t="s">
        <v>1365</v>
      </c>
      <c r="K325" s="267" t="s">
        <v>1365</v>
      </c>
      <c r="L325" s="267" t="s">
        <v>1365</v>
      </c>
      <c r="M325" s="267" t="s">
        <v>1365</v>
      </c>
      <c r="N325" s="267" t="s">
        <v>1365</v>
      </c>
      <c r="O325" s="267" t="s">
        <v>1365</v>
      </c>
      <c r="P325" s="270"/>
      <c r="Q325" s="270"/>
      <c r="R325" s="270"/>
      <c r="S325" s="270"/>
      <c r="T325" s="270"/>
      <c r="U325" s="270"/>
      <c r="V325" s="267" t="s">
        <v>1365</v>
      </c>
    </row>
    <row r="326" spans="1:22" s="238" customFormat="1" ht="22.5" customHeight="1">
      <c r="A326" s="282" t="s">
        <v>337</v>
      </c>
      <c r="B326" s="268" t="s">
        <v>1700</v>
      </c>
      <c r="C326" s="265" t="s">
        <v>798</v>
      </c>
      <c r="D326" s="271">
        <v>4.6900000000000002E-4</v>
      </c>
      <c r="E326" s="267">
        <v>5.2599999999999999E-4</v>
      </c>
      <c r="F326" s="267" t="s">
        <v>1365</v>
      </c>
      <c r="G326" s="267" t="s">
        <v>1365</v>
      </c>
      <c r="H326" s="267" t="s">
        <v>1365</v>
      </c>
      <c r="I326" s="267" t="s">
        <v>1365</v>
      </c>
      <c r="J326" s="267" t="s">
        <v>1365</v>
      </c>
      <c r="K326" s="267" t="s">
        <v>1365</v>
      </c>
      <c r="L326" s="267" t="s">
        <v>1365</v>
      </c>
      <c r="M326" s="267" t="s">
        <v>1365</v>
      </c>
      <c r="N326" s="267" t="s">
        <v>1365</v>
      </c>
      <c r="O326" s="267" t="s">
        <v>1365</v>
      </c>
      <c r="P326" s="270"/>
      <c r="Q326" s="270"/>
      <c r="R326" s="270"/>
      <c r="S326" s="270"/>
      <c r="T326" s="270"/>
      <c r="U326" s="270"/>
      <c r="V326" s="267" t="s">
        <v>1365</v>
      </c>
    </row>
    <row r="327" spans="1:22" s="238" customFormat="1" ht="22.5" customHeight="1">
      <c r="A327" s="282" t="s">
        <v>338</v>
      </c>
      <c r="B327" s="268" t="s">
        <v>1701</v>
      </c>
      <c r="C327" s="265" t="s">
        <v>799</v>
      </c>
      <c r="D327" s="271">
        <v>2.9700000000000001E-4</v>
      </c>
      <c r="E327" s="267">
        <v>2.7099999999999997E-4</v>
      </c>
      <c r="F327" s="267" t="s">
        <v>1365</v>
      </c>
      <c r="G327" s="267" t="s">
        <v>1365</v>
      </c>
      <c r="H327" s="267" t="s">
        <v>1365</v>
      </c>
      <c r="I327" s="267" t="s">
        <v>1365</v>
      </c>
      <c r="J327" s="267" t="s">
        <v>1365</v>
      </c>
      <c r="K327" s="267" t="s">
        <v>1365</v>
      </c>
      <c r="L327" s="267" t="s">
        <v>1365</v>
      </c>
      <c r="M327" s="267" t="s">
        <v>1365</v>
      </c>
      <c r="N327" s="267" t="s">
        <v>1365</v>
      </c>
      <c r="O327" s="267" t="s">
        <v>1365</v>
      </c>
      <c r="P327" s="270"/>
      <c r="Q327" s="270"/>
      <c r="R327" s="270"/>
      <c r="S327" s="270"/>
      <c r="T327" s="270"/>
      <c r="U327" s="270"/>
      <c r="V327" s="267" t="s">
        <v>1365</v>
      </c>
    </row>
    <row r="328" spans="1:22" s="238" customFormat="1" ht="22.5" customHeight="1">
      <c r="A328" s="282" t="s">
        <v>339</v>
      </c>
      <c r="B328" s="268" t="s">
        <v>1702</v>
      </c>
      <c r="C328" s="265" t="s">
        <v>800</v>
      </c>
      <c r="D328" s="271">
        <v>4.3800000000000002E-4</v>
      </c>
      <c r="E328" s="267" t="s">
        <v>1365</v>
      </c>
      <c r="F328" s="267">
        <v>0</v>
      </c>
      <c r="G328" s="267">
        <v>3.8499999999999998E-4</v>
      </c>
      <c r="H328" s="267" t="s">
        <v>1365</v>
      </c>
      <c r="I328" s="267" t="s">
        <v>1365</v>
      </c>
      <c r="J328" s="267" t="s">
        <v>1365</v>
      </c>
      <c r="K328" s="267" t="s">
        <v>1365</v>
      </c>
      <c r="L328" s="267" t="s">
        <v>1365</v>
      </c>
      <c r="M328" s="267" t="s">
        <v>1365</v>
      </c>
      <c r="N328" s="267" t="s">
        <v>1365</v>
      </c>
      <c r="O328" s="267" t="s">
        <v>1365</v>
      </c>
      <c r="P328" s="270"/>
      <c r="Q328" s="270"/>
      <c r="R328" s="270"/>
      <c r="S328" s="270"/>
      <c r="T328" s="270"/>
      <c r="U328" s="270"/>
      <c r="V328" s="267">
        <v>4.2000000000000002E-4</v>
      </c>
    </row>
    <row r="329" spans="1:22" s="238" customFormat="1" ht="22.5" customHeight="1">
      <c r="A329" s="282" t="s">
        <v>340</v>
      </c>
      <c r="B329" s="268" t="s">
        <v>1703</v>
      </c>
      <c r="C329" s="265" t="s">
        <v>801</v>
      </c>
      <c r="D329" s="271">
        <v>4.4000000000000002E-4</v>
      </c>
      <c r="E329" s="267">
        <v>4.8000000000000001E-4</v>
      </c>
      <c r="F329" s="267" t="s">
        <v>1365</v>
      </c>
      <c r="G329" s="267" t="s">
        <v>1365</v>
      </c>
      <c r="H329" s="267" t="s">
        <v>1365</v>
      </c>
      <c r="I329" s="267" t="s">
        <v>1365</v>
      </c>
      <c r="J329" s="267" t="s">
        <v>1365</v>
      </c>
      <c r="K329" s="267" t="s">
        <v>1365</v>
      </c>
      <c r="L329" s="267" t="s">
        <v>1365</v>
      </c>
      <c r="M329" s="267" t="s">
        <v>1365</v>
      </c>
      <c r="N329" s="267" t="s">
        <v>1365</v>
      </c>
      <c r="O329" s="267" t="s">
        <v>1365</v>
      </c>
      <c r="P329" s="270"/>
      <c r="Q329" s="270"/>
      <c r="R329" s="270"/>
      <c r="S329" s="270"/>
      <c r="T329" s="270"/>
      <c r="U329" s="270"/>
      <c r="V329" s="267" t="s">
        <v>1365</v>
      </c>
    </row>
    <row r="330" spans="1:22" s="238" customFormat="1" ht="22.5" customHeight="1">
      <c r="A330" s="282" t="s">
        <v>341</v>
      </c>
      <c r="B330" s="268" t="s">
        <v>1704</v>
      </c>
      <c r="C330" s="265" t="s">
        <v>802</v>
      </c>
      <c r="D330" s="271">
        <v>4.4099999999999999E-4</v>
      </c>
      <c r="E330" s="267">
        <v>4.4099999999999999E-4</v>
      </c>
      <c r="F330" s="267" t="s">
        <v>1365</v>
      </c>
      <c r="G330" s="267" t="s">
        <v>1365</v>
      </c>
      <c r="H330" s="267" t="s">
        <v>1365</v>
      </c>
      <c r="I330" s="267" t="s">
        <v>1365</v>
      </c>
      <c r="J330" s="267" t="s">
        <v>1365</v>
      </c>
      <c r="K330" s="267" t="s">
        <v>1365</v>
      </c>
      <c r="L330" s="267" t="s">
        <v>1365</v>
      </c>
      <c r="M330" s="267" t="s">
        <v>1365</v>
      </c>
      <c r="N330" s="267" t="s">
        <v>1365</v>
      </c>
      <c r="O330" s="267" t="s">
        <v>1365</v>
      </c>
      <c r="P330" s="270"/>
      <c r="Q330" s="270"/>
      <c r="R330" s="270"/>
      <c r="S330" s="270"/>
      <c r="T330" s="270"/>
      <c r="U330" s="270"/>
      <c r="V330" s="267" t="s">
        <v>1365</v>
      </c>
    </row>
    <row r="331" spans="1:22" s="238" customFormat="1" ht="22.5" customHeight="1">
      <c r="A331" s="282" t="s">
        <v>342</v>
      </c>
      <c r="B331" s="268" t="s">
        <v>1705</v>
      </c>
      <c r="C331" s="265" t="s">
        <v>803</v>
      </c>
      <c r="D331" s="271">
        <v>4.7100000000000001E-4</v>
      </c>
      <c r="E331" s="267">
        <v>3.8299999999999999E-4</v>
      </c>
      <c r="F331" s="267" t="s">
        <v>1365</v>
      </c>
      <c r="G331" s="267" t="s">
        <v>1365</v>
      </c>
      <c r="H331" s="267" t="s">
        <v>1365</v>
      </c>
      <c r="I331" s="267" t="s">
        <v>1365</v>
      </c>
      <c r="J331" s="267" t="s">
        <v>1365</v>
      </c>
      <c r="K331" s="267" t="s">
        <v>1365</v>
      </c>
      <c r="L331" s="267" t="s">
        <v>1365</v>
      </c>
      <c r="M331" s="267" t="s">
        <v>1365</v>
      </c>
      <c r="N331" s="267" t="s">
        <v>1365</v>
      </c>
      <c r="O331" s="267" t="s">
        <v>1365</v>
      </c>
      <c r="P331" s="270"/>
      <c r="Q331" s="270"/>
      <c r="R331" s="270"/>
      <c r="S331" s="270"/>
      <c r="T331" s="270"/>
      <c r="U331" s="270"/>
      <c r="V331" s="267" t="s">
        <v>1365</v>
      </c>
    </row>
    <row r="332" spans="1:22" s="238" customFormat="1" ht="22.5" customHeight="1">
      <c r="A332" s="282" t="s">
        <v>343</v>
      </c>
      <c r="B332" s="268" t="s">
        <v>1706</v>
      </c>
      <c r="C332" s="265" t="s">
        <v>804</v>
      </c>
      <c r="D332" s="271">
        <v>2.8200000000000002E-4</v>
      </c>
      <c r="E332" s="267" t="s">
        <v>1365</v>
      </c>
      <c r="F332" s="267">
        <v>0</v>
      </c>
      <c r="G332" s="267">
        <v>3.9199999999999999E-4</v>
      </c>
      <c r="H332" s="267" t="s">
        <v>1365</v>
      </c>
      <c r="I332" s="267" t="s">
        <v>1365</v>
      </c>
      <c r="J332" s="267" t="s">
        <v>1365</v>
      </c>
      <c r="K332" s="267" t="s">
        <v>1365</v>
      </c>
      <c r="L332" s="267" t="s">
        <v>1365</v>
      </c>
      <c r="M332" s="267" t="s">
        <v>1365</v>
      </c>
      <c r="N332" s="267" t="s">
        <v>1365</v>
      </c>
      <c r="O332" s="267" t="s">
        <v>1365</v>
      </c>
      <c r="P332" s="270"/>
      <c r="Q332" s="270"/>
      <c r="R332" s="270"/>
      <c r="S332" s="270"/>
      <c r="T332" s="270"/>
      <c r="U332" s="270"/>
      <c r="V332" s="267">
        <v>5.2899999999999996E-4</v>
      </c>
    </row>
    <row r="333" spans="1:22" s="238" customFormat="1" ht="22.5" customHeight="1">
      <c r="A333" s="282" t="s">
        <v>344</v>
      </c>
      <c r="B333" s="268" t="s">
        <v>1707</v>
      </c>
      <c r="C333" s="265" t="s">
        <v>805</v>
      </c>
      <c r="D333" s="271">
        <v>4.6700000000000002E-4</v>
      </c>
      <c r="E333" s="267">
        <v>4.8799999999999999E-4</v>
      </c>
      <c r="F333" s="267" t="s">
        <v>1365</v>
      </c>
      <c r="G333" s="267" t="s">
        <v>1365</v>
      </c>
      <c r="H333" s="267" t="s">
        <v>1365</v>
      </c>
      <c r="I333" s="267" t="s">
        <v>1365</v>
      </c>
      <c r="J333" s="267" t="s">
        <v>1365</v>
      </c>
      <c r="K333" s="267" t="s">
        <v>1365</v>
      </c>
      <c r="L333" s="267" t="s">
        <v>1365</v>
      </c>
      <c r="M333" s="267" t="s">
        <v>1365</v>
      </c>
      <c r="N333" s="267" t="s">
        <v>1365</v>
      </c>
      <c r="O333" s="267" t="s">
        <v>1365</v>
      </c>
      <c r="P333" s="270"/>
      <c r="Q333" s="270"/>
      <c r="R333" s="270"/>
      <c r="S333" s="270"/>
      <c r="T333" s="270"/>
      <c r="U333" s="270"/>
      <c r="V333" s="267" t="s">
        <v>1365</v>
      </c>
    </row>
    <row r="334" spans="1:22" s="238" customFormat="1" ht="22.5" customHeight="1">
      <c r="A334" s="282" t="s">
        <v>345</v>
      </c>
      <c r="B334" s="268" t="s">
        <v>1708</v>
      </c>
      <c r="C334" s="265" t="s">
        <v>806</v>
      </c>
      <c r="D334" s="271">
        <v>4.57E-4</v>
      </c>
      <c r="E334" s="267" t="s">
        <v>1365</v>
      </c>
      <c r="F334" s="267">
        <v>1.5699999999999999E-4</v>
      </c>
      <c r="G334" s="267">
        <v>5.1999999999999995E-4</v>
      </c>
      <c r="H334" s="267" t="s">
        <v>1365</v>
      </c>
      <c r="I334" s="267" t="s">
        <v>1365</v>
      </c>
      <c r="J334" s="267" t="s">
        <v>1365</v>
      </c>
      <c r="K334" s="267" t="s">
        <v>1365</v>
      </c>
      <c r="L334" s="267" t="s">
        <v>1365</v>
      </c>
      <c r="M334" s="267" t="s">
        <v>1365</v>
      </c>
      <c r="N334" s="267" t="s">
        <v>1365</v>
      </c>
      <c r="O334" s="267" t="s">
        <v>1365</v>
      </c>
      <c r="P334" s="270"/>
      <c r="Q334" s="270"/>
      <c r="R334" s="270"/>
      <c r="S334" s="270"/>
      <c r="T334" s="270"/>
      <c r="U334" s="270"/>
      <c r="V334" s="267">
        <v>5.5699999999999999E-4</v>
      </c>
    </row>
    <row r="335" spans="1:22" s="238" customFormat="1" ht="22.5" customHeight="1">
      <c r="A335" s="282" t="s">
        <v>1172</v>
      </c>
      <c r="B335" s="268" t="s">
        <v>1173</v>
      </c>
      <c r="C335" s="265" t="s">
        <v>1174</v>
      </c>
      <c r="D335" s="271">
        <v>4.55E-4</v>
      </c>
      <c r="E335" s="267">
        <v>5.8200000000000005E-4</v>
      </c>
      <c r="F335" s="267" t="s">
        <v>1365</v>
      </c>
      <c r="G335" s="267" t="s">
        <v>1365</v>
      </c>
      <c r="H335" s="267" t="s">
        <v>1365</v>
      </c>
      <c r="I335" s="267" t="s">
        <v>1365</v>
      </c>
      <c r="J335" s="267" t="s">
        <v>1365</v>
      </c>
      <c r="K335" s="267" t="s">
        <v>1365</v>
      </c>
      <c r="L335" s="267" t="s">
        <v>1365</v>
      </c>
      <c r="M335" s="267" t="s">
        <v>1365</v>
      </c>
      <c r="N335" s="267" t="s">
        <v>1365</v>
      </c>
      <c r="O335" s="267" t="s">
        <v>1365</v>
      </c>
      <c r="P335" s="270"/>
      <c r="Q335" s="270"/>
      <c r="R335" s="270"/>
      <c r="S335" s="270"/>
      <c r="T335" s="270"/>
      <c r="U335" s="270"/>
      <c r="V335" s="267" t="s">
        <v>1365</v>
      </c>
    </row>
    <row r="336" spans="1:22" s="238" customFormat="1" ht="22.5" customHeight="1">
      <c r="A336" s="282" t="s">
        <v>346</v>
      </c>
      <c r="B336" s="268" t="s">
        <v>1709</v>
      </c>
      <c r="C336" s="265" t="s">
        <v>1710</v>
      </c>
      <c r="D336" s="271">
        <v>4.5600000000000003E-4</v>
      </c>
      <c r="E336" s="267">
        <v>4.4799999999999999E-4</v>
      </c>
      <c r="F336" s="267" t="s">
        <v>1365</v>
      </c>
      <c r="G336" s="267" t="s">
        <v>1365</v>
      </c>
      <c r="H336" s="267" t="s">
        <v>1365</v>
      </c>
      <c r="I336" s="267" t="s">
        <v>1365</v>
      </c>
      <c r="J336" s="267" t="s">
        <v>1365</v>
      </c>
      <c r="K336" s="267" t="s">
        <v>1365</v>
      </c>
      <c r="L336" s="267" t="s">
        <v>1365</v>
      </c>
      <c r="M336" s="267" t="s">
        <v>1365</v>
      </c>
      <c r="N336" s="267" t="s">
        <v>1365</v>
      </c>
      <c r="O336" s="267" t="s">
        <v>1365</v>
      </c>
      <c r="P336" s="270"/>
      <c r="Q336" s="270"/>
      <c r="R336" s="270"/>
      <c r="S336" s="270"/>
      <c r="T336" s="270"/>
      <c r="U336" s="270"/>
      <c r="V336" s="267" t="s">
        <v>1365</v>
      </c>
    </row>
    <row r="337" spans="1:22" s="238" customFormat="1" ht="22.5" customHeight="1">
      <c r="A337" s="282" t="s">
        <v>347</v>
      </c>
      <c r="B337" s="268" t="s">
        <v>1711</v>
      </c>
      <c r="C337" s="265" t="s">
        <v>807</v>
      </c>
      <c r="D337" s="271">
        <v>4.9700000000000005E-4</v>
      </c>
      <c r="E337" s="267" t="s">
        <v>1365</v>
      </c>
      <c r="F337" s="267">
        <v>0</v>
      </c>
      <c r="G337" s="267">
        <v>4.6700000000000002E-4</v>
      </c>
      <c r="H337" s="267" t="s">
        <v>1365</v>
      </c>
      <c r="I337" s="267" t="s">
        <v>1365</v>
      </c>
      <c r="J337" s="267" t="s">
        <v>1365</v>
      </c>
      <c r="K337" s="267" t="s">
        <v>1365</v>
      </c>
      <c r="L337" s="267" t="s">
        <v>1365</v>
      </c>
      <c r="M337" s="267" t="s">
        <v>1365</v>
      </c>
      <c r="N337" s="267" t="s">
        <v>1365</v>
      </c>
      <c r="O337" s="267" t="s">
        <v>1365</v>
      </c>
      <c r="P337" s="270"/>
      <c r="Q337" s="270"/>
      <c r="R337" s="270"/>
      <c r="S337" s="270"/>
      <c r="T337" s="270"/>
      <c r="U337" s="270"/>
      <c r="V337" s="267">
        <v>5.0199999999999995E-4</v>
      </c>
    </row>
    <row r="338" spans="1:22" ht="22.5" customHeight="1">
      <c r="A338" s="282" t="s">
        <v>808</v>
      </c>
      <c r="B338" s="268" t="s">
        <v>1175</v>
      </c>
      <c r="C338" s="265" t="s">
        <v>1176</v>
      </c>
      <c r="D338" s="271">
        <v>4.6200000000000001E-4</v>
      </c>
      <c r="E338" s="267">
        <v>4.06E-4</v>
      </c>
      <c r="F338" s="267" t="s">
        <v>1365</v>
      </c>
      <c r="G338" s="267" t="s">
        <v>1365</v>
      </c>
      <c r="H338" s="267" t="s">
        <v>1365</v>
      </c>
      <c r="I338" s="267" t="s">
        <v>1365</v>
      </c>
      <c r="J338" s="267" t="s">
        <v>1365</v>
      </c>
      <c r="K338" s="267" t="s">
        <v>1365</v>
      </c>
      <c r="L338" s="267" t="s">
        <v>1365</v>
      </c>
      <c r="M338" s="267" t="s">
        <v>1365</v>
      </c>
      <c r="N338" s="267" t="s">
        <v>1365</v>
      </c>
      <c r="O338" s="267" t="s">
        <v>1365</v>
      </c>
      <c r="P338" s="270"/>
      <c r="Q338" s="270"/>
      <c r="R338" s="270"/>
      <c r="S338" s="270"/>
      <c r="T338" s="270"/>
      <c r="U338" s="270"/>
      <c r="V338" s="267" t="s">
        <v>1365</v>
      </c>
    </row>
    <row r="339" spans="1:22" ht="22.5" customHeight="1">
      <c r="A339" s="282" t="s">
        <v>348</v>
      </c>
      <c r="B339" s="268" t="s">
        <v>1712</v>
      </c>
      <c r="C339" s="265" t="s">
        <v>1713</v>
      </c>
      <c r="D339" s="271">
        <v>4.66E-4</v>
      </c>
      <c r="E339" s="267">
        <v>4.0999999999999999E-4</v>
      </c>
      <c r="F339" s="267" t="s">
        <v>1365</v>
      </c>
      <c r="G339" s="267" t="s">
        <v>1365</v>
      </c>
      <c r="H339" s="267" t="s">
        <v>1365</v>
      </c>
      <c r="I339" s="267" t="s">
        <v>1365</v>
      </c>
      <c r="J339" s="267" t="s">
        <v>1365</v>
      </c>
      <c r="K339" s="267" t="s">
        <v>1365</v>
      </c>
      <c r="L339" s="267" t="s">
        <v>1365</v>
      </c>
      <c r="M339" s="267" t="s">
        <v>1365</v>
      </c>
      <c r="N339" s="267" t="s">
        <v>1365</v>
      </c>
      <c r="O339" s="267" t="s">
        <v>1365</v>
      </c>
      <c r="P339" s="270"/>
      <c r="Q339" s="270"/>
      <c r="R339" s="270"/>
      <c r="S339" s="270"/>
      <c r="T339" s="270"/>
      <c r="U339" s="270"/>
      <c r="V339" s="267" t="s">
        <v>1365</v>
      </c>
    </row>
    <row r="340" spans="1:22" ht="22.5" customHeight="1">
      <c r="A340" s="282" t="s">
        <v>349</v>
      </c>
      <c r="B340" s="268" t="s">
        <v>1714</v>
      </c>
      <c r="C340" s="265" t="s">
        <v>809</v>
      </c>
      <c r="D340" s="271">
        <v>6.2500000000000001E-4</v>
      </c>
      <c r="E340" s="267">
        <v>5.6899999999999995E-4</v>
      </c>
      <c r="F340" s="267" t="s">
        <v>1365</v>
      </c>
      <c r="G340" s="267" t="s">
        <v>1365</v>
      </c>
      <c r="H340" s="267" t="s">
        <v>1365</v>
      </c>
      <c r="I340" s="267" t="s">
        <v>1365</v>
      </c>
      <c r="J340" s="267" t="s">
        <v>1365</v>
      </c>
      <c r="K340" s="267" t="s">
        <v>1365</v>
      </c>
      <c r="L340" s="267" t="s">
        <v>1365</v>
      </c>
      <c r="M340" s="267" t="s">
        <v>1365</v>
      </c>
      <c r="N340" s="267" t="s">
        <v>1365</v>
      </c>
      <c r="O340" s="267" t="s">
        <v>1365</v>
      </c>
      <c r="P340" s="270"/>
      <c r="Q340" s="270"/>
      <c r="R340" s="270"/>
      <c r="S340" s="270"/>
      <c r="T340" s="270"/>
      <c r="U340" s="270"/>
      <c r="V340" s="267" t="s">
        <v>1365</v>
      </c>
    </row>
    <row r="341" spans="1:22" ht="22.5" customHeight="1">
      <c r="A341" s="282" t="s">
        <v>350</v>
      </c>
      <c r="B341" s="268" t="s">
        <v>1715</v>
      </c>
      <c r="C341" s="265" t="s">
        <v>810</v>
      </c>
      <c r="D341" s="271">
        <v>4.6700000000000002E-4</v>
      </c>
      <c r="E341" s="267">
        <v>4.9899999999999999E-4</v>
      </c>
      <c r="F341" s="267" t="s">
        <v>1365</v>
      </c>
      <c r="G341" s="267" t="s">
        <v>1365</v>
      </c>
      <c r="H341" s="267" t="s">
        <v>1365</v>
      </c>
      <c r="I341" s="267" t="s">
        <v>1365</v>
      </c>
      <c r="J341" s="267" t="s">
        <v>1365</v>
      </c>
      <c r="K341" s="267" t="s">
        <v>1365</v>
      </c>
      <c r="L341" s="267" t="s">
        <v>1365</v>
      </c>
      <c r="M341" s="267" t="s">
        <v>1365</v>
      </c>
      <c r="N341" s="267" t="s">
        <v>1365</v>
      </c>
      <c r="O341" s="267" t="s">
        <v>1365</v>
      </c>
      <c r="P341" s="270"/>
      <c r="Q341" s="270"/>
      <c r="R341" s="270"/>
      <c r="S341" s="270"/>
      <c r="T341" s="270"/>
      <c r="U341" s="270"/>
      <c r="V341" s="267" t="s">
        <v>1365</v>
      </c>
    </row>
    <row r="342" spans="1:22" ht="22.5" customHeight="1">
      <c r="A342" s="282" t="s">
        <v>351</v>
      </c>
      <c r="B342" s="268" t="s">
        <v>1716</v>
      </c>
      <c r="C342" s="265" t="s">
        <v>811</v>
      </c>
      <c r="D342" s="271">
        <v>3.6900000000000002E-4</v>
      </c>
      <c r="E342" s="267">
        <v>4.3100000000000001E-4</v>
      </c>
      <c r="F342" s="267" t="s">
        <v>1365</v>
      </c>
      <c r="G342" s="267" t="s">
        <v>1365</v>
      </c>
      <c r="H342" s="267" t="s">
        <v>1365</v>
      </c>
      <c r="I342" s="267" t="s">
        <v>1365</v>
      </c>
      <c r="J342" s="267" t="s">
        <v>1365</v>
      </c>
      <c r="K342" s="267" t="s">
        <v>1365</v>
      </c>
      <c r="L342" s="267" t="s">
        <v>1365</v>
      </c>
      <c r="M342" s="267" t="s">
        <v>1365</v>
      </c>
      <c r="N342" s="267" t="s">
        <v>1365</v>
      </c>
      <c r="O342" s="267" t="s">
        <v>1365</v>
      </c>
      <c r="P342" s="270"/>
      <c r="Q342" s="270"/>
      <c r="R342" s="270"/>
      <c r="S342" s="270"/>
      <c r="T342" s="270"/>
      <c r="U342" s="270"/>
      <c r="V342" s="267" t="s">
        <v>1365</v>
      </c>
    </row>
    <row r="343" spans="1:22" ht="22.5" customHeight="1">
      <c r="A343" s="282" t="s">
        <v>352</v>
      </c>
      <c r="B343" s="268" t="s">
        <v>1717</v>
      </c>
      <c r="C343" s="265" t="s">
        <v>812</v>
      </c>
      <c r="D343" s="271">
        <v>7.0200000000000004E-4</v>
      </c>
      <c r="E343" s="267">
        <v>6.7199999999999996E-4</v>
      </c>
      <c r="F343" s="267" t="s">
        <v>1365</v>
      </c>
      <c r="G343" s="267" t="s">
        <v>1365</v>
      </c>
      <c r="H343" s="267" t="s">
        <v>1365</v>
      </c>
      <c r="I343" s="267" t="s">
        <v>1365</v>
      </c>
      <c r="J343" s="267" t="s">
        <v>1365</v>
      </c>
      <c r="K343" s="267" t="s">
        <v>1365</v>
      </c>
      <c r="L343" s="267" t="s">
        <v>1365</v>
      </c>
      <c r="M343" s="267" t="s">
        <v>1365</v>
      </c>
      <c r="N343" s="267" t="s">
        <v>1365</v>
      </c>
      <c r="O343" s="267" t="s">
        <v>1365</v>
      </c>
      <c r="P343" s="270"/>
      <c r="Q343" s="270"/>
      <c r="R343" s="270"/>
      <c r="S343" s="270"/>
      <c r="T343" s="270"/>
      <c r="U343" s="270"/>
      <c r="V343" s="267" t="s">
        <v>1365</v>
      </c>
    </row>
    <row r="344" spans="1:22" ht="22.5" customHeight="1">
      <c r="A344" s="282" t="s">
        <v>353</v>
      </c>
      <c r="B344" s="268" t="s">
        <v>1718</v>
      </c>
      <c r="C344" s="265" t="s">
        <v>813</v>
      </c>
      <c r="D344" s="271">
        <v>4.4499999999999997E-4</v>
      </c>
      <c r="E344" s="267" t="s">
        <v>1365</v>
      </c>
      <c r="F344" s="267">
        <v>3.77E-4</v>
      </c>
      <c r="G344" s="267">
        <v>4.5199999999999998E-4</v>
      </c>
      <c r="H344" s="267" t="s">
        <v>1365</v>
      </c>
      <c r="I344" s="267" t="s">
        <v>1365</v>
      </c>
      <c r="J344" s="267" t="s">
        <v>1365</v>
      </c>
      <c r="K344" s="267" t="s">
        <v>1365</v>
      </c>
      <c r="L344" s="267" t="s">
        <v>1365</v>
      </c>
      <c r="M344" s="267" t="s">
        <v>1365</v>
      </c>
      <c r="N344" s="267" t="s">
        <v>1365</v>
      </c>
      <c r="O344" s="267" t="s">
        <v>1365</v>
      </c>
      <c r="P344" s="270"/>
      <c r="Q344" s="270"/>
      <c r="R344" s="270"/>
      <c r="S344" s="270"/>
      <c r="T344" s="270"/>
      <c r="U344" s="270"/>
      <c r="V344" s="267">
        <v>4.9200000000000003E-4</v>
      </c>
    </row>
    <row r="345" spans="1:22" ht="22.5" customHeight="1">
      <c r="A345" s="282" t="s">
        <v>354</v>
      </c>
      <c r="B345" s="268" t="s">
        <v>1719</v>
      </c>
      <c r="C345" s="265" t="s">
        <v>814</v>
      </c>
      <c r="D345" s="271">
        <v>4.4299999999999998E-4</v>
      </c>
      <c r="E345" s="267">
        <v>4.8000000000000001E-4</v>
      </c>
      <c r="F345" s="267" t="s">
        <v>1365</v>
      </c>
      <c r="G345" s="267" t="s">
        <v>1365</v>
      </c>
      <c r="H345" s="267" t="s">
        <v>1365</v>
      </c>
      <c r="I345" s="267" t="s">
        <v>1365</v>
      </c>
      <c r="J345" s="267" t="s">
        <v>1365</v>
      </c>
      <c r="K345" s="267" t="s">
        <v>1365</v>
      </c>
      <c r="L345" s="267" t="s">
        <v>1365</v>
      </c>
      <c r="M345" s="267" t="s">
        <v>1365</v>
      </c>
      <c r="N345" s="267" t="s">
        <v>1365</v>
      </c>
      <c r="O345" s="267" t="s">
        <v>1365</v>
      </c>
      <c r="P345" s="270"/>
      <c r="Q345" s="270"/>
      <c r="R345" s="270"/>
      <c r="S345" s="270"/>
      <c r="T345" s="270"/>
      <c r="U345" s="270"/>
      <c r="V345" s="267" t="s">
        <v>1365</v>
      </c>
    </row>
    <row r="346" spans="1:22" ht="22.5" customHeight="1">
      <c r="A346" s="282" t="s">
        <v>355</v>
      </c>
      <c r="B346" s="268" t="s">
        <v>1177</v>
      </c>
      <c r="C346" s="265" t="s">
        <v>1178</v>
      </c>
      <c r="D346" s="271">
        <v>2.32E-4</v>
      </c>
      <c r="E346" s="267" t="s">
        <v>1365</v>
      </c>
      <c r="F346" s="267">
        <v>0</v>
      </c>
      <c r="G346" s="267">
        <v>1.76E-4</v>
      </c>
      <c r="H346" s="267" t="s">
        <v>1365</v>
      </c>
      <c r="I346" s="267" t="s">
        <v>1365</v>
      </c>
      <c r="J346" s="267" t="s">
        <v>1365</v>
      </c>
      <c r="K346" s="267" t="s">
        <v>1365</v>
      </c>
      <c r="L346" s="267" t="s">
        <v>1365</v>
      </c>
      <c r="M346" s="267" t="s">
        <v>1365</v>
      </c>
      <c r="N346" s="267" t="s">
        <v>1365</v>
      </c>
      <c r="O346" s="267" t="s">
        <v>1365</v>
      </c>
      <c r="P346" s="270"/>
      <c r="Q346" s="270"/>
      <c r="R346" s="270"/>
      <c r="S346" s="270"/>
      <c r="T346" s="270"/>
      <c r="U346" s="270"/>
      <c r="V346" s="267">
        <v>4.1899999999999999E-4</v>
      </c>
    </row>
    <row r="347" spans="1:22" ht="22.5" customHeight="1">
      <c r="A347" s="282" t="s">
        <v>356</v>
      </c>
      <c r="B347" s="268" t="s">
        <v>1720</v>
      </c>
      <c r="C347" s="265" t="s">
        <v>1721</v>
      </c>
      <c r="D347" s="271">
        <v>4.2700000000000002E-4</v>
      </c>
      <c r="E347" s="267">
        <v>3.7800000000000003E-4</v>
      </c>
      <c r="F347" s="267" t="s">
        <v>1365</v>
      </c>
      <c r="G347" s="267" t="s">
        <v>1365</v>
      </c>
      <c r="H347" s="267" t="s">
        <v>1365</v>
      </c>
      <c r="I347" s="267" t="s">
        <v>1365</v>
      </c>
      <c r="J347" s="267" t="s">
        <v>1365</v>
      </c>
      <c r="K347" s="267" t="s">
        <v>1365</v>
      </c>
      <c r="L347" s="267" t="s">
        <v>1365</v>
      </c>
      <c r="M347" s="267" t="s">
        <v>1365</v>
      </c>
      <c r="N347" s="267" t="s">
        <v>1365</v>
      </c>
      <c r="O347" s="267" t="s">
        <v>1365</v>
      </c>
      <c r="P347" s="270"/>
      <c r="Q347" s="270"/>
      <c r="R347" s="270"/>
      <c r="S347" s="270"/>
      <c r="T347" s="270"/>
      <c r="U347" s="270"/>
      <c r="V347" s="267" t="s">
        <v>1365</v>
      </c>
    </row>
    <row r="348" spans="1:22" ht="22.5" customHeight="1">
      <c r="A348" s="282" t="s">
        <v>357</v>
      </c>
      <c r="B348" s="268" t="s">
        <v>1722</v>
      </c>
      <c r="C348" s="265" t="s">
        <v>815</v>
      </c>
      <c r="D348" s="271">
        <v>5.8900000000000001E-4</v>
      </c>
      <c r="E348" s="267">
        <v>5.3399999999999997E-4</v>
      </c>
      <c r="F348" s="267" t="s">
        <v>1365</v>
      </c>
      <c r="G348" s="267" t="s">
        <v>1365</v>
      </c>
      <c r="H348" s="267" t="s">
        <v>1365</v>
      </c>
      <c r="I348" s="267" t="s">
        <v>1365</v>
      </c>
      <c r="J348" s="267" t="s">
        <v>1365</v>
      </c>
      <c r="K348" s="267" t="s">
        <v>1365</v>
      </c>
      <c r="L348" s="267" t="s">
        <v>1365</v>
      </c>
      <c r="M348" s="267" t="s">
        <v>1365</v>
      </c>
      <c r="N348" s="267" t="s">
        <v>1365</v>
      </c>
      <c r="O348" s="267" t="s">
        <v>1365</v>
      </c>
      <c r="P348" s="270"/>
      <c r="Q348" s="270"/>
      <c r="R348" s="270"/>
      <c r="S348" s="270"/>
      <c r="T348" s="270"/>
      <c r="U348" s="270"/>
      <c r="V348" s="267" t="s">
        <v>1365</v>
      </c>
    </row>
    <row r="349" spans="1:22" ht="22.5" customHeight="1">
      <c r="A349" s="282" t="s">
        <v>358</v>
      </c>
      <c r="B349" s="268" t="s">
        <v>1723</v>
      </c>
      <c r="C349" s="265" t="s">
        <v>816</v>
      </c>
      <c r="D349" s="271">
        <v>1.0900000000000001E-4</v>
      </c>
      <c r="E349" s="267">
        <v>2.81E-4</v>
      </c>
      <c r="F349" s="267" t="s">
        <v>1365</v>
      </c>
      <c r="G349" s="267" t="s">
        <v>1365</v>
      </c>
      <c r="H349" s="267" t="s">
        <v>1365</v>
      </c>
      <c r="I349" s="267" t="s">
        <v>1365</v>
      </c>
      <c r="J349" s="267" t="s">
        <v>1365</v>
      </c>
      <c r="K349" s="267" t="s">
        <v>1365</v>
      </c>
      <c r="L349" s="267" t="s">
        <v>1365</v>
      </c>
      <c r="M349" s="267" t="s">
        <v>1365</v>
      </c>
      <c r="N349" s="267" t="s">
        <v>1365</v>
      </c>
      <c r="O349" s="267" t="s">
        <v>1365</v>
      </c>
      <c r="P349" s="270"/>
      <c r="Q349" s="270"/>
      <c r="R349" s="270"/>
      <c r="S349" s="270"/>
      <c r="T349" s="270"/>
      <c r="U349" s="270"/>
      <c r="V349" s="267" t="s">
        <v>1365</v>
      </c>
    </row>
    <row r="350" spans="1:22" ht="22.5" customHeight="1">
      <c r="A350" s="282" t="s">
        <v>359</v>
      </c>
      <c r="B350" s="268" t="s">
        <v>1724</v>
      </c>
      <c r="C350" s="265" t="s">
        <v>817</v>
      </c>
      <c r="D350" s="271">
        <v>2.05E-4</v>
      </c>
      <c r="E350" s="267" t="s">
        <v>1365</v>
      </c>
      <c r="F350" s="267">
        <v>0</v>
      </c>
      <c r="G350" s="267">
        <v>4.7399999999999997E-4</v>
      </c>
      <c r="H350" s="267" t="s">
        <v>1365</v>
      </c>
      <c r="I350" s="267" t="s">
        <v>1365</v>
      </c>
      <c r="J350" s="267" t="s">
        <v>1365</v>
      </c>
      <c r="K350" s="267" t="s">
        <v>1365</v>
      </c>
      <c r="L350" s="267" t="s">
        <v>1365</v>
      </c>
      <c r="M350" s="267" t="s">
        <v>1365</v>
      </c>
      <c r="N350" s="267" t="s">
        <v>1365</v>
      </c>
      <c r="O350" s="267" t="s">
        <v>1365</v>
      </c>
      <c r="P350" s="270"/>
      <c r="Q350" s="270"/>
      <c r="R350" s="270"/>
      <c r="S350" s="270"/>
      <c r="T350" s="270"/>
      <c r="U350" s="270"/>
      <c r="V350" s="267">
        <v>4.95E-4</v>
      </c>
    </row>
    <row r="351" spans="1:22" ht="22.5" customHeight="1">
      <c r="A351" s="282" t="s">
        <v>360</v>
      </c>
      <c r="B351" s="268" t="s">
        <v>1725</v>
      </c>
      <c r="C351" s="265" t="s">
        <v>1726</v>
      </c>
      <c r="D351" s="271">
        <v>2.7300000000000002E-4</v>
      </c>
      <c r="E351" s="267">
        <v>2.33E-4</v>
      </c>
      <c r="F351" s="267" t="s">
        <v>1365</v>
      </c>
      <c r="G351" s="267" t="s">
        <v>1365</v>
      </c>
      <c r="H351" s="267" t="s">
        <v>1365</v>
      </c>
      <c r="I351" s="267" t="s">
        <v>1365</v>
      </c>
      <c r="J351" s="267" t="s">
        <v>1365</v>
      </c>
      <c r="K351" s="267" t="s">
        <v>1365</v>
      </c>
      <c r="L351" s="267" t="s">
        <v>1365</v>
      </c>
      <c r="M351" s="267" t="s">
        <v>1365</v>
      </c>
      <c r="N351" s="267" t="s">
        <v>1365</v>
      </c>
      <c r="O351" s="267" t="s">
        <v>1365</v>
      </c>
      <c r="P351" s="270"/>
      <c r="Q351" s="270"/>
      <c r="R351" s="270"/>
      <c r="S351" s="270"/>
      <c r="T351" s="270"/>
      <c r="U351" s="270"/>
      <c r="V351" s="267" t="s">
        <v>1365</v>
      </c>
    </row>
    <row r="352" spans="1:22" ht="22.5" customHeight="1">
      <c r="A352" s="282" t="s">
        <v>361</v>
      </c>
      <c r="B352" s="268" t="s">
        <v>1727</v>
      </c>
      <c r="C352" s="265" t="s">
        <v>818</v>
      </c>
      <c r="D352" s="271">
        <v>2.2499999999999999E-4</v>
      </c>
      <c r="E352" s="267">
        <v>1.6899999999999999E-4</v>
      </c>
      <c r="F352" s="267" t="s">
        <v>1365</v>
      </c>
      <c r="G352" s="267" t="s">
        <v>1365</v>
      </c>
      <c r="H352" s="267" t="s">
        <v>1365</v>
      </c>
      <c r="I352" s="267" t="s">
        <v>1365</v>
      </c>
      <c r="J352" s="267" t="s">
        <v>1365</v>
      </c>
      <c r="K352" s="267" t="s">
        <v>1365</v>
      </c>
      <c r="L352" s="267" t="s">
        <v>1365</v>
      </c>
      <c r="M352" s="267" t="s">
        <v>1365</v>
      </c>
      <c r="N352" s="267" t="s">
        <v>1365</v>
      </c>
      <c r="O352" s="267" t="s">
        <v>1365</v>
      </c>
      <c r="P352" s="270"/>
      <c r="Q352" s="270"/>
      <c r="R352" s="270"/>
      <c r="S352" s="270"/>
      <c r="T352" s="270"/>
      <c r="U352" s="270"/>
      <c r="V352" s="267" t="s">
        <v>1365</v>
      </c>
    </row>
    <row r="353" spans="1:22" ht="22.5" customHeight="1">
      <c r="A353" s="282" t="s">
        <v>362</v>
      </c>
      <c r="B353" s="268" t="s">
        <v>1728</v>
      </c>
      <c r="C353" s="265" t="s">
        <v>819</v>
      </c>
      <c r="D353" s="271">
        <v>2.1000000000000001E-4</v>
      </c>
      <c r="E353" s="267" t="s">
        <v>1365</v>
      </c>
      <c r="F353" s="267">
        <v>0</v>
      </c>
      <c r="G353" s="267">
        <v>4.0000000000000002E-4</v>
      </c>
      <c r="H353" s="267" t="s">
        <v>1365</v>
      </c>
      <c r="I353" s="267" t="s">
        <v>1365</v>
      </c>
      <c r="J353" s="267" t="s">
        <v>1365</v>
      </c>
      <c r="K353" s="267" t="s">
        <v>1365</v>
      </c>
      <c r="L353" s="267" t="s">
        <v>1365</v>
      </c>
      <c r="M353" s="267" t="s">
        <v>1365</v>
      </c>
      <c r="N353" s="267" t="s">
        <v>1365</v>
      </c>
      <c r="O353" s="267" t="s">
        <v>1365</v>
      </c>
      <c r="P353" s="270"/>
      <c r="Q353" s="270"/>
      <c r="R353" s="270"/>
      <c r="S353" s="270"/>
      <c r="T353" s="270"/>
      <c r="U353" s="270"/>
      <c r="V353" s="267">
        <v>5.3399999999999997E-4</v>
      </c>
    </row>
    <row r="354" spans="1:22" ht="22.5" customHeight="1">
      <c r="A354" s="282" t="s">
        <v>363</v>
      </c>
      <c r="B354" s="268" t="s">
        <v>1729</v>
      </c>
      <c r="C354" s="265" t="s">
        <v>820</v>
      </c>
      <c r="D354" s="271">
        <v>4.5100000000000001E-4</v>
      </c>
      <c r="E354" s="267">
        <v>4.35E-4</v>
      </c>
      <c r="F354" s="267" t="s">
        <v>1365</v>
      </c>
      <c r="G354" s="267" t="s">
        <v>1365</v>
      </c>
      <c r="H354" s="267" t="s">
        <v>1365</v>
      </c>
      <c r="I354" s="267" t="s">
        <v>1365</v>
      </c>
      <c r="J354" s="267" t="s">
        <v>1365</v>
      </c>
      <c r="K354" s="267" t="s">
        <v>1365</v>
      </c>
      <c r="L354" s="267" t="s">
        <v>1365</v>
      </c>
      <c r="M354" s="267" t="s">
        <v>1365</v>
      </c>
      <c r="N354" s="267" t="s">
        <v>1365</v>
      </c>
      <c r="O354" s="267" t="s">
        <v>1365</v>
      </c>
      <c r="P354" s="270"/>
      <c r="Q354" s="270"/>
      <c r="R354" s="270"/>
      <c r="S354" s="270"/>
      <c r="T354" s="270"/>
      <c r="U354" s="270"/>
      <c r="V354" s="267" t="s">
        <v>1365</v>
      </c>
    </row>
    <row r="355" spans="1:22" ht="22.5" customHeight="1">
      <c r="A355" s="282" t="s">
        <v>364</v>
      </c>
      <c r="B355" s="268" t="s">
        <v>1730</v>
      </c>
      <c r="C355" s="265" t="s">
        <v>821</v>
      </c>
      <c r="D355" s="271">
        <v>4.28E-4</v>
      </c>
      <c r="E355" s="267" t="s">
        <v>1365</v>
      </c>
      <c r="F355" s="267">
        <v>0</v>
      </c>
      <c r="G355" s="267">
        <v>3.6299999999999999E-4</v>
      </c>
      <c r="H355" s="267" t="s">
        <v>1365</v>
      </c>
      <c r="I355" s="267" t="s">
        <v>1365</v>
      </c>
      <c r="J355" s="267" t="s">
        <v>1365</v>
      </c>
      <c r="K355" s="267" t="s">
        <v>1365</v>
      </c>
      <c r="L355" s="267" t="s">
        <v>1365</v>
      </c>
      <c r="M355" s="267" t="s">
        <v>1365</v>
      </c>
      <c r="N355" s="267" t="s">
        <v>1365</v>
      </c>
      <c r="O355" s="267" t="s">
        <v>1365</v>
      </c>
      <c r="P355" s="270"/>
      <c r="Q355" s="270"/>
      <c r="R355" s="270"/>
      <c r="S355" s="270"/>
      <c r="T355" s="270"/>
      <c r="U355" s="270"/>
      <c r="V355" s="267">
        <v>3.19E-4</v>
      </c>
    </row>
    <row r="356" spans="1:22" ht="22.5" customHeight="1">
      <c r="A356" s="282" t="s">
        <v>365</v>
      </c>
      <c r="B356" s="268" t="s">
        <v>1731</v>
      </c>
      <c r="C356" s="265" t="s">
        <v>1732</v>
      </c>
      <c r="D356" s="271">
        <v>4.4799999999999999E-4</v>
      </c>
      <c r="E356" s="267" t="s">
        <v>1365</v>
      </c>
      <c r="F356" s="267">
        <v>0</v>
      </c>
      <c r="G356" s="267">
        <v>3.5E-4</v>
      </c>
      <c r="H356" s="267">
        <v>5.1199999999999998E-4</v>
      </c>
      <c r="I356" s="267" t="s">
        <v>1365</v>
      </c>
      <c r="J356" s="267" t="s">
        <v>1365</v>
      </c>
      <c r="K356" s="267" t="s">
        <v>1365</v>
      </c>
      <c r="L356" s="267" t="s">
        <v>1365</v>
      </c>
      <c r="M356" s="267" t="s">
        <v>1365</v>
      </c>
      <c r="N356" s="267" t="s">
        <v>1365</v>
      </c>
      <c r="O356" s="267" t="s">
        <v>1365</v>
      </c>
      <c r="P356" s="270"/>
      <c r="Q356" s="270"/>
      <c r="R356" s="270"/>
      <c r="S356" s="270"/>
      <c r="T356" s="270"/>
      <c r="U356" s="270"/>
      <c r="V356" s="267">
        <v>4.2400000000000001E-4</v>
      </c>
    </row>
    <row r="357" spans="1:22" ht="22.5" customHeight="1">
      <c r="A357" s="282" t="s">
        <v>366</v>
      </c>
      <c r="B357" s="268" t="s">
        <v>1733</v>
      </c>
      <c r="C357" s="265" t="s">
        <v>822</v>
      </c>
      <c r="D357" s="271">
        <v>3.0299999999999999E-4</v>
      </c>
      <c r="E357" s="267">
        <v>3.28E-4</v>
      </c>
      <c r="F357" s="267" t="s">
        <v>1365</v>
      </c>
      <c r="G357" s="267" t="s">
        <v>1365</v>
      </c>
      <c r="H357" s="267" t="s">
        <v>1365</v>
      </c>
      <c r="I357" s="267" t="s">
        <v>1365</v>
      </c>
      <c r="J357" s="267" t="s">
        <v>1365</v>
      </c>
      <c r="K357" s="267" t="s">
        <v>1365</v>
      </c>
      <c r="L357" s="267" t="s">
        <v>1365</v>
      </c>
      <c r="M357" s="267" t="s">
        <v>1365</v>
      </c>
      <c r="N357" s="267" t="s">
        <v>1365</v>
      </c>
      <c r="O357" s="267" t="s">
        <v>1365</v>
      </c>
      <c r="P357" s="270"/>
      <c r="Q357" s="270"/>
      <c r="R357" s="270"/>
      <c r="S357" s="270"/>
      <c r="T357" s="270"/>
      <c r="U357" s="270"/>
      <c r="V357" s="267" t="s">
        <v>1365</v>
      </c>
    </row>
    <row r="358" spans="1:22" ht="22.5" customHeight="1">
      <c r="A358" s="282" t="s">
        <v>367</v>
      </c>
      <c r="B358" s="268" t="s">
        <v>1734</v>
      </c>
      <c r="C358" s="265" t="s">
        <v>823</v>
      </c>
      <c r="D358" s="271">
        <v>4.4700000000000002E-4</v>
      </c>
      <c r="E358" s="267">
        <v>3.9100000000000002E-4</v>
      </c>
      <c r="F358" s="267" t="s">
        <v>1365</v>
      </c>
      <c r="G358" s="267" t="s">
        <v>1365</v>
      </c>
      <c r="H358" s="267" t="s">
        <v>1365</v>
      </c>
      <c r="I358" s="267" t="s">
        <v>1365</v>
      </c>
      <c r="J358" s="267" t="s">
        <v>1365</v>
      </c>
      <c r="K358" s="267" t="s">
        <v>1365</v>
      </c>
      <c r="L358" s="267" t="s">
        <v>1365</v>
      </c>
      <c r="M358" s="267" t="s">
        <v>1365</v>
      </c>
      <c r="N358" s="267" t="s">
        <v>1365</v>
      </c>
      <c r="O358" s="267" t="s">
        <v>1365</v>
      </c>
      <c r="P358" s="270"/>
      <c r="Q358" s="270"/>
      <c r="R358" s="270"/>
      <c r="S358" s="270"/>
      <c r="T358" s="270"/>
      <c r="U358" s="270"/>
      <c r="V358" s="267" t="s">
        <v>1365</v>
      </c>
    </row>
    <row r="359" spans="1:22" ht="22.5" customHeight="1">
      <c r="A359" s="282" t="s">
        <v>368</v>
      </c>
      <c r="B359" s="268" t="s">
        <v>1735</v>
      </c>
      <c r="C359" s="265" t="s">
        <v>824</v>
      </c>
      <c r="D359" s="271">
        <v>5.3799999999999996E-4</v>
      </c>
      <c r="E359" s="267">
        <v>5.1099999999999995E-4</v>
      </c>
      <c r="F359" s="267" t="s">
        <v>1365</v>
      </c>
      <c r="G359" s="267" t="s">
        <v>1365</v>
      </c>
      <c r="H359" s="267" t="s">
        <v>1365</v>
      </c>
      <c r="I359" s="267" t="s">
        <v>1365</v>
      </c>
      <c r="J359" s="267" t="s">
        <v>1365</v>
      </c>
      <c r="K359" s="267" t="s">
        <v>1365</v>
      </c>
      <c r="L359" s="267" t="s">
        <v>1365</v>
      </c>
      <c r="M359" s="267" t="s">
        <v>1365</v>
      </c>
      <c r="N359" s="267" t="s">
        <v>1365</v>
      </c>
      <c r="O359" s="267" t="s">
        <v>1365</v>
      </c>
      <c r="P359" s="270"/>
      <c r="Q359" s="270"/>
      <c r="R359" s="270"/>
      <c r="S359" s="270"/>
      <c r="T359" s="270"/>
      <c r="U359" s="270"/>
      <c r="V359" s="267" t="s">
        <v>1365</v>
      </c>
    </row>
    <row r="360" spans="1:22" ht="22.5" customHeight="1">
      <c r="A360" s="282" t="s">
        <v>369</v>
      </c>
      <c r="B360" s="268" t="s">
        <v>1736</v>
      </c>
      <c r="C360" s="265" t="s">
        <v>825</v>
      </c>
      <c r="D360" s="271">
        <v>4.4999999999999999E-4</v>
      </c>
      <c r="E360" s="267" t="s">
        <v>1365</v>
      </c>
      <c r="F360" s="267">
        <v>0</v>
      </c>
      <c r="G360" s="267">
        <v>4.5600000000000003E-4</v>
      </c>
      <c r="H360" s="267" t="s">
        <v>1365</v>
      </c>
      <c r="I360" s="267" t="s">
        <v>1365</v>
      </c>
      <c r="J360" s="267" t="s">
        <v>1365</v>
      </c>
      <c r="K360" s="267" t="s">
        <v>1365</v>
      </c>
      <c r="L360" s="267" t="s">
        <v>1365</v>
      </c>
      <c r="M360" s="267" t="s">
        <v>1365</v>
      </c>
      <c r="N360" s="267" t="s">
        <v>1365</v>
      </c>
      <c r="O360" s="267" t="s">
        <v>1365</v>
      </c>
      <c r="P360" s="270"/>
      <c r="Q360" s="270"/>
      <c r="R360" s="270"/>
      <c r="S360" s="270"/>
      <c r="T360" s="270"/>
      <c r="U360" s="270"/>
      <c r="V360" s="267">
        <v>3.0499999999999999E-4</v>
      </c>
    </row>
    <row r="361" spans="1:22" ht="22.5" customHeight="1">
      <c r="A361" s="282" t="s">
        <v>370</v>
      </c>
      <c r="B361" s="268" t="s">
        <v>1737</v>
      </c>
      <c r="C361" s="265" t="s">
        <v>826</v>
      </c>
      <c r="D361" s="271">
        <v>5.7700000000000004E-4</v>
      </c>
      <c r="E361" s="267">
        <v>5.2099999999999998E-4</v>
      </c>
      <c r="F361" s="267" t="s">
        <v>1365</v>
      </c>
      <c r="G361" s="267" t="s">
        <v>1365</v>
      </c>
      <c r="H361" s="267" t="s">
        <v>1365</v>
      </c>
      <c r="I361" s="267" t="s">
        <v>1365</v>
      </c>
      <c r="J361" s="267" t="s">
        <v>1365</v>
      </c>
      <c r="K361" s="267" t="s">
        <v>1365</v>
      </c>
      <c r="L361" s="267" t="s">
        <v>1365</v>
      </c>
      <c r="M361" s="267" t="s">
        <v>1365</v>
      </c>
      <c r="N361" s="267" t="s">
        <v>1365</v>
      </c>
      <c r="O361" s="267" t="s">
        <v>1365</v>
      </c>
      <c r="P361" s="270"/>
      <c r="Q361" s="270"/>
      <c r="R361" s="270"/>
      <c r="S361" s="270"/>
      <c r="T361" s="270"/>
      <c r="U361" s="270"/>
      <c r="V361" s="267" t="s">
        <v>1365</v>
      </c>
    </row>
    <row r="362" spans="1:22" ht="22.5" customHeight="1">
      <c r="A362" s="282" t="s">
        <v>371</v>
      </c>
      <c r="B362" s="268" t="s">
        <v>1738</v>
      </c>
      <c r="C362" s="265" t="s">
        <v>827</v>
      </c>
      <c r="D362" s="271">
        <v>4.5399999999999998E-4</v>
      </c>
      <c r="E362" s="267">
        <v>4.57E-4</v>
      </c>
      <c r="F362" s="267" t="s">
        <v>1365</v>
      </c>
      <c r="G362" s="267" t="s">
        <v>1365</v>
      </c>
      <c r="H362" s="267" t="s">
        <v>1365</v>
      </c>
      <c r="I362" s="267" t="s">
        <v>1365</v>
      </c>
      <c r="J362" s="267" t="s">
        <v>1365</v>
      </c>
      <c r="K362" s="267" t="s">
        <v>1365</v>
      </c>
      <c r="L362" s="267" t="s">
        <v>1365</v>
      </c>
      <c r="M362" s="267" t="s">
        <v>1365</v>
      </c>
      <c r="N362" s="267" t="s">
        <v>1365</v>
      </c>
      <c r="O362" s="267" t="s">
        <v>1365</v>
      </c>
      <c r="P362" s="270"/>
      <c r="Q362" s="270"/>
      <c r="R362" s="270"/>
      <c r="S362" s="270"/>
      <c r="T362" s="270"/>
      <c r="U362" s="270"/>
      <c r="V362" s="267" t="s">
        <v>1365</v>
      </c>
    </row>
    <row r="363" spans="1:22" ht="22.5" customHeight="1">
      <c r="A363" s="282" t="s">
        <v>372</v>
      </c>
      <c r="B363" s="268" t="s">
        <v>1739</v>
      </c>
      <c r="C363" s="265" t="s">
        <v>828</v>
      </c>
      <c r="D363" s="271">
        <v>4.64E-4</v>
      </c>
      <c r="E363" s="267">
        <v>4.4700000000000002E-4</v>
      </c>
      <c r="F363" s="267" t="s">
        <v>1365</v>
      </c>
      <c r="G363" s="267" t="s">
        <v>1365</v>
      </c>
      <c r="H363" s="267" t="s">
        <v>1365</v>
      </c>
      <c r="I363" s="267" t="s">
        <v>1365</v>
      </c>
      <c r="J363" s="267" t="s">
        <v>1365</v>
      </c>
      <c r="K363" s="267" t="s">
        <v>1365</v>
      </c>
      <c r="L363" s="267" t="s">
        <v>1365</v>
      </c>
      <c r="M363" s="267" t="s">
        <v>1365</v>
      </c>
      <c r="N363" s="267" t="s">
        <v>1365</v>
      </c>
      <c r="O363" s="267" t="s">
        <v>1365</v>
      </c>
      <c r="P363" s="270"/>
      <c r="Q363" s="270"/>
      <c r="R363" s="270"/>
      <c r="S363" s="270"/>
      <c r="T363" s="270"/>
      <c r="U363" s="270"/>
      <c r="V363" s="267" t="s">
        <v>1365</v>
      </c>
    </row>
    <row r="364" spans="1:22" ht="22.5" customHeight="1">
      <c r="A364" s="282" t="s">
        <v>373</v>
      </c>
      <c r="B364" s="268" t="s">
        <v>1740</v>
      </c>
      <c r="C364" s="265" t="s">
        <v>829</v>
      </c>
      <c r="D364" s="271">
        <v>4.4000000000000002E-4</v>
      </c>
      <c r="E364" s="267">
        <v>3.9800000000000002E-4</v>
      </c>
      <c r="F364" s="267" t="s">
        <v>1365</v>
      </c>
      <c r="G364" s="267" t="s">
        <v>1365</v>
      </c>
      <c r="H364" s="267" t="s">
        <v>1365</v>
      </c>
      <c r="I364" s="267" t="s">
        <v>1365</v>
      </c>
      <c r="J364" s="267" t="s">
        <v>1365</v>
      </c>
      <c r="K364" s="267" t="s">
        <v>1365</v>
      </c>
      <c r="L364" s="267" t="s">
        <v>1365</v>
      </c>
      <c r="M364" s="267" t="s">
        <v>1365</v>
      </c>
      <c r="N364" s="267" t="s">
        <v>1365</v>
      </c>
      <c r="O364" s="267" t="s">
        <v>1365</v>
      </c>
      <c r="P364" s="270"/>
      <c r="Q364" s="270"/>
      <c r="R364" s="270"/>
      <c r="S364" s="270"/>
      <c r="T364" s="270"/>
      <c r="U364" s="270"/>
      <c r="V364" s="267" t="s">
        <v>1365</v>
      </c>
    </row>
    <row r="365" spans="1:22" ht="22.5" customHeight="1">
      <c r="A365" s="282" t="s">
        <v>374</v>
      </c>
      <c r="B365" s="268" t="s">
        <v>1741</v>
      </c>
      <c r="C365" s="265" t="s">
        <v>830</v>
      </c>
      <c r="D365" s="271">
        <v>4.4099999999999999E-4</v>
      </c>
      <c r="E365" s="267" t="s">
        <v>1365</v>
      </c>
      <c r="F365" s="267">
        <v>0</v>
      </c>
      <c r="G365" s="267">
        <v>0</v>
      </c>
      <c r="H365" s="267">
        <v>0</v>
      </c>
      <c r="I365" s="267">
        <v>0</v>
      </c>
      <c r="J365" s="267">
        <v>0</v>
      </c>
      <c r="K365" s="267">
        <v>5.0900000000000001E-4</v>
      </c>
      <c r="L365" s="267" t="s">
        <v>1365</v>
      </c>
      <c r="M365" s="267" t="s">
        <v>1365</v>
      </c>
      <c r="N365" s="267" t="s">
        <v>1365</v>
      </c>
      <c r="O365" s="267" t="s">
        <v>1365</v>
      </c>
      <c r="P365" s="270"/>
      <c r="Q365" s="270"/>
      <c r="R365" s="270"/>
      <c r="S365" s="270"/>
      <c r="T365" s="270"/>
      <c r="U365" s="270"/>
      <c r="V365" s="267">
        <v>5.0600000000000005E-4</v>
      </c>
    </row>
    <row r="366" spans="1:22" ht="22.5" customHeight="1">
      <c r="A366" s="282" t="s">
        <v>375</v>
      </c>
      <c r="B366" s="268" t="s">
        <v>1742</v>
      </c>
      <c r="C366" s="265" t="s">
        <v>831</v>
      </c>
      <c r="D366" s="271">
        <v>2.3800000000000001E-4</v>
      </c>
      <c r="E366" s="267" t="s">
        <v>1365</v>
      </c>
      <c r="F366" s="267">
        <v>0</v>
      </c>
      <c r="G366" s="267">
        <v>4.15E-4</v>
      </c>
      <c r="H366" s="267" t="s">
        <v>1365</v>
      </c>
      <c r="I366" s="267" t="s">
        <v>1365</v>
      </c>
      <c r="J366" s="267" t="s">
        <v>1365</v>
      </c>
      <c r="K366" s="267" t="s">
        <v>1365</v>
      </c>
      <c r="L366" s="267" t="s">
        <v>1365</v>
      </c>
      <c r="M366" s="267" t="s">
        <v>1365</v>
      </c>
      <c r="N366" s="267" t="s">
        <v>1365</v>
      </c>
      <c r="O366" s="267" t="s">
        <v>1365</v>
      </c>
      <c r="P366" s="270"/>
      <c r="Q366" s="270"/>
      <c r="R366" s="270"/>
      <c r="S366" s="270"/>
      <c r="T366" s="270"/>
      <c r="U366" s="270"/>
      <c r="V366" s="267">
        <v>3.8699999999999997E-4</v>
      </c>
    </row>
    <row r="367" spans="1:22" ht="22.5" customHeight="1">
      <c r="A367" s="282" t="s">
        <v>376</v>
      </c>
      <c r="B367" s="268" t="s">
        <v>1743</v>
      </c>
      <c r="C367" s="265" t="s">
        <v>832</v>
      </c>
      <c r="D367" s="271">
        <v>4.64E-4</v>
      </c>
      <c r="E367" s="267">
        <v>4.08E-4</v>
      </c>
      <c r="F367" s="267" t="s">
        <v>1365</v>
      </c>
      <c r="G367" s="267" t="s">
        <v>1365</v>
      </c>
      <c r="H367" s="267" t="s">
        <v>1365</v>
      </c>
      <c r="I367" s="267" t="s">
        <v>1365</v>
      </c>
      <c r="J367" s="267" t="s">
        <v>1365</v>
      </c>
      <c r="K367" s="267" t="s">
        <v>1365</v>
      </c>
      <c r="L367" s="267" t="s">
        <v>1365</v>
      </c>
      <c r="M367" s="267" t="s">
        <v>1365</v>
      </c>
      <c r="N367" s="267" t="s">
        <v>1365</v>
      </c>
      <c r="O367" s="267" t="s">
        <v>1365</v>
      </c>
      <c r="P367" s="270"/>
      <c r="Q367" s="270"/>
      <c r="R367" s="270"/>
      <c r="S367" s="270"/>
      <c r="T367" s="270"/>
      <c r="U367" s="270"/>
      <c r="V367" s="267" t="s">
        <v>1365</v>
      </c>
    </row>
    <row r="368" spans="1:22" ht="22.5" customHeight="1">
      <c r="A368" s="282" t="s">
        <v>377</v>
      </c>
      <c r="B368" s="268" t="s">
        <v>1744</v>
      </c>
      <c r="C368" s="265" t="s">
        <v>833</v>
      </c>
      <c r="D368" s="271">
        <v>4.64E-4</v>
      </c>
      <c r="E368" s="267">
        <v>4.08E-4</v>
      </c>
      <c r="F368" s="267" t="s">
        <v>1365</v>
      </c>
      <c r="G368" s="267" t="s">
        <v>1365</v>
      </c>
      <c r="H368" s="267" t="s">
        <v>1365</v>
      </c>
      <c r="I368" s="267" t="s">
        <v>1365</v>
      </c>
      <c r="J368" s="267" t="s">
        <v>1365</v>
      </c>
      <c r="K368" s="267" t="s">
        <v>1365</v>
      </c>
      <c r="L368" s="267" t="s">
        <v>1365</v>
      </c>
      <c r="M368" s="267" t="s">
        <v>1365</v>
      </c>
      <c r="N368" s="267" t="s">
        <v>1365</v>
      </c>
      <c r="O368" s="267" t="s">
        <v>1365</v>
      </c>
      <c r="P368" s="270"/>
      <c r="Q368" s="270"/>
      <c r="R368" s="270"/>
      <c r="S368" s="270"/>
      <c r="T368" s="270"/>
      <c r="U368" s="270"/>
      <c r="V368" s="267" t="s">
        <v>1365</v>
      </c>
    </row>
    <row r="369" spans="1:22" ht="22.5" customHeight="1">
      <c r="A369" s="282" t="s">
        <v>378</v>
      </c>
      <c r="B369" s="268" t="s">
        <v>1745</v>
      </c>
      <c r="C369" s="265" t="s">
        <v>834</v>
      </c>
      <c r="D369" s="271">
        <v>4.64E-4</v>
      </c>
      <c r="E369" s="267">
        <v>4.08E-4</v>
      </c>
      <c r="F369" s="267" t="s">
        <v>1365</v>
      </c>
      <c r="G369" s="267" t="s">
        <v>1365</v>
      </c>
      <c r="H369" s="267" t="s">
        <v>1365</v>
      </c>
      <c r="I369" s="267" t="s">
        <v>1365</v>
      </c>
      <c r="J369" s="267" t="s">
        <v>1365</v>
      </c>
      <c r="K369" s="267" t="s">
        <v>1365</v>
      </c>
      <c r="L369" s="267" t="s">
        <v>1365</v>
      </c>
      <c r="M369" s="267" t="s">
        <v>1365</v>
      </c>
      <c r="N369" s="267" t="s">
        <v>1365</v>
      </c>
      <c r="O369" s="267" t="s">
        <v>1365</v>
      </c>
      <c r="P369" s="270"/>
      <c r="Q369" s="270"/>
      <c r="R369" s="270"/>
      <c r="S369" s="270"/>
      <c r="T369" s="270"/>
      <c r="U369" s="270"/>
      <c r="V369" s="267" t="s">
        <v>1365</v>
      </c>
    </row>
    <row r="370" spans="1:22" ht="22.5" customHeight="1">
      <c r="A370" s="282" t="s">
        <v>379</v>
      </c>
      <c r="B370" s="268" t="s">
        <v>1746</v>
      </c>
      <c r="C370" s="265" t="s">
        <v>835</v>
      </c>
      <c r="D370" s="271">
        <v>1.8200000000000001E-4</v>
      </c>
      <c r="E370" s="267">
        <v>6.3199999999999997E-4</v>
      </c>
      <c r="F370" s="267" t="s">
        <v>1365</v>
      </c>
      <c r="G370" s="267" t="s">
        <v>1365</v>
      </c>
      <c r="H370" s="267" t="s">
        <v>1365</v>
      </c>
      <c r="I370" s="267" t="s">
        <v>1365</v>
      </c>
      <c r="J370" s="267" t="s">
        <v>1365</v>
      </c>
      <c r="K370" s="267" t="s">
        <v>1365</v>
      </c>
      <c r="L370" s="267" t="s">
        <v>1365</v>
      </c>
      <c r="M370" s="267" t="s">
        <v>1365</v>
      </c>
      <c r="N370" s="267" t="s">
        <v>1365</v>
      </c>
      <c r="O370" s="267" t="s">
        <v>1365</v>
      </c>
      <c r="P370" s="270"/>
      <c r="Q370" s="270"/>
      <c r="R370" s="270"/>
      <c r="S370" s="270"/>
      <c r="T370" s="270"/>
      <c r="U370" s="270"/>
      <c r="V370" s="267" t="s">
        <v>1365</v>
      </c>
    </row>
    <row r="371" spans="1:22" ht="22.5" customHeight="1">
      <c r="A371" s="282" t="s">
        <v>380</v>
      </c>
      <c r="B371" s="268" t="s">
        <v>1747</v>
      </c>
      <c r="C371" s="265" t="s">
        <v>836</v>
      </c>
      <c r="D371" s="271">
        <v>4.8899999999999996E-4</v>
      </c>
      <c r="E371" s="267" t="s">
        <v>1365</v>
      </c>
      <c r="F371" s="267">
        <v>0</v>
      </c>
      <c r="G371" s="267">
        <v>4.3300000000000001E-4</v>
      </c>
      <c r="H371" s="267" t="s">
        <v>1365</v>
      </c>
      <c r="I371" s="267" t="s">
        <v>1365</v>
      </c>
      <c r="J371" s="267" t="s">
        <v>1365</v>
      </c>
      <c r="K371" s="267" t="s">
        <v>1365</v>
      </c>
      <c r="L371" s="267" t="s">
        <v>1365</v>
      </c>
      <c r="M371" s="267" t="s">
        <v>1365</v>
      </c>
      <c r="N371" s="267" t="s">
        <v>1365</v>
      </c>
      <c r="O371" s="267" t="s">
        <v>1365</v>
      </c>
      <c r="P371" s="270"/>
      <c r="Q371" s="270"/>
      <c r="R371" s="270"/>
      <c r="S371" s="270"/>
      <c r="T371" s="270"/>
      <c r="U371" s="270"/>
      <c r="V371" s="267">
        <v>4.1100000000000002E-4</v>
      </c>
    </row>
    <row r="372" spans="1:22" ht="22.5" customHeight="1">
      <c r="A372" s="282" t="s">
        <v>381</v>
      </c>
      <c r="B372" s="268" t="s">
        <v>1748</v>
      </c>
      <c r="C372" s="265" t="s">
        <v>837</v>
      </c>
      <c r="D372" s="271">
        <v>4.5199999999999998E-4</v>
      </c>
      <c r="E372" s="267" t="s">
        <v>1365</v>
      </c>
      <c r="F372" s="267">
        <v>0</v>
      </c>
      <c r="G372" s="267">
        <v>3.9300000000000001E-4</v>
      </c>
      <c r="H372" s="267" t="s">
        <v>1365</v>
      </c>
      <c r="I372" s="267" t="s">
        <v>1365</v>
      </c>
      <c r="J372" s="267" t="s">
        <v>1365</v>
      </c>
      <c r="K372" s="267" t="s">
        <v>1365</v>
      </c>
      <c r="L372" s="267" t="s">
        <v>1365</v>
      </c>
      <c r="M372" s="267" t="s">
        <v>1365</v>
      </c>
      <c r="N372" s="267" t="s">
        <v>1365</v>
      </c>
      <c r="O372" s="267" t="s">
        <v>1365</v>
      </c>
      <c r="P372" s="270"/>
      <c r="Q372" s="270"/>
      <c r="R372" s="270"/>
      <c r="S372" s="270"/>
      <c r="T372" s="270"/>
      <c r="U372" s="270"/>
      <c r="V372" s="267">
        <v>3.9199999999999999E-4</v>
      </c>
    </row>
    <row r="373" spans="1:22" ht="22.5" customHeight="1">
      <c r="A373" s="282" t="s">
        <v>382</v>
      </c>
      <c r="B373" s="268" t="s">
        <v>1749</v>
      </c>
      <c r="C373" s="265" t="s">
        <v>838</v>
      </c>
      <c r="D373" s="271">
        <v>4.6500000000000003E-4</v>
      </c>
      <c r="E373" s="267">
        <v>5.1500000000000005E-4</v>
      </c>
      <c r="F373" s="267" t="s">
        <v>1365</v>
      </c>
      <c r="G373" s="267" t="s">
        <v>1365</v>
      </c>
      <c r="H373" s="267" t="s">
        <v>1365</v>
      </c>
      <c r="I373" s="267" t="s">
        <v>1365</v>
      </c>
      <c r="J373" s="267" t="s">
        <v>1365</v>
      </c>
      <c r="K373" s="267" t="s">
        <v>1365</v>
      </c>
      <c r="L373" s="267" t="s">
        <v>1365</v>
      </c>
      <c r="M373" s="267" t="s">
        <v>1365</v>
      </c>
      <c r="N373" s="267" t="s">
        <v>1365</v>
      </c>
      <c r="O373" s="267" t="s">
        <v>1365</v>
      </c>
      <c r="P373" s="270"/>
      <c r="Q373" s="270"/>
      <c r="R373" s="270"/>
      <c r="S373" s="270"/>
      <c r="T373" s="270"/>
      <c r="U373" s="270"/>
      <c r="V373" s="267" t="s">
        <v>1365</v>
      </c>
    </row>
    <row r="374" spans="1:22" ht="22.5" customHeight="1">
      <c r="A374" s="282" t="s">
        <v>839</v>
      </c>
      <c r="B374" s="268" t="s">
        <v>1750</v>
      </c>
      <c r="C374" s="265" t="s">
        <v>840</v>
      </c>
      <c r="D374" s="271">
        <v>4.5399999999999998E-4</v>
      </c>
      <c r="E374" s="267">
        <v>4.57E-4</v>
      </c>
      <c r="F374" s="267" t="s">
        <v>1365</v>
      </c>
      <c r="G374" s="267" t="s">
        <v>1365</v>
      </c>
      <c r="H374" s="267" t="s">
        <v>1365</v>
      </c>
      <c r="I374" s="267" t="s">
        <v>1365</v>
      </c>
      <c r="J374" s="267" t="s">
        <v>1365</v>
      </c>
      <c r="K374" s="267" t="s">
        <v>1365</v>
      </c>
      <c r="L374" s="267" t="s">
        <v>1365</v>
      </c>
      <c r="M374" s="267" t="s">
        <v>1365</v>
      </c>
      <c r="N374" s="267" t="s">
        <v>1365</v>
      </c>
      <c r="O374" s="267" t="s">
        <v>1365</v>
      </c>
      <c r="P374" s="270"/>
      <c r="Q374" s="270"/>
      <c r="R374" s="270"/>
      <c r="S374" s="270"/>
      <c r="T374" s="270"/>
      <c r="U374" s="270"/>
      <c r="V374" s="267" t="s">
        <v>1365</v>
      </c>
    </row>
    <row r="375" spans="1:22" ht="22.5" customHeight="1">
      <c r="A375" s="282" t="s">
        <v>383</v>
      </c>
      <c r="B375" s="268" t="s">
        <v>1751</v>
      </c>
      <c r="C375" s="265" t="s">
        <v>841</v>
      </c>
      <c r="D375" s="271">
        <v>4.6200000000000001E-4</v>
      </c>
      <c r="E375" s="267" t="s">
        <v>1365</v>
      </c>
      <c r="F375" s="267">
        <v>0</v>
      </c>
      <c r="G375" s="267">
        <v>4.1599999999999997E-4</v>
      </c>
      <c r="H375" s="267" t="s">
        <v>1365</v>
      </c>
      <c r="I375" s="267" t="s">
        <v>1365</v>
      </c>
      <c r="J375" s="267" t="s">
        <v>1365</v>
      </c>
      <c r="K375" s="267" t="s">
        <v>1365</v>
      </c>
      <c r="L375" s="267" t="s">
        <v>1365</v>
      </c>
      <c r="M375" s="267" t="s">
        <v>1365</v>
      </c>
      <c r="N375" s="267" t="s">
        <v>1365</v>
      </c>
      <c r="O375" s="267" t="s">
        <v>1365</v>
      </c>
      <c r="P375" s="270"/>
      <c r="Q375" s="270"/>
      <c r="R375" s="270"/>
      <c r="S375" s="270"/>
      <c r="T375" s="270"/>
      <c r="U375" s="270"/>
      <c r="V375" s="267">
        <v>4.28E-4</v>
      </c>
    </row>
    <row r="376" spans="1:22" ht="22.5" customHeight="1">
      <c r="A376" s="282" t="s">
        <v>384</v>
      </c>
      <c r="B376" s="268" t="s">
        <v>1752</v>
      </c>
      <c r="C376" s="265" t="s">
        <v>842</v>
      </c>
      <c r="D376" s="271">
        <v>4.5399999999999998E-4</v>
      </c>
      <c r="E376" s="267">
        <v>4.57E-4</v>
      </c>
      <c r="F376" s="267" t="s">
        <v>1365</v>
      </c>
      <c r="G376" s="267" t="s">
        <v>1365</v>
      </c>
      <c r="H376" s="267" t="s">
        <v>1365</v>
      </c>
      <c r="I376" s="267" t="s">
        <v>1365</v>
      </c>
      <c r="J376" s="267" t="s">
        <v>1365</v>
      </c>
      <c r="K376" s="267" t="s">
        <v>1365</v>
      </c>
      <c r="L376" s="267" t="s">
        <v>1365</v>
      </c>
      <c r="M376" s="267" t="s">
        <v>1365</v>
      </c>
      <c r="N376" s="267" t="s">
        <v>1365</v>
      </c>
      <c r="O376" s="267" t="s">
        <v>1365</v>
      </c>
      <c r="P376" s="270"/>
      <c r="Q376" s="270"/>
      <c r="R376" s="270"/>
      <c r="S376" s="270"/>
      <c r="T376" s="270"/>
      <c r="U376" s="270"/>
      <c r="V376" s="267" t="s">
        <v>1365</v>
      </c>
    </row>
    <row r="377" spans="1:22" s="238" customFormat="1" ht="22.5" customHeight="1">
      <c r="A377" s="282" t="s">
        <v>843</v>
      </c>
      <c r="B377" s="268" t="s">
        <v>844</v>
      </c>
      <c r="C377" s="265" t="s">
        <v>845</v>
      </c>
      <c r="D377" s="271">
        <v>4.6299999999999998E-4</v>
      </c>
      <c r="E377" s="267">
        <v>4.6999999999999999E-4</v>
      </c>
      <c r="F377" s="267" t="s">
        <v>1365</v>
      </c>
      <c r="G377" s="267" t="s">
        <v>1365</v>
      </c>
      <c r="H377" s="267" t="s">
        <v>1365</v>
      </c>
      <c r="I377" s="267" t="s">
        <v>1365</v>
      </c>
      <c r="J377" s="267" t="s">
        <v>1365</v>
      </c>
      <c r="K377" s="267" t="s">
        <v>1365</v>
      </c>
      <c r="L377" s="267" t="s">
        <v>1365</v>
      </c>
      <c r="M377" s="267" t="s">
        <v>1365</v>
      </c>
      <c r="N377" s="267" t="s">
        <v>1365</v>
      </c>
      <c r="O377" s="267" t="s">
        <v>1365</v>
      </c>
      <c r="P377" s="270"/>
      <c r="Q377" s="270"/>
      <c r="R377" s="270"/>
      <c r="S377" s="270"/>
      <c r="T377" s="270"/>
      <c r="U377" s="270"/>
      <c r="V377" s="267" t="s">
        <v>1365</v>
      </c>
    </row>
    <row r="378" spans="1:22" ht="22.5" customHeight="1">
      <c r="A378" s="282" t="s">
        <v>385</v>
      </c>
      <c r="B378" s="268" t="s">
        <v>1753</v>
      </c>
      <c r="C378" s="265" t="s">
        <v>846</v>
      </c>
      <c r="D378" s="271">
        <v>5.8E-5</v>
      </c>
      <c r="E378" s="267" t="s">
        <v>1365</v>
      </c>
      <c r="F378" s="267">
        <v>2.8899999999999998E-4</v>
      </c>
      <c r="G378" s="267">
        <v>0</v>
      </c>
      <c r="H378" s="267">
        <v>2.9399999999999999E-4</v>
      </c>
      <c r="I378" s="267" t="s">
        <v>1365</v>
      </c>
      <c r="J378" s="267" t="s">
        <v>1365</v>
      </c>
      <c r="K378" s="267" t="s">
        <v>1365</v>
      </c>
      <c r="L378" s="267" t="s">
        <v>1365</v>
      </c>
      <c r="M378" s="267" t="s">
        <v>1365</v>
      </c>
      <c r="N378" s="267" t="s">
        <v>1365</v>
      </c>
      <c r="O378" s="267" t="s">
        <v>1365</v>
      </c>
      <c r="P378" s="270"/>
      <c r="Q378" s="270"/>
      <c r="R378" s="270"/>
      <c r="S378" s="270"/>
      <c r="T378" s="270"/>
      <c r="U378" s="270"/>
      <c r="V378" s="267">
        <v>2.7999999999999998E-4</v>
      </c>
    </row>
    <row r="379" spans="1:22" ht="22.5" customHeight="1">
      <c r="A379" s="282" t="s">
        <v>386</v>
      </c>
      <c r="B379" s="268" t="s">
        <v>1754</v>
      </c>
      <c r="C379" s="265" t="s">
        <v>847</v>
      </c>
      <c r="D379" s="271">
        <v>4.5399999999999998E-4</v>
      </c>
      <c r="E379" s="267">
        <v>4.57E-4</v>
      </c>
      <c r="F379" s="267" t="s">
        <v>1365</v>
      </c>
      <c r="G379" s="267" t="s">
        <v>1365</v>
      </c>
      <c r="H379" s="267" t="s">
        <v>1365</v>
      </c>
      <c r="I379" s="267" t="s">
        <v>1365</v>
      </c>
      <c r="J379" s="267" t="s">
        <v>1365</v>
      </c>
      <c r="K379" s="267" t="s">
        <v>1365</v>
      </c>
      <c r="L379" s="267" t="s">
        <v>1365</v>
      </c>
      <c r="M379" s="267" t="s">
        <v>1365</v>
      </c>
      <c r="N379" s="267" t="s">
        <v>1365</v>
      </c>
      <c r="O379" s="267" t="s">
        <v>1365</v>
      </c>
      <c r="P379" s="270"/>
      <c r="Q379" s="270"/>
      <c r="R379" s="270"/>
      <c r="S379" s="270"/>
      <c r="T379" s="270"/>
      <c r="U379" s="270"/>
      <c r="V379" s="267" t="s">
        <v>1365</v>
      </c>
    </row>
    <row r="380" spans="1:22" s="238" customFormat="1" ht="22.5" customHeight="1">
      <c r="A380" s="282" t="s">
        <v>387</v>
      </c>
      <c r="B380" s="268" t="s">
        <v>1755</v>
      </c>
      <c r="C380" s="265" t="s">
        <v>848</v>
      </c>
      <c r="D380" s="271">
        <v>4.4900000000000002E-4</v>
      </c>
      <c r="E380" s="267" t="s">
        <v>1365</v>
      </c>
      <c r="F380" s="267">
        <v>0</v>
      </c>
      <c r="G380" s="267">
        <v>2.7599999999999999E-4</v>
      </c>
      <c r="H380" s="267">
        <v>3.5799999999999997E-4</v>
      </c>
      <c r="I380" s="267" t="s">
        <v>1365</v>
      </c>
      <c r="J380" s="267" t="s">
        <v>1365</v>
      </c>
      <c r="K380" s="267" t="s">
        <v>1365</v>
      </c>
      <c r="L380" s="267" t="s">
        <v>1365</v>
      </c>
      <c r="M380" s="267" t="s">
        <v>1365</v>
      </c>
      <c r="N380" s="267" t="s">
        <v>1365</v>
      </c>
      <c r="O380" s="267" t="s">
        <v>1365</v>
      </c>
      <c r="P380" s="270"/>
      <c r="Q380" s="270"/>
      <c r="R380" s="270"/>
      <c r="S380" s="270"/>
      <c r="T380" s="270"/>
      <c r="U380" s="270"/>
      <c r="V380" s="267">
        <v>4.5800000000000002E-4</v>
      </c>
    </row>
    <row r="381" spans="1:22" ht="22.5" customHeight="1">
      <c r="A381" s="282" t="s">
        <v>849</v>
      </c>
      <c r="B381" s="268" t="s">
        <v>1756</v>
      </c>
      <c r="C381" s="265" t="s">
        <v>1757</v>
      </c>
      <c r="D381" s="271">
        <v>3.4999999999999997E-5</v>
      </c>
      <c r="E381" s="267">
        <v>3.4999999999999997E-5</v>
      </c>
      <c r="F381" s="267" t="s">
        <v>1365</v>
      </c>
      <c r="G381" s="267" t="s">
        <v>1365</v>
      </c>
      <c r="H381" s="267" t="s">
        <v>1365</v>
      </c>
      <c r="I381" s="267" t="s">
        <v>1365</v>
      </c>
      <c r="J381" s="267" t="s">
        <v>1365</v>
      </c>
      <c r="K381" s="267" t="s">
        <v>1365</v>
      </c>
      <c r="L381" s="267" t="s">
        <v>1365</v>
      </c>
      <c r="M381" s="267" t="s">
        <v>1365</v>
      </c>
      <c r="N381" s="267" t="s">
        <v>1365</v>
      </c>
      <c r="O381" s="267" t="s">
        <v>1365</v>
      </c>
      <c r="P381" s="270"/>
      <c r="Q381" s="270"/>
      <c r="R381" s="270"/>
      <c r="S381" s="270"/>
      <c r="T381" s="270"/>
      <c r="U381" s="270"/>
      <c r="V381" s="267" t="s">
        <v>1365</v>
      </c>
    </row>
    <row r="382" spans="1:22" ht="22.5" customHeight="1">
      <c r="A382" s="282" t="s">
        <v>850</v>
      </c>
      <c r="B382" s="268" t="s">
        <v>1179</v>
      </c>
      <c r="C382" s="265" t="s">
        <v>1180</v>
      </c>
      <c r="D382" s="271">
        <v>3.5599999999999998E-4</v>
      </c>
      <c r="E382" s="267" t="s">
        <v>1365</v>
      </c>
      <c r="F382" s="267">
        <v>0</v>
      </c>
      <c r="G382" s="267">
        <v>2.99E-4</v>
      </c>
      <c r="H382" s="267">
        <v>3.9599999999999998E-4</v>
      </c>
      <c r="I382" s="267" t="s">
        <v>1365</v>
      </c>
      <c r="J382" s="267" t="s">
        <v>1365</v>
      </c>
      <c r="K382" s="267" t="s">
        <v>1365</v>
      </c>
      <c r="L382" s="267" t="s">
        <v>1365</v>
      </c>
      <c r="M382" s="267" t="s">
        <v>1365</v>
      </c>
      <c r="N382" s="267" t="s">
        <v>1365</v>
      </c>
      <c r="O382" s="267" t="s">
        <v>1365</v>
      </c>
      <c r="P382" s="270"/>
      <c r="Q382" s="270"/>
      <c r="R382" s="270"/>
      <c r="S382" s="270"/>
      <c r="T382" s="270"/>
      <c r="U382" s="270"/>
      <c r="V382" s="267">
        <v>2.8600000000000001E-4</v>
      </c>
    </row>
    <row r="383" spans="1:22" ht="22.5" customHeight="1">
      <c r="A383" s="282" t="s">
        <v>388</v>
      </c>
      <c r="B383" s="268" t="s">
        <v>1758</v>
      </c>
      <c r="C383" s="265" t="s">
        <v>851</v>
      </c>
      <c r="D383" s="271">
        <v>2.5300000000000002E-4</v>
      </c>
      <c r="E383" s="267">
        <v>3.4000000000000002E-4</v>
      </c>
      <c r="F383" s="267" t="s">
        <v>1365</v>
      </c>
      <c r="G383" s="267" t="s">
        <v>1365</v>
      </c>
      <c r="H383" s="267" t="s">
        <v>1365</v>
      </c>
      <c r="I383" s="267" t="s">
        <v>1365</v>
      </c>
      <c r="J383" s="267" t="s">
        <v>1365</v>
      </c>
      <c r="K383" s="267" t="s">
        <v>1365</v>
      </c>
      <c r="L383" s="267" t="s">
        <v>1365</v>
      </c>
      <c r="M383" s="267" t="s">
        <v>1365</v>
      </c>
      <c r="N383" s="267" t="s">
        <v>1365</v>
      </c>
      <c r="O383" s="267" t="s">
        <v>1365</v>
      </c>
      <c r="P383" s="270"/>
      <c r="Q383" s="270"/>
      <c r="R383" s="270"/>
      <c r="S383" s="270"/>
      <c r="T383" s="270"/>
      <c r="U383" s="270"/>
      <c r="V383" s="267" t="s">
        <v>1365</v>
      </c>
    </row>
    <row r="384" spans="1:22" ht="22.5" customHeight="1">
      <c r="A384" s="282" t="s">
        <v>389</v>
      </c>
      <c r="B384" s="268" t="s">
        <v>1759</v>
      </c>
      <c r="C384" s="265" t="s">
        <v>852</v>
      </c>
      <c r="D384" s="271">
        <v>5.5099999999999995E-4</v>
      </c>
      <c r="E384" s="267" t="s">
        <v>1365</v>
      </c>
      <c r="F384" s="267">
        <v>0</v>
      </c>
      <c r="G384" s="267">
        <v>4.8299999999999998E-4</v>
      </c>
      <c r="H384" s="267" t="s">
        <v>1365</v>
      </c>
      <c r="I384" s="267" t="s">
        <v>1365</v>
      </c>
      <c r="J384" s="267" t="s">
        <v>1365</v>
      </c>
      <c r="K384" s="267" t="s">
        <v>1365</v>
      </c>
      <c r="L384" s="267" t="s">
        <v>1365</v>
      </c>
      <c r="M384" s="267" t="s">
        <v>1365</v>
      </c>
      <c r="N384" s="267" t="s">
        <v>1365</v>
      </c>
      <c r="O384" s="267" t="s">
        <v>1365</v>
      </c>
      <c r="P384" s="270"/>
      <c r="Q384" s="270"/>
      <c r="R384" s="270"/>
      <c r="S384" s="270"/>
      <c r="T384" s="270"/>
      <c r="U384" s="270"/>
      <c r="V384" s="267">
        <v>4.3600000000000008E-4</v>
      </c>
    </row>
    <row r="385" spans="1:22" ht="22.5" customHeight="1">
      <c r="A385" s="282" t="s">
        <v>390</v>
      </c>
      <c r="B385" s="268" t="s">
        <v>1760</v>
      </c>
      <c r="C385" s="265" t="s">
        <v>853</v>
      </c>
      <c r="D385" s="271">
        <v>5.5400000000000002E-4</v>
      </c>
      <c r="E385" s="267" t="s">
        <v>1365</v>
      </c>
      <c r="F385" s="267">
        <v>0</v>
      </c>
      <c r="G385" s="267">
        <v>4.8700000000000002E-4</v>
      </c>
      <c r="H385" s="267" t="s">
        <v>1365</v>
      </c>
      <c r="I385" s="267" t="s">
        <v>1365</v>
      </c>
      <c r="J385" s="267" t="s">
        <v>1365</v>
      </c>
      <c r="K385" s="267" t="s">
        <v>1365</v>
      </c>
      <c r="L385" s="267" t="s">
        <v>1365</v>
      </c>
      <c r="M385" s="267" t="s">
        <v>1365</v>
      </c>
      <c r="N385" s="267" t="s">
        <v>1365</v>
      </c>
      <c r="O385" s="267" t="s">
        <v>1365</v>
      </c>
      <c r="P385" s="270"/>
      <c r="Q385" s="270"/>
      <c r="R385" s="270"/>
      <c r="S385" s="270"/>
      <c r="T385" s="270"/>
      <c r="U385" s="270"/>
      <c r="V385" s="267">
        <v>4.37E-4</v>
      </c>
    </row>
    <row r="386" spans="1:22" ht="22.5" customHeight="1">
      <c r="A386" s="282" t="s">
        <v>854</v>
      </c>
      <c r="B386" s="268" t="s">
        <v>1181</v>
      </c>
      <c r="C386" s="265" t="s">
        <v>1182</v>
      </c>
      <c r="D386" s="271">
        <v>4.8000000000000001E-4</v>
      </c>
      <c r="E386" s="267">
        <v>5.4900000000000001E-4</v>
      </c>
      <c r="F386" s="267" t="s">
        <v>1365</v>
      </c>
      <c r="G386" s="267" t="s">
        <v>1365</v>
      </c>
      <c r="H386" s="267" t="s">
        <v>1365</v>
      </c>
      <c r="I386" s="267" t="s">
        <v>1365</v>
      </c>
      <c r="J386" s="267" t="s">
        <v>1365</v>
      </c>
      <c r="K386" s="267" t="s">
        <v>1365</v>
      </c>
      <c r="L386" s="267" t="s">
        <v>1365</v>
      </c>
      <c r="M386" s="267" t="s">
        <v>1365</v>
      </c>
      <c r="N386" s="267" t="s">
        <v>1365</v>
      </c>
      <c r="O386" s="267" t="s">
        <v>1365</v>
      </c>
      <c r="P386" s="270"/>
      <c r="Q386" s="270"/>
      <c r="R386" s="270"/>
      <c r="S386" s="270"/>
      <c r="T386" s="270"/>
      <c r="U386" s="270"/>
      <c r="V386" s="267" t="s">
        <v>1365</v>
      </c>
    </row>
    <row r="387" spans="1:22" ht="22.5" customHeight="1">
      <c r="A387" s="282" t="s">
        <v>391</v>
      </c>
      <c r="B387" s="268" t="s">
        <v>1761</v>
      </c>
      <c r="C387" s="265" t="s">
        <v>855</v>
      </c>
      <c r="D387" s="271">
        <v>1.0900000000000001E-4</v>
      </c>
      <c r="E387" s="267">
        <v>4.2000000000000002E-4</v>
      </c>
      <c r="F387" s="267" t="s">
        <v>1365</v>
      </c>
      <c r="G387" s="267" t="s">
        <v>1365</v>
      </c>
      <c r="H387" s="267" t="s">
        <v>1365</v>
      </c>
      <c r="I387" s="267" t="s">
        <v>1365</v>
      </c>
      <c r="J387" s="267" t="s">
        <v>1365</v>
      </c>
      <c r="K387" s="267" t="s">
        <v>1365</v>
      </c>
      <c r="L387" s="267" t="s">
        <v>1365</v>
      </c>
      <c r="M387" s="267" t="s">
        <v>1365</v>
      </c>
      <c r="N387" s="267" t="s">
        <v>1365</v>
      </c>
      <c r="O387" s="267" t="s">
        <v>1365</v>
      </c>
      <c r="P387" s="270"/>
      <c r="Q387" s="270"/>
      <c r="R387" s="270"/>
      <c r="S387" s="270"/>
      <c r="T387" s="270"/>
      <c r="U387" s="270"/>
      <c r="V387" s="267" t="s">
        <v>1365</v>
      </c>
    </row>
    <row r="388" spans="1:22" ht="22.5" customHeight="1">
      <c r="A388" s="282" t="s">
        <v>392</v>
      </c>
      <c r="B388" s="268" t="s">
        <v>1762</v>
      </c>
      <c r="C388" s="265" t="s">
        <v>856</v>
      </c>
      <c r="D388" s="271">
        <v>4.1999999999999998E-5</v>
      </c>
      <c r="E388" s="267">
        <v>4.9600000000000002E-4</v>
      </c>
      <c r="F388" s="267" t="s">
        <v>1365</v>
      </c>
      <c r="G388" s="267" t="s">
        <v>1365</v>
      </c>
      <c r="H388" s="267" t="s">
        <v>1365</v>
      </c>
      <c r="I388" s="267" t="s">
        <v>1365</v>
      </c>
      <c r="J388" s="267" t="s">
        <v>1365</v>
      </c>
      <c r="K388" s="267" t="s">
        <v>1365</v>
      </c>
      <c r="L388" s="267" t="s">
        <v>1365</v>
      </c>
      <c r="M388" s="267" t="s">
        <v>1365</v>
      </c>
      <c r="N388" s="267" t="s">
        <v>1365</v>
      </c>
      <c r="O388" s="267" t="s">
        <v>1365</v>
      </c>
      <c r="P388" s="270"/>
      <c r="Q388" s="270"/>
      <c r="R388" s="270"/>
      <c r="S388" s="270"/>
      <c r="T388" s="270"/>
      <c r="U388" s="270"/>
      <c r="V388" s="267" t="s">
        <v>1365</v>
      </c>
    </row>
    <row r="389" spans="1:22" ht="22.5" customHeight="1">
      <c r="A389" s="282" t="s">
        <v>857</v>
      </c>
      <c r="B389" s="268" t="s">
        <v>1183</v>
      </c>
      <c r="C389" s="265" t="s">
        <v>1184</v>
      </c>
      <c r="D389" s="271">
        <v>4.35E-4</v>
      </c>
      <c r="E389" s="267">
        <v>4.0000000000000002E-4</v>
      </c>
      <c r="F389" s="267" t="s">
        <v>1365</v>
      </c>
      <c r="G389" s="267" t="s">
        <v>1365</v>
      </c>
      <c r="H389" s="267" t="s">
        <v>1365</v>
      </c>
      <c r="I389" s="267" t="s">
        <v>1365</v>
      </c>
      <c r="J389" s="267" t="s">
        <v>1365</v>
      </c>
      <c r="K389" s="267" t="s">
        <v>1365</v>
      </c>
      <c r="L389" s="267" t="s">
        <v>1365</v>
      </c>
      <c r="M389" s="267" t="s">
        <v>1365</v>
      </c>
      <c r="N389" s="267" t="s">
        <v>1365</v>
      </c>
      <c r="O389" s="267" t="s">
        <v>1365</v>
      </c>
      <c r="P389" s="270"/>
      <c r="Q389" s="270"/>
      <c r="R389" s="270"/>
      <c r="S389" s="270"/>
      <c r="T389" s="270"/>
      <c r="U389" s="270"/>
      <c r="V389" s="267" t="s">
        <v>1365</v>
      </c>
    </row>
    <row r="390" spans="1:22" ht="22.5" customHeight="1">
      <c r="A390" s="282" t="s">
        <v>858</v>
      </c>
      <c r="B390" s="268" t="s">
        <v>1185</v>
      </c>
      <c r="C390" s="265" t="s">
        <v>1186</v>
      </c>
      <c r="D390" s="271">
        <v>5.7499999999999999E-4</v>
      </c>
      <c r="E390" s="267">
        <v>5.1900000000000004E-4</v>
      </c>
      <c r="F390" s="267" t="s">
        <v>1365</v>
      </c>
      <c r="G390" s="267" t="s">
        <v>1365</v>
      </c>
      <c r="H390" s="267" t="s">
        <v>1365</v>
      </c>
      <c r="I390" s="267" t="s">
        <v>1365</v>
      </c>
      <c r="J390" s="267" t="s">
        <v>1365</v>
      </c>
      <c r="K390" s="267" t="s">
        <v>1365</v>
      </c>
      <c r="L390" s="267" t="s">
        <v>1365</v>
      </c>
      <c r="M390" s="267" t="s">
        <v>1365</v>
      </c>
      <c r="N390" s="267" t="s">
        <v>1365</v>
      </c>
      <c r="O390" s="267" t="s">
        <v>1365</v>
      </c>
      <c r="P390" s="270"/>
      <c r="Q390" s="270"/>
      <c r="R390" s="270"/>
      <c r="S390" s="270"/>
      <c r="T390" s="270"/>
      <c r="U390" s="270"/>
      <c r="V390" s="267" t="s">
        <v>1365</v>
      </c>
    </row>
    <row r="391" spans="1:22" ht="22.5" customHeight="1">
      <c r="A391" s="282" t="s">
        <v>393</v>
      </c>
      <c r="B391" s="268" t="s">
        <v>1763</v>
      </c>
      <c r="C391" s="265" t="s">
        <v>859</v>
      </c>
      <c r="D391" s="271">
        <v>5.5400000000000002E-4</v>
      </c>
      <c r="E391" s="267" t="s">
        <v>1365</v>
      </c>
      <c r="F391" s="267">
        <v>0</v>
      </c>
      <c r="G391" s="267">
        <v>4.86E-4</v>
      </c>
      <c r="H391" s="267" t="s">
        <v>1365</v>
      </c>
      <c r="I391" s="267" t="s">
        <v>1365</v>
      </c>
      <c r="J391" s="267" t="s">
        <v>1365</v>
      </c>
      <c r="K391" s="267" t="s">
        <v>1365</v>
      </c>
      <c r="L391" s="267" t="s">
        <v>1365</v>
      </c>
      <c r="M391" s="267" t="s">
        <v>1365</v>
      </c>
      <c r="N391" s="267" t="s">
        <v>1365</v>
      </c>
      <c r="O391" s="267" t="s">
        <v>1365</v>
      </c>
      <c r="P391" s="270"/>
      <c r="Q391" s="270"/>
      <c r="R391" s="270"/>
      <c r="S391" s="270"/>
      <c r="T391" s="270"/>
      <c r="U391" s="270"/>
      <c r="V391" s="267">
        <v>4.35E-4</v>
      </c>
    </row>
    <row r="392" spans="1:22" ht="22.5" customHeight="1">
      <c r="A392" s="282" t="s">
        <v>860</v>
      </c>
      <c r="B392" s="268" t="s">
        <v>1187</v>
      </c>
      <c r="C392" s="265" t="s">
        <v>1188</v>
      </c>
      <c r="D392" s="271">
        <v>4.44E-4</v>
      </c>
      <c r="E392" s="267">
        <v>4.5300000000000001E-4</v>
      </c>
      <c r="F392" s="267" t="s">
        <v>1365</v>
      </c>
      <c r="G392" s="267" t="s">
        <v>1365</v>
      </c>
      <c r="H392" s="267" t="s">
        <v>1365</v>
      </c>
      <c r="I392" s="267" t="s">
        <v>1365</v>
      </c>
      <c r="J392" s="267" t="s">
        <v>1365</v>
      </c>
      <c r="K392" s="267" t="s">
        <v>1365</v>
      </c>
      <c r="L392" s="267" t="s">
        <v>1365</v>
      </c>
      <c r="M392" s="267" t="s">
        <v>1365</v>
      </c>
      <c r="N392" s="267" t="s">
        <v>1365</v>
      </c>
      <c r="O392" s="267" t="s">
        <v>1365</v>
      </c>
      <c r="P392" s="270"/>
      <c r="Q392" s="270"/>
      <c r="R392" s="270"/>
      <c r="S392" s="270"/>
      <c r="T392" s="270"/>
      <c r="U392" s="270"/>
      <c r="V392" s="267" t="s">
        <v>1365</v>
      </c>
    </row>
    <row r="393" spans="1:22" ht="22.5" customHeight="1">
      <c r="A393" s="282" t="s">
        <v>1189</v>
      </c>
      <c r="B393" s="268" t="s">
        <v>1190</v>
      </c>
      <c r="C393" s="265" t="s">
        <v>1191</v>
      </c>
      <c r="D393" s="271">
        <v>4.4000000000000002E-4</v>
      </c>
      <c r="E393" s="267">
        <v>3.8400000000000001E-4</v>
      </c>
      <c r="F393" s="267" t="s">
        <v>1365</v>
      </c>
      <c r="G393" s="267" t="s">
        <v>1365</v>
      </c>
      <c r="H393" s="267" t="s">
        <v>1365</v>
      </c>
      <c r="I393" s="267" t="s">
        <v>1365</v>
      </c>
      <c r="J393" s="267" t="s">
        <v>1365</v>
      </c>
      <c r="K393" s="267" t="s">
        <v>1365</v>
      </c>
      <c r="L393" s="267" t="s">
        <v>1365</v>
      </c>
      <c r="M393" s="267" t="s">
        <v>1365</v>
      </c>
      <c r="N393" s="267" t="s">
        <v>1365</v>
      </c>
      <c r="O393" s="267" t="s">
        <v>1365</v>
      </c>
      <c r="P393" s="270"/>
      <c r="Q393" s="270"/>
      <c r="R393" s="270"/>
      <c r="S393" s="270"/>
      <c r="T393" s="270"/>
      <c r="U393" s="270"/>
      <c r="V393" s="267" t="s">
        <v>1365</v>
      </c>
    </row>
    <row r="394" spans="1:22" ht="22.5" customHeight="1">
      <c r="A394" s="282" t="s">
        <v>861</v>
      </c>
      <c r="B394" s="268" t="s">
        <v>1192</v>
      </c>
      <c r="C394" s="265" t="s">
        <v>1193</v>
      </c>
      <c r="D394" s="271">
        <v>3.1E-4</v>
      </c>
      <c r="E394" s="267" t="s">
        <v>1365</v>
      </c>
      <c r="F394" s="267">
        <v>0</v>
      </c>
      <c r="G394" s="267">
        <v>3.3799999999999998E-4</v>
      </c>
      <c r="H394" s="267">
        <v>3.5399999999999999E-4</v>
      </c>
      <c r="I394" s="267" t="s">
        <v>1365</v>
      </c>
      <c r="J394" s="267" t="s">
        <v>1365</v>
      </c>
      <c r="K394" s="267" t="s">
        <v>1365</v>
      </c>
      <c r="L394" s="267" t="s">
        <v>1365</v>
      </c>
      <c r="M394" s="267" t="s">
        <v>1365</v>
      </c>
      <c r="N394" s="267" t="s">
        <v>1365</v>
      </c>
      <c r="O394" s="267" t="s">
        <v>1365</v>
      </c>
      <c r="P394" s="270"/>
      <c r="Q394" s="270"/>
      <c r="R394" s="270"/>
      <c r="S394" s="270"/>
      <c r="T394" s="270"/>
      <c r="U394" s="270"/>
      <c r="V394" s="267">
        <v>4.2000000000000002E-4</v>
      </c>
    </row>
    <row r="395" spans="1:22" ht="22.5" customHeight="1">
      <c r="A395" s="282" t="s">
        <v>394</v>
      </c>
      <c r="B395" s="268" t="s">
        <v>1764</v>
      </c>
      <c r="C395" s="265" t="s">
        <v>862</v>
      </c>
      <c r="D395" s="271">
        <v>4.5399999999999998E-4</v>
      </c>
      <c r="E395" s="267">
        <v>4.57E-4</v>
      </c>
      <c r="F395" s="267" t="s">
        <v>1365</v>
      </c>
      <c r="G395" s="267" t="s">
        <v>1365</v>
      </c>
      <c r="H395" s="267" t="s">
        <v>1365</v>
      </c>
      <c r="I395" s="267" t="s">
        <v>1365</v>
      </c>
      <c r="J395" s="267" t="s">
        <v>1365</v>
      </c>
      <c r="K395" s="267" t="s">
        <v>1365</v>
      </c>
      <c r="L395" s="267" t="s">
        <v>1365</v>
      </c>
      <c r="M395" s="267" t="s">
        <v>1365</v>
      </c>
      <c r="N395" s="267" t="s">
        <v>1365</v>
      </c>
      <c r="O395" s="267" t="s">
        <v>1365</v>
      </c>
      <c r="P395" s="270"/>
      <c r="Q395" s="270"/>
      <c r="R395" s="270"/>
      <c r="S395" s="270"/>
      <c r="T395" s="270"/>
      <c r="U395" s="270"/>
      <c r="V395" s="267" t="s">
        <v>1365</v>
      </c>
    </row>
    <row r="396" spans="1:22" ht="22.5" customHeight="1">
      <c r="A396" s="282" t="s">
        <v>863</v>
      </c>
      <c r="B396" s="268" t="s">
        <v>1194</v>
      </c>
      <c r="C396" s="265" t="s">
        <v>1195</v>
      </c>
      <c r="D396" s="271">
        <v>4.4099999999999999E-4</v>
      </c>
      <c r="E396" s="267" t="s">
        <v>1365</v>
      </c>
      <c r="F396" s="267">
        <v>4.0000000000000002E-4</v>
      </c>
      <c r="G396" s="267">
        <v>4.4099999999999999E-4</v>
      </c>
      <c r="H396" s="267" t="s">
        <v>1365</v>
      </c>
      <c r="I396" s="267" t="s">
        <v>1365</v>
      </c>
      <c r="J396" s="267" t="s">
        <v>1365</v>
      </c>
      <c r="K396" s="267" t="s">
        <v>1365</v>
      </c>
      <c r="L396" s="267" t="s">
        <v>1365</v>
      </c>
      <c r="M396" s="267" t="s">
        <v>1365</v>
      </c>
      <c r="N396" s="267" t="s">
        <v>1365</v>
      </c>
      <c r="O396" s="267" t="s">
        <v>1365</v>
      </c>
      <c r="P396" s="270"/>
      <c r="Q396" s="270"/>
      <c r="R396" s="270"/>
      <c r="S396" s="270"/>
      <c r="T396" s="270"/>
      <c r="U396" s="270"/>
      <c r="V396" s="267">
        <v>9.2999999999999997E-5</v>
      </c>
    </row>
    <row r="397" spans="1:22" ht="22.5" customHeight="1">
      <c r="A397" s="282" t="s">
        <v>466</v>
      </c>
      <c r="B397" s="268" t="s">
        <v>1196</v>
      </c>
      <c r="C397" s="265" t="s">
        <v>1197</v>
      </c>
      <c r="D397" s="271">
        <v>4.4099999999999999E-4</v>
      </c>
      <c r="E397" s="267">
        <v>4.4099999999999999E-4</v>
      </c>
      <c r="F397" s="267" t="s">
        <v>1365</v>
      </c>
      <c r="G397" s="267" t="s">
        <v>1365</v>
      </c>
      <c r="H397" s="267" t="s">
        <v>1365</v>
      </c>
      <c r="I397" s="267" t="s">
        <v>1365</v>
      </c>
      <c r="J397" s="267" t="s">
        <v>1365</v>
      </c>
      <c r="K397" s="267" t="s">
        <v>1365</v>
      </c>
      <c r="L397" s="267" t="s">
        <v>1365</v>
      </c>
      <c r="M397" s="267" t="s">
        <v>1365</v>
      </c>
      <c r="N397" s="267" t="s">
        <v>1365</v>
      </c>
      <c r="O397" s="267" t="s">
        <v>1365</v>
      </c>
      <c r="P397" s="270"/>
      <c r="Q397" s="270"/>
      <c r="R397" s="270"/>
      <c r="S397" s="270"/>
      <c r="T397" s="270"/>
      <c r="U397" s="270"/>
      <c r="V397" s="267" t="s">
        <v>1365</v>
      </c>
    </row>
    <row r="398" spans="1:22" ht="22.5" customHeight="1">
      <c r="A398" s="282" t="s">
        <v>864</v>
      </c>
      <c r="B398" s="268" t="s">
        <v>865</v>
      </c>
      <c r="C398" s="265" t="s">
        <v>866</v>
      </c>
      <c r="D398" s="271">
        <v>3.8299999999999999E-4</v>
      </c>
      <c r="E398" s="267" t="s">
        <v>1365</v>
      </c>
      <c r="F398" s="267">
        <v>0</v>
      </c>
      <c r="G398" s="267">
        <v>1.9599999999999999E-4</v>
      </c>
      <c r="H398" s="267" t="s">
        <v>1365</v>
      </c>
      <c r="I398" s="267" t="s">
        <v>1365</v>
      </c>
      <c r="J398" s="267" t="s">
        <v>1365</v>
      </c>
      <c r="K398" s="267" t="s">
        <v>1365</v>
      </c>
      <c r="L398" s="267" t="s">
        <v>1365</v>
      </c>
      <c r="M398" s="267" t="s">
        <v>1365</v>
      </c>
      <c r="N398" s="267" t="s">
        <v>1365</v>
      </c>
      <c r="O398" s="267" t="s">
        <v>1365</v>
      </c>
      <c r="P398" s="270"/>
      <c r="Q398" s="270"/>
      <c r="R398" s="270"/>
      <c r="S398" s="270"/>
      <c r="T398" s="270"/>
      <c r="U398" s="270"/>
      <c r="V398" s="267">
        <v>1.74E-4</v>
      </c>
    </row>
    <row r="399" spans="1:22" ht="22.5" customHeight="1">
      <c r="A399" s="282" t="s">
        <v>867</v>
      </c>
      <c r="B399" s="268" t="s">
        <v>868</v>
      </c>
      <c r="C399" s="265" t="s">
        <v>869</v>
      </c>
      <c r="D399" s="271">
        <v>4.6999999999999999E-4</v>
      </c>
      <c r="E399" s="267">
        <v>4.1399999999999998E-4</v>
      </c>
      <c r="F399" s="267" t="s">
        <v>1365</v>
      </c>
      <c r="G399" s="267" t="s">
        <v>1365</v>
      </c>
      <c r="H399" s="267" t="s">
        <v>1365</v>
      </c>
      <c r="I399" s="267" t="s">
        <v>1365</v>
      </c>
      <c r="J399" s="267" t="s">
        <v>1365</v>
      </c>
      <c r="K399" s="267" t="s">
        <v>1365</v>
      </c>
      <c r="L399" s="267" t="s">
        <v>1365</v>
      </c>
      <c r="M399" s="267" t="s">
        <v>1365</v>
      </c>
      <c r="N399" s="267" t="s">
        <v>1365</v>
      </c>
      <c r="O399" s="267" t="s">
        <v>1365</v>
      </c>
      <c r="P399" s="270"/>
      <c r="Q399" s="270"/>
      <c r="R399" s="270"/>
      <c r="S399" s="270"/>
      <c r="T399" s="270"/>
      <c r="U399" s="270"/>
      <c r="V399" s="267" t="s">
        <v>1365</v>
      </c>
    </row>
    <row r="400" spans="1:22" ht="22.5" customHeight="1">
      <c r="A400" s="282" t="s">
        <v>870</v>
      </c>
      <c r="B400" s="268" t="s">
        <v>1765</v>
      </c>
      <c r="C400" s="265" t="s">
        <v>1766</v>
      </c>
      <c r="D400" s="271">
        <v>4.1800000000000002E-4</v>
      </c>
      <c r="E400" s="267">
        <v>3.6200000000000002E-4</v>
      </c>
      <c r="F400" s="267" t="s">
        <v>1365</v>
      </c>
      <c r="G400" s="267" t="s">
        <v>1365</v>
      </c>
      <c r="H400" s="267" t="s">
        <v>1365</v>
      </c>
      <c r="I400" s="267" t="s">
        <v>1365</v>
      </c>
      <c r="J400" s="267" t="s">
        <v>1365</v>
      </c>
      <c r="K400" s="267" t="s">
        <v>1365</v>
      </c>
      <c r="L400" s="267" t="s">
        <v>1365</v>
      </c>
      <c r="M400" s="267" t="s">
        <v>1365</v>
      </c>
      <c r="N400" s="267" t="s">
        <v>1365</v>
      </c>
      <c r="O400" s="267" t="s">
        <v>1365</v>
      </c>
      <c r="P400" s="270"/>
      <c r="Q400" s="270"/>
      <c r="R400" s="270"/>
      <c r="S400" s="270"/>
      <c r="T400" s="270"/>
      <c r="U400" s="270"/>
      <c r="V400" s="267" t="s">
        <v>1365</v>
      </c>
    </row>
    <row r="401" spans="1:22" ht="22.5" customHeight="1">
      <c r="A401" s="282" t="s">
        <v>871</v>
      </c>
      <c r="B401" s="268" t="s">
        <v>872</v>
      </c>
      <c r="C401" s="265" t="s">
        <v>873</v>
      </c>
      <c r="D401" s="271">
        <v>4.3899999999999999E-4</v>
      </c>
      <c r="E401" s="267">
        <v>3.8299999999999999E-4</v>
      </c>
      <c r="F401" s="267" t="s">
        <v>1365</v>
      </c>
      <c r="G401" s="267" t="s">
        <v>1365</v>
      </c>
      <c r="H401" s="267" t="s">
        <v>1365</v>
      </c>
      <c r="I401" s="267" t="s">
        <v>1365</v>
      </c>
      <c r="J401" s="267" t="s">
        <v>1365</v>
      </c>
      <c r="K401" s="267" t="s">
        <v>1365</v>
      </c>
      <c r="L401" s="267" t="s">
        <v>1365</v>
      </c>
      <c r="M401" s="267" t="s">
        <v>1365</v>
      </c>
      <c r="N401" s="267" t="s">
        <v>1365</v>
      </c>
      <c r="O401" s="267" t="s">
        <v>1365</v>
      </c>
      <c r="P401" s="270"/>
      <c r="Q401" s="270"/>
      <c r="R401" s="270"/>
      <c r="S401" s="270"/>
      <c r="T401" s="270"/>
      <c r="U401" s="270"/>
      <c r="V401" s="267" t="s">
        <v>1365</v>
      </c>
    </row>
    <row r="402" spans="1:22" ht="22.5" customHeight="1">
      <c r="A402" s="282" t="s">
        <v>874</v>
      </c>
      <c r="B402" s="268" t="s">
        <v>467</v>
      </c>
      <c r="C402" s="265" t="s">
        <v>875</v>
      </c>
      <c r="D402" s="271">
        <v>3.5500000000000001E-4</v>
      </c>
      <c r="E402" s="267">
        <v>3.2000000000000003E-4</v>
      </c>
      <c r="F402" s="267" t="s">
        <v>1365</v>
      </c>
      <c r="G402" s="267" t="s">
        <v>1365</v>
      </c>
      <c r="H402" s="267" t="s">
        <v>1365</v>
      </c>
      <c r="I402" s="267" t="s">
        <v>1365</v>
      </c>
      <c r="J402" s="267" t="s">
        <v>1365</v>
      </c>
      <c r="K402" s="267" t="s">
        <v>1365</v>
      </c>
      <c r="L402" s="267" t="s">
        <v>1365</v>
      </c>
      <c r="M402" s="267" t="s">
        <v>1365</v>
      </c>
      <c r="N402" s="267" t="s">
        <v>1365</v>
      </c>
      <c r="O402" s="267" t="s">
        <v>1365</v>
      </c>
      <c r="P402" s="270"/>
      <c r="Q402" s="270"/>
      <c r="R402" s="270"/>
      <c r="S402" s="270"/>
      <c r="T402" s="270"/>
      <c r="U402" s="270"/>
      <c r="V402" s="267" t="s">
        <v>1365</v>
      </c>
    </row>
    <row r="403" spans="1:22" ht="22.5" customHeight="1">
      <c r="A403" s="282" t="s">
        <v>876</v>
      </c>
      <c r="B403" s="268" t="s">
        <v>468</v>
      </c>
      <c r="C403" s="265" t="s">
        <v>877</v>
      </c>
      <c r="D403" s="271">
        <v>4.4099999999999999E-4</v>
      </c>
      <c r="E403" s="267">
        <v>5.0100000000000003E-4</v>
      </c>
      <c r="F403" s="267" t="s">
        <v>1365</v>
      </c>
      <c r="G403" s="267" t="s">
        <v>1365</v>
      </c>
      <c r="H403" s="267" t="s">
        <v>1365</v>
      </c>
      <c r="I403" s="267" t="s">
        <v>1365</v>
      </c>
      <c r="J403" s="267" t="s">
        <v>1365</v>
      </c>
      <c r="K403" s="267" t="s">
        <v>1365</v>
      </c>
      <c r="L403" s="267" t="s">
        <v>1365</v>
      </c>
      <c r="M403" s="267" t="s">
        <v>1365</v>
      </c>
      <c r="N403" s="267" t="s">
        <v>1365</v>
      </c>
      <c r="O403" s="267" t="s">
        <v>1365</v>
      </c>
      <c r="P403" s="270"/>
      <c r="Q403" s="270"/>
      <c r="R403" s="270"/>
      <c r="S403" s="270"/>
      <c r="T403" s="270"/>
      <c r="U403" s="270"/>
      <c r="V403" s="267" t="s">
        <v>1365</v>
      </c>
    </row>
    <row r="404" spans="1:22" ht="22.5" customHeight="1">
      <c r="A404" s="282" t="s">
        <v>878</v>
      </c>
      <c r="B404" s="268" t="s">
        <v>1767</v>
      </c>
      <c r="C404" s="265" t="s">
        <v>879</v>
      </c>
      <c r="D404" s="271">
        <v>5.0500000000000002E-4</v>
      </c>
      <c r="E404" s="267">
        <v>5.0500000000000002E-4</v>
      </c>
      <c r="F404" s="267" t="s">
        <v>1365</v>
      </c>
      <c r="G404" s="267" t="s">
        <v>1365</v>
      </c>
      <c r="H404" s="267" t="s">
        <v>1365</v>
      </c>
      <c r="I404" s="267" t="s">
        <v>1365</v>
      </c>
      <c r="J404" s="267" t="s">
        <v>1365</v>
      </c>
      <c r="K404" s="267" t="s">
        <v>1365</v>
      </c>
      <c r="L404" s="267" t="s">
        <v>1365</v>
      </c>
      <c r="M404" s="267" t="s">
        <v>1365</v>
      </c>
      <c r="N404" s="267" t="s">
        <v>1365</v>
      </c>
      <c r="O404" s="267" t="s">
        <v>1365</v>
      </c>
      <c r="P404" s="270"/>
      <c r="Q404" s="270"/>
      <c r="R404" s="270"/>
      <c r="S404" s="270"/>
      <c r="T404" s="270"/>
      <c r="U404" s="270"/>
      <c r="V404" s="267" t="s">
        <v>1365</v>
      </c>
    </row>
    <row r="405" spans="1:22" ht="22.5" customHeight="1">
      <c r="A405" s="282" t="s">
        <v>880</v>
      </c>
      <c r="B405" s="268" t="s">
        <v>469</v>
      </c>
      <c r="C405" s="265" t="s">
        <v>881</v>
      </c>
      <c r="D405" s="271">
        <v>4.08E-4</v>
      </c>
      <c r="E405" s="267">
        <v>3.5199999999999999E-4</v>
      </c>
      <c r="F405" s="267" t="s">
        <v>1365</v>
      </c>
      <c r="G405" s="267" t="s">
        <v>1365</v>
      </c>
      <c r="H405" s="267" t="s">
        <v>1365</v>
      </c>
      <c r="I405" s="267" t="s">
        <v>1365</v>
      </c>
      <c r="J405" s="267" t="s">
        <v>1365</v>
      </c>
      <c r="K405" s="267" t="s">
        <v>1365</v>
      </c>
      <c r="L405" s="267" t="s">
        <v>1365</v>
      </c>
      <c r="M405" s="267" t="s">
        <v>1365</v>
      </c>
      <c r="N405" s="267" t="s">
        <v>1365</v>
      </c>
      <c r="O405" s="267" t="s">
        <v>1365</v>
      </c>
      <c r="P405" s="270"/>
      <c r="Q405" s="270"/>
      <c r="R405" s="270"/>
      <c r="S405" s="270"/>
      <c r="T405" s="270"/>
      <c r="U405" s="270"/>
      <c r="V405" s="267" t="s">
        <v>1365</v>
      </c>
    </row>
    <row r="406" spans="1:22" ht="22.5" customHeight="1">
      <c r="A406" s="282" t="s">
        <v>882</v>
      </c>
      <c r="B406" s="268" t="s">
        <v>1768</v>
      </c>
      <c r="C406" s="265" t="s">
        <v>883</v>
      </c>
      <c r="D406" s="271">
        <v>4.5399999999999998E-4</v>
      </c>
      <c r="E406" s="267">
        <v>4.57E-4</v>
      </c>
      <c r="F406" s="267" t="s">
        <v>1365</v>
      </c>
      <c r="G406" s="267" t="s">
        <v>1365</v>
      </c>
      <c r="H406" s="267" t="s">
        <v>1365</v>
      </c>
      <c r="I406" s="267" t="s">
        <v>1365</v>
      </c>
      <c r="J406" s="267" t="s">
        <v>1365</v>
      </c>
      <c r="K406" s="267" t="s">
        <v>1365</v>
      </c>
      <c r="L406" s="267" t="s">
        <v>1365</v>
      </c>
      <c r="M406" s="267" t="s">
        <v>1365</v>
      </c>
      <c r="N406" s="267" t="s">
        <v>1365</v>
      </c>
      <c r="O406" s="267" t="s">
        <v>1365</v>
      </c>
      <c r="P406" s="270"/>
      <c r="Q406" s="270"/>
      <c r="R406" s="270"/>
      <c r="S406" s="270"/>
      <c r="T406" s="270"/>
      <c r="U406" s="270"/>
      <c r="V406" s="267" t="s">
        <v>1365</v>
      </c>
    </row>
    <row r="407" spans="1:22" ht="22.5" customHeight="1">
      <c r="A407" s="282" t="s">
        <v>884</v>
      </c>
      <c r="B407" s="268" t="s">
        <v>470</v>
      </c>
      <c r="C407" s="265" t="s">
        <v>885</v>
      </c>
      <c r="D407" s="271">
        <v>3.5599999999999998E-4</v>
      </c>
      <c r="E407" s="267" t="s">
        <v>1365</v>
      </c>
      <c r="F407" s="267">
        <v>0</v>
      </c>
      <c r="G407" s="267">
        <v>0</v>
      </c>
      <c r="H407" s="267">
        <v>0</v>
      </c>
      <c r="I407" s="267" t="s">
        <v>1365</v>
      </c>
      <c r="J407" s="267" t="s">
        <v>1365</v>
      </c>
      <c r="K407" s="267" t="s">
        <v>1365</v>
      </c>
      <c r="L407" s="267" t="s">
        <v>1365</v>
      </c>
      <c r="M407" s="267" t="s">
        <v>1365</v>
      </c>
      <c r="N407" s="267" t="s">
        <v>1365</v>
      </c>
      <c r="O407" s="267" t="s">
        <v>1365</v>
      </c>
      <c r="P407" s="270"/>
      <c r="Q407" s="270"/>
      <c r="R407" s="270"/>
      <c r="S407" s="270"/>
      <c r="T407" s="270"/>
      <c r="U407" s="270"/>
      <c r="V407" s="267">
        <v>2.2900000000000001E-4</v>
      </c>
    </row>
    <row r="408" spans="1:22" ht="22.5" customHeight="1">
      <c r="A408" s="282" t="s">
        <v>886</v>
      </c>
      <c r="B408" s="268" t="s">
        <v>887</v>
      </c>
      <c r="C408" s="265" t="s">
        <v>888</v>
      </c>
      <c r="D408" s="271">
        <v>4.7399999999999997E-4</v>
      </c>
      <c r="E408" s="267">
        <v>5.31E-4</v>
      </c>
      <c r="F408" s="267" t="s">
        <v>1365</v>
      </c>
      <c r="G408" s="267" t="s">
        <v>1365</v>
      </c>
      <c r="H408" s="267" t="s">
        <v>1365</v>
      </c>
      <c r="I408" s="267" t="s">
        <v>1365</v>
      </c>
      <c r="J408" s="267" t="s">
        <v>1365</v>
      </c>
      <c r="K408" s="267" t="s">
        <v>1365</v>
      </c>
      <c r="L408" s="267" t="s">
        <v>1365</v>
      </c>
      <c r="M408" s="267" t="s">
        <v>1365</v>
      </c>
      <c r="N408" s="267" t="s">
        <v>1365</v>
      </c>
      <c r="O408" s="267" t="s">
        <v>1365</v>
      </c>
      <c r="P408" s="270"/>
      <c r="Q408" s="270"/>
      <c r="R408" s="270"/>
      <c r="S408" s="270"/>
      <c r="T408" s="270"/>
      <c r="U408" s="270"/>
      <c r="V408" s="267" t="s">
        <v>1365</v>
      </c>
    </row>
    <row r="409" spans="1:22" ht="22.5" customHeight="1">
      <c r="A409" s="282" t="s">
        <v>1198</v>
      </c>
      <c r="B409" s="268" t="s">
        <v>1199</v>
      </c>
      <c r="C409" s="265" t="s">
        <v>1200</v>
      </c>
      <c r="D409" s="271">
        <v>7.8399999999999997E-4</v>
      </c>
      <c r="E409" s="267">
        <v>2.6600000000000001E-4</v>
      </c>
      <c r="F409" s="267" t="s">
        <v>1365</v>
      </c>
      <c r="G409" s="267" t="s">
        <v>1365</v>
      </c>
      <c r="H409" s="267" t="s">
        <v>1365</v>
      </c>
      <c r="I409" s="267" t="s">
        <v>1365</v>
      </c>
      <c r="J409" s="267" t="s">
        <v>1365</v>
      </c>
      <c r="K409" s="267" t="s">
        <v>1365</v>
      </c>
      <c r="L409" s="267" t="s">
        <v>1365</v>
      </c>
      <c r="M409" s="267" t="s">
        <v>1365</v>
      </c>
      <c r="N409" s="267" t="s">
        <v>1365</v>
      </c>
      <c r="O409" s="267" t="s">
        <v>1365</v>
      </c>
      <c r="P409" s="270"/>
      <c r="Q409" s="270"/>
      <c r="R409" s="270"/>
      <c r="S409" s="270"/>
      <c r="T409" s="270"/>
      <c r="U409" s="270"/>
      <c r="V409" s="267" t="s">
        <v>1365</v>
      </c>
    </row>
    <row r="410" spans="1:22" ht="22.5" customHeight="1">
      <c r="A410" s="282" t="s">
        <v>889</v>
      </c>
      <c r="B410" s="268" t="s">
        <v>1769</v>
      </c>
      <c r="C410" s="265" t="s">
        <v>1770</v>
      </c>
      <c r="D410" s="271">
        <v>7.76E-4</v>
      </c>
      <c r="E410" s="267">
        <v>7.2199999999999999E-4</v>
      </c>
      <c r="F410" s="267" t="s">
        <v>1365</v>
      </c>
      <c r="G410" s="267" t="s">
        <v>1365</v>
      </c>
      <c r="H410" s="267" t="s">
        <v>1365</v>
      </c>
      <c r="I410" s="267" t="s">
        <v>1365</v>
      </c>
      <c r="J410" s="267" t="s">
        <v>1365</v>
      </c>
      <c r="K410" s="267" t="s">
        <v>1365</v>
      </c>
      <c r="L410" s="267" t="s">
        <v>1365</v>
      </c>
      <c r="M410" s="267" t="s">
        <v>1365</v>
      </c>
      <c r="N410" s="267" t="s">
        <v>1365</v>
      </c>
      <c r="O410" s="267" t="s">
        <v>1365</v>
      </c>
      <c r="P410" s="270"/>
      <c r="Q410" s="270"/>
      <c r="R410" s="270"/>
      <c r="S410" s="270"/>
      <c r="T410" s="270"/>
      <c r="U410" s="270"/>
      <c r="V410" s="267" t="s">
        <v>1365</v>
      </c>
    </row>
    <row r="411" spans="1:22" ht="22.5" customHeight="1">
      <c r="A411" s="282" t="s">
        <v>890</v>
      </c>
      <c r="B411" s="268" t="s">
        <v>471</v>
      </c>
      <c r="C411" s="265" t="s">
        <v>891</v>
      </c>
      <c r="D411" s="271">
        <v>1.5899999999999999E-4</v>
      </c>
      <c r="E411" s="267" t="s">
        <v>1365</v>
      </c>
      <c r="F411" s="267">
        <v>0</v>
      </c>
      <c r="G411" s="267">
        <v>3.0800000000000001E-4</v>
      </c>
      <c r="H411" s="267" t="s">
        <v>1365</v>
      </c>
      <c r="I411" s="267" t="s">
        <v>1365</v>
      </c>
      <c r="J411" s="267" t="s">
        <v>1365</v>
      </c>
      <c r="K411" s="267" t="s">
        <v>1365</v>
      </c>
      <c r="L411" s="267" t="s">
        <v>1365</v>
      </c>
      <c r="M411" s="267" t="s">
        <v>1365</v>
      </c>
      <c r="N411" s="267" t="s">
        <v>1365</v>
      </c>
      <c r="O411" s="267" t="s">
        <v>1365</v>
      </c>
      <c r="P411" s="270"/>
      <c r="Q411" s="270"/>
      <c r="R411" s="270"/>
      <c r="S411" s="270"/>
      <c r="T411" s="270"/>
      <c r="U411" s="270"/>
      <c r="V411" s="267">
        <v>2.7700000000000001E-4</v>
      </c>
    </row>
    <row r="412" spans="1:22" ht="22.5" customHeight="1">
      <c r="A412" s="282" t="s">
        <v>892</v>
      </c>
      <c r="B412" s="268" t="s">
        <v>472</v>
      </c>
      <c r="C412" s="265" t="s">
        <v>893</v>
      </c>
      <c r="D412" s="271">
        <v>4.4499999999999997E-4</v>
      </c>
      <c r="E412" s="267">
        <v>4.8299999999999998E-4</v>
      </c>
      <c r="F412" s="267" t="s">
        <v>1365</v>
      </c>
      <c r="G412" s="267" t="s">
        <v>1365</v>
      </c>
      <c r="H412" s="267" t="s">
        <v>1365</v>
      </c>
      <c r="I412" s="267" t="s">
        <v>1365</v>
      </c>
      <c r="J412" s="267" t="s">
        <v>1365</v>
      </c>
      <c r="K412" s="267" t="s">
        <v>1365</v>
      </c>
      <c r="L412" s="267" t="s">
        <v>1365</v>
      </c>
      <c r="M412" s="267" t="s">
        <v>1365</v>
      </c>
      <c r="N412" s="267" t="s">
        <v>1365</v>
      </c>
      <c r="O412" s="267" t="s">
        <v>1365</v>
      </c>
      <c r="P412" s="270"/>
      <c r="Q412" s="270"/>
      <c r="R412" s="270"/>
      <c r="S412" s="270"/>
      <c r="T412" s="270"/>
      <c r="U412" s="270"/>
      <c r="V412" s="267" t="s">
        <v>1365</v>
      </c>
    </row>
    <row r="413" spans="1:22" ht="22.5" customHeight="1">
      <c r="A413" s="282" t="s">
        <v>894</v>
      </c>
      <c r="B413" s="268" t="s">
        <v>1201</v>
      </c>
      <c r="C413" s="265" t="s">
        <v>1202</v>
      </c>
      <c r="D413" s="271">
        <v>3.3799999999999998E-4</v>
      </c>
      <c r="E413" s="267" t="s">
        <v>1365</v>
      </c>
      <c r="F413" s="267">
        <v>0</v>
      </c>
      <c r="G413" s="267">
        <v>0</v>
      </c>
      <c r="H413" s="267">
        <v>4.3600000000000003E-4</v>
      </c>
      <c r="I413" s="267" t="s">
        <v>1365</v>
      </c>
      <c r="J413" s="267" t="s">
        <v>1365</v>
      </c>
      <c r="K413" s="267" t="s">
        <v>1365</v>
      </c>
      <c r="L413" s="267" t="s">
        <v>1365</v>
      </c>
      <c r="M413" s="267" t="s">
        <v>1365</v>
      </c>
      <c r="N413" s="267" t="s">
        <v>1365</v>
      </c>
      <c r="O413" s="267" t="s">
        <v>1365</v>
      </c>
      <c r="P413" s="270"/>
      <c r="Q413" s="270"/>
      <c r="R413" s="270"/>
      <c r="S413" s="270"/>
      <c r="T413" s="270"/>
      <c r="U413" s="270"/>
      <c r="V413" s="267">
        <v>2.6200000000000003E-4</v>
      </c>
    </row>
    <row r="414" spans="1:22" ht="22.5" customHeight="1">
      <c r="A414" s="282" t="s">
        <v>895</v>
      </c>
      <c r="B414" s="268" t="s">
        <v>1771</v>
      </c>
      <c r="C414" s="265" t="s">
        <v>1772</v>
      </c>
      <c r="D414" s="271">
        <v>4.44E-4</v>
      </c>
      <c r="E414" s="267">
        <v>3.8900000000000002E-4</v>
      </c>
      <c r="F414" s="267" t="s">
        <v>1365</v>
      </c>
      <c r="G414" s="267" t="s">
        <v>1365</v>
      </c>
      <c r="H414" s="267" t="s">
        <v>1365</v>
      </c>
      <c r="I414" s="267" t="s">
        <v>1365</v>
      </c>
      <c r="J414" s="267" t="s">
        <v>1365</v>
      </c>
      <c r="K414" s="267" t="s">
        <v>1365</v>
      </c>
      <c r="L414" s="267" t="s">
        <v>1365</v>
      </c>
      <c r="M414" s="267" t="s">
        <v>1365</v>
      </c>
      <c r="N414" s="267" t="s">
        <v>1365</v>
      </c>
      <c r="O414" s="267" t="s">
        <v>1365</v>
      </c>
      <c r="P414" s="270"/>
      <c r="Q414" s="270"/>
      <c r="R414" s="270"/>
      <c r="S414" s="270"/>
      <c r="T414" s="270"/>
      <c r="U414" s="270"/>
      <c r="V414" s="267" t="s">
        <v>1365</v>
      </c>
    </row>
    <row r="415" spans="1:22" ht="22.5" customHeight="1">
      <c r="A415" s="282" t="s">
        <v>896</v>
      </c>
      <c r="B415" s="268" t="s">
        <v>1203</v>
      </c>
      <c r="C415" s="265" t="s">
        <v>1204</v>
      </c>
      <c r="D415" s="271">
        <v>4.6799999999999999E-4</v>
      </c>
      <c r="E415" s="267">
        <v>5.3300000000000005E-4</v>
      </c>
      <c r="F415" s="267" t="s">
        <v>1365</v>
      </c>
      <c r="G415" s="267" t="s">
        <v>1365</v>
      </c>
      <c r="H415" s="267" t="s">
        <v>1365</v>
      </c>
      <c r="I415" s="267" t="s">
        <v>1365</v>
      </c>
      <c r="J415" s="267" t="s">
        <v>1365</v>
      </c>
      <c r="K415" s="267" t="s">
        <v>1365</v>
      </c>
      <c r="L415" s="267" t="s">
        <v>1365</v>
      </c>
      <c r="M415" s="267" t="s">
        <v>1365</v>
      </c>
      <c r="N415" s="267" t="s">
        <v>1365</v>
      </c>
      <c r="O415" s="267" t="s">
        <v>1365</v>
      </c>
      <c r="P415" s="270"/>
      <c r="Q415" s="270"/>
      <c r="R415" s="270"/>
      <c r="S415" s="270"/>
      <c r="T415" s="270"/>
      <c r="U415" s="270"/>
      <c r="V415" s="267" t="s">
        <v>1365</v>
      </c>
    </row>
    <row r="416" spans="1:22" ht="22.5" customHeight="1">
      <c r="A416" s="282" t="s">
        <v>897</v>
      </c>
      <c r="B416" s="268" t="s">
        <v>1205</v>
      </c>
      <c r="C416" s="265" t="s">
        <v>1206</v>
      </c>
      <c r="D416" s="271">
        <v>3.0899999999999998E-4</v>
      </c>
      <c r="E416" s="267" t="s">
        <v>1365</v>
      </c>
      <c r="F416" s="267">
        <v>0</v>
      </c>
      <c r="G416" s="267">
        <v>1.55E-4</v>
      </c>
      <c r="H416" s="267" t="s">
        <v>1365</v>
      </c>
      <c r="I416" s="267" t="s">
        <v>1365</v>
      </c>
      <c r="J416" s="267" t="s">
        <v>1365</v>
      </c>
      <c r="K416" s="267" t="s">
        <v>1365</v>
      </c>
      <c r="L416" s="267" t="s">
        <v>1365</v>
      </c>
      <c r="M416" s="267" t="s">
        <v>1365</v>
      </c>
      <c r="N416" s="267" t="s">
        <v>1365</v>
      </c>
      <c r="O416" s="267" t="s">
        <v>1365</v>
      </c>
      <c r="P416" s="270"/>
      <c r="Q416" s="270"/>
      <c r="R416" s="270"/>
      <c r="S416" s="270"/>
      <c r="T416" s="270"/>
      <c r="U416" s="270"/>
      <c r="V416" s="267">
        <v>1.0000000000000001E-5</v>
      </c>
    </row>
    <row r="417" spans="1:22" ht="22.5" customHeight="1">
      <c r="A417" s="282" t="s">
        <v>898</v>
      </c>
      <c r="B417" s="268" t="s">
        <v>473</v>
      </c>
      <c r="C417" s="265" t="s">
        <v>899</v>
      </c>
      <c r="D417" s="271">
        <v>4.46E-4</v>
      </c>
      <c r="E417" s="267">
        <v>5.0799999999999999E-4</v>
      </c>
      <c r="F417" s="267" t="s">
        <v>1365</v>
      </c>
      <c r="G417" s="267" t="s">
        <v>1365</v>
      </c>
      <c r="H417" s="267" t="s">
        <v>1365</v>
      </c>
      <c r="I417" s="267" t="s">
        <v>1365</v>
      </c>
      <c r="J417" s="267" t="s">
        <v>1365</v>
      </c>
      <c r="K417" s="267" t="s">
        <v>1365</v>
      </c>
      <c r="L417" s="267" t="s">
        <v>1365</v>
      </c>
      <c r="M417" s="267" t="s">
        <v>1365</v>
      </c>
      <c r="N417" s="267" t="s">
        <v>1365</v>
      </c>
      <c r="O417" s="267" t="s">
        <v>1365</v>
      </c>
      <c r="P417" s="270"/>
      <c r="Q417" s="270"/>
      <c r="R417" s="270"/>
      <c r="S417" s="270"/>
      <c r="T417" s="270"/>
      <c r="U417" s="270"/>
      <c r="V417" s="267" t="s">
        <v>1365</v>
      </c>
    </row>
    <row r="418" spans="1:22" ht="22.5" customHeight="1">
      <c r="A418" s="282" t="s">
        <v>900</v>
      </c>
      <c r="B418" s="268" t="s">
        <v>1773</v>
      </c>
      <c r="C418" s="265" t="s">
        <v>901</v>
      </c>
      <c r="D418" s="271">
        <v>4.5399999999999998E-4</v>
      </c>
      <c r="E418" s="267">
        <v>4.57E-4</v>
      </c>
      <c r="F418" s="267" t="s">
        <v>1365</v>
      </c>
      <c r="G418" s="267" t="s">
        <v>1365</v>
      </c>
      <c r="H418" s="267" t="s">
        <v>1365</v>
      </c>
      <c r="I418" s="267" t="s">
        <v>1365</v>
      </c>
      <c r="J418" s="267" t="s">
        <v>1365</v>
      </c>
      <c r="K418" s="267" t="s">
        <v>1365</v>
      </c>
      <c r="L418" s="267" t="s">
        <v>1365</v>
      </c>
      <c r="M418" s="267" t="s">
        <v>1365</v>
      </c>
      <c r="N418" s="267" t="s">
        <v>1365</v>
      </c>
      <c r="O418" s="267" t="s">
        <v>1365</v>
      </c>
      <c r="P418" s="270"/>
      <c r="Q418" s="270"/>
      <c r="R418" s="270"/>
      <c r="S418" s="270"/>
      <c r="T418" s="270"/>
      <c r="U418" s="270"/>
      <c r="V418" s="267" t="s">
        <v>1365</v>
      </c>
    </row>
    <row r="419" spans="1:22" ht="22.5" customHeight="1">
      <c r="A419" s="282" t="s">
        <v>902</v>
      </c>
      <c r="B419" s="268" t="s">
        <v>474</v>
      </c>
      <c r="C419" s="265" t="s">
        <v>903</v>
      </c>
      <c r="D419" s="271">
        <v>4.3999999999999999E-5</v>
      </c>
      <c r="E419" s="267">
        <v>0</v>
      </c>
      <c r="F419" s="267" t="s">
        <v>1365</v>
      </c>
      <c r="G419" s="267" t="s">
        <v>1365</v>
      </c>
      <c r="H419" s="267" t="s">
        <v>1365</v>
      </c>
      <c r="I419" s="267" t="s">
        <v>1365</v>
      </c>
      <c r="J419" s="267" t="s">
        <v>1365</v>
      </c>
      <c r="K419" s="267" t="s">
        <v>1365</v>
      </c>
      <c r="L419" s="267" t="s">
        <v>1365</v>
      </c>
      <c r="M419" s="267" t="s">
        <v>1365</v>
      </c>
      <c r="N419" s="267" t="s">
        <v>1365</v>
      </c>
      <c r="O419" s="267" t="s">
        <v>1365</v>
      </c>
      <c r="P419" s="270"/>
      <c r="Q419" s="270"/>
      <c r="R419" s="270"/>
      <c r="S419" s="270"/>
      <c r="T419" s="270"/>
      <c r="U419" s="270"/>
      <c r="V419" s="267" t="s">
        <v>1365</v>
      </c>
    </row>
    <row r="420" spans="1:22" ht="22.5" customHeight="1">
      <c r="A420" s="282" t="s">
        <v>904</v>
      </c>
      <c r="B420" s="268" t="s">
        <v>475</v>
      </c>
      <c r="C420" s="265" t="s">
        <v>905</v>
      </c>
      <c r="D420" s="271">
        <v>2.0000000000000001E-4</v>
      </c>
      <c r="E420" s="267">
        <v>3.1300000000000002E-4</v>
      </c>
      <c r="F420" s="267" t="s">
        <v>1365</v>
      </c>
      <c r="G420" s="267" t="s">
        <v>1365</v>
      </c>
      <c r="H420" s="267" t="s">
        <v>1365</v>
      </c>
      <c r="I420" s="267" t="s">
        <v>1365</v>
      </c>
      <c r="J420" s="267" t="s">
        <v>1365</v>
      </c>
      <c r="K420" s="267" t="s">
        <v>1365</v>
      </c>
      <c r="L420" s="267" t="s">
        <v>1365</v>
      </c>
      <c r="M420" s="267" t="s">
        <v>1365</v>
      </c>
      <c r="N420" s="267" t="s">
        <v>1365</v>
      </c>
      <c r="O420" s="267" t="s">
        <v>1365</v>
      </c>
      <c r="P420" s="270"/>
      <c r="Q420" s="270"/>
      <c r="R420" s="270"/>
      <c r="S420" s="270"/>
      <c r="T420" s="270"/>
      <c r="U420" s="270"/>
      <c r="V420" s="267" t="s">
        <v>1365</v>
      </c>
    </row>
    <row r="421" spans="1:22" ht="22.5" customHeight="1">
      <c r="A421" s="282" t="s">
        <v>906</v>
      </c>
      <c r="B421" s="268" t="s">
        <v>1774</v>
      </c>
      <c r="C421" s="265" t="s">
        <v>1775</v>
      </c>
      <c r="D421" s="271">
        <v>4.3600000000000003E-4</v>
      </c>
      <c r="E421" s="267" t="s">
        <v>1365</v>
      </c>
      <c r="F421" s="267">
        <v>0</v>
      </c>
      <c r="G421" s="267">
        <v>4.5800000000000002E-4</v>
      </c>
      <c r="H421" s="267" t="s">
        <v>1365</v>
      </c>
      <c r="I421" s="267" t="s">
        <v>1365</v>
      </c>
      <c r="J421" s="267" t="s">
        <v>1365</v>
      </c>
      <c r="K421" s="267" t="s">
        <v>1365</v>
      </c>
      <c r="L421" s="267" t="s">
        <v>1365</v>
      </c>
      <c r="M421" s="267" t="s">
        <v>1365</v>
      </c>
      <c r="N421" s="267" t="s">
        <v>1365</v>
      </c>
      <c r="O421" s="267" t="s">
        <v>1365</v>
      </c>
      <c r="P421" s="270"/>
      <c r="Q421" s="270"/>
      <c r="R421" s="270"/>
      <c r="S421" s="270"/>
      <c r="T421" s="270"/>
      <c r="U421" s="270"/>
      <c r="V421" s="267">
        <v>5.1400000000000003E-4</v>
      </c>
    </row>
    <row r="422" spans="1:22" ht="22.5" customHeight="1">
      <c r="A422" s="282" t="s">
        <v>907</v>
      </c>
      <c r="B422" s="268" t="s">
        <v>476</v>
      </c>
      <c r="C422" s="265" t="s">
        <v>908</v>
      </c>
      <c r="D422" s="271">
        <v>3.5E-4</v>
      </c>
      <c r="E422" s="267" t="s">
        <v>1365</v>
      </c>
      <c r="F422" s="267">
        <v>0</v>
      </c>
      <c r="G422" s="267">
        <v>0</v>
      </c>
      <c r="H422" s="267">
        <v>4.4499999999999997E-4</v>
      </c>
      <c r="I422" s="267" t="s">
        <v>1365</v>
      </c>
      <c r="J422" s="267" t="s">
        <v>1365</v>
      </c>
      <c r="K422" s="267" t="s">
        <v>1365</v>
      </c>
      <c r="L422" s="267" t="s">
        <v>1365</v>
      </c>
      <c r="M422" s="267" t="s">
        <v>1365</v>
      </c>
      <c r="N422" s="267" t="s">
        <v>1365</v>
      </c>
      <c r="O422" s="267" t="s">
        <v>1365</v>
      </c>
      <c r="P422" s="270"/>
      <c r="Q422" s="270"/>
      <c r="R422" s="270"/>
      <c r="S422" s="270"/>
      <c r="T422" s="270"/>
      <c r="U422" s="270"/>
      <c r="V422" s="267">
        <v>3.3199999999999999E-4</v>
      </c>
    </row>
    <row r="423" spans="1:22" ht="22.5" customHeight="1">
      <c r="A423" s="282" t="s">
        <v>909</v>
      </c>
      <c r="B423" s="268" t="s">
        <v>477</v>
      </c>
      <c r="C423" s="265" t="s">
        <v>910</v>
      </c>
      <c r="D423" s="271">
        <v>4.1800000000000002E-4</v>
      </c>
      <c r="E423" s="267">
        <v>3.6200000000000002E-4</v>
      </c>
      <c r="F423" s="267" t="s">
        <v>1365</v>
      </c>
      <c r="G423" s="267" t="s">
        <v>1365</v>
      </c>
      <c r="H423" s="267" t="s">
        <v>1365</v>
      </c>
      <c r="I423" s="267" t="s">
        <v>1365</v>
      </c>
      <c r="J423" s="267" t="s">
        <v>1365</v>
      </c>
      <c r="K423" s="267" t="s">
        <v>1365</v>
      </c>
      <c r="L423" s="267" t="s">
        <v>1365</v>
      </c>
      <c r="M423" s="267" t="s">
        <v>1365</v>
      </c>
      <c r="N423" s="267" t="s">
        <v>1365</v>
      </c>
      <c r="O423" s="267" t="s">
        <v>1365</v>
      </c>
      <c r="P423" s="270"/>
      <c r="Q423" s="270"/>
      <c r="R423" s="270"/>
      <c r="S423" s="270"/>
      <c r="T423" s="270"/>
      <c r="U423" s="270"/>
      <c r="V423" s="267" t="s">
        <v>1365</v>
      </c>
    </row>
    <row r="424" spans="1:22" ht="22.5" customHeight="1">
      <c r="A424" s="282" t="s">
        <v>911</v>
      </c>
      <c r="B424" s="268" t="s">
        <v>478</v>
      </c>
      <c r="C424" s="265" t="s">
        <v>912</v>
      </c>
      <c r="D424" s="271">
        <v>4.6299999999999998E-4</v>
      </c>
      <c r="E424" s="267">
        <v>5.2700000000000002E-4</v>
      </c>
      <c r="F424" s="267" t="s">
        <v>1365</v>
      </c>
      <c r="G424" s="267" t="s">
        <v>1365</v>
      </c>
      <c r="H424" s="267" t="s">
        <v>1365</v>
      </c>
      <c r="I424" s="267" t="s">
        <v>1365</v>
      </c>
      <c r="J424" s="267" t="s">
        <v>1365</v>
      </c>
      <c r="K424" s="267" t="s">
        <v>1365</v>
      </c>
      <c r="L424" s="267" t="s">
        <v>1365</v>
      </c>
      <c r="M424" s="267" t="s">
        <v>1365</v>
      </c>
      <c r="N424" s="267" t="s">
        <v>1365</v>
      </c>
      <c r="O424" s="267" t="s">
        <v>1365</v>
      </c>
      <c r="P424" s="270"/>
      <c r="Q424" s="270"/>
      <c r="R424" s="270"/>
      <c r="S424" s="270"/>
      <c r="T424" s="270"/>
      <c r="U424" s="270"/>
      <c r="V424" s="267" t="s">
        <v>1365</v>
      </c>
    </row>
    <row r="425" spans="1:22" ht="22.5" customHeight="1">
      <c r="A425" s="282" t="s">
        <v>913</v>
      </c>
      <c r="B425" s="268" t="s">
        <v>1776</v>
      </c>
      <c r="C425" s="265" t="s">
        <v>914</v>
      </c>
      <c r="D425" s="271">
        <v>4.55E-4</v>
      </c>
      <c r="E425" s="267">
        <v>3.9899999999999999E-4</v>
      </c>
      <c r="F425" s="267" t="s">
        <v>1365</v>
      </c>
      <c r="G425" s="267" t="s">
        <v>1365</v>
      </c>
      <c r="H425" s="267" t="s">
        <v>1365</v>
      </c>
      <c r="I425" s="267" t="s">
        <v>1365</v>
      </c>
      <c r="J425" s="267" t="s">
        <v>1365</v>
      </c>
      <c r="K425" s="267" t="s">
        <v>1365</v>
      </c>
      <c r="L425" s="267" t="s">
        <v>1365</v>
      </c>
      <c r="M425" s="267" t="s">
        <v>1365</v>
      </c>
      <c r="N425" s="267" t="s">
        <v>1365</v>
      </c>
      <c r="O425" s="267" t="s">
        <v>1365</v>
      </c>
      <c r="P425" s="270"/>
      <c r="Q425" s="270"/>
      <c r="R425" s="270"/>
      <c r="S425" s="270"/>
      <c r="T425" s="270"/>
      <c r="U425" s="270"/>
      <c r="V425" s="267" t="s">
        <v>1365</v>
      </c>
    </row>
    <row r="426" spans="1:22" ht="22.5" customHeight="1">
      <c r="A426" s="282" t="s">
        <v>915</v>
      </c>
      <c r="B426" s="268" t="s">
        <v>1777</v>
      </c>
      <c r="C426" s="265" t="s">
        <v>916</v>
      </c>
      <c r="D426" s="271">
        <v>4.4099999999999999E-4</v>
      </c>
      <c r="E426" s="267" t="s">
        <v>1365</v>
      </c>
      <c r="F426" s="267">
        <v>0</v>
      </c>
      <c r="G426" s="267">
        <v>4.75E-4</v>
      </c>
      <c r="H426" s="267" t="s">
        <v>1365</v>
      </c>
      <c r="I426" s="267" t="s">
        <v>1365</v>
      </c>
      <c r="J426" s="267" t="s">
        <v>1365</v>
      </c>
      <c r="K426" s="267" t="s">
        <v>1365</v>
      </c>
      <c r="L426" s="267" t="s">
        <v>1365</v>
      </c>
      <c r="M426" s="267" t="s">
        <v>1365</v>
      </c>
      <c r="N426" s="267" t="s">
        <v>1365</v>
      </c>
      <c r="O426" s="267" t="s">
        <v>1365</v>
      </c>
      <c r="P426" s="270"/>
      <c r="Q426" s="270"/>
      <c r="R426" s="270"/>
      <c r="S426" s="270"/>
      <c r="T426" s="270"/>
      <c r="U426" s="270"/>
      <c r="V426" s="267">
        <v>6.2200000000000005E-4</v>
      </c>
    </row>
    <row r="427" spans="1:22" ht="22.5" customHeight="1">
      <c r="A427" s="282" t="s">
        <v>1207</v>
      </c>
      <c r="B427" s="268" t="s">
        <v>1208</v>
      </c>
      <c r="C427" s="265" t="s">
        <v>1209</v>
      </c>
      <c r="D427" s="271">
        <v>4.9399999999999997E-4</v>
      </c>
      <c r="E427" s="267">
        <v>4.3800000000000002E-4</v>
      </c>
      <c r="F427" s="267" t="s">
        <v>1365</v>
      </c>
      <c r="G427" s="267" t="s">
        <v>1365</v>
      </c>
      <c r="H427" s="267" t="s">
        <v>1365</v>
      </c>
      <c r="I427" s="267" t="s">
        <v>1365</v>
      </c>
      <c r="J427" s="267" t="s">
        <v>1365</v>
      </c>
      <c r="K427" s="267" t="s">
        <v>1365</v>
      </c>
      <c r="L427" s="267" t="s">
        <v>1365</v>
      </c>
      <c r="M427" s="267" t="s">
        <v>1365</v>
      </c>
      <c r="N427" s="267" t="s">
        <v>1365</v>
      </c>
      <c r="O427" s="267" t="s">
        <v>1365</v>
      </c>
      <c r="P427" s="270"/>
      <c r="Q427" s="270"/>
      <c r="R427" s="270"/>
      <c r="S427" s="270"/>
      <c r="T427" s="270"/>
      <c r="U427" s="270"/>
      <c r="V427" s="267" t="s">
        <v>1365</v>
      </c>
    </row>
    <row r="428" spans="1:22" ht="22.5" customHeight="1">
      <c r="A428" s="282" t="s">
        <v>917</v>
      </c>
      <c r="B428" s="268" t="s">
        <v>918</v>
      </c>
      <c r="C428" s="265" t="s">
        <v>919</v>
      </c>
      <c r="D428" s="271">
        <v>4.75E-4</v>
      </c>
      <c r="E428" s="267">
        <v>5.4000000000000001E-4</v>
      </c>
      <c r="F428" s="267" t="s">
        <v>1365</v>
      </c>
      <c r="G428" s="267" t="s">
        <v>1365</v>
      </c>
      <c r="H428" s="267" t="s">
        <v>1365</v>
      </c>
      <c r="I428" s="267" t="s">
        <v>1365</v>
      </c>
      <c r="J428" s="267" t="s">
        <v>1365</v>
      </c>
      <c r="K428" s="267" t="s">
        <v>1365</v>
      </c>
      <c r="L428" s="267" t="s">
        <v>1365</v>
      </c>
      <c r="M428" s="267" t="s">
        <v>1365</v>
      </c>
      <c r="N428" s="267" t="s">
        <v>1365</v>
      </c>
      <c r="O428" s="267" t="s">
        <v>1365</v>
      </c>
      <c r="P428" s="270"/>
      <c r="Q428" s="270"/>
      <c r="R428" s="270"/>
      <c r="S428" s="270"/>
      <c r="T428" s="270"/>
      <c r="U428" s="270"/>
      <c r="V428" s="267" t="s">
        <v>1365</v>
      </c>
    </row>
    <row r="429" spans="1:22" ht="22.5" customHeight="1">
      <c r="A429" s="282" t="s">
        <v>920</v>
      </c>
      <c r="B429" s="268" t="s">
        <v>1210</v>
      </c>
      <c r="C429" s="265" t="s">
        <v>1211</v>
      </c>
      <c r="D429" s="271">
        <v>4.3600000000000003E-4</v>
      </c>
      <c r="E429" s="267">
        <v>3.8000000000000002E-4</v>
      </c>
      <c r="F429" s="267" t="s">
        <v>1365</v>
      </c>
      <c r="G429" s="267" t="s">
        <v>1365</v>
      </c>
      <c r="H429" s="267" t="s">
        <v>1365</v>
      </c>
      <c r="I429" s="267" t="s">
        <v>1365</v>
      </c>
      <c r="J429" s="267" t="s">
        <v>1365</v>
      </c>
      <c r="K429" s="267" t="s">
        <v>1365</v>
      </c>
      <c r="L429" s="267" t="s">
        <v>1365</v>
      </c>
      <c r="M429" s="267" t="s">
        <v>1365</v>
      </c>
      <c r="N429" s="267" t="s">
        <v>1365</v>
      </c>
      <c r="O429" s="267" t="s">
        <v>1365</v>
      </c>
      <c r="P429" s="270"/>
      <c r="Q429" s="270"/>
      <c r="R429" s="270"/>
      <c r="S429" s="270"/>
      <c r="T429" s="270"/>
      <c r="U429" s="270"/>
      <c r="V429" s="267" t="s">
        <v>1365</v>
      </c>
    </row>
    <row r="430" spans="1:22" ht="22.5" customHeight="1">
      <c r="A430" s="282" t="s">
        <v>921</v>
      </c>
      <c r="B430" s="268" t="s">
        <v>479</v>
      </c>
      <c r="C430" s="265" t="s">
        <v>922</v>
      </c>
      <c r="D430" s="271">
        <v>4.3399999999999998E-4</v>
      </c>
      <c r="E430" s="267">
        <v>3.7800000000000003E-4</v>
      </c>
      <c r="F430" s="267" t="s">
        <v>1365</v>
      </c>
      <c r="G430" s="267" t="s">
        <v>1365</v>
      </c>
      <c r="H430" s="267" t="s">
        <v>1365</v>
      </c>
      <c r="I430" s="267" t="s">
        <v>1365</v>
      </c>
      <c r="J430" s="267" t="s">
        <v>1365</v>
      </c>
      <c r="K430" s="267" t="s">
        <v>1365</v>
      </c>
      <c r="L430" s="267" t="s">
        <v>1365</v>
      </c>
      <c r="M430" s="267" t="s">
        <v>1365</v>
      </c>
      <c r="N430" s="267" t="s">
        <v>1365</v>
      </c>
      <c r="O430" s="267" t="s">
        <v>1365</v>
      </c>
      <c r="P430" s="270"/>
      <c r="Q430" s="270"/>
      <c r="R430" s="270"/>
      <c r="S430" s="270"/>
      <c r="T430" s="270"/>
      <c r="U430" s="270"/>
      <c r="V430" s="267" t="s">
        <v>1365</v>
      </c>
    </row>
    <row r="431" spans="1:22" ht="22.5" customHeight="1">
      <c r="A431" s="282" t="s">
        <v>923</v>
      </c>
      <c r="B431" s="268" t="s">
        <v>924</v>
      </c>
      <c r="C431" s="265" t="s">
        <v>925</v>
      </c>
      <c r="D431" s="271">
        <v>4.4200000000000001E-4</v>
      </c>
      <c r="E431" s="267">
        <v>4.8299999999999998E-4</v>
      </c>
      <c r="F431" s="267" t="s">
        <v>1365</v>
      </c>
      <c r="G431" s="267" t="s">
        <v>1365</v>
      </c>
      <c r="H431" s="267" t="s">
        <v>1365</v>
      </c>
      <c r="I431" s="267" t="s">
        <v>1365</v>
      </c>
      <c r="J431" s="267" t="s">
        <v>1365</v>
      </c>
      <c r="K431" s="267" t="s">
        <v>1365</v>
      </c>
      <c r="L431" s="267" t="s">
        <v>1365</v>
      </c>
      <c r="M431" s="267" t="s">
        <v>1365</v>
      </c>
      <c r="N431" s="267" t="s">
        <v>1365</v>
      </c>
      <c r="O431" s="267" t="s">
        <v>1365</v>
      </c>
      <c r="P431" s="270"/>
      <c r="Q431" s="270"/>
      <c r="R431" s="270"/>
      <c r="S431" s="270"/>
      <c r="T431" s="270"/>
      <c r="U431" s="270"/>
      <c r="V431" s="267" t="s">
        <v>1365</v>
      </c>
    </row>
    <row r="432" spans="1:22" ht="22.5" customHeight="1">
      <c r="A432" s="282" t="s">
        <v>926</v>
      </c>
      <c r="B432" s="268" t="s">
        <v>1778</v>
      </c>
      <c r="C432" s="265" t="s">
        <v>927</v>
      </c>
      <c r="D432" s="271">
        <v>4.8200000000000001E-4</v>
      </c>
      <c r="E432" s="267">
        <v>4.26E-4</v>
      </c>
      <c r="F432" s="267" t="s">
        <v>1365</v>
      </c>
      <c r="G432" s="267" t="s">
        <v>1365</v>
      </c>
      <c r="H432" s="267" t="s">
        <v>1365</v>
      </c>
      <c r="I432" s="267" t="s">
        <v>1365</v>
      </c>
      <c r="J432" s="267" t="s">
        <v>1365</v>
      </c>
      <c r="K432" s="267" t="s">
        <v>1365</v>
      </c>
      <c r="L432" s="267" t="s">
        <v>1365</v>
      </c>
      <c r="M432" s="267" t="s">
        <v>1365</v>
      </c>
      <c r="N432" s="267" t="s">
        <v>1365</v>
      </c>
      <c r="O432" s="267" t="s">
        <v>1365</v>
      </c>
      <c r="P432" s="270"/>
      <c r="Q432" s="270"/>
      <c r="R432" s="270"/>
      <c r="S432" s="270"/>
      <c r="T432" s="270"/>
      <c r="U432" s="270"/>
      <c r="V432" s="267" t="s">
        <v>1365</v>
      </c>
    </row>
    <row r="433" spans="1:22" ht="22.5" customHeight="1">
      <c r="A433" s="282" t="s">
        <v>928</v>
      </c>
      <c r="B433" s="268" t="s">
        <v>1212</v>
      </c>
      <c r="C433" s="265" t="s">
        <v>1213</v>
      </c>
      <c r="D433" s="271">
        <v>4.75E-4</v>
      </c>
      <c r="E433" s="267" t="s">
        <v>1365</v>
      </c>
      <c r="F433" s="267">
        <v>0</v>
      </c>
      <c r="G433" s="267">
        <v>2.8499999999999999E-4</v>
      </c>
      <c r="H433" s="267">
        <v>0</v>
      </c>
      <c r="I433" s="267" t="s">
        <v>1365</v>
      </c>
      <c r="J433" s="267" t="s">
        <v>1365</v>
      </c>
      <c r="K433" s="267" t="s">
        <v>1365</v>
      </c>
      <c r="L433" s="267" t="s">
        <v>1365</v>
      </c>
      <c r="M433" s="267" t="s">
        <v>1365</v>
      </c>
      <c r="N433" s="267" t="s">
        <v>1365</v>
      </c>
      <c r="O433" s="267" t="s">
        <v>1365</v>
      </c>
      <c r="P433" s="270"/>
      <c r="Q433" s="270"/>
      <c r="R433" s="270"/>
      <c r="S433" s="270"/>
      <c r="T433" s="270"/>
      <c r="U433" s="270"/>
      <c r="V433" s="267">
        <v>0</v>
      </c>
    </row>
    <row r="434" spans="1:22" ht="22.5" customHeight="1">
      <c r="A434" s="282" t="s">
        <v>1877</v>
      </c>
      <c r="B434" s="268" t="s">
        <v>1779</v>
      </c>
      <c r="C434" s="265" t="s">
        <v>1780</v>
      </c>
      <c r="D434" s="271">
        <v>4.8899999999999996E-4</v>
      </c>
      <c r="E434" s="267">
        <v>4.3300000000000001E-4</v>
      </c>
      <c r="F434" s="267" t="s">
        <v>1365</v>
      </c>
      <c r="G434" s="267" t="s">
        <v>1365</v>
      </c>
      <c r="H434" s="267" t="s">
        <v>1365</v>
      </c>
      <c r="I434" s="267" t="s">
        <v>1365</v>
      </c>
      <c r="J434" s="267" t="s">
        <v>1365</v>
      </c>
      <c r="K434" s="267" t="s">
        <v>1365</v>
      </c>
      <c r="L434" s="267" t="s">
        <v>1365</v>
      </c>
      <c r="M434" s="267" t="s">
        <v>1365</v>
      </c>
      <c r="N434" s="267" t="s">
        <v>1365</v>
      </c>
      <c r="O434" s="267" t="s">
        <v>1365</v>
      </c>
      <c r="P434" s="270"/>
      <c r="Q434" s="270"/>
      <c r="R434" s="270"/>
      <c r="S434" s="270"/>
      <c r="T434" s="270"/>
      <c r="U434" s="270"/>
      <c r="V434" s="267" t="s">
        <v>1365</v>
      </c>
    </row>
    <row r="435" spans="1:22" ht="22.5" customHeight="1">
      <c r="A435" s="282" t="s">
        <v>929</v>
      </c>
      <c r="B435" s="268" t="s">
        <v>480</v>
      </c>
      <c r="C435" s="265" t="s">
        <v>930</v>
      </c>
      <c r="D435" s="271">
        <v>4.4000000000000002E-4</v>
      </c>
      <c r="E435" s="267">
        <v>4.0900000000000002E-4</v>
      </c>
      <c r="F435" s="267" t="s">
        <v>1365</v>
      </c>
      <c r="G435" s="267" t="s">
        <v>1365</v>
      </c>
      <c r="H435" s="267" t="s">
        <v>1365</v>
      </c>
      <c r="I435" s="267" t="s">
        <v>1365</v>
      </c>
      <c r="J435" s="267" t="s">
        <v>1365</v>
      </c>
      <c r="K435" s="267" t="s">
        <v>1365</v>
      </c>
      <c r="L435" s="267" t="s">
        <v>1365</v>
      </c>
      <c r="M435" s="267" t="s">
        <v>1365</v>
      </c>
      <c r="N435" s="267" t="s">
        <v>1365</v>
      </c>
      <c r="O435" s="267" t="s">
        <v>1365</v>
      </c>
      <c r="P435" s="270"/>
      <c r="Q435" s="270"/>
      <c r="R435" s="270"/>
      <c r="S435" s="270"/>
      <c r="T435" s="270"/>
      <c r="U435" s="270"/>
      <c r="V435" s="267" t="s">
        <v>1365</v>
      </c>
    </row>
    <row r="436" spans="1:22" ht="22.5" customHeight="1">
      <c r="A436" s="282" t="s">
        <v>931</v>
      </c>
      <c r="B436" s="268" t="s">
        <v>481</v>
      </c>
      <c r="C436" s="265" t="s">
        <v>932</v>
      </c>
      <c r="D436" s="271">
        <v>4.6299999999999998E-4</v>
      </c>
      <c r="E436" s="267" t="s">
        <v>1365</v>
      </c>
      <c r="F436" s="267">
        <v>0</v>
      </c>
      <c r="G436" s="267">
        <v>0</v>
      </c>
      <c r="H436" s="267">
        <v>4.4700000000000002E-4</v>
      </c>
      <c r="I436" s="267" t="s">
        <v>1365</v>
      </c>
      <c r="J436" s="267" t="s">
        <v>1365</v>
      </c>
      <c r="K436" s="267" t="s">
        <v>1365</v>
      </c>
      <c r="L436" s="267" t="s">
        <v>1365</v>
      </c>
      <c r="M436" s="267" t="s">
        <v>1365</v>
      </c>
      <c r="N436" s="267" t="s">
        <v>1365</v>
      </c>
      <c r="O436" s="267" t="s">
        <v>1365</v>
      </c>
      <c r="P436" s="270"/>
      <c r="Q436" s="270"/>
      <c r="R436" s="270"/>
      <c r="S436" s="270"/>
      <c r="T436" s="270"/>
      <c r="U436" s="270"/>
      <c r="V436" s="267">
        <v>3.3799999999999998E-4</v>
      </c>
    </row>
    <row r="437" spans="1:22" ht="22.5" customHeight="1">
      <c r="A437" s="282" t="s">
        <v>933</v>
      </c>
      <c r="B437" s="268" t="s">
        <v>1214</v>
      </c>
      <c r="C437" s="265" t="s">
        <v>1215</v>
      </c>
      <c r="D437" s="271">
        <v>4.66E-4</v>
      </c>
      <c r="E437" s="267">
        <v>5.3200000000000003E-4</v>
      </c>
      <c r="F437" s="267" t="s">
        <v>1365</v>
      </c>
      <c r="G437" s="267" t="s">
        <v>1365</v>
      </c>
      <c r="H437" s="267" t="s">
        <v>1365</v>
      </c>
      <c r="I437" s="267" t="s">
        <v>1365</v>
      </c>
      <c r="J437" s="267" t="s">
        <v>1365</v>
      </c>
      <c r="K437" s="267" t="s">
        <v>1365</v>
      </c>
      <c r="L437" s="267" t="s">
        <v>1365</v>
      </c>
      <c r="M437" s="267" t="s">
        <v>1365</v>
      </c>
      <c r="N437" s="267" t="s">
        <v>1365</v>
      </c>
      <c r="O437" s="267" t="s">
        <v>1365</v>
      </c>
      <c r="P437" s="270"/>
      <c r="Q437" s="270"/>
      <c r="R437" s="270"/>
      <c r="S437" s="270"/>
      <c r="T437" s="270"/>
      <c r="U437" s="270"/>
      <c r="V437" s="267" t="s">
        <v>1365</v>
      </c>
    </row>
    <row r="438" spans="1:22" ht="22.5" customHeight="1">
      <c r="A438" s="282" t="s">
        <v>934</v>
      </c>
      <c r="B438" s="268" t="s">
        <v>1781</v>
      </c>
      <c r="C438" s="265" t="s">
        <v>1782</v>
      </c>
      <c r="D438" s="271">
        <v>4.6999999999999999E-4</v>
      </c>
      <c r="E438" s="267">
        <v>3.8999999999999999E-4</v>
      </c>
      <c r="F438" s="267" t="s">
        <v>1365</v>
      </c>
      <c r="G438" s="267" t="s">
        <v>1365</v>
      </c>
      <c r="H438" s="267" t="s">
        <v>1365</v>
      </c>
      <c r="I438" s="267" t="s">
        <v>1365</v>
      </c>
      <c r="J438" s="267" t="s">
        <v>1365</v>
      </c>
      <c r="K438" s="267" t="s">
        <v>1365</v>
      </c>
      <c r="L438" s="267" t="s">
        <v>1365</v>
      </c>
      <c r="M438" s="267" t="s">
        <v>1365</v>
      </c>
      <c r="N438" s="267" t="s">
        <v>1365</v>
      </c>
      <c r="O438" s="267" t="s">
        <v>1365</v>
      </c>
      <c r="P438" s="270"/>
      <c r="Q438" s="270"/>
      <c r="R438" s="270"/>
      <c r="S438" s="270"/>
      <c r="T438" s="270"/>
      <c r="U438" s="270"/>
      <c r="V438" s="267" t="s">
        <v>1365</v>
      </c>
    </row>
    <row r="439" spans="1:22" ht="22.5" customHeight="1">
      <c r="A439" s="282" t="s">
        <v>935</v>
      </c>
      <c r="B439" s="268" t="s">
        <v>1216</v>
      </c>
      <c r="C439" s="265" t="s">
        <v>1217</v>
      </c>
      <c r="D439" s="271">
        <v>4.5300000000000001E-4</v>
      </c>
      <c r="E439" s="267" t="s">
        <v>1365</v>
      </c>
      <c r="F439" s="267">
        <v>0</v>
      </c>
      <c r="G439" s="267">
        <v>4.5600000000000003E-4</v>
      </c>
      <c r="H439" s="267" t="s">
        <v>1365</v>
      </c>
      <c r="I439" s="267" t="s">
        <v>1365</v>
      </c>
      <c r="J439" s="267" t="s">
        <v>1365</v>
      </c>
      <c r="K439" s="267" t="s">
        <v>1365</v>
      </c>
      <c r="L439" s="267" t="s">
        <v>1365</v>
      </c>
      <c r="M439" s="267" t="s">
        <v>1365</v>
      </c>
      <c r="N439" s="267" t="s">
        <v>1365</v>
      </c>
      <c r="O439" s="267" t="s">
        <v>1365</v>
      </c>
      <c r="P439" s="270"/>
      <c r="Q439" s="270"/>
      <c r="R439" s="270"/>
      <c r="S439" s="270"/>
      <c r="T439" s="270"/>
      <c r="U439" s="270"/>
      <c r="V439" s="267">
        <v>3.0800000000000001E-4</v>
      </c>
    </row>
    <row r="440" spans="1:22" ht="22.5" customHeight="1">
      <c r="A440" s="282" t="s">
        <v>936</v>
      </c>
      <c r="B440" s="268" t="s">
        <v>1783</v>
      </c>
      <c r="C440" s="265" t="s">
        <v>937</v>
      </c>
      <c r="D440" s="271">
        <v>4.4000000000000002E-4</v>
      </c>
      <c r="E440" s="267">
        <v>4.8200000000000001E-4</v>
      </c>
      <c r="F440" s="267" t="s">
        <v>1365</v>
      </c>
      <c r="G440" s="267" t="s">
        <v>1365</v>
      </c>
      <c r="H440" s="267" t="s">
        <v>1365</v>
      </c>
      <c r="I440" s="267" t="s">
        <v>1365</v>
      </c>
      <c r="J440" s="267" t="s">
        <v>1365</v>
      </c>
      <c r="K440" s="267" t="s">
        <v>1365</v>
      </c>
      <c r="L440" s="267" t="s">
        <v>1365</v>
      </c>
      <c r="M440" s="267" t="s">
        <v>1365</v>
      </c>
      <c r="N440" s="267" t="s">
        <v>1365</v>
      </c>
      <c r="O440" s="267" t="s">
        <v>1365</v>
      </c>
      <c r="P440" s="270"/>
      <c r="Q440" s="270"/>
      <c r="R440" s="270"/>
      <c r="S440" s="270"/>
      <c r="T440" s="270"/>
      <c r="U440" s="270"/>
      <c r="V440" s="267" t="s">
        <v>1365</v>
      </c>
    </row>
    <row r="441" spans="1:22" ht="22.5" customHeight="1">
      <c r="A441" s="282" t="s">
        <v>938</v>
      </c>
      <c r="B441" s="268" t="s">
        <v>482</v>
      </c>
      <c r="C441" s="265" t="s">
        <v>939</v>
      </c>
      <c r="D441" s="271">
        <v>4.8799999999999999E-4</v>
      </c>
      <c r="E441" s="267">
        <v>4.3300000000000001E-4</v>
      </c>
      <c r="F441" s="267" t="s">
        <v>1365</v>
      </c>
      <c r="G441" s="267" t="s">
        <v>1365</v>
      </c>
      <c r="H441" s="267" t="s">
        <v>1365</v>
      </c>
      <c r="I441" s="267" t="s">
        <v>1365</v>
      </c>
      <c r="J441" s="267" t="s">
        <v>1365</v>
      </c>
      <c r="K441" s="267" t="s">
        <v>1365</v>
      </c>
      <c r="L441" s="267" t="s">
        <v>1365</v>
      </c>
      <c r="M441" s="267" t="s">
        <v>1365</v>
      </c>
      <c r="N441" s="267" t="s">
        <v>1365</v>
      </c>
      <c r="O441" s="267" t="s">
        <v>1365</v>
      </c>
      <c r="P441" s="270"/>
      <c r="Q441" s="270"/>
      <c r="R441" s="270"/>
      <c r="S441" s="270"/>
      <c r="T441" s="270"/>
      <c r="U441" s="270"/>
      <c r="V441" s="267" t="s">
        <v>1365</v>
      </c>
    </row>
    <row r="442" spans="1:22" ht="22.5" customHeight="1">
      <c r="A442" s="282" t="s">
        <v>940</v>
      </c>
      <c r="B442" s="268" t="s">
        <v>1784</v>
      </c>
      <c r="C442" s="265" t="s">
        <v>1785</v>
      </c>
      <c r="D442" s="271">
        <v>5.5999999999999999E-5</v>
      </c>
      <c r="E442" s="267" t="s">
        <v>1365</v>
      </c>
      <c r="F442" s="267">
        <v>0</v>
      </c>
      <c r="G442" s="267">
        <v>4.6999999999999999E-4</v>
      </c>
      <c r="H442" s="267" t="s">
        <v>1365</v>
      </c>
      <c r="I442" s="267" t="s">
        <v>1365</v>
      </c>
      <c r="J442" s="267" t="s">
        <v>1365</v>
      </c>
      <c r="K442" s="267" t="s">
        <v>1365</v>
      </c>
      <c r="L442" s="267" t="s">
        <v>1365</v>
      </c>
      <c r="M442" s="267" t="s">
        <v>1365</v>
      </c>
      <c r="N442" s="267" t="s">
        <v>1365</v>
      </c>
      <c r="O442" s="267" t="s">
        <v>1365</v>
      </c>
      <c r="P442" s="270"/>
      <c r="Q442" s="270"/>
      <c r="R442" s="270"/>
      <c r="S442" s="270"/>
      <c r="T442" s="270"/>
      <c r="U442" s="270"/>
      <c r="V442" s="267">
        <v>4.4799999999999999E-4</v>
      </c>
    </row>
    <row r="443" spans="1:22" ht="22.5" customHeight="1">
      <c r="A443" s="282" t="s">
        <v>941</v>
      </c>
      <c r="B443" s="268" t="s">
        <v>483</v>
      </c>
      <c r="C443" s="265" t="s">
        <v>942</v>
      </c>
      <c r="D443" s="271">
        <v>2.99E-4</v>
      </c>
      <c r="E443" s="267" t="s">
        <v>1365</v>
      </c>
      <c r="F443" s="267">
        <v>0</v>
      </c>
      <c r="G443" s="267">
        <v>4.7100000000000001E-4</v>
      </c>
      <c r="H443" s="267" t="s">
        <v>1365</v>
      </c>
      <c r="I443" s="267" t="s">
        <v>1365</v>
      </c>
      <c r="J443" s="267" t="s">
        <v>1365</v>
      </c>
      <c r="K443" s="267" t="s">
        <v>1365</v>
      </c>
      <c r="L443" s="267" t="s">
        <v>1365</v>
      </c>
      <c r="M443" s="267" t="s">
        <v>1365</v>
      </c>
      <c r="N443" s="267" t="s">
        <v>1365</v>
      </c>
      <c r="O443" s="267" t="s">
        <v>1365</v>
      </c>
      <c r="P443" s="270"/>
      <c r="Q443" s="270"/>
      <c r="R443" s="270"/>
      <c r="S443" s="270"/>
      <c r="T443" s="270"/>
      <c r="U443" s="270"/>
      <c r="V443" s="267">
        <v>5.4100000000000003E-4</v>
      </c>
    </row>
    <row r="444" spans="1:22" ht="22.5" customHeight="1">
      <c r="A444" s="282" t="s">
        <v>943</v>
      </c>
      <c r="B444" s="268" t="s">
        <v>944</v>
      </c>
      <c r="C444" s="265" t="s">
        <v>945</v>
      </c>
      <c r="D444" s="271">
        <v>2.7E-4</v>
      </c>
      <c r="E444" s="267" t="s">
        <v>1365</v>
      </c>
      <c r="F444" s="267">
        <v>0</v>
      </c>
      <c r="G444" s="267" t="s">
        <v>1365</v>
      </c>
      <c r="H444" s="267" t="s">
        <v>1365</v>
      </c>
      <c r="I444" s="267" t="s">
        <v>1365</v>
      </c>
      <c r="J444" s="267" t="s">
        <v>1365</v>
      </c>
      <c r="K444" s="267" t="s">
        <v>1365</v>
      </c>
      <c r="L444" s="267" t="s">
        <v>1365</v>
      </c>
      <c r="M444" s="267" t="s">
        <v>1365</v>
      </c>
      <c r="N444" s="267" t="s">
        <v>1365</v>
      </c>
      <c r="O444" s="267" t="s">
        <v>1365</v>
      </c>
      <c r="P444" s="270"/>
      <c r="Q444" s="270"/>
      <c r="R444" s="270"/>
      <c r="S444" s="270"/>
      <c r="T444" s="270"/>
      <c r="U444" s="270"/>
      <c r="V444" s="267" t="s">
        <v>1365</v>
      </c>
    </row>
    <row r="445" spans="1:22" ht="22.5" customHeight="1">
      <c r="A445" s="282" t="s">
        <v>946</v>
      </c>
      <c r="B445" s="268" t="s">
        <v>484</v>
      </c>
      <c r="C445" s="265" t="s">
        <v>947</v>
      </c>
      <c r="D445" s="271">
        <v>4.6299999999999998E-4</v>
      </c>
      <c r="E445" s="267">
        <v>4.0700000000000003E-4</v>
      </c>
      <c r="F445" s="267" t="s">
        <v>1365</v>
      </c>
      <c r="G445" s="267" t="s">
        <v>1365</v>
      </c>
      <c r="H445" s="267" t="s">
        <v>1365</v>
      </c>
      <c r="I445" s="267" t="s">
        <v>1365</v>
      </c>
      <c r="J445" s="267" t="s">
        <v>1365</v>
      </c>
      <c r="K445" s="267" t="s">
        <v>1365</v>
      </c>
      <c r="L445" s="267" t="s">
        <v>1365</v>
      </c>
      <c r="M445" s="267" t="s">
        <v>1365</v>
      </c>
      <c r="N445" s="267" t="s">
        <v>1365</v>
      </c>
      <c r="O445" s="267" t="s">
        <v>1365</v>
      </c>
      <c r="P445" s="270"/>
      <c r="Q445" s="270"/>
      <c r="R445" s="270"/>
      <c r="S445" s="270"/>
      <c r="T445" s="270"/>
      <c r="U445" s="270"/>
      <c r="V445" s="267" t="s">
        <v>1365</v>
      </c>
    </row>
    <row r="446" spans="1:22" ht="22.5" customHeight="1">
      <c r="A446" s="282" t="s">
        <v>948</v>
      </c>
      <c r="B446" s="268" t="s">
        <v>1786</v>
      </c>
      <c r="C446" s="265" t="s">
        <v>949</v>
      </c>
      <c r="D446" s="271">
        <v>4.64E-4</v>
      </c>
      <c r="E446" s="267">
        <v>4.46E-4</v>
      </c>
      <c r="F446" s="267" t="s">
        <v>1365</v>
      </c>
      <c r="G446" s="267" t="s">
        <v>1365</v>
      </c>
      <c r="H446" s="267" t="s">
        <v>1365</v>
      </c>
      <c r="I446" s="267" t="s">
        <v>1365</v>
      </c>
      <c r="J446" s="267" t="s">
        <v>1365</v>
      </c>
      <c r="K446" s="267" t="s">
        <v>1365</v>
      </c>
      <c r="L446" s="267" t="s">
        <v>1365</v>
      </c>
      <c r="M446" s="267" t="s">
        <v>1365</v>
      </c>
      <c r="N446" s="267" t="s">
        <v>1365</v>
      </c>
      <c r="O446" s="267" t="s">
        <v>1365</v>
      </c>
      <c r="P446" s="270"/>
      <c r="Q446" s="270"/>
      <c r="R446" s="270"/>
      <c r="S446" s="270"/>
      <c r="T446" s="270"/>
      <c r="U446" s="270"/>
      <c r="V446" s="267" t="s">
        <v>1365</v>
      </c>
    </row>
    <row r="447" spans="1:22" ht="22.5" customHeight="1">
      <c r="A447" s="282" t="s">
        <v>950</v>
      </c>
      <c r="B447" s="268" t="s">
        <v>485</v>
      </c>
      <c r="C447" s="265" t="s">
        <v>951</v>
      </c>
      <c r="D447" s="271">
        <v>4.5399999999999998E-4</v>
      </c>
      <c r="E447" s="267">
        <v>4.57E-4</v>
      </c>
      <c r="F447" s="267" t="s">
        <v>1365</v>
      </c>
      <c r="G447" s="267" t="s">
        <v>1365</v>
      </c>
      <c r="H447" s="267" t="s">
        <v>1365</v>
      </c>
      <c r="I447" s="267" t="s">
        <v>1365</v>
      </c>
      <c r="J447" s="267" t="s">
        <v>1365</v>
      </c>
      <c r="K447" s="267" t="s">
        <v>1365</v>
      </c>
      <c r="L447" s="267" t="s">
        <v>1365</v>
      </c>
      <c r="M447" s="267" t="s">
        <v>1365</v>
      </c>
      <c r="N447" s="267" t="s">
        <v>1365</v>
      </c>
      <c r="O447" s="267" t="s">
        <v>1365</v>
      </c>
      <c r="P447" s="270"/>
      <c r="Q447" s="270"/>
      <c r="R447" s="270"/>
      <c r="S447" s="270"/>
      <c r="T447" s="270"/>
      <c r="U447" s="270"/>
      <c r="V447" s="267" t="s">
        <v>1365</v>
      </c>
    </row>
    <row r="448" spans="1:22" ht="22.5" customHeight="1">
      <c r="A448" s="282" t="s">
        <v>952</v>
      </c>
      <c r="B448" s="268" t="s">
        <v>1787</v>
      </c>
      <c r="C448" s="265" t="s">
        <v>953</v>
      </c>
      <c r="D448" s="271">
        <v>4.7699999999999999E-4</v>
      </c>
      <c r="E448" s="267">
        <v>5.4299999999999997E-4</v>
      </c>
      <c r="F448" s="267" t="s">
        <v>1365</v>
      </c>
      <c r="G448" s="267" t="s">
        <v>1365</v>
      </c>
      <c r="H448" s="267" t="s">
        <v>1365</v>
      </c>
      <c r="I448" s="267" t="s">
        <v>1365</v>
      </c>
      <c r="J448" s="267" t="s">
        <v>1365</v>
      </c>
      <c r="K448" s="267" t="s">
        <v>1365</v>
      </c>
      <c r="L448" s="267" t="s">
        <v>1365</v>
      </c>
      <c r="M448" s="267" t="s">
        <v>1365</v>
      </c>
      <c r="N448" s="267" t="s">
        <v>1365</v>
      </c>
      <c r="O448" s="267" t="s">
        <v>1365</v>
      </c>
      <c r="P448" s="270"/>
      <c r="Q448" s="270"/>
      <c r="R448" s="270"/>
      <c r="S448" s="270"/>
      <c r="T448" s="270"/>
      <c r="U448" s="270"/>
      <c r="V448" s="267" t="s">
        <v>1365</v>
      </c>
    </row>
    <row r="449" spans="1:22" ht="22.5" customHeight="1">
      <c r="A449" s="282" t="s">
        <v>954</v>
      </c>
      <c r="B449" s="268" t="s">
        <v>955</v>
      </c>
      <c r="C449" s="265" t="s">
        <v>956</v>
      </c>
      <c r="D449" s="271">
        <v>4.5399999999999998E-4</v>
      </c>
      <c r="E449" s="267">
        <v>4.57E-4</v>
      </c>
      <c r="F449" s="267" t="s">
        <v>1365</v>
      </c>
      <c r="G449" s="267" t="s">
        <v>1365</v>
      </c>
      <c r="H449" s="267" t="s">
        <v>1365</v>
      </c>
      <c r="I449" s="267" t="s">
        <v>1365</v>
      </c>
      <c r="J449" s="267" t="s">
        <v>1365</v>
      </c>
      <c r="K449" s="267" t="s">
        <v>1365</v>
      </c>
      <c r="L449" s="267" t="s">
        <v>1365</v>
      </c>
      <c r="M449" s="267" t="s">
        <v>1365</v>
      </c>
      <c r="N449" s="267" t="s">
        <v>1365</v>
      </c>
      <c r="O449" s="267" t="s">
        <v>1365</v>
      </c>
      <c r="P449" s="270"/>
      <c r="Q449" s="270"/>
      <c r="R449" s="270"/>
      <c r="S449" s="270"/>
      <c r="T449" s="270"/>
      <c r="U449" s="270"/>
      <c r="V449" s="267" t="s">
        <v>1365</v>
      </c>
    </row>
    <row r="450" spans="1:22" ht="22.5" customHeight="1">
      <c r="A450" s="282" t="s">
        <v>957</v>
      </c>
      <c r="B450" s="268" t="s">
        <v>486</v>
      </c>
      <c r="C450" s="265" t="s">
        <v>958</v>
      </c>
      <c r="D450" s="271">
        <v>1.02E-4</v>
      </c>
      <c r="E450" s="267" t="s">
        <v>1365</v>
      </c>
      <c r="F450" s="267">
        <v>0</v>
      </c>
      <c r="G450" s="267">
        <v>2.9E-4</v>
      </c>
      <c r="H450" s="267">
        <v>2.7599999999999999E-4</v>
      </c>
      <c r="I450" s="267">
        <v>2.8699999999999998E-4</v>
      </c>
      <c r="J450" s="267" t="s">
        <v>1365</v>
      </c>
      <c r="K450" s="267" t="s">
        <v>1365</v>
      </c>
      <c r="L450" s="267" t="s">
        <v>1365</v>
      </c>
      <c r="M450" s="267" t="s">
        <v>1365</v>
      </c>
      <c r="N450" s="267" t="s">
        <v>1365</v>
      </c>
      <c r="O450" s="267" t="s">
        <v>1365</v>
      </c>
      <c r="P450" s="270"/>
      <c r="Q450" s="270"/>
      <c r="R450" s="270"/>
      <c r="S450" s="270"/>
      <c r="T450" s="270"/>
      <c r="U450" s="270"/>
      <c r="V450" s="267">
        <v>2.7999999999999998E-4</v>
      </c>
    </row>
    <row r="451" spans="1:22" ht="22.5" customHeight="1">
      <c r="A451" s="282" t="s">
        <v>959</v>
      </c>
      <c r="B451" s="268" t="s">
        <v>487</v>
      </c>
      <c r="C451" s="265" t="s">
        <v>960</v>
      </c>
      <c r="D451" s="271">
        <v>2.23E-4</v>
      </c>
      <c r="E451" s="267">
        <v>5.0699999999999996E-4</v>
      </c>
      <c r="F451" s="267" t="s">
        <v>1365</v>
      </c>
      <c r="G451" s="267" t="s">
        <v>1365</v>
      </c>
      <c r="H451" s="267" t="s">
        <v>1365</v>
      </c>
      <c r="I451" s="267" t="s">
        <v>1365</v>
      </c>
      <c r="J451" s="267" t="s">
        <v>1365</v>
      </c>
      <c r="K451" s="267" t="s">
        <v>1365</v>
      </c>
      <c r="L451" s="267" t="s">
        <v>1365</v>
      </c>
      <c r="M451" s="267" t="s">
        <v>1365</v>
      </c>
      <c r="N451" s="267" t="s">
        <v>1365</v>
      </c>
      <c r="O451" s="267" t="s">
        <v>1365</v>
      </c>
      <c r="P451" s="270"/>
      <c r="Q451" s="270"/>
      <c r="R451" s="270"/>
      <c r="S451" s="270"/>
      <c r="T451" s="270"/>
      <c r="U451" s="270"/>
      <c r="V451" s="267" t="s">
        <v>1365</v>
      </c>
    </row>
    <row r="452" spans="1:22" ht="22.5" customHeight="1">
      <c r="A452" s="282" t="s">
        <v>1218</v>
      </c>
      <c r="B452" s="268" t="s">
        <v>1219</v>
      </c>
      <c r="C452" s="265" t="s">
        <v>1220</v>
      </c>
      <c r="D452" s="271">
        <v>2.1800000000000001E-4</v>
      </c>
      <c r="E452" s="267">
        <v>4.4999999999999999E-4</v>
      </c>
      <c r="F452" s="267" t="s">
        <v>1365</v>
      </c>
      <c r="G452" s="267" t="s">
        <v>1365</v>
      </c>
      <c r="H452" s="267" t="s">
        <v>1365</v>
      </c>
      <c r="I452" s="267" t="s">
        <v>1365</v>
      </c>
      <c r="J452" s="267" t="s">
        <v>1365</v>
      </c>
      <c r="K452" s="267" t="s">
        <v>1365</v>
      </c>
      <c r="L452" s="267" t="s">
        <v>1365</v>
      </c>
      <c r="M452" s="267" t="s">
        <v>1365</v>
      </c>
      <c r="N452" s="267" t="s">
        <v>1365</v>
      </c>
      <c r="O452" s="267" t="s">
        <v>1365</v>
      </c>
      <c r="P452" s="270"/>
      <c r="Q452" s="270"/>
      <c r="R452" s="270"/>
      <c r="S452" s="270"/>
      <c r="T452" s="270"/>
      <c r="U452" s="270"/>
      <c r="V452" s="267" t="s">
        <v>1365</v>
      </c>
    </row>
    <row r="453" spans="1:22" ht="22.5" customHeight="1">
      <c r="A453" s="282" t="s">
        <v>961</v>
      </c>
      <c r="B453" s="268" t="s">
        <v>962</v>
      </c>
      <c r="C453" s="265" t="s">
        <v>963</v>
      </c>
      <c r="D453" s="271">
        <v>4.4099999999999999E-4</v>
      </c>
      <c r="E453" s="267">
        <v>4.35E-4</v>
      </c>
      <c r="F453" s="267" t="s">
        <v>1365</v>
      </c>
      <c r="G453" s="267" t="s">
        <v>1365</v>
      </c>
      <c r="H453" s="267" t="s">
        <v>1365</v>
      </c>
      <c r="I453" s="267" t="s">
        <v>1365</v>
      </c>
      <c r="J453" s="267" t="s">
        <v>1365</v>
      </c>
      <c r="K453" s="267" t="s">
        <v>1365</v>
      </c>
      <c r="L453" s="267" t="s">
        <v>1365</v>
      </c>
      <c r="M453" s="267" t="s">
        <v>1365</v>
      </c>
      <c r="N453" s="267" t="s">
        <v>1365</v>
      </c>
      <c r="O453" s="267" t="s">
        <v>1365</v>
      </c>
      <c r="P453" s="270"/>
      <c r="Q453" s="270"/>
      <c r="R453" s="270"/>
      <c r="S453" s="270"/>
      <c r="T453" s="270"/>
      <c r="U453" s="270"/>
      <c r="V453" s="267" t="s">
        <v>1365</v>
      </c>
    </row>
    <row r="454" spans="1:22" ht="22.5" customHeight="1">
      <c r="A454" s="282" t="s">
        <v>964</v>
      </c>
      <c r="B454" s="268" t="s">
        <v>488</v>
      </c>
      <c r="C454" s="265" t="s">
        <v>965</v>
      </c>
      <c r="D454" s="271">
        <v>3.7300000000000001E-4</v>
      </c>
      <c r="E454" s="267">
        <v>3.4000000000000002E-4</v>
      </c>
      <c r="F454" s="267" t="s">
        <v>1365</v>
      </c>
      <c r="G454" s="267" t="s">
        <v>1365</v>
      </c>
      <c r="H454" s="267" t="s">
        <v>1365</v>
      </c>
      <c r="I454" s="267" t="s">
        <v>1365</v>
      </c>
      <c r="J454" s="267" t="s">
        <v>1365</v>
      </c>
      <c r="K454" s="267" t="s">
        <v>1365</v>
      </c>
      <c r="L454" s="267" t="s">
        <v>1365</v>
      </c>
      <c r="M454" s="267" t="s">
        <v>1365</v>
      </c>
      <c r="N454" s="267" t="s">
        <v>1365</v>
      </c>
      <c r="O454" s="267" t="s">
        <v>1365</v>
      </c>
      <c r="P454" s="270"/>
      <c r="Q454" s="270"/>
      <c r="R454" s="270"/>
      <c r="S454" s="270"/>
      <c r="T454" s="270"/>
      <c r="U454" s="270"/>
      <c r="V454" s="267" t="s">
        <v>1365</v>
      </c>
    </row>
    <row r="455" spans="1:22" ht="22.5" customHeight="1">
      <c r="A455" s="282" t="s">
        <v>966</v>
      </c>
      <c r="B455" s="268" t="s">
        <v>489</v>
      </c>
      <c r="C455" s="265" t="s">
        <v>967</v>
      </c>
      <c r="D455" s="271">
        <v>4.7100000000000001E-4</v>
      </c>
      <c r="E455" s="267" t="s">
        <v>1365</v>
      </c>
      <c r="F455" s="267">
        <v>8.2000000000000001E-5</v>
      </c>
      <c r="G455" s="267">
        <v>5.5099999999999995E-4</v>
      </c>
      <c r="H455" s="267" t="s">
        <v>1365</v>
      </c>
      <c r="I455" s="267" t="s">
        <v>1365</v>
      </c>
      <c r="J455" s="267" t="s">
        <v>1365</v>
      </c>
      <c r="K455" s="267" t="s">
        <v>1365</v>
      </c>
      <c r="L455" s="267" t="s">
        <v>1365</v>
      </c>
      <c r="M455" s="267" t="s">
        <v>1365</v>
      </c>
      <c r="N455" s="267" t="s">
        <v>1365</v>
      </c>
      <c r="O455" s="267" t="s">
        <v>1365</v>
      </c>
      <c r="P455" s="270"/>
      <c r="Q455" s="270"/>
      <c r="R455" s="270"/>
      <c r="S455" s="270"/>
      <c r="T455" s="270"/>
      <c r="U455" s="270"/>
      <c r="V455" s="267">
        <v>5.5199999999999997E-4</v>
      </c>
    </row>
    <row r="456" spans="1:22" ht="22.5" customHeight="1">
      <c r="A456" s="282" t="s">
        <v>968</v>
      </c>
      <c r="B456" s="268" t="s">
        <v>490</v>
      </c>
      <c r="C456" s="265" t="s">
        <v>969</v>
      </c>
      <c r="D456" s="271">
        <v>3.5E-4</v>
      </c>
      <c r="E456" s="267">
        <v>2.9399999999999999E-4</v>
      </c>
      <c r="F456" s="267" t="s">
        <v>1365</v>
      </c>
      <c r="G456" s="267" t="s">
        <v>1365</v>
      </c>
      <c r="H456" s="267" t="s">
        <v>1365</v>
      </c>
      <c r="I456" s="267" t="s">
        <v>1365</v>
      </c>
      <c r="J456" s="267" t="s">
        <v>1365</v>
      </c>
      <c r="K456" s="267" t="s">
        <v>1365</v>
      </c>
      <c r="L456" s="267" t="s">
        <v>1365</v>
      </c>
      <c r="M456" s="267" t="s">
        <v>1365</v>
      </c>
      <c r="N456" s="267" t="s">
        <v>1365</v>
      </c>
      <c r="O456" s="267" t="s">
        <v>1365</v>
      </c>
      <c r="P456" s="270"/>
      <c r="Q456" s="270"/>
      <c r="R456" s="270"/>
      <c r="S456" s="270"/>
      <c r="T456" s="270"/>
      <c r="U456" s="270"/>
      <c r="V456" s="267" t="s">
        <v>1365</v>
      </c>
    </row>
    <row r="457" spans="1:22" ht="22.5" customHeight="1">
      <c r="A457" s="282" t="s">
        <v>1221</v>
      </c>
      <c r="B457" s="268" t="s">
        <v>1222</v>
      </c>
      <c r="C457" s="265" t="s">
        <v>1223</v>
      </c>
      <c r="D457" s="271">
        <v>4.73E-4</v>
      </c>
      <c r="E457" s="267" t="s">
        <v>1365</v>
      </c>
      <c r="F457" s="267">
        <v>0</v>
      </c>
      <c r="G457" s="267">
        <v>5.2999999999999998E-4</v>
      </c>
      <c r="H457" s="267" t="s">
        <v>1365</v>
      </c>
      <c r="I457" s="267" t="s">
        <v>1365</v>
      </c>
      <c r="J457" s="267" t="s">
        <v>1365</v>
      </c>
      <c r="K457" s="267" t="s">
        <v>1365</v>
      </c>
      <c r="L457" s="267" t="s">
        <v>1365</v>
      </c>
      <c r="M457" s="267" t="s">
        <v>1365</v>
      </c>
      <c r="N457" s="267" t="s">
        <v>1365</v>
      </c>
      <c r="O457" s="267" t="s">
        <v>1365</v>
      </c>
      <c r="P457" s="270"/>
      <c r="Q457" s="270"/>
      <c r="R457" s="270"/>
      <c r="S457" s="270"/>
      <c r="T457" s="270"/>
      <c r="U457" s="270"/>
      <c r="V457" s="267">
        <v>4.0499999999999998E-4</v>
      </c>
    </row>
    <row r="458" spans="1:22" ht="22.5" customHeight="1">
      <c r="A458" s="282" t="s">
        <v>1224</v>
      </c>
      <c r="B458" s="268" t="s">
        <v>1225</v>
      </c>
      <c r="C458" s="265" t="s">
        <v>1226</v>
      </c>
      <c r="D458" s="271">
        <v>3.4900000000000003E-4</v>
      </c>
      <c r="E458" s="267">
        <v>1.1329999999999999E-3</v>
      </c>
      <c r="F458" s="267" t="s">
        <v>1365</v>
      </c>
      <c r="G458" s="267" t="s">
        <v>1365</v>
      </c>
      <c r="H458" s="267" t="s">
        <v>1365</v>
      </c>
      <c r="I458" s="267" t="s">
        <v>1365</v>
      </c>
      <c r="J458" s="267" t="s">
        <v>1365</v>
      </c>
      <c r="K458" s="267" t="s">
        <v>1365</v>
      </c>
      <c r="L458" s="267" t="s">
        <v>1365</v>
      </c>
      <c r="M458" s="267" t="s">
        <v>1365</v>
      </c>
      <c r="N458" s="267" t="s">
        <v>1365</v>
      </c>
      <c r="O458" s="267" t="s">
        <v>1365</v>
      </c>
      <c r="P458" s="270"/>
      <c r="Q458" s="270"/>
      <c r="R458" s="270"/>
      <c r="S458" s="270"/>
      <c r="T458" s="270"/>
      <c r="U458" s="270"/>
      <c r="V458" s="267" t="s">
        <v>1365</v>
      </c>
    </row>
    <row r="459" spans="1:22" ht="22.5" customHeight="1">
      <c r="A459" s="282" t="s">
        <v>970</v>
      </c>
      <c r="B459" s="268" t="s">
        <v>971</v>
      </c>
      <c r="C459" s="265" t="s">
        <v>972</v>
      </c>
      <c r="D459" s="271">
        <v>4.7199999999999998E-4</v>
      </c>
      <c r="E459" s="267">
        <v>4.1599999999999997E-4</v>
      </c>
      <c r="F459" s="267" t="s">
        <v>1365</v>
      </c>
      <c r="G459" s="267" t="s">
        <v>1365</v>
      </c>
      <c r="H459" s="267" t="s">
        <v>1365</v>
      </c>
      <c r="I459" s="267" t="s">
        <v>1365</v>
      </c>
      <c r="J459" s="267" t="s">
        <v>1365</v>
      </c>
      <c r="K459" s="267" t="s">
        <v>1365</v>
      </c>
      <c r="L459" s="267" t="s">
        <v>1365</v>
      </c>
      <c r="M459" s="267" t="s">
        <v>1365</v>
      </c>
      <c r="N459" s="267" t="s">
        <v>1365</v>
      </c>
      <c r="O459" s="267" t="s">
        <v>1365</v>
      </c>
      <c r="P459" s="270"/>
      <c r="Q459" s="270"/>
      <c r="R459" s="270"/>
      <c r="S459" s="270"/>
      <c r="T459" s="270"/>
      <c r="U459" s="270"/>
      <c r="V459" s="267" t="s">
        <v>1365</v>
      </c>
    </row>
    <row r="460" spans="1:22" ht="22.5" customHeight="1">
      <c r="A460" s="282" t="s">
        <v>973</v>
      </c>
      <c r="B460" s="268" t="s">
        <v>1788</v>
      </c>
      <c r="C460" s="265" t="s">
        <v>974</v>
      </c>
      <c r="D460" s="271">
        <v>4.8899999999999996E-4</v>
      </c>
      <c r="E460" s="267" t="s">
        <v>1365</v>
      </c>
      <c r="F460" s="267">
        <v>0</v>
      </c>
      <c r="G460" s="267">
        <v>3.4400000000000001E-4</v>
      </c>
      <c r="H460" s="267">
        <v>4.3300000000000001E-4</v>
      </c>
      <c r="I460" s="267" t="s">
        <v>1365</v>
      </c>
      <c r="J460" s="267" t="s">
        <v>1365</v>
      </c>
      <c r="K460" s="267" t="s">
        <v>1365</v>
      </c>
      <c r="L460" s="267" t="s">
        <v>1365</v>
      </c>
      <c r="M460" s="267" t="s">
        <v>1365</v>
      </c>
      <c r="N460" s="267" t="s">
        <v>1365</v>
      </c>
      <c r="O460" s="267" t="s">
        <v>1365</v>
      </c>
      <c r="P460" s="270"/>
      <c r="Q460" s="270"/>
      <c r="R460" s="270"/>
      <c r="S460" s="270"/>
      <c r="T460" s="270"/>
      <c r="U460" s="270"/>
      <c r="V460" s="267">
        <v>1.06E-4</v>
      </c>
    </row>
    <row r="461" spans="1:22" ht="22.5" customHeight="1">
      <c r="A461" s="282" t="s">
        <v>1878</v>
      </c>
      <c r="B461" s="268" t="s">
        <v>1789</v>
      </c>
      <c r="C461" s="265" t="s">
        <v>1790</v>
      </c>
      <c r="D461" s="271">
        <v>1.15E-4</v>
      </c>
      <c r="E461" s="267">
        <v>4.0299999999999998E-4</v>
      </c>
      <c r="F461" s="267" t="s">
        <v>1365</v>
      </c>
      <c r="G461" s="267" t="s">
        <v>1365</v>
      </c>
      <c r="H461" s="267" t="s">
        <v>1365</v>
      </c>
      <c r="I461" s="267" t="s">
        <v>1365</v>
      </c>
      <c r="J461" s="267" t="s">
        <v>1365</v>
      </c>
      <c r="K461" s="267" t="s">
        <v>1365</v>
      </c>
      <c r="L461" s="267" t="s">
        <v>1365</v>
      </c>
      <c r="M461" s="267" t="s">
        <v>1365</v>
      </c>
      <c r="N461" s="267" t="s">
        <v>1365</v>
      </c>
      <c r="O461" s="267" t="s">
        <v>1365</v>
      </c>
      <c r="P461" s="270"/>
      <c r="Q461" s="270"/>
      <c r="R461" s="270"/>
      <c r="S461" s="270"/>
      <c r="T461" s="270"/>
      <c r="U461" s="270"/>
      <c r="V461" s="267" t="s">
        <v>1365</v>
      </c>
    </row>
    <row r="462" spans="1:22" ht="22.5" customHeight="1">
      <c r="A462" s="282" t="s">
        <v>975</v>
      </c>
      <c r="B462" s="268" t="s">
        <v>1227</v>
      </c>
      <c r="C462" s="265" t="s">
        <v>1228</v>
      </c>
      <c r="D462" s="271">
        <v>4.5300000000000001E-4</v>
      </c>
      <c r="E462" s="267">
        <v>4.5300000000000001E-4</v>
      </c>
      <c r="F462" s="267" t="s">
        <v>1365</v>
      </c>
      <c r="G462" s="267" t="s">
        <v>1365</v>
      </c>
      <c r="H462" s="267" t="s">
        <v>1365</v>
      </c>
      <c r="I462" s="267" t="s">
        <v>1365</v>
      </c>
      <c r="J462" s="267" t="s">
        <v>1365</v>
      </c>
      <c r="K462" s="267" t="s">
        <v>1365</v>
      </c>
      <c r="L462" s="267" t="s">
        <v>1365</v>
      </c>
      <c r="M462" s="267" t="s">
        <v>1365</v>
      </c>
      <c r="N462" s="267" t="s">
        <v>1365</v>
      </c>
      <c r="O462" s="267" t="s">
        <v>1365</v>
      </c>
      <c r="P462" s="270"/>
      <c r="Q462" s="270"/>
      <c r="R462" s="270"/>
      <c r="S462" s="270"/>
      <c r="T462" s="270"/>
      <c r="U462" s="270"/>
      <c r="V462" s="267" t="s">
        <v>1365</v>
      </c>
    </row>
    <row r="463" spans="1:22" ht="22.5" customHeight="1">
      <c r="A463" s="282" t="s">
        <v>976</v>
      </c>
      <c r="B463" s="268" t="s">
        <v>1229</v>
      </c>
      <c r="C463" s="265" t="s">
        <v>1230</v>
      </c>
      <c r="D463" s="271">
        <v>4.5600000000000003E-4</v>
      </c>
      <c r="E463" s="267">
        <v>4.0000000000000002E-4</v>
      </c>
      <c r="F463" s="267" t="s">
        <v>1365</v>
      </c>
      <c r="G463" s="267" t="s">
        <v>1365</v>
      </c>
      <c r="H463" s="267" t="s">
        <v>1365</v>
      </c>
      <c r="I463" s="267" t="s">
        <v>1365</v>
      </c>
      <c r="J463" s="267" t="s">
        <v>1365</v>
      </c>
      <c r="K463" s="267" t="s">
        <v>1365</v>
      </c>
      <c r="L463" s="267" t="s">
        <v>1365</v>
      </c>
      <c r="M463" s="267" t="s">
        <v>1365</v>
      </c>
      <c r="N463" s="267" t="s">
        <v>1365</v>
      </c>
      <c r="O463" s="267" t="s">
        <v>1365</v>
      </c>
      <c r="P463" s="270"/>
      <c r="Q463" s="270"/>
      <c r="R463" s="270"/>
      <c r="S463" s="270"/>
      <c r="T463" s="270"/>
      <c r="U463" s="270"/>
      <c r="V463" s="267" t="s">
        <v>1365</v>
      </c>
    </row>
    <row r="464" spans="1:22" ht="22.5" customHeight="1">
      <c r="A464" s="282" t="s">
        <v>1231</v>
      </c>
      <c r="B464" s="268" t="s">
        <v>1232</v>
      </c>
      <c r="C464" s="265" t="s">
        <v>1233</v>
      </c>
      <c r="D464" s="271">
        <v>4.0499999999999998E-4</v>
      </c>
      <c r="E464" s="267">
        <v>3.4900000000000003E-4</v>
      </c>
      <c r="F464" s="267" t="s">
        <v>1365</v>
      </c>
      <c r="G464" s="267" t="s">
        <v>1365</v>
      </c>
      <c r="H464" s="267" t="s">
        <v>1365</v>
      </c>
      <c r="I464" s="267" t="s">
        <v>1365</v>
      </c>
      <c r="J464" s="267" t="s">
        <v>1365</v>
      </c>
      <c r="K464" s="267" t="s">
        <v>1365</v>
      </c>
      <c r="L464" s="267" t="s">
        <v>1365</v>
      </c>
      <c r="M464" s="267" t="s">
        <v>1365</v>
      </c>
      <c r="N464" s="267" t="s">
        <v>1365</v>
      </c>
      <c r="O464" s="267" t="s">
        <v>1365</v>
      </c>
      <c r="P464" s="270"/>
      <c r="Q464" s="270"/>
      <c r="R464" s="270"/>
      <c r="S464" s="270"/>
      <c r="T464" s="270"/>
      <c r="U464" s="270"/>
      <c r="V464" s="267" t="s">
        <v>1365</v>
      </c>
    </row>
    <row r="465" spans="1:22" ht="22.5" customHeight="1">
      <c r="A465" s="282" t="s">
        <v>977</v>
      </c>
      <c r="B465" s="268" t="s">
        <v>491</v>
      </c>
      <c r="C465" s="265" t="s">
        <v>978</v>
      </c>
      <c r="D465" s="271">
        <v>3.5E-4</v>
      </c>
      <c r="E465" s="267" t="s">
        <v>1365</v>
      </c>
      <c r="F465" s="267">
        <v>0</v>
      </c>
      <c r="G465" s="267">
        <v>1.94E-4</v>
      </c>
      <c r="H465" s="267">
        <v>2.6699999999999998E-4</v>
      </c>
      <c r="I465" s="267">
        <v>2.9300000000000002E-4</v>
      </c>
      <c r="J465" s="267">
        <v>3.2600000000000001E-4</v>
      </c>
      <c r="K465" s="267">
        <v>4.6099999999999998E-4</v>
      </c>
      <c r="L465" s="267" t="s">
        <v>1365</v>
      </c>
      <c r="M465" s="267" t="s">
        <v>1365</v>
      </c>
      <c r="N465" s="267" t="s">
        <v>1365</v>
      </c>
      <c r="O465" s="267" t="s">
        <v>1365</v>
      </c>
      <c r="P465" s="270"/>
      <c r="Q465" s="270"/>
      <c r="R465" s="270"/>
      <c r="S465" s="270"/>
      <c r="T465" s="270"/>
      <c r="U465" s="270"/>
      <c r="V465" s="267">
        <v>1.9699999999999999E-4</v>
      </c>
    </row>
    <row r="466" spans="1:22" ht="22.5" customHeight="1">
      <c r="A466" s="282" t="s">
        <v>979</v>
      </c>
      <c r="B466" s="268" t="s">
        <v>1791</v>
      </c>
      <c r="C466" s="265" t="s">
        <v>980</v>
      </c>
      <c r="D466" s="271">
        <v>3.5E-4</v>
      </c>
      <c r="E466" s="267" t="s">
        <v>1365</v>
      </c>
      <c r="F466" s="267">
        <v>0</v>
      </c>
      <c r="G466" s="267">
        <v>3.9300000000000001E-4</v>
      </c>
      <c r="H466" s="267" t="s">
        <v>1365</v>
      </c>
      <c r="I466" s="267" t="s">
        <v>1365</v>
      </c>
      <c r="J466" s="267" t="s">
        <v>1365</v>
      </c>
      <c r="K466" s="267" t="s">
        <v>1365</v>
      </c>
      <c r="L466" s="267" t="s">
        <v>1365</v>
      </c>
      <c r="M466" s="267" t="s">
        <v>1365</v>
      </c>
      <c r="N466" s="267" t="s">
        <v>1365</v>
      </c>
      <c r="O466" s="267" t="s">
        <v>1365</v>
      </c>
      <c r="P466" s="270"/>
      <c r="Q466" s="270"/>
      <c r="R466" s="270"/>
      <c r="S466" s="270"/>
      <c r="T466" s="270"/>
      <c r="U466" s="270"/>
      <c r="V466" s="267">
        <v>1.6200000000000001E-4</v>
      </c>
    </row>
    <row r="467" spans="1:22" ht="22.5" customHeight="1">
      <c r="A467" s="282" t="s">
        <v>981</v>
      </c>
      <c r="B467" s="268" t="s">
        <v>1234</v>
      </c>
      <c r="C467" s="265" t="s">
        <v>1235</v>
      </c>
      <c r="D467" s="271">
        <v>1.13E-4</v>
      </c>
      <c r="E467" s="267" t="s">
        <v>1365</v>
      </c>
      <c r="F467" s="267">
        <v>0</v>
      </c>
      <c r="G467" s="267">
        <v>2.2100000000000001E-4</v>
      </c>
      <c r="H467" s="267" t="s">
        <v>1365</v>
      </c>
      <c r="I467" s="267" t="s">
        <v>1365</v>
      </c>
      <c r="J467" s="267" t="s">
        <v>1365</v>
      </c>
      <c r="K467" s="267" t="s">
        <v>1365</v>
      </c>
      <c r="L467" s="267" t="s">
        <v>1365</v>
      </c>
      <c r="M467" s="267" t="s">
        <v>1365</v>
      </c>
      <c r="N467" s="267" t="s">
        <v>1365</v>
      </c>
      <c r="O467" s="267" t="s">
        <v>1365</v>
      </c>
      <c r="P467" s="270"/>
      <c r="Q467" s="270"/>
      <c r="R467" s="270"/>
      <c r="S467" s="270"/>
      <c r="T467" s="270"/>
      <c r="U467" s="270"/>
      <c r="V467" s="267">
        <v>0</v>
      </c>
    </row>
    <row r="468" spans="1:22" ht="22.5" customHeight="1">
      <c r="A468" s="282" t="s">
        <v>982</v>
      </c>
      <c r="B468" s="268" t="s">
        <v>1236</v>
      </c>
      <c r="C468" s="265" t="s">
        <v>1237</v>
      </c>
      <c r="D468" s="271">
        <v>4.6E-5</v>
      </c>
      <c r="E468" s="267">
        <v>0</v>
      </c>
      <c r="F468" s="267" t="s">
        <v>1365</v>
      </c>
      <c r="G468" s="267" t="s">
        <v>1365</v>
      </c>
      <c r="H468" s="267" t="s">
        <v>1365</v>
      </c>
      <c r="I468" s="267" t="s">
        <v>1365</v>
      </c>
      <c r="J468" s="267" t="s">
        <v>1365</v>
      </c>
      <c r="K468" s="267" t="s">
        <v>1365</v>
      </c>
      <c r="L468" s="267" t="s">
        <v>1365</v>
      </c>
      <c r="M468" s="267" t="s">
        <v>1365</v>
      </c>
      <c r="N468" s="267" t="s">
        <v>1365</v>
      </c>
      <c r="O468" s="267" t="s">
        <v>1365</v>
      </c>
      <c r="P468" s="270"/>
      <c r="Q468" s="270"/>
      <c r="R468" s="270"/>
      <c r="S468" s="270"/>
      <c r="T468" s="270"/>
      <c r="U468" s="270"/>
      <c r="V468" s="267" t="s">
        <v>1365</v>
      </c>
    </row>
    <row r="469" spans="1:22" ht="22.5" customHeight="1">
      <c r="A469" s="282" t="s">
        <v>983</v>
      </c>
      <c r="B469" s="268" t="s">
        <v>1792</v>
      </c>
      <c r="C469" s="265" t="s">
        <v>984</v>
      </c>
      <c r="D469" s="271">
        <v>4.4099999999999999E-4</v>
      </c>
      <c r="E469" s="267">
        <v>4.4099999999999999E-4</v>
      </c>
      <c r="F469" s="267" t="s">
        <v>1365</v>
      </c>
      <c r="G469" s="267" t="s">
        <v>1365</v>
      </c>
      <c r="H469" s="267" t="s">
        <v>1365</v>
      </c>
      <c r="I469" s="267" t="s">
        <v>1365</v>
      </c>
      <c r="J469" s="267" t="s">
        <v>1365</v>
      </c>
      <c r="K469" s="267" t="s">
        <v>1365</v>
      </c>
      <c r="L469" s="267" t="s">
        <v>1365</v>
      </c>
      <c r="M469" s="267" t="s">
        <v>1365</v>
      </c>
      <c r="N469" s="267" t="s">
        <v>1365</v>
      </c>
      <c r="O469" s="267" t="s">
        <v>1365</v>
      </c>
      <c r="P469" s="270"/>
      <c r="Q469" s="270"/>
      <c r="R469" s="270"/>
      <c r="S469" s="270"/>
      <c r="T469" s="270"/>
      <c r="U469" s="270"/>
      <c r="V469" s="267" t="s">
        <v>1365</v>
      </c>
    </row>
    <row r="470" spans="1:22" ht="22.5" customHeight="1">
      <c r="A470" s="282" t="s">
        <v>985</v>
      </c>
      <c r="B470" s="268" t="s">
        <v>986</v>
      </c>
      <c r="C470" s="265" t="s">
        <v>987</v>
      </c>
      <c r="D470" s="271">
        <v>2.3900000000000001E-4</v>
      </c>
      <c r="E470" s="267">
        <v>1.84E-4</v>
      </c>
      <c r="F470" s="267" t="s">
        <v>1365</v>
      </c>
      <c r="G470" s="267" t="s">
        <v>1365</v>
      </c>
      <c r="H470" s="267" t="s">
        <v>1365</v>
      </c>
      <c r="I470" s="267" t="s">
        <v>1365</v>
      </c>
      <c r="J470" s="267" t="s">
        <v>1365</v>
      </c>
      <c r="K470" s="267" t="s">
        <v>1365</v>
      </c>
      <c r="L470" s="267" t="s">
        <v>1365</v>
      </c>
      <c r="M470" s="267" t="s">
        <v>1365</v>
      </c>
      <c r="N470" s="267" t="s">
        <v>1365</v>
      </c>
      <c r="O470" s="267" t="s">
        <v>1365</v>
      </c>
      <c r="P470" s="270"/>
      <c r="Q470" s="270"/>
      <c r="R470" s="270"/>
      <c r="S470" s="270"/>
      <c r="T470" s="270"/>
      <c r="U470" s="270"/>
      <c r="V470" s="267" t="s">
        <v>1365</v>
      </c>
    </row>
    <row r="471" spans="1:22" ht="22.5" customHeight="1">
      <c r="A471" s="282" t="s">
        <v>988</v>
      </c>
      <c r="B471" s="268" t="s">
        <v>989</v>
      </c>
      <c r="C471" s="265" t="s">
        <v>990</v>
      </c>
      <c r="D471" s="271">
        <v>4.4000000000000002E-4</v>
      </c>
      <c r="E471" s="267">
        <v>3.8400000000000001E-4</v>
      </c>
      <c r="F471" s="267" t="s">
        <v>1365</v>
      </c>
      <c r="G471" s="267" t="s">
        <v>1365</v>
      </c>
      <c r="H471" s="267" t="s">
        <v>1365</v>
      </c>
      <c r="I471" s="267" t="s">
        <v>1365</v>
      </c>
      <c r="J471" s="267" t="s">
        <v>1365</v>
      </c>
      <c r="K471" s="267" t="s">
        <v>1365</v>
      </c>
      <c r="L471" s="267" t="s">
        <v>1365</v>
      </c>
      <c r="M471" s="267" t="s">
        <v>1365</v>
      </c>
      <c r="N471" s="267" t="s">
        <v>1365</v>
      </c>
      <c r="O471" s="267" t="s">
        <v>1365</v>
      </c>
      <c r="P471" s="270"/>
      <c r="Q471" s="270"/>
      <c r="R471" s="270"/>
      <c r="S471" s="270"/>
      <c r="T471" s="270"/>
      <c r="U471" s="270"/>
      <c r="V471" s="267" t="s">
        <v>1365</v>
      </c>
    </row>
    <row r="472" spans="1:22" ht="22.5" customHeight="1">
      <c r="A472" s="282" t="s">
        <v>991</v>
      </c>
      <c r="B472" s="268" t="s">
        <v>992</v>
      </c>
      <c r="C472" s="265" t="s">
        <v>993</v>
      </c>
      <c r="D472" s="271">
        <v>4.73E-4</v>
      </c>
      <c r="E472" s="267">
        <v>5.4000000000000001E-4</v>
      </c>
      <c r="F472" s="267" t="s">
        <v>1365</v>
      </c>
      <c r="G472" s="267" t="s">
        <v>1365</v>
      </c>
      <c r="H472" s="267" t="s">
        <v>1365</v>
      </c>
      <c r="I472" s="267" t="s">
        <v>1365</v>
      </c>
      <c r="J472" s="267" t="s">
        <v>1365</v>
      </c>
      <c r="K472" s="267" t="s">
        <v>1365</v>
      </c>
      <c r="L472" s="267" t="s">
        <v>1365</v>
      </c>
      <c r="M472" s="267" t="s">
        <v>1365</v>
      </c>
      <c r="N472" s="267" t="s">
        <v>1365</v>
      </c>
      <c r="O472" s="267" t="s">
        <v>1365</v>
      </c>
      <c r="P472" s="270"/>
      <c r="Q472" s="270"/>
      <c r="R472" s="270"/>
      <c r="S472" s="270"/>
      <c r="T472" s="270"/>
      <c r="U472" s="270"/>
      <c r="V472" s="267" t="s">
        <v>1365</v>
      </c>
    </row>
    <row r="473" spans="1:22" ht="22.5" customHeight="1">
      <c r="A473" s="282" t="s">
        <v>994</v>
      </c>
      <c r="B473" s="268" t="s">
        <v>1238</v>
      </c>
      <c r="C473" s="265" t="s">
        <v>1239</v>
      </c>
      <c r="D473" s="271">
        <v>4.8999999999999998E-4</v>
      </c>
      <c r="E473" s="267">
        <v>5.1599999999999997E-4</v>
      </c>
      <c r="F473" s="267" t="s">
        <v>1365</v>
      </c>
      <c r="G473" s="267" t="s">
        <v>1365</v>
      </c>
      <c r="H473" s="267" t="s">
        <v>1365</v>
      </c>
      <c r="I473" s="267" t="s">
        <v>1365</v>
      </c>
      <c r="J473" s="267" t="s">
        <v>1365</v>
      </c>
      <c r="K473" s="267" t="s">
        <v>1365</v>
      </c>
      <c r="L473" s="267" t="s">
        <v>1365</v>
      </c>
      <c r="M473" s="267" t="s">
        <v>1365</v>
      </c>
      <c r="N473" s="267" t="s">
        <v>1365</v>
      </c>
      <c r="O473" s="267" t="s">
        <v>1365</v>
      </c>
      <c r="P473" s="270"/>
      <c r="Q473" s="270"/>
      <c r="R473" s="270"/>
      <c r="S473" s="270"/>
      <c r="T473" s="270"/>
      <c r="U473" s="270"/>
      <c r="V473" s="267" t="s">
        <v>1365</v>
      </c>
    </row>
    <row r="474" spans="1:22" ht="22.5" customHeight="1">
      <c r="A474" s="282" t="s">
        <v>995</v>
      </c>
      <c r="B474" s="268" t="s">
        <v>1793</v>
      </c>
      <c r="C474" s="265" t="s">
        <v>996</v>
      </c>
      <c r="D474" s="271">
        <v>4.8700000000000002E-4</v>
      </c>
      <c r="E474" s="267">
        <v>4.4099999999999999E-4</v>
      </c>
      <c r="F474" s="267" t="s">
        <v>1365</v>
      </c>
      <c r="G474" s="267" t="s">
        <v>1365</v>
      </c>
      <c r="H474" s="267" t="s">
        <v>1365</v>
      </c>
      <c r="I474" s="267" t="s">
        <v>1365</v>
      </c>
      <c r="J474" s="267" t="s">
        <v>1365</v>
      </c>
      <c r="K474" s="267" t="s">
        <v>1365</v>
      </c>
      <c r="L474" s="267" t="s">
        <v>1365</v>
      </c>
      <c r="M474" s="267" t="s">
        <v>1365</v>
      </c>
      <c r="N474" s="267" t="s">
        <v>1365</v>
      </c>
      <c r="O474" s="267" t="s">
        <v>1365</v>
      </c>
      <c r="P474" s="270"/>
      <c r="Q474" s="270"/>
      <c r="R474" s="270"/>
      <c r="S474" s="270"/>
      <c r="T474" s="270"/>
      <c r="U474" s="270"/>
      <c r="V474" s="267" t="s">
        <v>1365</v>
      </c>
    </row>
    <row r="475" spans="1:22" ht="22.5" customHeight="1">
      <c r="A475" s="282" t="s">
        <v>997</v>
      </c>
      <c r="B475" s="268" t="s">
        <v>998</v>
      </c>
      <c r="C475" s="265" t="s">
        <v>999</v>
      </c>
      <c r="D475" s="271">
        <v>3.88E-4</v>
      </c>
      <c r="E475" s="267" t="s">
        <v>1365</v>
      </c>
      <c r="F475" s="267">
        <v>0</v>
      </c>
      <c r="G475" s="267">
        <v>1.8900000000000001E-4</v>
      </c>
      <c r="H475" s="267">
        <v>2.6499999999999999E-4</v>
      </c>
      <c r="I475" s="267">
        <v>3.0299999999999999E-4</v>
      </c>
      <c r="J475" s="267">
        <v>3.4099999999999999E-4</v>
      </c>
      <c r="K475" s="267">
        <v>3.4499999999999998E-4</v>
      </c>
      <c r="L475" s="267" t="s">
        <v>1365</v>
      </c>
      <c r="M475" s="267" t="s">
        <v>1365</v>
      </c>
      <c r="N475" s="267" t="s">
        <v>1365</v>
      </c>
      <c r="O475" s="267" t="s">
        <v>1365</v>
      </c>
      <c r="P475" s="270"/>
      <c r="Q475" s="270"/>
      <c r="R475" s="270"/>
      <c r="S475" s="270"/>
      <c r="T475" s="270"/>
      <c r="U475" s="270"/>
      <c r="V475" s="267">
        <v>2.3900000000000001E-4</v>
      </c>
    </row>
    <row r="476" spans="1:22" ht="22.5" customHeight="1">
      <c r="A476" s="282" t="s">
        <v>1000</v>
      </c>
      <c r="B476" s="268" t="s">
        <v>1240</v>
      </c>
      <c r="C476" s="265" t="s">
        <v>1241</v>
      </c>
      <c r="D476" s="271">
        <v>5.7700000000000004E-4</v>
      </c>
      <c r="E476" s="267">
        <v>5.2099999999999998E-4</v>
      </c>
      <c r="F476" s="267" t="s">
        <v>1365</v>
      </c>
      <c r="G476" s="267" t="s">
        <v>1365</v>
      </c>
      <c r="H476" s="267" t="s">
        <v>1365</v>
      </c>
      <c r="I476" s="267" t="s">
        <v>1365</v>
      </c>
      <c r="J476" s="267" t="s">
        <v>1365</v>
      </c>
      <c r="K476" s="267" t="s">
        <v>1365</v>
      </c>
      <c r="L476" s="267" t="s">
        <v>1365</v>
      </c>
      <c r="M476" s="267" t="s">
        <v>1365</v>
      </c>
      <c r="N476" s="267" t="s">
        <v>1365</v>
      </c>
      <c r="O476" s="267" t="s">
        <v>1365</v>
      </c>
      <c r="P476" s="270"/>
      <c r="Q476" s="270"/>
      <c r="R476" s="270"/>
      <c r="S476" s="270"/>
      <c r="T476" s="270"/>
      <c r="U476" s="270"/>
      <c r="V476" s="267" t="s">
        <v>1365</v>
      </c>
    </row>
    <row r="477" spans="1:22" ht="22.5" customHeight="1">
      <c r="A477" s="282" t="s">
        <v>1242</v>
      </c>
      <c r="B477" s="268" t="s">
        <v>1243</v>
      </c>
      <c r="C477" s="265" t="s">
        <v>1244</v>
      </c>
      <c r="D477" s="271">
        <v>2.3E-5</v>
      </c>
      <c r="E477" s="267">
        <v>3.0400000000000002E-4</v>
      </c>
      <c r="F477" s="267" t="s">
        <v>1365</v>
      </c>
      <c r="G477" s="267" t="s">
        <v>1365</v>
      </c>
      <c r="H477" s="267" t="s">
        <v>1365</v>
      </c>
      <c r="I477" s="267" t="s">
        <v>1365</v>
      </c>
      <c r="J477" s="267" t="s">
        <v>1365</v>
      </c>
      <c r="K477" s="267" t="s">
        <v>1365</v>
      </c>
      <c r="L477" s="267" t="s">
        <v>1365</v>
      </c>
      <c r="M477" s="267" t="s">
        <v>1365</v>
      </c>
      <c r="N477" s="267" t="s">
        <v>1365</v>
      </c>
      <c r="O477" s="267" t="s">
        <v>1365</v>
      </c>
      <c r="P477" s="270"/>
      <c r="Q477" s="270"/>
      <c r="R477" s="270"/>
      <c r="S477" s="270"/>
      <c r="T477" s="270"/>
      <c r="U477" s="270"/>
      <c r="V477" s="267" t="s">
        <v>1365</v>
      </c>
    </row>
    <row r="478" spans="1:22" ht="22.5" customHeight="1">
      <c r="A478" s="282" t="s">
        <v>1001</v>
      </c>
      <c r="B478" s="268" t="s">
        <v>1794</v>
      </c>
      <c r="C478" s="265" t="s">
        <v>1002</v>
      </c>
      <c r="D478" s="271">
        <v>2.7900000000000001E-4</v>
      </c>
      <c r="E478" s="267">
        <v>5.2499999999999997E-4</v>
      </c>
      <c r="F478" s="267" t="s">
        <v>1365</v>
      </c>
      <c r="G478" s="267" t="s">
        <v>1365</v>
      </c>
      <c r="H478" s="267" t="s">
        <v>1365</v>
      </c>
      <c r="I478" s="267" t="s">
        <v>1365</v>
      </c>
      <c r="J478" s="267" t="s">
        <v>1365</v>
      </c>
      <c r="K478" s="267" t="s">
        <v>1365</v>
      </c>
      <c r="L478" s="267" t="s">
        <v>1365</v>
      </c>
      <c r="M478" s="267" t="s">
        <v>1365</v>
      </c>
      <c r="N478" s="267" t="s">
        <v>1365</v>
      </c>
      <c r="O478" s="267" t="s">
        <v>1365</v>
      </c>
      <c r="P478" s="270"/>
      <c r="Q478" s="270"/>
      <c r="R478" s="270"/>
      <c r="S478" s="270"/>
      <c r="T478" s="270"/>
      <c r="U478" s="270"/>
      <c r="V478" s="267" t="s">
        <v>1365</v>
      </c>
    </row>
    <row r="479" spans="1:22" ht="22.5" customHeight="1">
      <c r="A479" s="282" t="s">
        <v>1245</v>
      </c>
      <c r="B479" s="268" t="s">
        <v>1246</v>
      </c>
      <c r="C479" s="265" t="s">
        <v>1247</v>
      </c>
      <c r="D479" s="271">
        <v>4.8999999999999998E-4</v>
      </c>
      <c r="E479" s="267">
        <v>4.3399999999999998E-4</v>
      </c>
      <c r="F479" s="267" t="s">
        <v>1365</v>
      </c>
      <c r="G479" s="267" t="s">
        <v>1365</v>
      </c>
      <c r="H479" s="267" t="s">
        <v>1365</v>
      </c>
      <c r="I479" s="267" t="s">
        <v>1365</v>
      </c>
      <c r="J479" s="267" t="s">
        <v>1365</v>
      </c>
      <c r="K479" s="267" t="s">
        <v>1365</v>
      </c>
      <c r="L479" s="267" t="s">
        <v>1365</v>
      </c>
      <c r="M479" s="267" t="s">
        <v>1365</v>
      </c>
      <c r="N479" s="267" t="s">
        <v>1365</v>
      </c>
      <c r="O479" s="267" t="s">
        <v>1365</v>
      </c>
      <c r="P479" s="270"/>
      <c r="Q479" s="270"/>
      <c r="R479" s="270"/>
      <c r="S479" s="270"/>
      <c r="T479" s="270"/>
      <c r="U479" s="270"/>
      <c r="V479" s="267" t="s">
        <v>1365</v>
      </c>
    </row>
    <row r="480" spans="1:22" ht="22.5" customHeight="1">
      <c r="A480" s="282" t="s">
        <v>1003</v>
      </c>
      <c r="B480" s="268" t="s">
        <v>1795</v>
      </c>
      <c r="C480" s="265" t="s">
        <v>1004</v>
      </c>
      <c r="D480" s="271">
        <v>4.5300000000000001E-4</v>
      </c>
      <c r="E480" s="267">
        <v>4.0099999999999999E-4</v>
      </c>
      <c r="F480" s="267" t="s">
        <v>1365</v>
      </c>
      <c r="G480" s="267" t="s">
        <v>1365</v>
      </c>
      <c r="H480" s="267" t="s">
        <v>1365</v>
      </c>
      <c r="I480" s="267" t="s">
        <v>1365</v>
      </c>
      <c r="J480" s="267" t="s">
        <v>1365</v>
      </c>
      <c r="K480" s="267" t="s">
        <v>1365</v>
      </c>
      <c r="L480" s="267" t="s">
        <v>1365</v>
      </c>
      <c r="M480" s="267" t="s">
        <v>1365</v>
      </c>
      <c r="N480" s="267" t="s">
        <v>1365</v>
      </c>
      <c r="O480" s="267" t="s">
        <v>1365</v>
      </c>
      <c r="P480" s="270"/>
      <c r="Q480" s="270"/>
      <c r="R480" s="270"/>
      <c r="S480" s="270"/>
      <c r="T480" s="270"/>
      <c r="U480" s="270"/>
      <c r="V480" s="267" t="s">
        <v>1365</v>
      </c>
    </row>
    <row r="481" spans="1:22" ht="22.5" customHeight="1">
      <c r="A481" s="282" t="s">
        <v>1005</v>
      </c>
      <c r="B481" s="268" t="s">
        <v>1006</v>
      </c>
      <c r="C481" s="265" t="s">
        <v>1007</v>
      </c>
      <c r="D481" s="271">
        <v>4.46E-4</v>
      </c>
      <c r="E481" s="267">
        <v>4.9200000000000003E-4</v>
      </c>
      <c r="F481" s="267" t="s">
        <v>1365</v>
      </c>
      <c r="G481" s="267" t="s">
        <v>1365</v>
      </c>
      <c r="H481" s="267" t="s">
        <v>1365</v>
      </c>
      <c r="I481" s="267" t="s">
        <v>1365</v>
      </c>
      <c r="J481" s="267" t="s">
        <v>1365</v>
      </c>
      <c r="K481" s="267" t="s">
        <v>1365</v>
      </c>
      <c r="L481" s="267" t="s">
        <v>1365</v>
      </c>
      <c r="M481" s="267" t="s">
        <v>1365</v>
      </c>
      <c r="N481" s="267" t="s">
        <v>1365</v>
      </c>
      <c r="O481" s="267" t="s">
        <v>1365</v>
      </c>
      <c r="P481" s="270"/>
      <c r="Q481" s="270"/>
      <c r="R481" s="270"/>
      <c r="S481" s="270"/>
      <c r="T481" s="270"/>
      <c r="U481" s="270"/>
      <c r="V481" s="267" t="s">
        <v>1365</v>
      </c>
    </row>
    <row r="482" spans="1:22" ht="22.5" customHeight="1">
      <c r="A482" s="282" t="s">
        <v>1008</v>
      </c>
      <c r="B482" s="268" t="s">
        <v>1009</v>
      </c>
      <c r="C482" s="265" t="s">
        <v>1010</v>
      </c>
      <c r="D482" s="271">
        <v>4.6000000000000001E-4</v>
      </c>
      <c r="E482" s="267" t="s">
        <v>1365</v>
      </c>
      <c r="F482" s="267">
        <v>0</v>
      </c>
      <c r="G482" s="267">
        <v>5.0699999999999996E-4</v>
      </c>
      <c r="H482" s="267" t="s">
        <v>1365</v>
      </c>
      <c r="I482" s="267" t="s">
        <v>1365</v>
      </c>
      <c r="J482" s="267" t="s">
        <v>1365</v>
      </c>
      <c r="K482" s="267" t="s">
        <v>1365</v>
      </c>
      <c r="L482" s="267" t="s">
        <v>1365</v>
      </c>
      <c r="M482" s="267" t="s">
        <v>1365</v>
      </c>
      <c r="N482" s="267" t="s">
        <v>1365</v>
      </c>
      <c r="O482" s="267" t="s">
        <v>1365</v>
      </c>
      <c r="P482" s="270"/>
      <c r="Q482" s="270"/>
      <c r="R482" s="270"/>
      <c r="S482" s="270"/>
      <c r="T482" s="270"/>
      <c r="U482" s="270"/>
      <c r="V482" s="267">
        <v>5.4900000000000001E-4</v>
      </c>
    </row>
    <row r="483" spans="1:22" ht="22.5" customHeight="1">
      <c r="A483" s="282" t="s">
        <v>1011</v>
      </c>
      <c r="B483" s="268" t="s">
        <v>1796</v>
      </c>
      <c r="C483" s="265" t="s">
        <v>1012</v>
      </c>
      <c r="D483" s="271">
        <v>4.8200000000000001E-4</v>
      </c>
      <c r="E483" s="267">
        <v>4.26E-4</v>
      </c>
      <c r="F483" s="267" t="s">
        <v>1365</v>
      </c>
      <c r="G483" s="267" t="s">
        <v>1365</v>
      </c>
      <c r="H483" s="267" t="s">
        <v>1365</v>
      </c>
      <c r="I483" s="267" t="s">
        <v>1365</v>
      </c>
      <c r="J483" s="267" t="s">
        <v>1365</v>
      </c>
      <c r="K483" s="267" t="s">
        <v>1365</v>
      </c>
      <c r="L483" s="267" t="s">
        <v>1365</v>
      </c>
      <c r="M483" s="267" t="s">
        <v>1365</v>
      </c>
      <c r="N483" s="267" t="s">
        <v>1365</v>
      </c>
      <c r="O483" s="267" t="s">
        <v>1365</v>
      </c>
      <c r="P483" s="270"/>
      <c r="Q483" s="270"/>
      <c r="R483" s="270"/>
      <c r="S483" s="270"/>
      <c r="T483" s="270"/>
      <c r="U483" s="270"/>
      <c r="V483" s="267" t="s">
        <v>1365</v>
      </c>
    </row>
    <row r="484" spans="1:22" ht="22.5" customHeight="1">
      <c r="A484" s="282" t="s">
        <v>1013</v>
      </c>
      <c r="B484" s="268" t="s">
        <v>1797</v>
      </c>
      <c r="C484" s="265" t="s">
        <v>1014</v>
      </c>
      <c r="D484" s="271">
        <v>4.0499999999999998E-4</v>
      </c>
      <c r="E484" s="267" t="s">
        <v>1365</v>
      </c>
      <c r="F484" s="267">
        <v>3.2400000000000001E-4</v>
      </c>
      <c r="G484" s="267">
        <v>3.7800000000000003E-4</v>
      </c>
      <c r="H484" s="267">
        <v>3.8699999999999997E-4</v>
      </c>
      <c r="I484" s="267">
        <v>3.1300000000000002E-4</v>
      </c>
      <c r="J484" s="267">
        <v>3.21E-4</v>
      </c>
      <c r="K484" s="267">
        <v>0</v>
      </c>
      <c r="L484" s="267" t="s">
        <v>1365</v>
      </c>
      <c r="M484" s="267" t="s">
        <v>1365</v>
      </c>
      <c r="N484" s="267" t="s">
        <v>1365</v>
      </c>
      <c r="O484" s="267" t="s">
        <v>1365</v>
      </c>
      <c r="P484" s="270"/>
      <c r="Q484" s="270"/>
      <c r="R484" s="270"/>
      <c r="S484" s="270"/>
      <c r="T484" s="270"/>
      <c r="U484" s="270"/>
      <c r="V484" s="267">
        <v>4.8200000000000001E-4</v>
      </c>
    </row>
    <row r="485" spans="1:22" ht="22.5" customHeight="1">
      <c r="A485" s="282" t="s">
        <v>1015</v>
      </c>
      <c r="B485" s="268" t="s">
        <v>1798</v>
      </c>
      <c r="C485" s="265" t="s">
        <v>1016</v>
      </c>
      <c r="D485" s="271">
        <v>4.6099999999999998E-4</v>
      </c>
      <c r="E485" s="267">
        <v>4.0499999999999998E-4</v>
      </c>
      <c r="F485" s="267" t="s">
        <v>1365</v>
      </c>
      <c r="G485" s="267" t="s">
        <v>1365</v>
      </c>
      <c r="H485" s="267" t="s">
        <v>1365</v>
      </c>
      <c r="I485" s="267" t="s">
        <v>1365</v>
      </c>
      <c r="J485" s="267" t="s">
        <v>1365</v>
      </c>
      <c r="K485" s="267" t="s">
        <v>1365</v>
      </c>
      <c r="L485" s="267" t="s">
        <v>1365</v>
      </c>
      <c r="M485" s="267" t="s">
        <v>1365</v>
      </c>
      <c r="N485" s="267" t="s">
        <v>1365</v>
      </c>
      <c r="O485" s="267" t="s">
        <v>1365</v>
      </c>
      <c r="P485" s="270"/>
      <c r="Q485" s="270"/>
      <c r="R485" s="270"/>
      <c r="S485" s="270"/>
      <c r="T485" s="270"/>
      <c r="U485" s="270"/>
      <c r="V485" s="267" t="s">
        <v>1365</v>
      </c>
    </row>
    <row r="486" spans="1:22" ht="22.5" customHeight="1">
      <c r="A486" s="282" t="s">
        <v>1879</v>
      </c>
      <c r="B486" s="268" t="s">
        <v>1799</v>
      </c>
      <c r="C486" s="265" t="s">
        <v>1800</v>
      </c>
      <c r="D486" s="271">
        <v>3.88E-4</v>
      </c>
      <c r="E486" s="267">
        <v>3.9100000000000002E-4</v>
      </c>
      <c r="F486" s="267" t="s">
        <v>1365</v>
      </c>
      <c r="G486" s="267" t="s">
        <v>1365</v>
      </c>
      <c r="H486" s="267" t="s">
        <v>1365</v>
      </c>
      <c r="I486" s="267" t="s">
        <v>1365</v>
      </c>
      <c r="J486" s="267" t="s">
        <v>1365</v>
      </c>
      <c r="K486" s="267" t="s">
        <v>1365</v>
      </c>
      <c r="L486" s="267" t="s">
        <v>1365</v>
      </c>
      <c r="M486" s="267" t="s">
        <v>1365</v>
      </c>
      <c r="N486" s="267" t="s">
        <v>1365</v>
      </c>
      <c r="O486" s="267" t="s">
        <v>1365</v>
      </c>
      <c r="P486" s="270"/>
      <c r="Q486" s="270"/>
      <c r="R486" s="270"/>
      <c r="S486" s="270"/>
      <c r="T486" s="270"/>
      <c r="U486" s="270"/>
      <c r="V486" s="267" t="s">
        <v>1365</v>
      </c>
    </row>
    <row r="487" spans="1:22" ht="22.5" customHeight="1">
      <c r="A487" s="282" t="s">
        <v>1017</v>
      </c>
      <c r="B487" s="268" t="s">
        <v>1801</v>
      </c>
      <c r="C487" s="265" t="s">
        <v>1018</v>
      </c>
      <c r="D487" s="271">
        <v>4.44E-4</v>
      </c>
      <c r="E487" s="267">
        <v>3.88E-4</v>
      </c>
      <c r="F487" s="267" t="s">
        <v>1365</v>
      </c>
      <c r="G487" s="267" t="s">
        <v>1365</v>
      </c>
      <c r="H487" s="267" t="s">
        <v>1365</v>
      </c>
      <c r="I487" s="267" t="s">
        <v>1365</v>
      </c>
      <c r="J487" s="267" t="s">
        <v>1365</v>
      </c>
      <c r="K487" s="267" t="s">
        <v>1365</v>
      </c>
      <c r="L487" s="267" t="s">
        <v>1365</v>
      </c>
      <c r="M487" s="267" t="s">
        <v>1365</v>
      </c>
      <c r="N487" s="267" t="s">
        <v>1365</v>
      </c>
      <c r="O487" s="267" t="s">
        <v>1365</v>
      </c>
      <c r="P487" s="270"/>
      <c r="Q487" s="270"/>
      <c r="R487" s="270"/>
      <c r="S487" s="270"/>
      <c r="T487" s="270"/>
      <c r="U487" s="270"/>
      <c r="V487" s="267" t="s">
        <v>1365</v>
      </c>
    </row>
    <row r="488" spans="1:22" ht="22.5" customHeight="1">
      <c r="A488" s="282" t="s">
        <v>1019</v>
      </c>
      <c r="B488" s="268" t="s">
        <v>1802</v>
      </c>
      <c r="C488" s="265" t="s">
        <v>1020</v>
      </c>
      <c r="D488" s="271">
        <v>4.4099999999999999E-4</v>
      </c>
      <c r="E488" s="267" t="s">
        <v>1365</v>
      </c>
      <c r="F488" s="267">
        <v>0</v>
      </c>
      <c r="G488" s="267">
        <v>2.3900000000000001E-4</v>
      </c>
      <c r="H488" s="267">
        <v>2.9599999999999998E-4</v>
      </c>
      <c r="I488" s="267">
        <v>3.3100000000000002E-4</v>
      </c>
      <c r="J488" s="267">
        <v>3.3500000000000001E-4</v>
      </c>
      <c r="K488" s="267" t="s">
        <v>1365</v>
      </c>
      <c r="L488" s="267" t="s">
        <v>1365</v>
      </c>
      <c r="M488" s="267" t="s">
        <v>1365</v>
      </c>
      <c r="N488" s="267" t="s">
        <v>1365</v>
      </c>
      <c r="O488" s="267" t="s">
        <v>1365</v>
      </c>
      <c r="P488" s="270"/>
      <c r="Q488" s="270"/>
      <c r="R488" s="270"/>
      <c r="S488" s="270"/>
      <c r="T488" s="270"/>
      <c r="U488" s="270"/>
      <c r="V488" s="267">
        <v>9.7E-5</v>
      </c>
    </row>
    <row r="489" spans="1:22" ht="22.5" customHeight="1">
      <c r="A489" s="282" t="s">
        <v>1021</v>
      </c>
      <c r="B489" s="268" t="s">
        <v>1803</v>
      </c>
      <c r="C489" s="265" t="s">
        <v>1022</v>
      </c>
      <c r="D489" s="271">
        <v>2.0000000000000001E-4</v>
      </c>
      <c r="E489" s="267">
        <v>3.1E-4</v>
      </c>
      <c r="F489" s="267" t="s">
        <v>1365</v>
      </c>
      <c r="G489" s="267" t="s">
        <v>1365</v>
      </c>
      <c r="H489" s="267" t="s">
        <v>1365</v>
      </c>
      <c r="I489" s="267" t="s">
        <v>1365</v>
      </c>
      <c r="J489" s="267" t="s">
        <v>1365</v>
      </c>
      <c r="K489" s="267" t="s">
        <v>1365</v>
      </c>
      <c r="L489" s="267" t="s">
        <v>1365</v>
      </c>
      <c r="M489" s="267" t="s">
        <v>1365</v>
      </c>
      <c r="N489" s="267" t="s">
        <v>1365</v>
      </c>
      <c r="O489" s="267" t="s">
        <v>1365</v>
      </c>
      <c r="P489" s="270"/>
      <c r="Q489" s="270"/>
      <c r="R489" s="270"/>
      <c r="S489" s="270"/>
      <c r="T489" s="270"/>
      <c r="U489" s="270"/>
      <c r="V489" s="267" t="s">
        <v>1365</v>
      </c>
    </row>
    <row r="490" spans="1:22" ht="22.5" customHeight="1">
      <c r="A490" s="282" t="s">
        <v>1023</v>
      </c>
      <c r="B490" s="268" t="s">
        <v>1024</v>
      </c>
      <c r="C490" s="265" t="s">
        <v>1025</v>
      </c>
      <c r="D490" s="271">
        <v>4.4299999999999998E-4</v>
      </c>
      <c r="E490" s="267">
        <v>4.7800000000000002E-4</v>
      </c>
      <c r="F490" s="267" t="s">
        <v>1365</v>
      </c>
      <c r="G490" s="267" t="s">
        <v>1365</v>
      </c>
      <c r="H490" s="267" t="s">
        <v>1365</v>
      </c>
      <c r="I490" s="267" t="s">
        <v>1365</v>
      </c>
      <c r="J490" s="267" t="s">
        <v>1365</v>
      </c>
      <c r="K490" s="267" t="s">
        <v>1365</v>
      </c>
      <c r="L490" s="267" t="s">
        <v>1365</v>
      </c>
      <c r="M490" s="267" t="s">
        <v>1365</v>
      </c>
      <c r="N490" s="267" t="s">
        <v>1365</v>
      </c>
      <c r="O490" s="267" t="s">
        <v>1365</v>
      </c>
      <c r="P490" s="270"/>
      <c r="Q490" s="270"/>
      <c r="R490" s="270"/>
      <c r="S490" s="270"/>
      <c r="T490" s="270"/>
      <c r="U490" s="270"/>
      <c r="V490" s="267" t="s">
        <v>1365</v>
      </c>
    </row>
    <row r="491" spans="1:22" ht="22.5" customHeight="1">
      <c r="A491" s="282" t="s">
        <v>1248</v>
      </c>
      <c r="B491" s="268" t="s">
        <v>1249</v>
      </c>
      <c r="C491" s="265" t="s">
        <v>1250</v>
      </c>
      <c r="D491" s="271">
        <v>4.4099999999999999E-4</v>
      </c>
      <c r="E491" s="267">
        <v>2.0100000000000001E-4</v>
      </c>
      <c r="F491" s="267" t="s">
        <v>1365</v>
      </c>
      <c r="G491" s="267" t="s">
        <v>1365</v>
      </c>
      <c r="H491" s="267" t="s">
        <v>1365</v>
      </c>
      <c r="I491" s="267" t="s">
        <v>1365</v>
      </c>
      <c r="J491" s="267" t="s">
        <v>1365</v>
      </c>
      <c r="K491" s="267" t="s">
        <v>1365</v>
      </c>
      <c r="L491" s="267" t="s">
        <v>1365</v>
      </c>
      <c r="M491" s="267" t="s">
        <v>1365</v>
      </c>
      <c r="N491" s="267" t="s">
        <v>1365</v>
      </c>
      <c r="O491" s="267" t="s">
        <v>1365</v>
      </c>
      <c r="P491" s="270"/>
      <c r="Q491" s="270"/>
      <c r="R491" s="270"/>
      <c r="S491" s="270"/>
      <c r="T491" s="270"/>
      <c r="U491" s="270"/>
      <c r="V491" s="267" t="s">
        <v>1365</v>
      </c>
    </row>
    <row r="492" spans="1:22" ht="22.5" customHeight="1">
      <c r="A492" s="282" t="s">
        <v>1026</v>
      </c>
      <c r="B492" s="268" t="s">
        <v>1804</v>
      </c>
      <c r="C492" s="265" t="s">
        <v>1805</v>
      </c>
      <c r="D492" s="271">
        <v>6.1499999999999999E-4</v>
      </c>
      <c r="E492" s="267">
        <v>5.8900000000000001E-4</v>
      </c>
      <c r="F492" s="267" t="s">
        <v>1365</v>
      </c>
      <c r="G492" s="267" t="s">
        <v>1365</v>
      </c>
      <c r="H492" s="267" t="s">
        <v>1365</v>
      </c>
      <c r="I492" s="267" t="s">
        <v>1365</v>
      </c>
      <c r="J492" s="267" t="s">
        <v>1365</v>
      </c>
      <c r="K492" s="267" t="s">
        <v>1365</v>
      </c>
      <c r="L492" s="267" t="s">
        <v>1365</v>
      </c>
      <c r="M492" s="267" t="s">
        <v>1365</v>
      </c>
      <c r="N492" s="267" t="s">
        <v>1365</v>
      </c>
      <c r="O492" s="267" t="s">
        <v>1365</v>
      </c>
      <c r="P492" s="270"/>
      <c r="Q492" s="270"/>
      <c r="R492" s="270"/>
      <c r="S492" s="270"/>
      <c r="T492" s="270"/>
      <c r="U492" s="270"/>
      <c r="V492" s="267" t="s">
        <v>1365</v>
      </c>
    </row>
    <row r="493" spans="1:22" ht="22.5" customHeight="1">
      <c r="A493" s="282" t="s">
        <v>1027</v>
      </c>
      <c r="B493" s="268" t="s">
        <v>1806</v>
      </c>
      <c r="C493" s="265" t="s">
        <v>1028</v>
      </c>
      <c r="D493" s="271">
        <v>4.4099999999999999E-4</v>
      </c>
      <c r="E493" s="267">
        <v>4.4099999999999999E-4</v>
      </c>
      <c r="F493" s="267" t="s">
        <v>1365</v>
      </c>
      <c r="G493" s="267" t="s">
        <v>1365</v>
      </c>
      <c r="H493" s="267" t="s">
        <v>1365</v>
      </c>
      <c r="I493" s="267" t="s">
        <v>1365</v>
      </c>
      <c r="J493" s="267" t="s">
        <v>1365</v>
      </c>
      <c r="K493" s="267" t="s">
        <v>1365</v>
      </c>
      <c r="L493" s="267" t="s">
        <v>1365</v>
      </c>
      <c r="M493" s="267" t="s">
        <v>1365</v>
      </c>
      <c r="N493" s="267" t="s">
        <v>1365</v>
      </c>
      <c r="O493" s="267" t="s">
        <v>1365</v>
      </c>
      <c r="P493" s="270"/>
      <c r="Q493" s="270"/>
      <c r="R493" s="270"/>
      <c r="S493" s="270"/>
      <c r="T493" s="270"/>
      <c r="U493" s="270"/>
      <c r="V493" s="267" t="s">
        <v>1365</v>
      </c>
    </row>
    <row r="494" spans="1:22" ht="22.5" customHeight="1">
      <c r="A494" s="282" t="s">
        <v>1029</v>
      </c>
      <c r="B494" s="268" t="s">
        <v>1251</v>
      </c>
      <c r="C494" s="265" t="s">
        <v>1252</v>
      </c>
      <c r="D494" s="271">
        <v>7.7099999999999998E-4</v>
      </c>
      <c r="E494" s="267">
        <v>7.1599999999999995E-4</v>
      </c>
      <c r="F494" s="267" t="s">
        <v>1365</v>
      </c>
      <c r="G494" s="267" t="s">
        <v>1365</v>
      </c>
      <c r="H494" s="267" t="s">
        <v>1365</v>
      </c>
      <c r="I494" s="267" t="s">
        <v>1365</v>
      </c>
      <c r="J494" s="267" t="s">
        <v>1365</v>
      </c>
      <c r="K494" s="267" t="s">
        <v>1365</v>
      </c>
      <c r="L494" s="267" t="s">
        <v>1365</v>
      </c>
      <c r="M494" s="267" t="s">
        <v>1365</v>
      </c>
      <c r="N494" s="267" t="s">
        <v>1365</v>
      </c>
      <c r="O494" s="267" t="s">
        <v>1365</v>
      </c>
      <c r="P494" s="270"/>
      <c r="Q494" s="270"/>
      <c r="R494" s="270"/>
      <c r="S494" s="270"/>
      <c r="T494" s="270"/>
      <c r="U494" s="270"/>
      <c r="V494" s="267" t="s">
        <v>1365</v>
      </c>
    </row>
    <row r="495" spans="1:22" ht="22.5" customHeight="1">
      <c r="A495" s="282" t="s">
        <v>1030</v>
      </c>
      <c r="B495" s="268" t="s">
        <v>1031</v>
      </c>
      <c r="C495" s="265" t="s">
        <v>1032</v>
      </c>
      <c r="D495" s="271">
        <v>4.6200000000000001E-4</v>
      </c>
      <c r="E495" s="267" t="s">
        <v>1365</v>
      </c>
      <c r="F495" s="267">
        <v>3.7800000000000003E-4</v>
      </c>
      <c r="G495" s="267">
        <v>4.15E-4</v>
      </c>
      <c r="H495" s="267" t="s">
        <v>1365</v>
      </c>
      <c r="I495" s="267" t="s">
        <v>1365</v>
      </c>
      <c r="J495" s="267" t="s">
        <v>1365</v>
      </c>
      <c r="K495" s="267" t="s">
        <v>1365</v>
      </c>
      <c r="L495" s="267" t="s">
        <v>1365</v>
      </c>
      <c r="M495" s="267" t="s">
        <v>1365</v>
      </c>
      <c r="N495" s="267" t="s">
        <v>1365</v>
      </c>
      <c r="O495" s="267" t="s">
        <v>1365</v>
      </c>
      <c r="P495" s="270"/>
      <c r="Q495" s="270"/>
      <c r="R495" s="270"/>
      <c r="S495" s="270"/>
      <c r="T495" s="270"/>
      <c r="U495" s="270"/>
      <c r="V495" s="267">
        <v>3.2200000000000002E-4</v>
      </c>
    </row>
    <row r="496" spans="1:22" ht="22.5" customHeight="1">
      <c r="A496" s="282" t="s">
        <v>1033</v>
      </c>
      <c r="B496" s="268" t="s">
        <v>1807</v>
      </c>
      <c r="C496" s="265" t="s">
        <v>1808</v>
      </c>
      <c r="D496" s="271">
        <v>4.7600000000000002E-4</v>
      </c>
      <c r="E496" s="267">
        <v>5.3600000000000002E-4</v>
      </c>
      <c r="F496" s="267" t="s">
        <v>1365</v>
      </c>
      <c r="G496" s="267" t="s">
        <v>1365</v>
      </c>
      <c r="H496" s="267" t="s">
        <v>1365</v>
      </c>
      <c r="I496" s="267" t="s">
        <v>1365</v>
      </c>
      <c r="J496" s="267" t="s">
        <v>1365</v>
      </c>
      <c r="K496" s="267" t="s">
        <v>1365</v>
      </c>
      <c r="L496" s="267" t="s">
        <v>1365</v>
      </c>
      <c r="M496" s="267" t="s">
        <v>1365</v>
      </c>
      <c r="N496" s="267" t="s">
        <v>1365</v>
      </c>
      <c r="O496" s="267" t="s">
        <v>1365</v>
      </c>
      <c r="P496" s="270"/>
      <c r="Q496" s="270"/>
      <c r="R496" s="270"/>
      <c r="S496" s="270"/>
      <c r="T496" s="270"/>
      <c r="U496" s="270"/>
      <c r="V496" s="267" t="s">
        <v>1365</v>
      </c>
    </row>
    <row r="497" spans="1:22" ht="22.5" customHeight="1">
      <c r="A497" s="282" t="s">
        <v>1034</v>
      </c>
      <c r="B497" s="268" t="s">
        <v>1035</v>
      </c>
      <c r="C497" s="265" t="s">
        <v>1036</v>
      </c>
      <c r="D497" s="271">
        <v>5.2899999999999996E-4</v>
      </c>
      <c r="E497" s="267">
        <v>0</v>
      </c>
      <c r="F497" s="267" t="s">
        <v>1365</v>
      </c>
      <c r="G497" s="267" t="s">
        <v>1365</v>
      </c>
      <c r="H497" s="267" t="s">
        <v>1365</v>
      </c>
      <c r="I497" s="267" t="s">
        <v>1365</v>
      </c>
      <c r="J497" s="267" t="s">
        <v>1365</v>
      </c>
      <c r="K497" s="267" t="s">
        <v>1365</v>
      </c>
      <c r="L497" s="267" t="s">
        <v>1365</v>
      </c>
      <c r="M497" s="267" t="s">
        <v>1365</v>
      </c>
      <c r="N497" s="267" t="s">
        <v>1365</v>
      </c>
      <c r="O497" s="267" t="s">
        <v>1365</v>
      </c>
      <c r="P497" s="270"/>
      <c r="Q497" s="270"/>
      <c r="R497" s="270"/>
      <c r="S497" s="270"/>
      <c r="T497" s="270"/>
      <c r="U497" s="270"/>
      <c r="V497" s="267" t="s">
        <v>1365</v>
      </c>
    </row>
    <row r="498" spans="1:22" ht="22.5" customHeight="1">
      <c r="A498" s="282" t="s">
        <v>1037</v>
      </c>
      <c r="B498" s="268" t="s">
        <v>1809</v>
      </c>
      <c r="C498" s="265" t="s">
        <v>1038</v>
      </c>
      <c r="D498" s="271">
        <v>3.6999999999999999E-4</v>
      </c>
      <c r="E498" s="267">
        <v>4.0999999999999999E-4</v>
      </c>
      <c r="F498" s="267" t="s">
        <v>1365</v>
      </c>
      <c r="G498" s="267" t="s">
        <v>1365</v>
      </c>
      <c r="H498" s="267" t="s">
        <v>1365</v>
      </c>
      <c r="I498" s="267" t="s">
        <v>1365</v>
      </c>
      <c r="J498" s="267" t="s">
        <v>1365</v>
      </c>
      <c r="K498" s="267" t="s">
        <v>1365</v>
      </c>
      <c r="L498" s="267" t="s">
        <v>1365</v>
      </c>
      <c r="M498" s="267" t="s">
        <v>1365</v>
      </c>
      <c r="N498" s="267" t="s">
        <v>1365</v>
      </c>
      <c r="O498" s="267" t="s">
        <v>1365</v>
      </c>
      <c r="P498" s="270"/>
      <c r="Q498" s="270"/>
      <c r="R498" s="270"/>
      <c r="S498" s="270"/>
      <c r="T498" s="270"/>
      <c r="U498" s="270"/>
      <c r="V498" s="267" t="s">
        <v>1365</v>
      </c>
    </row>
    <row r="499" spans="1:22" ht="22.5" customHeight="1">
      <c r="A499" s="282" t="s">
        <v>1039</v>
      </c>
      <c r="B499" s="268" t="s">
        <v>1040</v>
      </c>
      <c r="C499" s="265" t="s">
        <v>1041</v>
      </c>
      <c r="D499" s="271">
        <v>6.2299999999999996E-4</v>
      </c>
      <c r="E499" s="267">
        <v>5.6700000000000001E-4</v>
      </c>
      <c r="F499" s="267" t="s">
        <v>1365</v>
      </c>
      <c r="G499" s="267" t="s">
        <v>1365</v>
      </c>
      <c r="H499" s="267" t="s">
        <v>1365</v>
      </c>
      <c r="I499" s="267" t="s">
        <v>1365</v>
      </c>
      <c r="J499" s="267" t="s">
        <v>1365</v>
      </c>
      <c r="K499" s="267" t="s">
        <v>1365</v>
      </c>
      <c r="L499" s="267" t="s">
        <v>1365</v>
      </c>
      <c r="M499" s="267" t="s">
        <v>1365</v>
      </c>
      <c r="N499" s="267" t="s">
        <v>1365</v>
      </c>
      <c r="O499" s="267" t="s">
        <v>1365</v>
      </c>
      <c r="P499" s="270"/>
      <c r="Q499" s="270"/>
      <c r="R499" s="270"/>
      <c r="S499" s="270"/>
      <c r="T499" s="270"/>
      <c r="U499" s="270"/>
      <c r="V499" s="267" t="s">
        <v>1365</v>
      </c>
    </row>
    <row r="500" spans="1:22" ht="22.5" customHeight="1">
      <c r="A500" s="282" t="s">
        <v>1042</v>
      </c>
      <c r="B500" s="268" t="s">
        <v>1043</v>
      </c>
      <c r="C500" s="265" t="s">
        <v>1044</v>
      </c>
      <c r="D500" s="271">
        <v>4.64E-4</v>
      </c>
      <c r="E500" s="267">
        <v>5.2400000000000005E-4</v>
      </c>
      <c r="F500" s="267" t="s">
        <v>1365</v>
      </c>
      <c r="G500" s="267" t="s">
        <v>1365</v>
      </c>
      <c r="H500" s="267" t="s">
        <v>1365</v>
      </c>
      <c r="I500" s="267" t="s">
        <v>1365</v>
      </c>
      <c r="J500" s="267" t="s">
        <v>1365</v>
      </c>
      <c r="K500" s="267" t="s">
        <v>1365</v>
      </c>
      <c r="L500" s="267" t="s">
        <v>1365</v>
      </c>
      <c r="M500" s="267" t="s">
        <v>1365</v>
      </c>
      <c r="N500" s="267" t="s">
        <v>1365</v>
      </c>
      <c r="O500" s="267" t="s">
        <v>1365</v>
      </c>
      <c r="P500" s="270"/>
      <c r="Q500" s="270"/>
      <c r="R500" s="270"/>
      <c r="S500" s="270"/>
      <c r="T500" s="270"/>
      <c r="U500" s="270"/>
      <c r="V500" s="267" t="s">
        <v>1365</v>
      </c>
    </row>
    <row r="501" spans="1:22" ht="22.5" customHeight="1">
      <c r="A501" s="282" t="s">
        <v>1253</v>
      </c>
      <c r="B501" s="268" t="s">
        <v>1254</v>
      </c>
      <c r="C501" s="265" t="s">
        <v>1255</v>
      </c>
      <c r="D501" s="271">
        <v>5.4699999999999996E-4</v>
      </c>
      <c r="E501" s="267">
        <v>4.9200000000000003E-4</v>
      </c>
      <c r="F501" s="267" t="s">
        <v>1365</v>
      </c>
      <c r="G501" s="267" t="s">
        <v>1365</v>
      </c>
      <c r="H501" s="267" t="s">
        <v>1365</v>
      </c>
      <c r="I501" s="267" t="s">
        <v>1365</v>
      </c>
      <c r="J501" s="267" t="s">
        <v>1365</v>
      </c>
      <c r="K501" s="267" t="s">
        <v>1365</v>
      </c>
      <c r="L501" s="267" t="s">
        <v>1365</v>
      </c>
      <c r="M501" s="267" t="s">
        <v>1365</v>
      </c>
      <c r="N501" s="267" t="s">
        <v>1365</v>
      </c>
      <c r="O501" s="267" t="s">
        <v>1365</v>
      </c>
      <c r="P501" s="270"/>
      <c r="Q501" s="270"/>
      <c r="R501" s="270"/>
      <c r="S501" s="270"/>
      <c r="T501" s="270"/>
      <c r="U501" s="270"/>
      <c r="V501" s="267" t="s">
        <v>1365</v>
      </c>
    </row>
    <row r="502" spans="1:22" ht="22.5" customHeight="1">
      <c r="A502" s="282" t="s">
        <v>1256</v>
      </c>
      <c r="B502" s="268" t="s">
        <v>1257</v>
      </c>
      <c r="C502" s="265" t="s">
        <v>1258</v>
      </c>
      <c r="D502" s="271">
        <v>4.1199999999999999E-4</v>
      </c>
      <c r="E502" s="267">
        <v>3.5599999999999998E-4</v>
      </c>
      <c r="F502" s="267" t="s">
        <v>1365</v>
      </c>
      <c r="G502" s="267" t="s">
        <v>1365</v>
      </c>
      <c r="H502" s="267" t="s">
        <v>1365</v>
      </c>
      <c r="I502" s="267" t="s">
        <v>1365</v>
      </c>
      <c r="J502" s="267" t="s">
        <v>1365</v>
      </c>
      <c r="K502" s="267" t="s">
        <v>1365</v>
      </c>
      <c r="L502" s="267" t="s">
        <v>1365</v>
      </c>
      <c r="M502" s="267" t="s">
        <v>1365</v>
      </c>
      <c r="N502" s="267" t="s">
        <v>1365</v>
      </c>
      <c r="O502" s="267" t="s">
        <v>1365</v>
      </c>
      <c r="P502" s="270"/>
      <c r="Q502" s="270"/>
      <c r="R502" s="270"/>
      <c r="S502" s="270"/>
      <c r="T502" s="270"/>
      <c r="U502" s="270"/>
      <c r="V502" s="267" t="s">
        <v>1365</v>
      </c>
    </row>
    <row r="503" spans="1:22" ht="22.5" customHeight="1">
      <c r="A503" s="282" t="s">
        <v>1045</v>
      </c>
      <c r="B503" s="268" t="s">
        <v>1810</v>
      </c>
      <c r="C503" s="265" t="s">
        <v>1811</v>
      </c>
      <c r="D503" s="271">
        <v>4.5100000000000001E-4</v>
      </c>
      <c r="E503" s="267" t="s">
        <v>1365</v>
      </c>
      <c r="F503" s="267">
        <v>0</v>
      </c>
      <c r="G503" s="267" t="s">
        <v>1365</v>
      </c>
      <c r="H503" s="267" t="s">
        <v>1365</v>
      </c>
      <c r="I503" s="267" t="s">
        <v>1365</v>
      </c>
      <c r="J503" s="267" t="s">
        <v>1365</v>
      </c>
      <c r="K503" s="267" t="s">
        <v>1365</v>
      </c>
      <c r="L503" s="267" t="s">
        <v>1365</v>
      </c>
      <c r="M503" s="267" t="s">
        <v>1365</v>
      </c>
      <c r="N503" s="267" t="s">
        <v>1365</v>
      </c>
      <c r="O503" s="267" t="s">
        <v>1365</v>
      </c>
      <c r="P503" s="270"/>
      <c r="Q503" s="270"/>
      <c r="R503" s="270"/>
      <c r="S503" s="270"/>
      <c r="T503" s="270"/>
      <c r="U503" s="270"/>
      <c r="V503" s="267" t="s">
        <v>1365</v>
      </c>
    </row>
    <row r="504" spans="1:22" ht="22.5" customHeight="1">
      <c r="A504" s="282" t="s">
        <v>1046</v>
      </c>
      <c r="B504" s="268" t="s">
        <v>1812</v>
      </c>
      <c r="C504" s="265" t="s">
        <v>1047</v>
      </c>
      <c r="D504" s="271">
        <v>4.7399999999999997E-4</v>
      </c>
      <c r="E504" s="267">
        <v>4.75E-4</v>
      </c>
      <c r="F504" s="267" t="s">
        <v>1365</v>
      </c>
      <c r="G504" s="267" t="s">
        <v>1365</v>
      </c>
      <c r="H504" s="267" t="s">
        <v>1365</v>
      </c>
      <c r="I504" s="267" t="s">
        <v>1365</v>
      </c>
      <c r="J504" s="267" t="s">
        <v>1365</v>
      </c>
      <c r="K504" s="267" t="s">
        <v>1365</v>
      </c>
      <c r="L504" s="267" t="s">
        <v>1365</v>
      </c>
      <c r="M504" s="267" t="s">
        <v>1365</v>
      </c>
      <c r="N504" s="267" t="s">
        <v>1365</v>
      </c>
      <c r="O504" s="267" t="s">
        <v>1365</v>
      </c>
      <c r="P504" s="270"/>
      <c r="Q504" s="270"/>
      <c r="R504" s="270"/>
      <c r="S504" s="270"/>
      <c r="T504" s="270"/>
      <c r="U504" s="270"/>
      <c r="V504" s="267" t="s">
        <v>1365</v>
      </c>
    </row>
    <row r="505" spans="1:22" ht="22.5" customHeight="1">
      <c r="A505" s="282" t="s">
        <v>1048</v>
      </c>
      <c r="B505" s="268" t="s">
        <v>1813</v>
      </c>
      <c r="C505" s="265" t="s">
        <v>1049</v>
      </c>
      <c r="D505" s="271">
        <v>4.4499999999999997E-4</v>
      </c>
      <c r="E505" s="267">
        <v>3.8999999999999999E-4</v>
      </c>
      <c r="F505" s="267" t="s">
        <v>1365</v>
      </c>
      <c r="G505" s="267" t="s">
        <v>1365</v>
      </c>
      <c r="H505" s="267" t="s">
        <v>1365</v>
      </c>
      <c r="I505" s="267" t="s">
        <v>1365</v>
      </c>
      <c r="J505" s="267" t="s">
        <v>1365</v>
      </c>
      <c r="K505" s="267" t="s">
        <v>1365</v>
      </c>
      <c r="L505" s="267" t="s">
        <v>1365</v>
      </c>
      <c r="M505" s="267" t="s">
        <v>1365</v>
      </c>
      <c r="N505" s="267" t="s">
        <v>1365</v>
      </c>
      <c r="O505" s="267" t="s">
        <v>1365</v>
      </c>
      <c r="P505" s="270"/>
      <c r="Q505" s="270"/>
      <c r="R505" s="270"/>
      <c r="S505" s="270"/>
      <c r="T505" s="270"/>
      <c r="U505" s="270"/>
      <c r="V505" s="267" t="s">
        <v>1365</v>
      </c>
    </row>
    <row r="506" spans="1:22" ht="22.5" customHeight="1">
      <c r="A506" s="282" t="s">
        <v>1259</v>
      </c>
      <c r="B506" s="268" t="s">
        <v>1260</v>
      </c>
      <c r="C506" s="265" t="s">
        <v>1261</v>
      </c>
      <c r="D506" s="271">
        <v>4.4499999999999997E-4</v>
      </c>
      <c r="E506" s="267">
        <v>0</v>
      </c>
      <c r="F506" s="267" t="s">
        <v>1365</v>
      </c>
      <c r="G506" s="267" t="s">
        <v>1365</v>
      </c>
      <c r="H506" s="267" t="s">
        <v>1365</v>
      </c>
      <c r="I506" s="267" t="s">
        <v>1365</v>
      </c>
      <c r="J506" s="267" t="s">
        <v>1365</v>
      </c>
      <c r="K506" s="267" t="s">
        <v>1365</v>
      </c>
      <c r="L506" s="267" t="s">
        <v>1365</v>
      </c>
      <c r="M506" s="267" t="s">
        <v>1365</v>
      </c>
      <c r="N506" s="267" t="s">
        <v>1365</v>
      </c>
      <c r="O506" s="267" t="s">
        <v>1365</v>
      </c>
      <c r="P506" s="270"/>
      <c r="Q506" s="270"/>
      <c r="R506" s="270"/>
      <c r="S506" s="270"/>
      <c r="T506" s="270"/>
      <c r="U506" s="270"/>
      <c r="V506" s="267" t="s">
        <v>1365</v>
      </c>
    </row>
    <row r="507" spans="1:22" ht="22.5" customHeight="1">
      <c r="A507" s="282" t="s">
        <v>1050</v>
      </c>
      <c r="B507" s="268" t="s">
        <v>1814</v>
      </c>
      <c r="C507" s="265" t="s">
        <v>1051</v>
      </c>
      <c r="D507" s="271">
        <v>4.9200000000000003E-4</v>
      </c>
      <c r="E507" s="267">
        <v>5.8799999999999998E-4</v>
      </c>
      <c r="F507" s="267" t="s">
        <v>1365</v>
      </c>
      <c r="G507" s="267" t="s">
        <v>1365</v>
      </c>
      <c r="H507" s="267" t="s">
        <v>1365</v>
      </c>
      <c r="I507" s="267" t="s">
        <v>1365</v>
      </c>
      <c r="J507" s="267" t="s">
        <v>1365</v>
      </c>
      <c r="K507" s="267" t="s">
        <v>1365</v>
      </c>
      <c r="L507" s="267" t="s">
        <v>1365</v>
      </c>
      <c r="M507" s="267" t="s">
        <v>1365</v>
      </c>
      <c r="N507" s="267" t="s">
        <v>1365</v>
      </c>
      <c r="O507" s="267" t="s">
        <v>1365</v>
      </c>
      <c r="P507" s="270"/>
      <c r="Q507" s="270"/>
      <c r="R507" s="270"/>
      <c r="S507" s="270"/>
      <c r="T507" s="270"/>
      <c r="U507" s="270"/>
      <c r="V507" s="267" t="s">
        <v>1365</v>
      </c>
    </row>
    <row r="508" spans="1:22" ht="22.5" customHeight="1">
      <c r="A508" s="282" t="s">
        <v>1262</v>
      </c>
      <c r="B508" s="268" t="s">
        <v>1263</v>
      </c>
      <c r="C508" s="265" t="s">
        <v>1264</v>
      </c>
      <c r="D508" s="271">
        <v>4.3600000000000003E-4</v>
      </c>
      <c r="E508" s="267">
        <v>3.8000000000000002E-4</v>
      </c>
      <c r="F508" s="267" t="s">
        <v>1365</v>
      </c>
      <c r="G508" s="267" t="s">
        <v>1365</v>
      </c>
      <c r="H508" s="267" t="s">
        <v>1365</v>
      </c>
      <c r="I508" s="267" t="s">
        <v>1365</v>
      </c>
      <c r="J508" s="267" t="s">
        <v>1365</v>
      </c>
      <c r="K508" s="267" t="s">
        <v>1365</v>
      </c>
      <c r="L508" s="267" t="s">
        <v>1365</v>
      </c>
      <c r="M508" s="267" t="s">
        <v>1365</v>
      </c>
      <c r="N508" s="267" t="s">
        <v>1365</v>
      </c>
      <c r="O508" s="267" t="s">
        <v>1365</v>
      </c>
      <c r="P508" s="270"/>
      <c r="Q508" s="270"/>
      <c r="R508" s="270"/>
      <c r="S508" s="270"/>
      <c r="T508" s="270"/>
      <c r="U508" s="270"/>
      <c r="V508" s="267" t="s">
        <v>1365</v>
      </c>
    </row>
    <row r="509" spans="1:22" ht="22.5" customHeight="1">
      <c r="A509" s="282" t="s">
        <v>1052</v>
      </c>
      <c r="B509" s="268" t="s">
        <v>1815</v>
      </c>
      <c r="C509" s="265" t="s">
        <v>1053</v>
      </c>
      <c r="D509" s="271">
        <v>1.3100000000000001E-4</v>
      </c>
      <c r="E509" s="267">
        <v>0</v>
      </c>
      <c r="F509" s="267" t="s">
        <v>1365</v>
      </c>
      <c r="G509" s="267" t="s">
        <v>1365</v>
      </c>
      <c r="H509" s="267" t="s">
        <v>1365</v>
      </c>
      <c r="I509" s="267" t="s">
        <v>1365</v>
      </c>
      <c r="J509" s="267" t="s">
        <v>1365</v>
      </c>
      <c r="K509" s="267" t="s">
        <v>1365</v>
      </c>
      <c r="L509" s="267" t="s">
        <v>1365</v>
      </c>
      <c r="M509" s="267" t="s">
        <v>1365</v>
      </c>
      <c r="N509" s="267" t="s">
        <v>1365</v>
      </c>
      <c r="O509" s="267" t="s">
        <v>1365</v>
      </c>
      <c r="P509" s="270"/>
      <c r="Q509" s="270"/>
      <c r="R509" s="270"/>
      <c r="S509" s="270"/>
      <c r="T509" s="270"/>
      <c r="U509" s="270"/>
      <c r="V509" s="267" t="s">
        <v>1365</v>
      </c>
    </row>
    <row r="510" spans="1:22" ht="22.5" customHeight="1">
      <c r="A510" s="282" t="s">
        <v>1880</v>
      </c>
      <c r="B510" s="268" t="s">
        <v>1816</v>
      </c>
      <c r="C510" s="265" t="s">
        <v>1817</v>
      </c>
      <c r="D510" s="271">
        <v>3.1700000000000001E-4</v>
      </c>
      <c r="E510" s="267">
        <v>3.2000000000000003E-4</v>
      </c>
      <c r="F510" s="267" t="s">
        <v>1365</v>
      </c>
      <c r="G510" s="267" t="s">
        <v>1365</v>
      </c>
      <c r="H510" s="267" t="s">
        <v>1365</v>
      </c>
      <c r="I510" s="267" t="s">
        <v>1365</v>
      </c>
      <c r="J510" s="267" t="s">
        <v>1365</v>
      </c>
      <c r="K510" s="267" t="s">
        <v>1365</v>
      </c>
      <c r="L510" s="267" t="s">
        <v>1365</v>
      </c>
      <c r="M510" s="267" t="s">
        <v>1365</v>
      </c>
      <c r="N510" s="267" t="s">
        <v>1365</v>
      </c>
      <c r="O510" s="267" t="s">
        <v>1365</v>
      </c>
      <c r="P510" s="270"/>
      <c r="Q510" s="270"/>
      <c r="R510" s="270"/>
      <c r="S510" s="270"/>
      <c r="T510" s="270"/>
      <c r="U510" s="270"/>
      <c r="V510" s="267" t="s">
        <v>1365</v>
      </c>
    </row>
    <row r="511" spans="1:22" ht="22.5" customHeight="1">
      <c r="A511" s="282" t="s">
        <v>1265</v>
      </c>
      <c r="B511" s="268" t="s">
        <v>1266</v>
      </c>
      <c r="C511" s="265" t="s">
        <v>1267</v>
      </c>
      <c r="D511" s="271">
        <v>4.0299999999999998E-4</v>
      </c>
      <c r="E511" s="267">
        <v>3.4699999999999998E-4</v>
      </c>
      <c r="F511" s="267" t="s">
        <v>1365</v>
      </c>
      <c r="G511" s="267" t="s">
        <v>1365</v>
      </c>
      <c r="H511" s="267" t="s">
        <v>1365</v>
      </c>
      <c r="I511" s="267" t="s">
        <v>1365</v>
      </c>
      <c r="J511" s="267" t="s">
        <v>1365</v>
      </c>
      <c r="K511" s="267" t="s">
        <v>1365</v>
      </c>
      <c r="L511" s="267" t="s">
        <v>1365</v>
      </c>
      <c r="M511" s="267" t="s">
        <v>1365</v>
      </c>
      <c r="N511" s="267" t="s">
        <v>1365</v>
      </c>
      <c r="O511" s="267" t="s">
        <v>1365</v>
      </c>
      <c r="P511" s="270"/>
      <c r="Q511" s="270"/>
      <c r="R511" s="270"/>
      <c r="S511" s="270"/>
      <c r="T511" s="270"/>
      <c r="U511" s="270"/>
      <c r="V511" s="267" t="s">
        <v>1365</v>
      </c>
    </row>
    <row r="512" spans="1:22" ht="22.5" customHeight="1">
      <c r="A512" s="282" t="s">
        <v>1881</v>
      </c>
      <c r="B512" s="268" t="s">
        <v>1818</v>
      </c>
      <c r="C512" s="265" t="s">
        <v>1819</v>
      </c>
      <c r="D512" s="271">
        <v>4.3399999999999998E-4</v>
      </c>
      <c r="E512" s="267" t="s">
        <v>1365</v>
      </c>
      <c r="F512" s="267">
        <v>0</v>
      </c>
      <c r="G512" s="267">
        <v>2.6400000000000002E-4</v>
      </c>
      <c r="H512" s="267">
        <v>4.1399999999999998E-4</v>
      </c>
      <c r="I512" s="267" t="s">
        <v>1365</v>
      </c>
      <c r="J512" s="267" t="s">
        <v>1365</v>
      </c>
      <c r="K512" s="267" t="s">
        <v>1365</v>
      </c>
      <c r="L512" s="267" t="s">
        <v>1365</v>
      </c>
      <c r="M512" s="267" t="s">
        <v>1365</v>
      </c>
      <c r="N512" s="267" t="s">
        <v>1365</v>
      </c>
      <c r="O512" s="267" t="s">
        <v>1365</v>
      </c>
      <c r="P512" s="270"/>
      <c r="Q512" s="270"/>
      <c r="R512" s="270"/>
      <c r="S512" s="270"/>
      <c r="T512" s="270"/>
      <c r="U512" s="270"/>
      <c r="V512" s="267">
        <v>4.1199999999999999E-4</v>
      </c>
    </row>
    <row r="513" spans="1:22" ht="22.5" customHeight="1">
      <c r="A513" s="282" t="s">
        <v>1268</v>
      </c>
      <c r="B513" s="268" t="s">
        <v>1269</v>
      </c>
      <c r="C513" s="265" t="s">
        <v>1270</v>
      </c>
      <c r="D513" s="271">
        <v>5.0299999999999997E-4</v>
      </c>
      <c r="E513" s="267">
        <v>5.4000000000000001E-4</v>
      </c>
      <c r="F513" s="267" t="s">
        <v>1365</v>
      </c>
      <c r="G513" s="267" t="s">
        <v>1365</v>
      </c>
      <c r="H513" s="267" t="s">
        <v>1365</v>
      </c>
      <c r="I513" s="267" t="s">
        <v>1365</v>
      </c>
      <c r="J513" s="267" t="s">
        <v>1365</v>
      </c>
      <c r="K513" s="267" t="s">
        <v>1365</v>
      </c>
      <c r="L513" s="267" t="s">
        <v>1365</v>
      </c>
      <c r="M513" s="267" t="s">
        <v>1365</v>
      </c>
      <c r="N513" s="267" t="s">
        <v>1365</v>
      </c>
      <c r="O513" s="267" t="s">
        <v>1365</v>
      </c>
      <c r="P513" s="270"/>
      <c r="Q513" s="270"/>
      <c r="R513" s="270"/>
      <c r="S513" s="270"/>
      <c r="T513" s="270"/>
      <c r="U513" s="270"/>
      <c r="V513" s="267" t="s">
        <v>1365</v>
      </c>
    </row>
    <row r="514" spans="1:22" ht="22.5" customHeight="1">
      <c r="A514" s="282" t="s">
        <v>1054</v>
      </c>
      <c r="B514" s="268" t="s">
        <v>1820</v>
      </c>
      <c r="C514" s="265" t="s">
        <v>1055</v>
      </c>
      <c r="D514" s="271">
        <v>4.6799999999999999E-4</v>
      </c>
      <c r="E514" s="267">
        <v>4.64E-4</v>
      </c>
      <c r="F514" s="267" t="s">
        <v>1365</v>
      </c>
      <c r="G514" s="267" t="s">
        <v>1365</v>
      </c>
      <c r="H514" s="267" t="s">
        <v>1365</v>
      </c>
      <c r="I514" s="267" t="s">
        <v>1365</v>
      </c>
      <c r="J514" s="267" t="s">
        <v>1365</v>
      </c>
      <c r="K514" s="267" t="s">
        <v>1365</v>
      </c>
      <c r="L514" s="267" t="s">
        <v>1365</v>
      </c>
      <c r="M514" s="267" t="s">
        <v>1365</v>
      </c>
      <c r="N514" s="267" t="s">
        <v>1365</v>
      </c>
      <c r="O514" s="267" t="s">
        <v>1365</v>
      </c>
      <c r="P514" s="270"/>
      <c r="Q514" s="270"/>
      <c r="R514" s="270"/>
      <c r="S514" s="270"/>
      <c r="T514" s="270"/>
      <c r="U514" s="270"/>
      <c r="V514" s="267" t="s">
        <v>1365</v>
      </c>
    </row>
    <row r="515" spans="1:22" ht="22.5" customHeight="1">
      <c r="A515" s="282" t="s">
        <v>1056</v>
      </c>
      <c r="B515" s="268" t="s">
        <v>1821</v>
      </c>
      <c r="C515" s="265" t="s">
        <v>1057</v>
      </c>
      <c r="D515" s="271">
        <v>4.4099999999999999E-4</v>
      </c>
      <c r="E515" s="267">
        <v>3.8499999999999998E-4</v>
      </c>
      <c r="F515" s="267" t="s">
        <v>1365</v>
      </c>
      <c r="G515" s="267" t="s">
        <v>1365</v>
      </c>
      <c r="H515" s="267" t="s">
        <v>1365</v>
      </c>
      <c r="I515" s="267" t="s">
        <v>1365</v>
      </c>
      <c r="J515" s="267" t="s">
        <v>1365</v>
      </c>
      <c r="K515" s="267" t="s">
        <v>1365</v>
      </c>
      <c r="L515" s="267" t="s">
        <v>1365</v>
      </c>
      <c r="M515" s="267" t="s">
        <v>1365</v>
      </c>
      <c r="N515" s="267" t="s">
        <v>1365</v>
      </c>
      <c r="O515" s="267" t="s">
        <v>1365</v>
      </c>
      <c r="P515" s="270"/>
      <c r="Q515" s="270"/>
      <c r="R515" s="270"/>
      <c r="S515" s="270"/>
      <c r="T515" s="270"/>
      <c r="U515" s="270"/>
      <c r="V515" s="267" t="s">
        <v>1365</v>
      </c>
    </row>
    <row r="516" spans="1:22" ht="22.5" customHeight="1">
      <c r="A516" s="282" t="s">
        <v>1882</v>
      </c>
      <c r="B516" s="268" t="s">
        <v>1822</v>
      </c>
      <c r="C516" s="265" t="s">
        <v>1823</v>
      </c>
      <c r="D516" s="271">
        <v>3.9100000000000002E-4</v>
      </c>
      <c r="E516" s="267">
        <v>4.15E-4</v>
      </c>
      <c r="F516" s="267" t="s">
        <v>1365</v>
      </c>
      <c r="G516" s="267" t="s">
        <v>1365</v>
      </c>
      <c r="H516" s="267" t="s">
        <v>1365</v>
      </c>
      <c r="I516" s="267" t="s">
        <v>1365</v>
      </c>
      <c r="J516" s="267" t="s">
        <v>1365</v>
      </c>
      <c r="K516" s="267" t="s">
        <v>1365</v>
      </c>
      <c r="L516" s="267" t="s">
        <v>1365</v>
      </c>
      <c r="M516" s="267" t="s">
        <v>1365</v>
      </c>
      <c r="N516" s="267" t="s">
        <v>1365</v>
      </c>
      <c r="O516" s="267" t="s">
        <v>1365</v>
      </c>
      <c r="P516" s="270"/>
      <c r="Q516" s="270"/>
      <c r="R516" s="270"/>
      <c r="S516" s="270"/>
      <c r="T516" s="270"/>
      <c r="U516" s="270"/>
      <c r="V516" s="267" t="s">
        <v>1365</v>
      </c>
    </row>
    <row r="517" spans="1:22" ht="22.5" customHeight="1">
      <c r="A517" s="282" t="s">
        <v>1271</v>
      </c>
      <c r="B517" s="268" t="s">
        <v>1272</v>
      </c>
      <c r="C517" s="265" t="s">
        <v>1273</v>
      </c>
      <c r="D517" s="271">
        <v>3.8999999999999999E-4</v>
      </c>
      <c r="E517" s="267">
        <v>4.0999999999999999E-4</v>
      </c>
      <c r="F517" s="267" t="s">
        <v>1365</v>
      </c>
      <c r="G517" s="267" t="s">
        <v>1365</v>
      </c>
      <c r="H517" s="267" t="s">
        <v>1365</v>
      </c>
      <c r="I517" s="267" t="s">
        <v>1365</v>
      </c>
      <c r="J517" s="267" t="s">
        <v>1365</v>
      </c>
      <c r="K517" s="267" t="s">
        <v>1365</v>
      </c>
      <c r="L517" s="267" t="s">
        <v>1365</v>
      </c>
      <c r="M517" s="267" t="s">
        <v>1365</v>
      </c>
      <c r="N517" s="267" t="s">
        <v>1365</v>
      </c>
      <c r="O517" s="267" t="s">
        <v>1365</v>
      </c>
      <c r="P517" s="270"/>
      <c r="Q517" s="270"/>
      <c r="R517" s="270"/>
      <c r="S517" s="270"/>
      <c r="T517" s="270"/>
      <c r="U517" s="270"/>
      <c r="V517" s="267" t="s">
        <v>1365</v>
      </c>
    </row>
    <row r="518" spans="1:22" ht="22.5" customHeight="1">
      <c r="A518" s="282" t="s">
        <v>1058</v>
      </c>
      <c r="B518" s="268" t="s">
        <v>1824</v>
      </c>
      <c r="C518" s="265" t="s">
        <v>1825</v>
      </c>
      <c r="D518" s="271">
        <v>5.3899999999999998E-4</v>
      </c>
      <c r="E518" s="267">
        <v>4.8299999999999998E-4</v>
      </c>
      <c r="F518" s="267" t="s">
        <v>1365</v>
      </c>
      <c r="G518" s="267" t="s">
        <v>1365</v>
      </c>
      <c r="H518" s="267" t="s">
        <v>1365</v>
      </c>
      <c r="I518" s="267" t="s">
        <v>1365</v>
      </c>
      <c r="J518" s="267" t="s">
        <v>1365</v>
      </c>
      <c r="K518" s="267" t="s">
        <v>1365</v>
      </c>
      <c r="L518" s="267" t="s">
        <v>1365</v>
      </c>
      <c r="M518" s="267" t="s">
        <v>1365</v>
      </c>
      <c r="N518" s="267" t="s">
        <v>1365</v>
      </c>
      <c r="O518" s="267" t="s">
        <v>1365</v>
      </c>
      <c r="P518" s="270"/>
      <c r="Q518" s="270"/>
      <c r="R518" s="270"/>
      <c r="S518" s="270"/>
      <c r="T518" s="270"/>
      <c r="U518" s="270"/>
      <c r="V518" s="267" t="s">
        <v>1365</v>
      </c>
    </row>
    <row r="519" spans="1:22" ht="22.5" customHeight="1">
      <c r="A519" s="282" t="s">
        <v>1274</v>
      </c>
      <c r="B519" s="268" t="s">
        <v>1275</v>
      </c>
      <c r="C519" s="265" t="s">
        <v>1276</v>
      </c>
      <c r="D519" s="271">
        <v>4.8500000000000003E-4</v>
      </c>
      <c r="E519" s="267" t="s">
        <v>1365</v>
      </c>
      <c r="F519" s="267">
        <v>0</v>
      </c>
      <c r="G519" s="267">
        <v>4.2900000000000002E-4</v>
      </c>
      <c r="H519" s="267" t="s">
        <v>1365</v>
      </c>
      <c r="I519" s="267" t="s">
        <v>1365</v>
      </c>
      <c r="J519" s="267" t="s">
        <v>1365</v>
      </c>
      <c r="K519" s="267" t="s">
        <v>1365</v>
      </c>
      <c r="L519" s="267" t="s">
        <v>1365</v>
      </c>
      <c r="M519" s="267" t="s">
        <v>1365</v>
      </c>
      <c r="N519" s="267" t="s">
        <v>1365</v>
      </c>
      <c r="O519" s="267" t="s">
        <v>1365</v>
      </c>
      <c r="P519" s="270"/>
      <c r="Q519" s="270"/>
      <c r="R519" s="270"/>
      <c r="S519" s="270"/>
      <c r="T519" s="270"/>
      <c r="U519" s="270"/>
      <c r="V519" s="267">
        <v>3.8999999999999999E-4</v>
      </c>
    </row>
    <row r="520" spans="1:22" ht="22.5" customHeight="1">
      <c r="A520" s="282" t="s">
        <v>1277</v>
      </c>
      <c r="B520" s="268" t="s">
        <v>1278</v>
      </c>
      <c r="C520" s="265" t="s">
        <v>1279</v>
      </c>
      <c r="D520" s="271">
        <v>3.7199999999999999E-4</v>
      </c>
      <c r="E520" s="267">
        <v>3.6000000000000001E-5</v>
      </c>
      <c r="F520" s="267" t="s">
        <v>1365</v>
      </c>
      <c r="G520" s="267" t="s">
        <v>1365</v>
      </c>
      <c r="H520" s="267" t="s">
        <v>1365</v>
      </c>
      <c r="I520" s="267" t="s">
        <v>1365</v>
      </c>
      <c r="J520" s="267" t="s">
        <v>1365</v>
      </c>
      <c r="K520" s="267" t="s">
        <v>1365</v>
      </c>
      <c r="L520" s="267" t="s">
        <v>1365</v>
      </c>
      <c r="M520" s="267" t="s">
        <v>1365</v>
      </c>
      <c r="N520" s="267" t="s">
        <v>1365</v>
      </c>
      <c r="O520" s="267" t="s">
        <v>1365</v>
      </c>
      <c r="P520" s="270"/>
      <c r="Q520" s="270"/>
      <c r="R520" s="270"/>
      <c r="S520" s="270"/>
      <c r="T520" s="270"/>
      <c r="U520" s="270"/>
      <c r="V520" s="267" t="s">
        <v>1365</v>
      </c>
    </row>
    <row r="521" spans="1:22" ht="22.5" customHeight="1">
      <c r="A521" s="282" t="s">
        <v>1280</v>
      </c>
      <c r="B521" s="268" t="s">
        <v>1281</v>
      </c>
      <c r="C521" s="265" t="s">
        <v>1282</v>
      </c>
      <c r="D521" s="271">
        <v>4.64E-4</v>
      </c>
      <c r="E521" s="267">
        <v>5.13E-4</v>
      </c>
      <c r="F521" s="267" t="s">
        <v>1365</v>
      </c>
      <c r="G521" s="267" t="s">
        <v>1365</v>
      </c>
      <c r="H521" s="267" t="s">
        <v>1365</v>
      </c>
      <c r="I521" s="267" t="s">
        <v>1365</v>
      </c>
      <c r="J521" s="267" t="s">
        <v>1365</v>
      </c>
      <c r="K521" s="267" t="s">
        <v>1365</v>
      </c>
      <c r="L521" s="267" t="s">
        <v>1365</v>
      </c>
      <c r="M521" s="267" t="s">
        <v>1365</v>
      </c>
      <c r="N521" s="267" t="s">
        <v>1365</v>
      </c>
      <c r="O521" s="267" t="s">
        <v>1365</v>
      </c>
      <c r="P521" s="270"/>
      <c r="Q521" s="270"/>
      <c r="R521" s="270"/>
      <c r="S521" s="270"/>
      <c r="T521" s="270"/>
      <c r="U521" s="270"/>
      <c r="V521" s="267" t="s">
        <v>1365</v>
      </c>
    </row>
    <row r="522" spans="1:22" ht="22.5" customHeight="1">
      <c r="A522" s="282" t="s">
        <v>1059</v>
      </c>
      <c r="B522" s="268" t="s">
        <v>1826</v>
      </c>
      <c r="C522" s="265" t="s">
        <v>1060</v>
      </c>
      <c r="D522" s="271">
        <v>1.55E-4</v>
      </c>
      <c r="E522" s="267">
        <v>3.1100000000000002E-4</v>
      </c>
      <c r="F522" s="267" t="s">
        <v>1365</v>
      </c>
      <c r="G522" s="267" t="s">
        <v>1365</v>
      </c>
      <c r="H522" s="267" t="s">
        <v>1365</v>
      </c>
      <c r="I522" s="267" t="s">
        <v>1365</v>
      </c>
      <c r="J522" s="267" t="s">
        <v>1365</v>
      </c>
      <c r="K522" s="267" t="s">
        <v>1365</v>
      </c>
      <c r="L522" s="267" t="s">
        <v>1365</v>
      </c>
      <c r="M522" s="267" t="s">
        <v>1365</v>
      </c>
      <c r="N522" s="267" t="s">
        <v>1365</v>
      </c>
      <c r="O522" s="267" t="s">
        <v>1365</v>
      </c>
      <c r="P522" s="270"/>
      <c r="Q522" s="270"/>
      <c r="R522" s="270"/>
      <c r="S522" s="270"/>
      <c r="T522" s="270"/>
      <c r="U522" s="270"/>
      <c r="V522" s="267" t="s">
        <v>1365</v>
      </c>
    </row>
    <row r="523" spans="1:22" ht="22.5" customHeight="1">
      <c r="A523" s="282" t="s">
        <v>1283</v>
      </c>
      <c r="B523" s="268" t="s">
        <v>1284</v>
      </c>
      <c r="C523" s="265" t="s">
        <v>1285</v>
      </c>
      <c r="D523" s="271">
        <v>8.0199999999999998E-4</v>
      </c>
      <c r="E523" s="267">
        <v>7.4600000000000003E-4</v>
      </c>
      <c r="F523" s="267" t="s">
        <v>1365</v>
      </c>
      <c r="G523" s="267" t="s">
        <v>1365</v>
      </c>
      <c r="H523" s="267" t="s">
        <v>1365</v>
      </c>
      <c r="I523" s="267" t="s">
        <v>1365</v>
      </c>
      <c r="J523" s="267" t="s">
        <v>1365</v>
      </c>
      <c r="K523" s="267" t="s">
        <v>1365</v>
      </c>
      <c r="L523" s="267" t="s">
        <v>1365</v>
      </c>
      <c r="M523" s="267" t="s">
        <v>1365</v>
      </c>
      <c r="N523" s="267" t="s">
        <v>1365</v>
      </c>
      <c r="O523" s="267" t="s">
        <v>1365</v>
      </c>
      <c r="P523" s="270"/>
      <c r="Q523" s="270"/>
      <c r="R523" s="270"/>
      <c r="S523" s="270"/>
      <c r="T523" s="270"/>
      <c r="U523" s="270"/>
      <c r="V523" s="267" t="s">
        <v>1365</v>
      </c>
    </row>
    <row r="524" spans="1:22" ht="22.5" customHeight="1">
      <c r="A524" s="282" t="s">
        <v>1286</v>
      </c>
      <c r="B524" s="268" t="s">
        <v>1287</v>
      </c>
      <c r="C524" s="265" t="s">
        <v>1288</v>
      </c>
      <c r="D524" s="271">
        <v>4.8500000000000003E-4</v>
      </c>
      <c r="E524" s="267">
        <v>4.2999999999999999E-4</v>
      </c>
      <c r="F524" s="267" t="s">
        <v>1365</v>
      </c>
      <c r="G524" s="267" t="s">
        <v>1365</v>
      </c>
      <c r="H524" s="267" t="s">
        <v>1365</v>
      </c>
      <c r="I524" s="267" t="s">
        <v>1365</v>
      </c>
      <c r="J524" s="267" t="s">
        <v>1365</v>
      </c>
      <c r="K524" s="267" t="s">
        <v>1365</v>
      </c>
      <c r="L524" s="267" t="s">
        <v>1365</v>
      </c>
      <c r="M524" s="267" t="s">
        <v>1365</v>
      </c>
      <c r="N524" s="267" t="s">
        <v>1365</v>
      </c>
      <c r="O524" s="267" t="s">
        <v>1365</v>
      </c>
      <c r="P524" s="270"/>
      <c r="Q524" s="270"/>
      <c r="R524" s="270"/>
      <c r="S524" s="270"/>
      <c r="T524" s="270"/>
      <c r="U524" s="270"/>
      <c r="V524" s="267" t="s">
        <v>1365</v>
      </c>
    </row>
    <row r="525" spans="1:22" ht="22.5" customHeight="1">
      <c r="A525" s="282" t="s">
        <v>1289</v>
      </c>
      <c r="B525" s="268" t="s">
        <v>1290</v>
      </c>
      <c r="C525" s="265" t="s">
        <v>1291</v>
      </c>
      <c r="D525" s="271">
        <v>3.2000000000000003E-4</v>
      </c>
      <c r="E525" s="267">
        <v>4.9399999999999997E-4</v>
      </c>
      <c r="F525" s="267" t="s">
        <v>1365</v>
      </c>
      <c r="G525" s="267" t="s">
        <v>1365</v>
      </c>
      <c r="H525" s="267" t="s">
        <v>1365</v>
      </c>
      <c r="I525" s="267" t="s">
        <v>1365</v>
      </c>
      <c r="J525" s="267" t="s">
        <v>1365</v>
      </c>
      <c r="K525" s="267" t="s">
        <v>1365</v>
      </c>
      <c r="L525" s="267" t="s">
        <v>1365</v>
      </c>
      <c r="M525" s="267" t="s">
        <v>1365</v>
      </c>
      <c r="N525" s="267" t="s">
        <v>1365</v>
      </c>
      <c r="O525" s="267" t="s">
        <v>1365</v>
      </c>
      <c r="P525" s="270"/>
      <c r="Q525" s="270"/>
      <c r="R525" s="270"/>
      <c r="S525" s="270"/>
      <c r="T525" s="270"/>
      <c r="U525" s="270"/>
      <c r="V525" s="267" t="s">
        <v>1365</v>
      </c>
    </row>
    <row r="526" spans="1:22" ht="22.5" customHeight="1">
      <c r="A526" s="282" t="s">
        <v>1883</v>
      </c>
      <c r="B526" s="268" t="s">
        <v>1827</v>
      </c>
      <c r="C526" s="265" t="s">
        <v>1828</v>
      </c>
      <c r="D526" s="271">
        <v>5.1900000000000004E-4</v>
      </c>
      <c r="E526" s="267">
        <v>5.44E-4</v>
      </c>
      <c r="F526" s="267" t="s">
        <v>1365</v>
      </c>
      <c r="G526" s="267" t="s">
        <v>1365</v>
      </c>
      <c r="H526" s="267" t="s">
        <v>1365</v>
      </c>
      <c r="I526" s="267" t="s">
        <v>1365</v>
      </c>
      <c r="J526" s="267" t="s">
        <v>1365</v>
      </c>
      <c r="K526" s="267" t="s">
        <v>1365</v>
      </c>
      <c r="L526" s="267" t="s">
        <v>1365</v>
      </c>
      <c r="M526" s="267" t="s">
        <v>1365</v>
      </c>
      <c r="N526" s="267" t="s">
        <v>1365</v>
      </c>
      <c r="O526" s="267" t="s">
        <v>1365</v>
      </c>
      <c r="P526" s="270"/>
      <c r="Q526" s="270"/>
      <c r="R526" s="270"/>
      <c r="S526" s="270"/>
      <c r="T526" s="270"/>
      <c r="U526" s="270"/>
      <c r="V526" s="267" t="s">
        <v>1365</v>
      </c>
    </row>
    <row r="527" spans="1:22" ht="22.5" customHeight="1">
      <c r="A527" s="282" t="s">
        <v>1292</v>
      </c>
      <c r="B527" s="268" t="s">
        <v>1293</v>
      </c>
      <c r="C527" s="265" t="s">
        <v>1294</v>
      </c>
      <c r="D527" s="271">
        <v>4.4200000000000001E-4</v>
      </c>
      <c r="E527" s="267">
        <v>4.9399999999999997E-4</v>
      </c>
      <c r="F527" s="267" t="s">
        <v>1365</v>
      </c>
      <c r="G527" s="267" t="s">
        <v>1365</v>
      </c>
      <c r="H527" s="267" t="s">
        <v>1365</v>
      </c>
      <c r="I527" s="267" t="s">
        <v>1365</v>
      </c>
      <c r="J527" s="267" t="s">
        <v>1365</v>
      </c>
      <c r="K527" s="267" t="s">
        <v>1365</v>
      </c>
      <c r="L527" s="267" t="s">
        <v>1365</v>
      </c>
      <c r="M527" s="267" t="s">
        <v>1365</v>
      </c>
      <c r="N527" s="267" t="s">
        <v>1365</v>
      </c>
      <c r="O527" s="267" t="s">
        <v>1365</v>
      </c>
      <c r="P527" s="270"/>
      <c r="Q527" s="270"/>
      <c r="R527" s="270"/>
      <c r="S527" s="270"/>
      <c r="T527" s="270"/>
      <c r="U527" s="270"/>
      <c r="V527" s="267" t="s">
        <v>1365</v>
      </c>
    </row>
    <row r="528" spans="1:22" ht="22.5" customHeight="1">
      <c r="A528" s="282" t="s">
        <v>1295</v>
      </c>
      <c r="B528" s="268" t="s">
        <v>1296</v>
      </c>
      <c r="C528" s="265" t="s">
        <v>1297</v>
      </c>
      <c r="D528" s="271">
        <v>3.2299999999999999E-4</v>
      </c>
      <c r="E528" s="267">
        <v>4.7699999999999999E-4</v>
      </c>
      <c r="F528" s="267" t="s">
        <v>1365</v>
      </c>
      <c r="G528" s="267" t="s">
        <v>1365</v>
      </c>
      <c r="H528" s="267" t="s">
        <v>1365</v>
      </c>
      <c r="I528" s="267" t="s">
        <v>1365</v>
      </c>
      <c r="J528" s="267" t="s">
        <v>1365</v>
      </c>
      <c r="K528" s="267" t="s">
        <v>1365</v>
      </c>
      <c r="L528" s="267" t="s">
        <v>1365</v>
      </c>
      <c r="M528" s="267" t="s">
        <v>1365</v>
      </c>
      <c r="N528" s="267" t="s">
        <v>1365</v>
      </c>
      <c r="O528" s="267" t="s">
        <v>1365</v>
      </c>
      <c r="P528" s="270"/>
      <c r="Q528" s="270"/>
      <c r="R528" s="270"/>
      <c r="S528" s="270"/>
      <c r="T528" s="270"/>
      <c r="U528" s="270"/>
      <c r="V528" s="267" t="s">
        <v>1365</v>
      </c>
    </row>
    <row r="529" spans="1:22" ht="22.5" customHeight="1">
      <c r="A529" s="282" t="s">
        <v>1298</v>
      </c>
      <c r="B529" s="268" t="s">
        <v>1299</v>
      </c>
      <c r="C529" s="265" t="s">
        <v>1300</v>
      </c>
      <c r="D529" s="271">
        <v>5.0000000000000001E-4</v>
      </c>
      <c r="E529" s="267">
        <v>4.44E-4</v>
      </c>
      <c r="F529" s="267" t="s">
        <v>1365</v>
      </c>
      <c r="G529" s="267" t="s">
        <v>1365</v>
      </c>
      <c r="H529" s="267" t="s">
        <v>1365</v>
      </c>
      <c r="I529" s="267" t="s">
        <v>1365</v>
      </c>
      <c r="J529" s="267" t="s">
        <v>1365</v>
      </c>
      <c r="K529" s="267" t="s">
        <v>1365</v>
      </c>
      <c r="L529" s="267" t="s">
        <v>1365</v>
      </c>
      <c r="M529" s="267" t="s">
        <v>1365</v>
      </c>
      <c r="N529" s="267" t="s">
        <v>1365</v>
      </c>
      <c r="O529" s="267" t="s">
        <v>1365</v>
      </c>
      <c r="P529" s="270"/>
      <c r="Q529" s="270"/>
      <c r="R529" s="270"/>
      <c r="S529" s="270"/>
      <c r="T529" s="270"/>
      <c r="U529" s="270"/>
      <c r="V529" s="267" t="s">
        <v>1365</v>
      </c>
    </row>
    <row r="530" spans="1:22" ht="22.5" customHeight="1">
      <c r="A530" s="282" t="s">
        <v>1301</v>
      </c>
      <c r="B530" s="268" t="s">
        <v>1302</v>
      </c>
      <c r="C530" s="265" t="s">
        <v>1303</v>
      </c>
      <c r="D530" s="271">
        <v>4.35E-4</v>
      </c>
      <c r="E530" s="267">
        <v>3.8000000000000002E-4</v>
      </c>
      <c r="F530" s="267" t="s">
        <v>1365</v>
      </c>
      <c r="G530" s="267" t="s">
        <v>1365</v>
      </c>
      <c r="H530" s="267" t="s">
        <v>1365</v>
      </c>
      <c r="I530" s="267" t="s">
        <v>1365</v>
      </c>
      <c r="J530" s="267" t="s">
        <v>1365</v>
      </c>
      <c r="K530" s="267" t="s">
        <v>1365</v>
      </c>
      <c r="L530" s="267" t="s">
        <v>1365</v>
      </c>
      <c r="M530" s="267" t="s">
        <v>1365</v>
      </c>
      <c r="N530" s="267" t="s">
        <v>1365</v>
      </c>
      <c r="O530" s="267" t="s">
        <v>1365</v>
      </c>
      <c r="P530" s="270"/>
      <c r="Q530" s="270"/>
      <c r="R530" s="270"/>
      <c r="S530" s="270"/>
      <c r="T530" s="270"/>
      <c r="U530" s="270"/>
      <c r="V530" s="267" t="s">
        <v>1365</v>
      </c>
    </row>
    <row r="531" spans="1:22" ht="22.5" customHeight="1">
      <c r="A531" s="282" t="s">
        <v>1304</v>
      </c>
      <c r="B531" s="268" t="s">
        <v>1305</v>
      </c>
      <c r="C531" s="265" t="s">
        <v>1306</v>
      </c>
      <c r="D531" s="271">
        <v>4.2700000000000002E-4</v>
      </c>
      <c r="E531" s="267">
        <v>4.6700000000000002E-4</v>
      </c>
      <c r="F531" s="267" t="s">
        <v>1365</v>
      </c>
      <c r="G531" s="267" t="s">
        <v>1365</v>
      </c>
      <c r="H531" s="267" t="s">
        <v>1365</v>
      </c>
      <c r="I531" s="267" t="s">
        <v>1365</v>
      </c>
      <c r="J531" s="267" t="s">
        <v>1365</v>
      </c>
      <c r="K531" s="267" t="s">
        <v>1365</v>
      </c>
      <c r="L531" s="267" t="s">
        <v>1365</v>
      </c>
      <c r="M531" s="267" t="s">
        <v>1365</v>
      </c>
      <c r="N531" s="267" t="s">
        <v>1365</v>
      </c>
      <c r="O531" s="267" t="s">
        <v>1365</v>
      </c>
      <c r="P531" s="270"/>
      <c r="Q531" s="270"/>
      <c r="R531" s="270"/>
      <c r="S531" s="270"/>
      <c r="T531" s="270"/>
      <c r="U531" s="270"/>
      <c r="V531" s="267" t="s">
        <v>1365</v>
      </c>
    </row>
    <row r="532" spans="1:22" ht="22.5" customHeight="1">
      <c r="A532" s="282" t="s">
        <v>1307</v>
      </c>
      <c r="B532" s="268" t="s">
        <v>1308</v>
      </c>
      <c r="C532" s="265" t="s">
        <v>1309</v>
      </c>
      <c r="D532" s="271">
        <v>5.1000000000000004E-4</v>
      </c>
      <c r="E532" s="267">
        <v>5.9800000000000001E-4</v>
      </c>
      <c r="F532" s="267" t="s">
        <v>1365</v>
      </c>
      <c r="G532" s="267" t="s">
        <v>1365</v>
      </c>
      <c r="H532" s="267" t="s">
        <v>1365</v>
      </c>
      <c r="I532" s="267" t="s">
        <v>1365</v>
      </c>
      <c r="J532" s="267" t="s">
        <v>1365</v>
      </c>
      <c r="K532" s="267" t="s">
        <v>1365</v>
      </c>
      <c r="L532" s="267" t="s">
        <v>1365</v>
      </c>
      <c r="M532" s="267" t="s">
        <v>1365</v>
      </c>
      <c r="N532" s="267" t="s">
        <v>1365</v>
      </c>
      <c r="O532" s="267" t="s">
        <v>1365</v>
      </c>
      <c r="P532" s="270"/>
      <c r="Q532" s="270"/>
      <c r="R532" s="270"/>
      <c r="S532" s="270"/>
      <c r="T532" s="270"/>
      <c r="U532" s="270"/>
      <c r="V532" s="267" t="s">
        <v>1365</v>
      </c>
    </row>
    <row r="533" spans="1:22" ht="22.5" customHeight="1">
      <c r="A533" s="282" t="s">
        <v>1310</v>
      </c>
      <c r="B533" s="268" t="s">
        <v>1311</v>
      </c>
      <c r="C533" s="265" t="s">
        <v>1312</v>
      </c>
      <c r="D533" s="271">
        <v>3.6999999999999999E-4</v>
      </c>
      <c r="E533" s="267">
        <v>5.4600000000000004E-4</v>
      </c>
      <c r="F533" s="267" t="s">
        <v>1365</v>
      </c>
      <c r="G533" s="267" t="s">
        <v>1365</v>
      </c>
      <c r="H533" s="267" t="s">
        <v>1365</v>
      </c>
      <c r="I533" s="267" t="s">
        <v>1365</v>
      </c>
      <c r="J533" s="267" t="s">
        <v>1365</v>
      </c>
      <c r="K533" s="267" t="s">
        <v>1365</v>
      </c>
      <c r="L533" s="267" t="s">
        <v>1365</v>
      </c>
      <c r="M533" s="267" t="s">
        <v>1365</v>
      </c>
      <c r="N533" s="267" t="s">
        <v>1365</v>
      </c>
      <c r="O533" s="267" t="s">
        <v>1365</v>
      </c>
      <c r="P533" s="270"/>
      <c r="Q533" s="270"/>
      <c r="R533" s="270"/>
      <c r="S533" s="270"/>
      <c r="T533" s="270"/>
      <c r="U533" s="270"/>
      <c r="V533" s="267" t="s">
        <v>1365</v>
      </c>
    </row>
    <row r="534" spans="1:22" ht="22.5" customHeight="1">
      <c r="A534" s="282" t="s">
        <v>1313</v>
      </c>
      <c r="B534" s="268" t="s">
        <v>1314</v>
      </c>
      <c r="C534" s="265" t="s">
        <v>1315</v>
      </c>
      <c r="D534" s="271">
        <v>7.2400000000000003E-4</v>
      </c>
      <c r="E534" s="267">
        <v>6.69E-4</v>
      </c>
      <c r="F534" s="267" t="s">
        <v>1365</v>
      </c>
      <c r="G534" s="267" t="s">
        <v>1365</v>
      </c>
      <c r="H534" s="267" t="s">
        <v>1365</v>
      </c>
      <c r="I534" s="267" t="s">
        <v>1365</v>
      </c>
      <c r="J534" s="267" t="s">
        <v>1365</v>
      </c>
      <c r="K534" s="267" t="s">
        <v>1365</v>
      </c>
      <c r="L534" s="267" t="s">
        <v>1365</v>
      </c>
      <c r="M534" s="267" t="s">
        <v>1365</v>
      </c>
      <c r="N534" s="267" t="s">
        <v>1365</v>
      </c>
      <c r="O534" s="267" t="s">
        <v>1365</v>
      </c>
      <c r="P534" s="270"/>
      <c r="Q534" s="270"/>
      <c r="R534" s="270"/>
      <c r="S534" s="270"/>
      <c r="T534" s="270"/>
      <c r="U534" s="270"/>
      <c r="V534" s="267" t="s">
        <v>1365</v>
      </c>
    </row>
    <row r="535" spans="1:22" ht="22.5" customHeight="1">
      <c r="A535" s="282" t="s">
        <v>1316</v>
      </c>
      <c r="B535" s="268" t="s">
        <v>1317</v>
      </c>
      <c r="C535" s="265" t="s">
        <v>1318</v>
      </c>
      <c r="D535" s="271">
        <v>4.5199999999999998E-4</v>
      </c>
      <c r="E535" s="267">
        <v>4.3899999999999999E-4</v>
      </c>
      <c r="F535" s="267" t="s">
        <v>1365</v>
      </c>
      <c r="G535" s="267" t="s">
        <v>1365</v>
      </c>
      <c r="H535" s="267" t="s">
        <v>1365</v>
      </c>
      <c r="I535" s="267" t="s">
        <v>1365</v>
      </c>
      <c r="J535" s="267" t="s">
        <v>1365</v>
      </c>
      <c r="K535" s="267" t="s">
        <v>1365</v>
      </c>
      <c r="L535" s="267" t="s">
        <v>1365</v>
      </c>
      <c r="M535" s="267" t="s">
        <v>1365</v>
      </c>
      <c r="N535" s="267" t="s">
        <v>1365</v>
      </c>
      <c r="O535" s="267" t="s">
        <v>1365</v>
      </c>
      <c r="P535" s="270"/>
      <c r="Q535" s="270"/>
      <c r="R535" s="270"/>
      <c r="S535" s="270"/>
      <c r="T535" s="270"/>
      <c r="U535" s="270"/>
      <c r="V535" s="267" t="s">
        <v>1365</v>
      </c>
    </row>
    <row r="536" spans="1:22" ht="22.5" customHeight="1">
      <c r="A536" s="282" t="s">
        <v>1884</v>
      </c>
      <c r="B536" s="268" t="s">
        <v>1829</v>
      </c>
      <c r="C536" s="265" t="s">
        <v>1830</v>
      </c>
      <c r="D536" s="271">
        <v>3.4200000000000002E-4</v>
      </c>
      <c r="E536" s="267">
        <v>2.8600000000000001E-4</v>
      </c>
      <c r="F536" s="267" t="s">
        <v>1365</v>
      </c>
      <c r="G536" s="267" t="s">
        <v>1365</v>
      </c>
      <c r="H536" s="267" t="s">
        <v>1365</v>
      </c>
      <c r="I536" s="267" t="s">
        <v>1365</v>
      </c>
      <c r="J536" s="267" t="s">
        <v>1365</v>
      </c>
      <c r="K536" s="267" t="s">
        <v>1365</v>
      </c>
      <c r="L536" s="267" t="s">
        <v>1365</v>
      </c>
      <c r="M536" s="267" t="s">
        <v>1365</v>
      </c>
      <c r="N536" s="267" t="s">
        <v>1365</v>
      </c>
      <c r="O536" s="267" t="s">
        <v>1365</v>
      </c>
      <c r="P536" s="270"/>
      <c r="Q536" s="270"/>
      <c r="R536" s="270"/>
      <c r="S536" s="270"/>
      <c r="T536" s="270"/>
      <c r="U536" s="270"/>
      <c r="V536" s="267" t="s">
        <v>1365</v>
      </c>
    </row>
    <row r="537" spans="1:22" ht="22.5" customHeight="1">
      <c r="A537" s="282" t="s">
        <v>1319</v>
      </c>
      <c r="B537" s="268" t="s">
        <v>1320</v>
      </c>
      <c r="C537" s="265" t="s">
        <v>1321</v>
      </c>
      <c r="D537" s="271">
        <v>4.9200000000000003E-4</v>
      </c>
      <c r="E537" s="267">
        <v>4.66E-4</v>
      </c>
      <c r="F537" s="267" t="s">
        <v>1365</v>
      </c>
      <c r="G537" s="267" t="s">
        <v>1365</v>
      </c>
      <c r="H537" s="267" t="s">
        <v>1365</v>
      </c>
      <c r="I537" s="267" t="s">
        <v>1365</v>
      </c>
      <c r="J537" s="267" t="s">
        <v>1365</v>
      </c>
      <c r="K537" s="267" t="s">
        <v>1365</v>
      </c>
      <c r="L537" s="267" t="s">
        <v>1365</v>
      </c>
      <c r="M537" s="267" t="s">
        <v>1365</v>
      </c>
      <c r="N537" s="267" t="s">
        <v>1365</v>
      </c>
      <c r="O537" s="267" t="s">
        <v>1365</v>
      </c>
      <c r="P537" s="270"/>
      <c r="Q537" s="270"/>
      <c r="R537" s="270"/>
      <c r="S537" s="270"/>
      <c r="T537" s="270"/>
      <c r="U537" s="270"/>
      <c r="V537" s="267" t="s">
        <v>1365</v>
      </c>
    </row>
    <row r="538" spans="1:22" ht="22.5" customHeight="1">
      <c r="A538" s="282" t="s">
        <v>1322</v>
      </c>
      <c r="B538" s="268" t="s">
        <v>1323</v>
      </c>
      <c r="C538" s="265" t="s">
        <v>1324</v>
      </c>
      <c r="D538" s="271">
        <v>5.71E-4</v>
      </c>
      <c r="E538" s="267">
        <v>5.1500000000000005E-4</v>
      </c>
      <c r="F538" s="267" t="s">
        <v>1365</v>
      </c>
      <c r="G538" s="267" t="s">
        <v>1365</v>
      </c>
      <c r="H538" s="267" t="s">
        <v>1365</v>
      </c>
      <c r="I538" s="267" t="s">
        <v>1365</v>
      </c>
      <c r="J538" s="267" t="s">
        <v>1365</v>
      </c>
      <c r="K538" s="267" t="s">
        <v>1365</v>
      </c>
      <c r="L538" s="267" t="s">
        <v>1365</v>
      </c>
      <c r="M538" s="267" t="s">
        <v>1365</v>
      </c>
      <c r="N538" s="267" t="s">
        <v>1365</v>
      </c>
      <c r="O538" s="267" t="s">
        <v>1365</v>
      </c>
      <c r="P538" s="270"/>
      <c r="Q538" s="270"/>
      <c r="R538" s="270"/>
      <c r="S538" s="270"/>
      <c r="T538" s="270"/>
      <c r="U538" s="270"/>
      <c r="V538" s="267" t="s">
        <v>1365</v>
      </c>
    </row>
    <row r="539" spans="1:22" ht="22.5" customHeight="1">
      <c r="A539" s="282" t="s">
        <v>1325</v>
      </c>
      <c r="B539" s="268" t="s">
        <v>1326</v>
      </c>
      <c r="C539" s="265" t="s">
        <v>1327</v>
      </c>
      <c r="D539" s="271">
        <v>4.2999999999999999E-4</v>
      </c>
      <c r="E539" s="267">
        <v>4.84E-4</v>
      </c>
      <c r="F539" s="267" t="s">
        <v>1365</v>
      </c>
      <c r="G539" s="267" t="s">
        <v>1365</v>
      </c>
      <c r="H539" s="267" t="s">
        <v>1365</v>
      </c>
      <c r="I539" s="267" t="s">
        <v>1365</v>
      </c>
      <c r="J539" s="267" t="s">
        <v>1365</v>
      </c>
      <c r="K539" s="267" t="s">
        <v>1365</v>
      </c>
      <c r="L539" s="267" t="s">
        <v>1365</v>
      </c>
      <c r="M539" s="267" t="s">
        <v>1365</v>
      </c>
      <c r="N539" s="267" t="s">
        <v>1365</v>
      </c>
      <c r="O539" s="267" t="s">
        <v>1365</v>
      </c>
      <c r="P539" s="270"/>
      <c r="Q539" s="270"/>
      <c r="R539" s="270"/>
      <c r="S539" s="270"/>
      <c r="T539" s="270"/>
      <c r="U539" s="270"/>
      <c r="V539" s="267" t="s">
        <v>1365</v>
      </c>
    </row>
    <row r="540" spans="1:22" ht="22.5" customHeight="1">
      <c r="A540" s="282" t="s">
        <v>1328</v>
      </c>
      <c r="B540" s="268" t="s">
        <v>1329</v>
      </c>
      <c r="C540" s="265" t="s">
        <v>1330</v>
      </c>
      <c r="D540" s="271">
        <v>4.0299999999999998E-4</v>
      </c>
      <c r="E540" s="267">
        <v>3.48E-4</v>
      </c>
      <c r="F540" s="267" t="s">
        <v>1365</v>
      </c>
      <c r="G540" s="267" t="s">
        <v>1365</v>
      </c>
      <c r="H540" s="267" t="s">
        <v>1365</v>
      </c>
      <c r="I540" s="267" t="s">
        <v>1365</v>
      </c>
      <c r="J540" s="267" t="s">
        <v>1365</v>
      </c>
      <c r="K540" s="267" t="s">
        <v>1365</v>
      </c>
      <c r="L540" s="267" t="s">
        <v>1365</v>
      </c>
      <c r="M540" s="267" t="s">
        <v>1365</v>
      </c>
      <c r="N540" s="267" t="s">
        <v>1365</v>
      </c>
      <c r="O540" s="267" t="s">
        <v>1365</v>
      </c>
      <c r="P540" s="270"/>
      <c r="Q540" s="270"/>
      <c r="R540" s="270"/>
      <c r="S540" s="270"/>
      <c r="T540" s="270"/>
      <c r="U540" s="270"/>
      <c r="V540" s="267" t="s">
        <v>1365</v>
      </c>
    </row>
    <row r="541" spans="1:22" ht="22.5" customHeight="1">
      <c r="A541" s="282" t="s">
        <v>1331</v>
      </c>
      <c r="B541" s="268" t="s">
        <v>1332</v>
      </c>
      <c r="C541" s="265" t="s">
        <v>1333</v>
      </c>
      <c r="D541" s="271">
        <v>4.84E-4</v>
      </c>
      <c r="E541" s="267">
        <v>4.28E-4</v>
      </c>
      <c r="F541" s="267" t="s">
        <v>1365</v>
      </c>
      <c r="G541" s="267" t="s">
        <v>1365</v>
      </c>
      <c r="H541" s="267" t="s">
        <v>1365</v>
      </c>
      <c r="I541" s="267" t="s">
        <v>1365</v>
      </c>
      <c r="J541" s="267" t="s">
        <v>1365</v>
      </c>
      <c r="K541" s="267" t="s">
        <v>1365</v>
      </c>
      <c r="L541" s="267" t="s">
        <v>1365</v>
      </c>
      <c r="M541" s="267" t="s">
        <v>1365</v>
      </c>
      <c r="N541" s="267" t="s">
        <v>1365</v>
      </c>
      <c r="O541" s="267" t="s">
        <v>1365</v>
      </c>
      <c r="P541" s="270"/>
      <c r="Q541" s="270"/>
      <c r="R541" s="270"/>
      <c r="S541" s="270"/>
      <c r="T541" s="270"/>
      <c r="U541" s="270"/>
      <c r="V541" s="267" t="s">
        <v>1365</v>
      </c>
    </row>
    <row r="542" spans="1:22" ht="22.5" customHeight="1">
      <c r="A542" s="282" t="s">
        <v>1334</v>
      </c>
      <c r="B542" s="268" t="s">
        <v>1335</v>
      </c>
      <c r="C542" s="265" t="s">
        <v>1336</v>
      </c>
      <c r="D542" s="271">
        <v>4.4900000000000002E-4</v>
      </c>
      <c r="E542" s="267">
        <v>3.9300000000000001E-4</v>
      </c>
      <c r="F542" s="267" t="s">
        <v>1365</v>
      </c>
      <c r="G542" s="267" t="s">
        <v>1365</v>
      </c>
      <c r="H542" s="267" t="s">
        <v>1365</v>
      </c>
      <c r="I542" s="267" t="s">
        <v>1365</v>
      </c>
      <c r="J542" s="267" t="s">
        <v>1365</v>
      </c>
      <c r="K542" s="267" t="s">
        <v>1365</v>
      </c>
      <c r="L542" s="267" t="s">
        <v>1365</v>
      </c>
      <c r="M542" s="267" t="s">
        <v>1365</v>
      </c>
      <c r="N542" s="267" t="s">
        <v>1365</v>
      </c>
      <c r="O542" s="267" t="s">
        <v>1365</v>
      </c>
      <c r="P542" s="270"/>
      <c r="Q542" s="270"/>
      <c r="R542" s="270"/>
      <c r="S542" s="270"/>
      <c r="T542" s="270"/>
      <c r="U542" s="270"/>
      <c r="V542" s="267" t="s">
        <v>1365</v>
      </c>
    </row>
    <row r="543" spans="1:22" ht="22.5" customHeight="1">
      <c r="A543" s="282" t="s">
        <v>1337</v>
      </c>
      <c r="B543" s="268" t="s">
        <v>1338</v>
      </c>
      <c r="C543" s="265" t="s">
        <v>1339</v>
      </c>
      <c r="D543" s="271">
        <v>5.3499999999999999E-4</v>
      </c>
      <c r="E543" s="267">
        <v>4.7899999999999999E-4</v>
      </c>
      <c r="F543" s="267" t="s">
        <v>1365</v>
      </c>
      <c r="G543" s="267" t="s">
        <v>1365</v>
      </c>
      <c r="H543" s="267" t="s">
        <v>1365</v>
      </c>
      <c r="I543" s="267" t="s">
        <v>1365</v>
      </c>
      <c r="J543" s="267" t="s">
        <v>1365</v>
      </c>
      <c r="K543" s="267" t="s">
        <v>1365</v>
      </c>
      <c r="L543" s="267" t="s">
        <v>1365</v>
      </c>
      <c r="M543" s="267" t="s">
        <v>1365</v>
      </c>
      <c r="N543" s="267" t="s">
        <v>1365</v>
      </c>
      <c r="O543" s="267" t="s">
        <v>1365</v>
      </c>
      <c r="P543" s="270"/>
      <c r="Q543" s="270"/>
      <c r="R543" s="270"/>
      <c r="S543" s="270"/>
      <c r="T543" s="270"/>
      <c r="U543" s="270"/>
      <c r="V543" s="267" t="s">
        <v>1365</v>
      </c>
    </row>
    <row r="544" spans="1:22" ht="22.5" customHeight="1">
      <c r="A544" s="282" t="s">
        <v>1885</v>
      </c>
      <c r="B544" s="268" t="s">
        <v>1831</v>
      </c>
      <c r="C544" s="265" t="s">
        <v>1832</v>
      </c>
      <c r="D544" s="271">
        <v>4.4499999999999997E-4</v>
      </c>
      <c r="E544" s="267">
        <v>5.0100000000000003E-4</v>
      </c>
      <c r="F544" s="267" t="s">
        <v>1365</v>
      </c>
      <c r="G544" s="267" t="s">
        <v>1365</v>
      </c>
      <c r="H544" s="267" t="s">
        <v>1365</v>
      </c>
      <c r="I544" s="267" t="s">
        <v>1365</v>
      </c>
      <c r="J544" s="267" t="s">
        <v>1365</v>
      </c>
      <c r="K544" s="267" t="s">
        <v>1365</v>
      </c>
      <c r="L544" s="267" t="s">
        <v>1365</v>
      </c>
      <c r="M544" s="267" t="s">
        <v>1365</v>
      </c>
      <c r="N544" s="267" t="s">
        <v>1365</v>
      </c>
      <c r="O544" s="267" t="s">
        <v>1365</v>
      </c>
      <c r="P544" s="270"/>
      <c r="Q544" s="270"/>
      <c r="R544" s="270"/>
      <c r="S544" s="270"/>
      <c r="T544" s="270"/>
      <c r="U544" s="270"/>
      <c r="V544" s="267" t="s">
        <v>1365</v>
      </c>
    </row>
    <row r="545" spans="1:22" ht="22.5" customHeight="1">
      <c r="A545" s="282" t="s">
        <v>1340</v>
      </c>
      <c r="B545" s="268" t="s">
        <v>1341</v>
      </c>
      <c r="C545" s="265" t="s">
        <v>1342</v>
      </c>
      <c r="D545" s="271">
        <v>4.6900000000000002E-4</v>
      </c>
      <c r="E545" s="267" t="s">
        <v>1365</v>
      </c>
      <c r="F545" s="267">
        <v>0</v>
      </c>
      <c r="G545" s="267">
        <v>2.0599999999999999E-4</v>
      </c>
      <c r="H545" s="267" t="s">
        <v>1365</v>
      </c>
      <c r="I545" s="267" t="s">
        <v>1365</v>
      </c>
      <c r="J545" s="267" t="s">
        <v>1365</v>
      </c>
      <c r="K545" s="267" t="s">
        <v>1365</v>
      </c>
      <c r="L545" s="267" t="s">
        <v>1365</v>
      </c>
      <c r="M545" s="267" t="s">
        <v>1365</v>
      </c>
      <c r="N545" s="267" t="s">
        <v>1365</v>
      </c>
      <c r="O545" s="267" t="s">
        <v>1365</v>
      </c>
      <c r="P545" s="270"/>
      <c r="Q545" s="270"/>
      <c r="R545" s="270"/>
      <c r="S545" s="270"/>
      <c r="T545" s="270"/>
      <c r="U545" s="270"/>
      <c r="V545" s="267">
        <v>3.4099999999999999E-4</v>
      </c>
    </row>
    <row r="546" spans="1:22" ht="22.5" customHeight="1">
      <c r="A546" s="282" t="s">
        <v>1343</v>
      </c>
      <c r="B546" s="268" t="s">
        <v>1344</v>
      </c>
      <c r="C546" s="265" t="s">
        <v>1345</v>
      </c>
      <c r="D546" s="271">
        <v>5.5699999999999999E-4</v>
      </c>
      <c r="E546" s="267">
        <v>5.0100000000000003E-4</v>
      </c>
      <c r="F546" s="267" t="s">
        <v>1365</v>
      </c>
      <c r="G546" s="267" t="s">
        <v>1365</v>
      </c>
      <c r="H546" s="267" t="s">
        <v>1365</v>
      </c>
      <c r="I546" s="267" t="s">
        <v>1365</v>
      </c>
      <c r="J546" s="267" t="s">
        <v>1365</v>
      </c>
      <c r="K546" s="267" t="s">
        <v>1365</v>
      </c>
      <c r="L546" s="267" t="s">
        <v>1365</v>
      </c>
      <c r="M546" s="267" t="s">
        <v>1365</v>
      </c>
      <c r="N546" s="267" t="s">
        <v>1365</v>
      </c>
      <c r="O546" s="267" t="s">
        <v>1365</v>
      </c>
      <c r="P546" s="270"/>
      <c r="Q546" s="270"/>
      <c r="R546" s="270"/>
      <c r="S546" s="270"/>
      <c r="T546" s="270"/>
      <c r="U546" s="270"/>
      <c r="V546" s="267" t="s">
        <v>1365</v>
      </c>
    </row>
    <row r="547" spans="1:22" ht="22.5" customHeight="1">
      <c r="A547" s="282" t="s">
        <v>1346</v>
      </c>
      <c r="B547" s="268" t="s">
        <v>1347</v>
      </c>
      <c r="C547" s="265" t="s">
        <v>1348</v>
      </c>
      <c r="D547" s="271">
        <v>6.5899999999999997E-4</v>
      </c>
      <c r="E547" s="267">
        <v>6.0400000000000004E-4</v>
      </c>
      <c r="F547" s="267" t="s">
        <v>1365</v>
      </c>
      <c r="G547" s="267" t="s">
        <v>1365</v>
      </c>
      <c r="H547" s="267" t="s">
        <v>1365</v>
      </c>
      <c r="I547" s="267" t="s">
        <v>1365</v>
      </c>
      <c r="J547" s="267" t="s">
        <v>1365</v>
      </c>
      <c r="K547" s="267" t="s">
        <v>1365</v>
      </c>
      <c r="L547" s="267" t="s">
        <v>1365</v>
      </c>
      <c r="M547" s="267" t="s">
        <v>1365</v>
      </c>
      <c r="N547" s="267" t="s">
        <v>1365</v>
      </c>
      <c r="O547" s="267" t="s">
        <v>1365</v>
      </c>
      <c r="P547" s="270"/>
      <c r="Q547" s="270"/>
      <c r="R547" s="270"/>
      <c r="S547" s="270"/>
      <c r="T547" s="270"/>
      <c r="U547" s="270"/>
      <c r="V547" s="267" t="s">
        <v>1365</v>
      </c>
    </row>
    <row r="548" spans="1:22" ht="22.5" customHeight="1">
      <c r="A548" s="282" t="s">
        <v>1886</v>
      </c>
      <c r="B548" s="268" t="s">
        <v>1833</v>
      </c>
      <c r="C548" s="265" t="s">
        <v>1834</v>
      </c>
      <c r="D548" s="271">
        <v>4.9899999999999999E-4</v>
      </c>
      <c r="E548" s="267">
        <v>0</v>
      </c>
      <c r="F548" s="267" t="s">
        <v>1365</v>
      </c>
      <c r="G548" s="267" t="s">
        <v>1365</v>
      </c>
      <c r="H548" s="267" t="s">
        <v>1365</v>
      </c>
      <c r="I548" s="267" t="s">
        <v>1365</v>
      </c>
      <c r="J548" s="267" t="s">
        <v>1365</v>
      </c>
      <c r="K548" s="267" t="s">
        <v>1365</v>
      </c>
      <c r="L548" s="267" t="s">
        <v>1365</v>
      </c>
      <c r="M548" s="267" t="s">
        <v>1365</v>
      </c>
      <c r="N548" s="267" t="s">
        <v>1365</v>
      </c>
      <c r="O548" s="267" t="s">
        <v>1365</v>
      </c>
      <c r="P548" s="270"/>
      <c r="Q548" s="270"/>
      <c r="R548" s="270"/>
      <c r="S548" s="270"/>
      <c r="T548" s="270"/>
      <c r="U548" s="270"/>
      <c r="V548" s="267" t="s">
        <v>1365</v>
      </c>
    </row>
    <row r="549" spans="1:22" ht="22.5" customHeight="1">
      <c r="A549" s="282" t="s">
        <v>1349</v>
      </c>
      <c r="B549" s="268" t="s">
        <v>1350</v>
      </c>
      <c r="C549" s="265" t="s">
        <v>1351</v>
      </c>
      <c r="D549" s="271">
        <v>5.0699999999999996E-4</v>
      </c>
      <c r="E549" s="267">
        <v>6.0400000000000004E-4</v>
      </c>
      <c r="F549" s="267" t="s">
        <v>1365</v>
      </c>
      <c r="G549" s="267" t="s">
        <v>1365</v>
      </c>
      <c r="H549" s="267" t="s">
        <v>1365</v>
      </c>
      <c r="I549" s="267" t="s">
        <v>1365</v>
      </c>
      <c r="J549" s="267" t="s">
        <v>1365</v>
      </c>
      <c r="K549" s="267" t="s">
        <v>1365</v>
      </c>
      <c r="L549" s="267" t="s">
        <v>1365</v>
      </c>
      <c r="M549" s="267" t="s">
        <v>1365</v>
      </c>
      <c r="N549" s="267" t="s">
        <v>1365</v>
      </c>
      <c r="O549" s="267" t="s">
        <v>1365</v>
      </c>
      <c r="P549" s="270"/>
      <c r="Q549" s="270"/>
      <c r="R549" s="270"/>
      <c r="S549" s="270"/>
      <c r="T549" s="270"/>
      <c r="U549" s="270"/>
      <c r="V549" s="267" t="s">
        <v>1365</v>
      </c>
    </row>
    <row r="550" spans="1:22" ht="22.5" customHeight="1">
      <c r="A550" s="282" t="s">
        <v>1352</v>
      </c>
      <c r="B550" s="268" t="s">
        <v>1353</v>
      </c>
      <c r="C550" s="265" t="s">
        <v>1354</v>
      </c>
      <c r="D550" s="271">
        <v>1.1900000000000001E-4</v>
      </c>
      <c r="E550" s="267" t="s">
        <v>1365</v>
      </c>
      <c r="F550" s="267">
        <v>2.8600000000000001E-4</v>
      </c>
      <c r="G550" s="267" t="s">
        <v>1365</v>
      </c>
      <c r="H550" s="267" t="s">
        <v>1365</v>
      </c>
      <c r="I550" s="267" t="s">
        <v>1365</v>
      </c>
      <c r="J550" s="267" t="s">
        <v>1365</v>
      </c>
      <c r="K550" s="267" t="s">
        <v>1365</v>
      </c>
      <c r="L550" s="267" t="s">
        <v>1365</v>
      </c>
      <c r="M550" s="267" t="s">
        <v>1365</v>
      </c>
      <c r="N550" s="267" t="s">
        <v>1365</v>
      </c>
      <c r="O550" s="267" t="s">
        <v>1365</v>
      </c>
      <c r="P550" s="270"/>
      <c r="Q550" s="270"/>
      <c r="R550" s="270"/>
      <c r="S550" s="270"/>
      <c r="T550" s="270"/>
      <c r="U550" s="270"/>
      <c r="V550" s="267">
        <v>3.4000000000000002E-4</v>
      </c>
    </row>
    <row r="551" spans="1:22" ht="22.5" customHeight="1">
      <c r="A551" s="282" t="s">
        <v>1887</v>
      </c>
      <c r="B551" s="268" t="s">
        <v>1835</v>
      </c>
      <c r="C551" s="265" t="s">
        <v>1836</v>
      </c>
      <c r="D551" s="271">
        <v>4.73E-4</v>
      </c>
      <c r="E551" s="267" t="s">
        <v>1365</v>
      </c>
      <c r="F551" s="267">
        <v>0</v>
      </c>
      <c r="G551" s="267">
        <v>4.4000000000000002E-4</v>
      </c>
      <c r="H551" s="267" t="s">
        <v>1365</v>
      </c>
      <c r="I551" s="267" t="s">
        <v>1365</v>
      </c>
      <c r="J551" s="267" t="s">
        <v>1365</v>
      </c>
      <c r="K551" s="267" t="s">
        <v>1365</v>
      </c>
      <c r="L551" s="267" t="s">
        <v>1365</v>
      </c>
      <c r="M551" s="267" t="s">
        <v>1365</v>
      </c>
      <c r="N551" s="267" t="s">
        <v>1365</v>
      </c>
      <c r="O551" s="267" t="s">
        <v>1365</v>
      </c>
      <c r="P551" s="270"/>
      <c r="Q551" s="270"/>
      <c r="R551" s="270"/>
      <c r="S551" s="270"/>
      <c r="T551" s="270"/>
      <c r="U551" s="270"/>
      <c r="V551" s="267">
        <v>4.2299999999999998E-4</v>
      </c>
    </row>
    <row r="552" spans="1:22" ht="22.5" customHeight="1">
      <c r="A552" s="282" t="s">
        <v>1355</v>
      </c>
      <c r="B552" s="268" t="s">
        <v>1356</v>
      </c>
      <c r="C552" s="265" t="s">
        <v>1357</v>
      </c>
      <c r="D552" s="271">
        <v>3.3700000000000001E-4</v>
      </c>
      <c r="E552" s="267">
        <v>3.4099999999999999E-4</v>
      </c>
      <c r="F552" s="267" t="s">
        <v>1365</v>
      </c>
      <c r="G552" s="267" t="s">
        <v>1365</v>
      </c>
      <c r="H552" s="267" t="s">
        <v>1365</v>
      </c>
      <c r="I552" s="267" t="s">
        <v>1365</v>
      </c>
      <c r="J552" s="267" t="s">
        <v>1365</v>
      </c>
      <c r="K552" s="267" t="s">
        <v>1365</v>
      </c>
      <c r="L552" s="267" t="s">
        <v>1365</v>
      </c>
      <c r="M552" s="267" t="s">
        <v>1365</v>
      </c>
      <c r="N552" s="267" t="s">
        <v>1365</v>
      </c>
      <c r="O552" s="267" t="s">
        <v>1365</v>
      </c>
      <c r="P552" s="270"/>
      <c r="Q552" s="270"/>
      <c r="R552" s="270"/>
      <c r="S552" s="270"/>
      <c r="T552" s="270"/>
      <c r="U552" s="270"/>
      <c r="V552" s="267" t="s">
        <v>1365</v>
      </c>
    </row>
    <row r="553" spans="1:22" ht="22.5" customHeight="1">
      <c r="A553" s="282" t="s">
        <v>1888</v>
      </c>
      <c r="B553" s="268" t="s">
        <v>1837</v>
      </c>
      <c r="C553" s="265" t="s">
        <v>1838</v>
      </c>
      <c r="D553" s="271">
        <v>5.3700000000000004E-4</v>
      </c>
      <c r="E553" s="267">
        <v>4.8099999999999998E-4</v>
      </c>
      <c r="F553" s="267" t="s">
        <v>1365</v>
      </c>
      <c r="G553" s="267" t="s">
        <v>1365</v>
      </c>
      <c r="H553" s="267" t="s">
        <v>1365</v>
      </c>
      <c r="I553" s="267" t="s">
        <v>1365</v>
      </c>
      <c r="J553" s="267" t="s">
        <v>1365</v>
      </c>
      <c r="K553" s="267" t="s">
        <v>1365</v>
      </c>
      <c r="L553" s="267" t="s">
        <v>1365</v>
      </c>
      <c r="M553" s="267" t="s">
        <v>1365</v>
      </c>
      <c r="N553" s="267" t="s">
        <v>1365</v>
      </c>
      <c r="O553" s="267" t="s">
        <v>1365</v>
      </c>
      <c r="P553" s="270"/>
      <c r="Q553" s="270"/>
      <c r="R553" s="270"/>
      <c r="S553" s="270"/>
      <c r="T553" s="270"/>
      <c r="U553" s="270"/>
      <c r="V553" s="267" t="s">
        <v>1365</v>
      </c>
    </row>
    <row r="554" spans="1:22" ht="22.5" customHeight="1">
      <c r="A554" s="282" t="s">
        <v>1889</v>
      </c>
      <c r="B554" s="268" t="s">
        <v>1839</v>
      </c>
      <c r="C554" s="265" t="s">
        <v>1840</v>
      </c>
      <c r="D554" s="271">
        <v>8.1800000000000004E-4</v>
      </c>
      <c r="E554" s="267">
        <v>7.6300000000000001E-4</v>
      </c>
      <c r="F554" s="267" t="s">
        <v>1365</v>
      </c>
      <c r="G554" s="267" t="s">
        <v>1365</v>
      </c>
      <c r="H554" s="267" t="s">
        <v>1365</v>
      </c>
      <c r="I554" s="267" t="s">
        <v>1365</v>
      </c>
      <c r="J554" s="267" t="s">
        <v>1365</v>
      </c>
      <c r="K554" s="267" t="s">
        <v>1365</v>
      </c>
      <c r="L554" s="267" t="s">
        <v>1365</v>
      </c>
      <c r="M554" s="267" t="s">
        <v>1365</v>
      </c>
      <c r="N554" s="267" t="s">
        <v>1365</v>
      </c>
      <c r="O554" s="267" t="s">
        <v>1365</v>
      </c>
      <c r="P554" s="270"/>
      <c r="Q554" s="270"/>
      <c r="R554" s="270"/>
      <c r="S554" s="270"/>
      <c r="T554" s="270"/>
      <c r="U554" s="270"/>
      <c r="V554" s="267" t="s">
        <v>1365</v>
      </c>
    </row>
    <row r="555" spans="1:22" ht="22.5" customHeight="1">
      <c r="A555" s="282" t="s">
        <v>1890</v>
      </c>
      <c r="B555" s="268" t="s">
        <v>1841</v>
      </c>
      <c r="C555" s="265" t="s">
        <v>1842</v>
      </c>
      <c r="D555" s="271">
        <v>0</v>
      </c>
      <c r="E555" s="267" t="s">
        <v>1365</v>
      </c>
      <c r="F555" s="267">
        <v>0</v>
      </c>
      <c r="G555" s="267" t="s">
        <v>1365</v>
      </c>
      <c r="H555" s="267" t="s">
        <v>1365</v>
      </c>
      <c r="I555" s="267" t="s">
        <v>1365</v>
      </c>
      <c r="J555" s="267" t="s">
        <v>1365</v>
      </c>
      <c r="K555" s="267" t="s">
        <v>1365</v>
      </c>
      <c r="L555" s="267" t="s">
        <v>1365</v>
      </c>
      <c r="M555" s="267" t="s">
        <v>1365</v>
      </c>
      <c r="N555" s="267" t="s">
        <v>1365</v>
      </c>
      <c r="O555" s="267" t="s">
        <v>1365</v>
      </c>
      <c r="P555" s="270"/>
      <c r="Q555" s="270"/>
      <c r="R555" s="270"/>
      <c r="S555" s="270"/>
      <c r="T555" s="270"/>
      <c r="U555" s="270"/>
      <c r="V555" s="267" t="s">
        <v>1365</v>
      </c>
    </row>
    <row r="556" spans="1:22" ht="22.5" customHeight="1">
      <c r="A556" s="282" t="s">
        <v>1891</v>
      </c>
      <c r="B556" s="268" t="s">
        <v>1843</v>
      </c>
      <c r="C556" s="265" t="s">
        <v>1844</v>
      </c>
      <c r="D556" s="271">
        <v>2.5999999999999998E-5</v>
      </c>
      <c r="E556" s="267" t="s">
        <v>1365</v>
      </c>
      <c r="F556" s="267">
        <v>0</v>
      </c>
      <c r="G556" s="267">
        <v>0</v>
      </c>
      <c r="H556" s="267" t="s">
        <v>1365</v>
      </c>
      <c r="I556" s="267" t="s">
        <v>1365</v>
      </c>
      <c r="J556" s="267" t="s">
        <v>1365</v>
      </c>
      <c r="K556" s="267" t="s">
        <v>1365</v>
      </c>
      <c r="L556" s="267" t="s">
        <v>1365</v>
      </c>
      <c r="M556" s="267" t="s">
        <v>1365</v>
      </c>
      <c r="N556" s="267" t="s">
        <v>1365</v>
      </c>
      <c r="O556" s="267" t="s">
        <v>1365</v>
      </c>
      <c r="P556" s="270"/>
      <c r="Q556" s="270"/>
      <c r="R556" s="270"/>
      <c r="S556" s="270"/>
      <c r="T556" s="270"/>
      <c r="U556" s="270"/>
      <c r="V556" s="267">
        <v>0</v>
      </c>
    </row>
    <row r="557" spans="1:22" ht="22.5" customHeight="1">
      <c r="A557" s="282" t="s">
        <v>1892</v>
      </c>
      <c r="B557" s="268" t="s">
        <v>1845</v>
      </c>
      <c r="C557" s="265" t="s">
        <v>1846</v>
      </c>
      <c r="D557" s="271">
        <v>3.2000000000000003E-4</v>
      </c>
      <c r="E557" s="267" t="s">
        <v>1365</v>
      </c>
      <c r="F557" s="267">
        <v>0</v>
      </c>
      <c r="G557" s="267" t="s">
        <v>1365</v>
      </c>
      <c r="H557" s="267" t="s">
        <v>1365</v>
      </c>
      <c r="I557" s="267" t="s">
        <v>1365</v>
      </c>
      <c r="J557" s="267" t="s">
        <v>1365</v>
      </c>
      <c r="K557" s="267" t="s">
        <v>1365</v>
      </c>
      <c r="L557" s="267" t="s">
        <v>1365</v>
      </c>
      <c r="M557" s="267" t="s">
        <v>1365</v>
      </c>
      <c r="N557" s="267" t="s">
        <v>1365</v>
      </c>
      <c r="O557" s="267" t="s">
        <v>1365</v>
      </c>
      <c r="P557" s="270"/>
      <c r="Q557" s="270"/>
      <c r="R557" s="270"/>
      <c r="S557" s="270"/>
      <c r="T557" s="270"/>
      <c r="U557" s="270"/>
      <c r="V557" s="267" t="s">
        <v>1365</v>
      </c>
    </row>
    <row r="558" spans="1:22" ht="22.5" customHeight="1">
      <c r="A558" s="282" t="s">
        <v>1893</v>
      </c>
      <c r="B558" s="268" t="s">
        <v>1847</v>
      </c>
      <c r="C558" s="265" t="s">
        <v>1848</v>
      </c>
      <c r="D558" s="271">
        <v>3.9100000000000002E-4</v>
      </c>
      <c r="E558" s="267" t="s">
        <v>1365</v>
      </c>
      <c r="F558" s="267">
        <v>0</v>
      </c>
      <c r="G558" s="267">
        <v>4.35E-4</v>
      </c>
      <c r="H558" s="267" t="s">
        <v>1365</v>
      </c>
      <c r="I558" s="267" t="s">
        <v>1365</v>
      </c>
      <c r="J558" s="267" t="s">
        <v>1365</v>
      </c>
      <c r="K558" s="267" t="s">
        <v>1365</v>
      </c>
      <c r="L558" s="267" t="s">
        <v>1365</v>
      </c>
      <c r="M558" s="267" t="s">
        <v>1365</v>
      </c>
      <c r="N558" s="267" t="s">
        <v>1365</v>
      </c>
      <c r="O558" s="267" t="s">
        <v>1365</v>
      </c>
      <c r="P558" s="270"/>
      <c r="Q558" s="270"/>
      <c r="R558" s="270"/>
      <c r="S558" s="270"/>
      <c r="T558" s="270"/>
      <c r="U558" s="270"/>
      <c r="V558" s="267">
        <v>4.3100000000000001E-4</v>
      </c>
    </row>
    <row r="559" spans="1:22" ht="22.5" customHeight="1">
      <c r="A559" s="282" t="s">
        <v>1894</v>
      </c>
      <c r="B559" s="268" t="s">
        <v>1849</v>
      </c>
      <c r="C559" s="265" t="s">
        <v>1850</v>
      </c>
      <c r="D559" s="271">
        <v>4.8500000000000003E-4</v>
      </c>
      <c r="E559" s="267">
        <v>4.2900000000000002E-4</v>
      </c>
      <c r="F559" s="267" t="s">
        <v>1365</v>
      </c>
      <c r="G559" s="267" t="s">
        <v>1365</v>
      </c>
      <c r="H559" s="267" t="s">
        <v>1365</v>
      </c>
      <c r="I559" s="267" t="s">
        <v>1365</v>
      </c>
      <c r="J559" s="267" t="s">
        <v>1365</v>
      </c>
      <c r="K559" s="267" t="s">
        <v>1365</v>
      </c>
      <c r="L559" s="267" t="s">
        <v>1365</v>
      </c>
      <c r="M559" s="267" t="s">
        <v>1365</v>
      </c>
      <c r="N559" s="267" t="s">
        <v>1365</v>
      </c>
      <c r="O559" s="267" t="s">
        <v>1365</v>
      </c>
      <c r="P559" s="270"/>
      <c r="Q559" s="270"/>
      <c r="R559" s="270"/>
      <c r="S559" s="270"/>
      <c r="T559" s="270"/>
      <c r="U559" s="270"/>
      <c r="V559" s="267" t="s">
        <v>1365</v>
      </c>
    </row>
    <row r="560" spans="1:22" ht="22.5" customHeight="1">
      <c r="A560" s="282" t="s">
        <v>1895</v>
      </c>
      <c r="B560" s="268" t="s">
        <v>1851</v>
      </c>
      <c r="C560" s="265" t="s">
        <v>1852</v>
      </c>
      <c r="D560" s="271">
        <v>5.5000000000000003E-4</v>
      </c>
      <c r="E560" s="267">
        <v>4.95E-4</v>
      </c>
      <c r="F560" s="267" t="s">
        <v>1365</v>
      </c>
      <c r="G560" s="267" t="s">
        <v>1365</v>
      </c>
      <c r="H560" s="267" t="s">
        <v>1365</v>
      </c>
      <c r="I560" s="267" t="s">
        <v>1365</v>
      </c>
      <c r="J560" s="267" t="s">
        <v>1365</v>
      </c>
      <c r="K560" s="267" t="s">
        <v>1365</v>
      </c>
      <c r="L560" s="267" t="s">
        <v>1365</v>
      </c>
      <c r="M560" s="267" t="s">
        <v>1365</v>
      </c>
      <c r="N560" s="267" t="s">
        <v>1365</v>
      </c>
      <c r="O560" s="267" t="s">
        <v>1365</v>
      </c>
      <c r="P560" s="270"/>
      <c r="Q560" s="270"/>
      <c r="R560" s="270"/>
      <c r="S560" s="270"/>
      <c r="T560" s="270"/>
      <c r="U560" s="270"/>
      <c r="V560" s="267" t="s">
        <v>1365</v>
      </c>
    </row>
    <row r="561" spans="1:22" ht="22.5" customHeight="1">
      <c r="A561" s="282" t="s">
        <v>1896</v>
      </c>
      <c r="B561" s="268" t="s">
        <v>1853</v>
      </c>
      <c r="C561" s="265" t="s">
        <v>1854</v>
      </c>
      <c r="D561" s="271">
        <v>1.9599999999999999E-4</v>
      </c>
      <c r="E561" s="267" t="s">
        <v>1365</v>
      </c>
      <c r="F561" s="267">
        <v>0</v>
      </c>
      <c r="G561" s="267">
        <v>4.7199999999999998E-4</v>
      </c>
      <c r="H561" s="267" t="s">
        <v>1365</v>
      </c>
      <c r="I561" s="267" t="s">
        <v>1365</v>
      </c>
      <c r="J561" s="267" t="s">
        <v>1365</v>
      </c>
      <c r="K561" s="267" t="s">
        <v>1365</v>
      </c>
      <c r="L561" s="267" t="s">
        <v>1365</v>
      </c>
      <c r="M561" s="267" t="s">
        <v>1365</v>
      </c>
      <c r="N561" s="267" t="s">
        <v>1365</v>
      </c>
      <c r="O561" s="267" t="s">
        <v>1365</v>
      </c>
      <c r="P561" s="270"/>
      <c r="Q561" s="270"/>
      <c r="R561" s="270"/>
      <c r="S561" s="270"/>
      <c r="T561" s="270"/>
      <c r="U561" s="270"/>
      <c r="V561" s="267">
        <v>4.17E-4</v>
      </c>
    </row>
    <row r="562" spans="1:22" ht="22.5" customHeight="1">
      <c r="A562" s="282" t="s">
        <v>1897</v>
      </c>
      <c r="B562" s="268" t="s">
        <v>1855</v>
      </c>
      <c r="C562" s="265" t="s">
        <v>1856</v>
      </c>
      <c r="D562" s="271">
        <v>4.9100000000000001E-4</v>
      </c>
      <c r="E562" s="267">
        <v>4.35E-4</v>
      </c>
      <c r="F562" s="267" t="s">
        <v>1365</v>
      </c>
      <c r="G562" s="267" t="s">
        <v>1365</v>
      </c>
      <c r="H562" s="267" t="s">
        <v>1365</v>
      </c>
      <c r="I562" s="267" t="s">
        <v>1365</v>
      </c>
      <c r="J562" s="267" t="s">
        <v>1365</v>
      </c>
      <c r="K562" s="267" t="s">
        <v>1365</v>
      </c>
      <c r="L562" s="267" t="s">
        <v>1365</v>
      </c>
      <c r="M562" s="267" t="s">
        <v>1365</v>
      </c>
      <c r="N562" s="267" t="s">
        <v>1365</v>
      </c>
      <c r="O562" s="267" t="s">
        <v>1365</v>
      </c>
      <c r="P562" s="270"/>
      <c r="Q562" s="270"/>
      <c r="R562" s="270"/>
      <c r="S562" s="270"/>
      <c r="T562" s="270"/>
      <c r="U562" s="270"/>
      <c r="V562" s="267" t="s">
        <v>1365</v>
      </c>
    </row>
    <row r="563" spans="1:22" ht="22.5" customHeight="1">
      <c r="A563" s="282" t="s">
        <v>1898</v>
      </c>
      <c r="B563" s="268" t="s">
        <v>1857</v>
      </c>
      <c r="C563" s="265" t="s">
        <v>1858</v>
      </c>
      <c r="D563" s="271">
        <v>5.2300000000000003E-4</v>
      </c>
      <c r="E563" s="267" t="s">
        <v>1365</v>
      </c>
      <c r="F563" s="267">
        <v>0</v>
      </c>
      <c r="G563" s="267" t="s">
        <v>1365</v>
      </c>
      <c r="H563" s="267" t="s">
        <v>1365</v>
      </c>
      <c r="I563" s="267" t="s">
        <v>1365</v>
      </c>
      <c r="J563" s="267" t="s">
        <v>1365</v>
      </c>
      <c r="K563" s="267" t="s">
        <v>1365</v>
      </c>
      <c r="L563" s="267" t="s">
        <v>1365</v>
      </c>
      <c r="M563" s="267" t="s">
        <v>1365</v>
      </c>
      <c r="N563" s="267" t="s">
        <v>1365</v>
      </c>
      <c r="O563" s="267" t="s">
        <v>1365</v>
      </c>
      <c r="P563" s="270"/>
      <c r="Q563" s="270"/>
      <c r="R563" s="270"/>
      <c r="S563" s="270"/>
      <c r="T563" s="270"/>
      <c r="U563" s="270"/>
      <c r="V563" s="267" t="s">
        <v>1365</v>
      </c>
    </row>
    <row r="564" spans="1:22" ht="22.5" customHeight="1">
      <c r="A564" s="283" t="s">
        <v>1061</v>
      </c>
      <c r="B564" s="268" t="s">
        <v>1859</v>
      </c>
      <c r="C564" s="265" t="s">
        <v>1860</v>
      </c>
      <c r="D564" s="276">
        <v>4.3800000000000002E-4</v>
      </c>
      <c r="E564" s="277">
        <v>4.3800000000000002E-4</v>
      </c>
      <c r="F564" s="267" t="s">
        <v>1365</v>
      </c>
      <c r="G564" s="270"/>
      <c r="H564" s="270"/>
      <c r="I564" s="270"/>
      <c r="J564" s="270"/>
      <c r="K564" s="270"/>
      <c r="L564" s="270"/>
      <c r="M564" s="270"/>
      <c r="N564" s="270"/>
      <c r="O564" s="270"/>
      <c r="P564" s="270"/>
      <c r="Q564" s="270"/>
      <c r="R564" s="270"/>
      <c r="S564" s="270"/>
      <c r="T564" s="270"/>
      <c r="U564" s="270"/>
      <c r="V564" s="270"/>
    </row>
    <row r="565" spans="1:22" ht="22.5" customHeight="1">
      <c r="A565" s="283" t="s">
        <v>1062</v>
      </c>
      <c r="B565" s="268" t="s">
        <v>1861</v>
      </c>
      <c r="C565" s="265" t="s">
        <v>1862</v>
      </c>
      <c r="D565" s="278">
        <v>4.3800000000000002E-4</v>
      </c>
      <c r="E565" s="270">
        <v>4.3800000000000002E-4</v>
      </c>
      <c r="F565" s="267" t="s">
        <v>1365</v>
      </c>
      <c r="G565" s="270"/>
      <c r="H565" s="270"/>
      <c r="I565" s="270"/>
      <c r="J565" s="270"/>
      <c r="K565" s="270"/>
      <c r="L565" s="270"/>
      <c r="M565" s="270"/>
      <c r="N565" s="270"/>
      <c r="O565" s="270"/>
      <c r="P565" s="270"/>
      <c r="Q565" s="270"/>
      <c r="R565" s="270"/>
      <c r="S565" s="270"/>
      <c r="T565" s="270"/>
      <c r="U565" s="270"/>
      <c r="V565" s="270"/>
    </row>
    <row r="566" spans="1:22" ht="22.5" customHeight="1">
      <c r="A566" s="283" t="s">
        <v>1063</v>
      </c>
      <c r="B566" s="268" t="s">
        <v>1863</v>
      </c>
      <c r="C566" s="265" t="s">
        <v>1064</v>
      </c>
      <c r="D566" s="278">
        <v>4.3800000000000002E-4</v>
      </c>
      <c r="E566" s="270">
        <v>4.3800000000000002E-4</v>
      </c>
      <c r="F566" s="267" t="s">
        <v>1365</v>
      </c>
      <c r="G566" s="270"/>
      <c r="H566" s="270"/>
      <c r="I566" s="270"/>
      <c r="J566" s="270"/>
      <c r="K566" s="270"/>
      <c r="L566" s="270"/>
      <c r="M566" s="270"/>
      <c r="N566" s="270"/>
      <c r="O566" s="270"/>
      <c r="P566" s="270"/>
      <c r="Q566" s="270"/>
      <c r="R566" s="270"/>
      <c r="S566" s="270"/>
      <c r="T566" s="270"/>
      <c r="U566" s="270"/>
      <c r="V566" s="270"/>
    </row>
    <row r="567" spans="1:22" ht="22.5" customHeight="1">
      <c r="A567" s="283" t="s">
        <v>1065</v>
      </c>
      <c r="B567" s="268" t="s">
        <v>1864</v>
      </c>
      <c r="C567" s="265" t="s">
        <v>1865</v>
      </c>
      <c r="D567" s="278">
        <v>4.3800000000000002E-4</v>
      </c>
      <c r="E567" s="270">
        <v>4.3800000000000002E-4</v>
      </c>
      <c r="F567" s="267" t="s">
        <v>1365</v>
      </c>
      <c r="G567" s="270"/>
      <c r="H567" s="270"/>
      <c r="I567" s="270"/>
      <c r="J567" s="270"/>
      <c r="K567" s="270"/>
      <c r="L567" s="270"/>
      <c r="M567" s="270"/>
      <c r="N567" s="270"/>
      <c r="O567" s="270"/>
      <c r="P567" s="270"/>
      <c r="Q567" s="270"/>
      <c r="R567" s="270"/>
      <c r="S567" s="270"/>
      <c r="T567" s="270"/>
      <c r="U567" s="270"/>
      <c r="V567" s="270"/>
    </row>
    <row r="568" spans="1:22" ht="22.5" customHeight="1">
      <c r="A568" s="283" t="s">
        <v>1066</v>
      </c>
      <c r="B568" s="268" t="s">
        <v>1866</v>
      </c>
      <c r="C568" s="265" t="s">
        <v>1867</v>
      </c>
      <c r="D568" s="278">
        <v>4.3800000000000002E-4</v>
      </c>
      <c r="E568" s="270">
        <v>4.3800000000000002E-4</v>
      </c>
      <c r="F568" s="267" t="s">
        <v>1365</v>
      </c>
      <c r="G568" s="270"/>
      <c r="H568" s="270"/>
      <c r="I568" s="270"/>
      <c r="J568" s="270"/>
      <c r="K568" s="270"/>
      <c r="L568" s="270"/>
      <c r="M568" s="270"/>
      <c r="N568" s="270"/>
      <c r="O568" s="270"/>
      <c r="P568" s="270"/>
      <c r="Q568" s="270"/>
      <c r="R568" s="270"/>
      <c r="S568" s="270"/>
      <c r="T568" s="270"/>
      <c r="U568" s="270"/>
      <c r="V568" s="270"/>
    </row>
    <row r="569" spans="1:22" ht="22.5" customHeight="1">
      <c r="A569" s="283" t="s">
        <v>1067</v>
      </c>
      <c r="B569" s="268" t="s">
        <v>1868</v>
      </c>
      <c r="C569" s="265" t="s">
        <v>1869</v>
      </c>
      <c r="D569" s="278">
        <v>4.3800000000000002E-4</v>
      </c>
      <c r="E569" s="270">
        <v>4.3800000000000002E-4</v>
      </c>
      <c r="F569" s="267" t="s">
        <v>1365</v>
      </c>
      <c r="G569" s="270"/>
      <c r="H569" s="270"/>
      <c r="I569" s="270"/>
      <c r="J569" s="270"/>
      <c r="K569" s="270"/>
      <c r="L569" s="270"/>
      <c r="M569" s="270"/>
      <c r="N569" s="270"/>
      <c r="O569" s="270"/>
      <c r="P569" s="270"/>
      <c r="Q569" s="270"/>
      <c r="R569" s="270"/>
      <c r="S569" s="270"/>
      <c r="T569" s="270"/>
      <c r="U569" s="270"/>
      <c r="V569" s="270"/>
    </row>
    <row r="570" spans="1:22" ht="22.5" customHeight="1">
      <c r="A570" s="283" t="s">
        <v>1068</v>
      </c>
      <c r="B570" s="268" t="s">
        <v>1870</v>
      </c>
      <c r="C570" s="265" t="s">
        <v>1871</v>
      </c>
      <c r="D570" s="278">
        <v>4.3800000000000002E-4</v>
      </c>
      <c r="E570" s="270">
        <v>4.3800000000000002E-4</v>
      </c>
      <c r="F570" s="267" t="s">
        <v>1365</v>
      </c>
      <c r="G570" s="270"/>
      <c r="H570" s="270"/>
      <c r="I570" s="270"/>
      <c r="J570" s="270"/>
      <c r="K570" s="270"/>
      <c r="L570" s="270"/>
      <c r="M570" s="270"/>
      <c r="N570" s="270"/>
      <c r="O570" s="270"/>
      <c r="P570" s="270"/>
      <c r="Q570" s="270"/>
      <c r="R570" s="270"/>
      <c r="S570" s="270"/>
      <c r="T570" s="270"/>
      <c r="U570" s="270"/>
      <c r="V570" s="270"/>
    </row>
    <row r="571" spans="1:22" ht="22.5" customHeight="1">
      <c r="A571" s="283" t="s">
        <v>1069</v>
      </c>
      <c r="B571" s="268" t="s">
        <v>1872</v>
      </c>
      <c r="C571" s="265" t="s">
        <v>1873</v>
      </c>
      <c r="D571" s="278">
        <v>4.3800000000000002E-4</v>
      </c>
      <c r="E571" s="270">
        <v>4.3800000000000002E-4</v>
      </c>
      <c r="F571" s="267" t="s">
        <v>1365</v>
      </c>
      <c r="G571" s="270"/>
      <c r="H571" s="270"/>
      <c r="I571" s="270"/>
      <c r="J571" s="270"/>
      <c r="K571" s="270"/>
      <c r="L571" s="270"/>
      <c r="M571" s="270"/>
      <c r="N571" s="270"/>
      <c r="O571" s="270"/>
      <c r="P571" s="270"/>
      <c r="Q571" s="270"/>
      <c r="R571" s="270"/>
      <c r="S571" s="270"/>
      <c r="T571" s="270"/>
      <c r="U571" s="270"/>
      <c r="V571" s="270"/>
    </row>
    <row r="572" spans="1:22" ht="22.5" customHeight="1">
      <c r="A572" s="283" t="s">
        <v>1070</v>
      </c>
      <c r="B572" s="268" t="s">
        <v>1874</v>
      </c>
      <c r="C572" s="265" t="s">
        <v>1875</v>
      </c>
      <c r="D572" s="278">
        <v>4.3800000000000002E-4</v>
      </c>
      <c r="E572" s="270">
        <v>4.3800000000000002E-4</v>
      </c>
      <c r="F572" s="267" t="s">
        <v>1365</v>
      </c>
      <c r="G572" s="270"/>
      <c r="H572" s="270"/>
      <c r="I572" s="270"/>
      <c r="J572" s="270"/>
      <c r="K572" s="270"/>
      <c r="L572" s="270"/>
      <c r="M572" s="270"/>
      <c r="N572" s="270"/>
      <c r="O572" s="270"/>
      <c r="P572" s="270"/>
      <c r="Q572" s="270"/>
      <c r="R572" s="270"/>
      <c r="S572" s="270"/>
      <c r="T572" s="270"/>
      <c r="U572" s="270"/>
      <c r="V572" s="270"/>
    </row>
    <row r="573" spans="1:22" ht="22.5" customHeight="1">
      <c r="A573" s="283" t="s">
        <v>1071</v>
      </c>
      <c r="B573" s="268" t="s">
        <v>422</v>
      </c>
      <c r="C573" s="265" t="s">
        <v>1072</v>
      </c>
      <c r="D573" s="278">
        <v>7.0899999999999999E-4</v>
      </c>
      <c r="E573" s="270">
        <v>6.7199999999999996E-4</v>
      </c>
      <c r="F573" s="267" t="s">
        <v>1365</v>
      </c>
      <c r="G573" s="270"/>
      <c r="H573" s="270"/>
      <c r="I573" s="270"/>
      <c r="J573" s="270"/>
      <c r="K573" s="270"/>
      <c r="L573" s="270"/>
      <c r="M573" s="270"/>
      <c r="N573" s="270"/>
      <c r="O573" s="270"/>
      <c r="P573" s="270"/>
      <c r="Q573" s="270"/>
      <c r="R573" s="270"/>
      <c r="S573" s="270"/>
      <c r="T573" s="270"/>
      <c r="U573" s="270"/>
      <c r="V573" s="270"/>
    </row>
    <row r="574" spans="1:22" ht="22.5" customHeight="1">
      <c r="A574" s="134"/>
      <c r="B574" s="135" t="s">
        <v>1073</v>
      </c>
      <c r="C574" s="135" t="s">
        <v>1073</v>
      </c>
      <c r="D574" s="279">
        <v>4.2900000000000002E-4</v>
      </c>
      <c r="E574" s="280"/>
      <c r="F574" s="270"/>
      <c r="G574" s="270"/>
      <c r="H574" s="270"/>
      <c r="I574" s="270"/>
      <c r="J574" s="270"/>
      <c r="K574" s="270"/>
      <c r="L574" s="270"/>
      <c r="M574" s="270"/>
      <c r="N574" s="270"/>
      <c r="O574" s="270"/>
      <c r="P574" s="270"/>
      <c r="Q574" s="270"/>
      <c r="R574" s="270"/>
      <c r="S574" s="270"/>
      <c r="T574" s="270"/>
      <c r="U574" s="270"/>
      <c r="V574" s="270"/>
    </row>
  </sheetData>
  <sheetProtection algorithmName="SHA-512" hashValue="lpYAL92qj+QeeIlWjbRhjLFtHcFPqBmQmRtk9oxvHTUGLvB90LPvoeaMab/NhNotDwJo4tAdTMNZHD4ZWALDBQ==" saltValue="gg7kA0MAV2BKuAyooIT1HA==" spinCount="100000" sheet="1" objects="1" scenarios="1"/>
  <autoFilter ref="A6:V574"/>
  <mergeCells count="1">
    <mergeCell ref="A2:A5"/>
  </mergeCells>
  <phoneticPr fontId="5"/>
  <conditionalFormatting sqref="D575:V1048576 E2:V4 D1:V1 D5:V6">
    <cfRule type="cellIs" dxfId="15" priority="10" operator="equal">
      <formula>"エラー"</formula>
    </cfRule>
  </conditionalFormatting>
  <conditionalFormatting sqref="D563 F563:V563 D564:V574 F10:V552 F8:O9 F553:O562 E8:E563 V553:V562 D7:D552 E7:O7 P7:V9">
    <cfRule type="cellIs" dxfId="14" priority="5" operator="equal">
      <formula>"エラー"</formula>
    </cfRule>
  </conditionalFormatting>
  <conditionalFormatting sqref="D553:D562 F553:V562">
    <cfRule type="cellIs" dxfId="13" priority="4" operator="equal">
      <formula>"エラー"</formula>
    </cfRule>
  </conditionalFormatting>
  <conditionalFormatting sqref="D8:V574">
    <cfRule type="containsBlanks" dxfId="12" priority="3">
      <formula>LEN(TRIM(D8))=0</formula>
    </cfRule>
  </conditionalFormatting>
  <conditionalFormatting sqref="B7:V574">
    <cfRule type="notContainsBlanks" dxfId="11" priority="2">
      <formula>LEN(TRIM(B7))&gt;0</formula>
    </cfRule>
  </conditionalFormatting>
  <conditionalFormatting sqref="D2:D4">
    <cfRule type="cellIs" dxfId="10" priority="1" operator="equal">
      <formula>"エラー"</formula>
    </cfRule>
  </conditionalFormatting>
  <printOptions horizontalCentered="1"/>
  <pageMargins left="0.78740157480314965" right="0.78740157480314965" top="0.59055118110236227" bottom="0.59055118110236227" header="0.39370078740157483" footer="0.39370078740157483"/>
  <pageSetup paperSize="9" scale="35" fitToHeight="8" orientation="portrait" r:id="rId1"/>
  <headerFooter>
    <oddFooter>&amp;C&amp;P/&amp;N</oddFooter>
  </headerFooter>
  <rowBreaks count="1" manualBreakCount="1">
    <brk id="236" max="2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sheetPr>
  <dimension ref="B1:V509"/>
  <sheetViews>
    <sheetView showGridLines="0" view="pageBreakPreview" zoomScaleNormal="75" zoomScaleSheetLayoutView="100" workbookViewId="0">
      <pane ySplit="25" topLeftCell="A26" activePane="bottomLeft" state="frozen"/>
      <selection pane="bottomLeft" activeCell="V32" sqref="V32"/>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21" width="8.88671875" style="2" customWidth="1"/>
    <col min="22" max="16384" width="9" style="2"/>
  </cols>
  <sheetData>
    <row r="1" spans="2:21" ht="21" customHeight="1">
      <c r="B1" s="519" t="s">
        <v>402</v>
      </c>
      <c r="C1" s="519"/>
      <c r="D1" s="519"/>
      <c r="E1" s="519"/>
      <c r="F1" s="519"/>
      <c r="G1" s="519"/>
      <c r="H1" s="519"/>
      <c r="I1" s="519"/>
      <c r="J1" s="519"/>
      <c r="K1" s="519"/>
      <c r="L1" s="519"/>
      <c r="M1" s="520"/>
      <c r="N1" s="187"/>
      <c r="O1" s="187"/>
      <c r="P1" s="187"/>
      <c r="Q1" s="187"/>
      <c r="R1" s="188" t="str">
        <f>エネルギー使用量【入力シート】!O2</f>
        <v>2024年度提出用（2023年度実績値）</v>
      </c>
      <c r="S1" s="187" t="str">
        <f>エネルギー使用量【入力シート】!P2</f>
        <v>Ver.1</v>
      </c>
      <c r="U1" s="178" t="s">
        <v>1099</v>
      </c>
    </row>
    <row r="2" spans="2:21" ht="6" customHeight="1">
      <c r="B2" s="36"/>
      <c r="C2" s="36"/>
      <c r="D2" s="36"/>
      <c r="E2" s="36"/>
      <c r="F2" s="36"/>
      <c r="G2" s="36"/>
      <c r="H2" s="36"/>
      <c r="I2" s="36"/>
      <c r="J2" s="36"/>
      <c r="K2" s="36"/>
      <c r="L2" s="36"/>
      <c r="M2" s="36"/>
      <c r="N2" s="116"/>
      <c r="O2" s="116"/>
      <c r="P2" s="117"/>
      <c r="Q2" s="117"/>
      <c r="R2" s="118"/>
      <c r="S2" s="119"/>
    </row>
    <row r="3" spans="2:21" ht="22.5" hidden="1" customHeight="1" outlineLevel="1">
      <c r="B3" s="3"/>
    </row>
    <row r="4" spans="2:21" ht="16.5" hidden="1" customHeight="1" outlineLevel="1">
      <c r="B4" s="6"/>
      <c r="E4" s="31"/>
      <c r="G4" s="49"/>
      <c r="H4" s="49"/>
      <c r="I4" s="49"/>
      <c r="J4" s="49"/>
      <c r="K4" s="49"/>
      <c r="L4" s="49"/>
      <c r="M4" s="155"/>
    </row>
    <row r="5" spans="2:21" ht="26.4" hidden="1" customHeight="1" outlineLevel="1">
      <c r="C5" s="18"/>
      <c r="D5" s="18"/>
      <c r="E5" s="18"/>
      <c r="F5" s="47"/>
      <c r="G5" s="18"/>
      <c r="H5" s="156"/>
      <c r="I5" s="156"/>
      <c r="J5" s="18"/>
      <c r="K5" s="18"/>
      <c r="L5" s="156"/>
      <c r="M5" s="18"/>
      <c r="N5" s="18"/>
      <c r="O5" s="18"/>
      <c r="P5" s="18"/>
      <c r="Q5" s="156"/>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22" ht="24.75" hidden="1" customHeight="1" outlineLevel="1"/>
    <row r="18" spans="2:22" ht="24.75" hidden="1" customHeight="1" outlineLevel="1"/>
    <row r="19" spans="2:22" s="253" customFormat="1" ht="22.5" customHeight="1" collapsed="1">
      <c r="C19" s="521" t="s">
        <v>1123</v>
      </c>
      <c r="D19" s="521"/>
      <c r="E19" s="474">
        <f>エネルギー使用量【入力シート】!C5</f>
        <v>0</v>
      </c>
      <c r="F19" s="474"/>
      <c r="G19" s="474"/>
      <c r="H19" s="474"/>
      <c r="I19" s="474"/>
      <c r="J19" s="255" t="s">
        <v>1124</v>
      </c>
      <c r="K19" s="475" t="str">
        <f ca="1">RIGHT(CELL("filename",B3),LEN(CELL("filename",B3))-FIND("]",CELL("filename",B3)))</f>
        <v>全県（総括）</v>
      </c>
      <c r="L19" s="475"/>
      <c r="M19" s="475"/>
      <c r="N19" s="475"/>
      <c r="O19" s="475"/>
      <c r="P19" s="475" t="str">
        <f ca="1">IF(LEFT(K19,2)="指定","("&amp;HLOOKUP(K19,エネルギー使用量【入力シート】!20:21,2,FALSE)&amp;")","")</f>
        <v/>
      </c>
      <c r="Q19" s="475"/>
      <c r="R19" s="475"/>
      <c r="S19" s="475"/>
      <c r="U19" s="257"/>
      <c r="V19" s="257"/>
    </row>
    <row r="20" spans="2:22" ht="3.75" customHeight="1" thickBot="1"/>
    <row r="21" spans="2:22" ht="13.5" customHeight="1" thickBot="1">
      <c r="B21" s="169"/>
      <c r="C21" s="170"/>
      <c r="D21" s="170"/>
      <c r="E21" s="170"/>
      <c r="F21" s="170"/>
      <c r="G21" s="170"/>
      <c r="H21" s="170"/>
      <c r="I21" s="170"/>
      <c r="J21" s="168"/>
      <c r="K21" s="544" t="s">
        <v>509</v>
      </c>
      <c r="L21" s="544"/>
      <c r="M21" s="544"/>
      <c r="N21" s="544"/>
      <c r="O21" s="544"/>
      <c r="P21" s="544"/>
      <c r="Q21" s="544"/>
      <c r="R21" s="167" t="s">
        <v>1097</v>
      </c>
      <c r="S21" s="167" t="s">
        <v>1098</v>
      </c>
    </row>
    <row r="22" spans="2:22" ht="26.25" customHeight="1" thickBot="1">
      <c r="B22" s="545" t="s">
        <v>508</v>
      </c>
      <c r="C22" s="546"/>
      <c r="D22" s="546"/>
      <c r="E22" s="546"/>
      <c r="F22" s="546"/>
      <c r="G22" s="546"/>
      <c r="H22" s="546"/>
      <c r="I22" s="547"/>
      <c r="J22" s="256">
        <f>ROUND((J102)*0.0258,0)</f>
        <v>0</v>
      </c>
      <c r="K22" s="544"/>
      <c r="L22" s="544"/>
      <c r="M22" s="544"/>
      <c r="N22" s="544"/>
      <c r="O22" s="544"/>
      <c r="P22" s="544"/>
      <c r="Q22" s="544"/>
      <c r="R22" s="166">
        <f>IF(R102&gt;0,ROUND((R102),2-INT(LOG(R102))),0)</f>
        <v>0</v>
      </c>
      <c r="S22" s="166">
        <f>IF(S102&gt;0,ROUND((S102),2-INT(LOG(S102))),0)</f>
        <v>0</v>
      </c>
    </row>
    <row r="23" spans="2:22" ht="15" customHeight="1">
      <c r="B23" s="497" t="s">
        <v>442</v>
      </c>
      <c r="C23" s="498"/>
      <c r="D23" s="498"/>
      <c r="E23" s="498"/>
      <c r="F23" s="498"/>
      <c r="G23" s="498"/>
      <c r="H23" s="498"/>
      <c r="I23" s="498"/>
      <c r="J23" s="499"/>
      <c r="K23" s="553" t="s">
        <v>1360</v>
      </c>
      <c r="L23" s="554"/>
      <c r="M23" s="554"/>
      <c r="N23" s="554"/>
      <c r="O23" s="554"/>
      <c r="P23" s="554"/>
      <c r="Q23" s="551" t="str">
        <f>"("&amp;H27&amp;")"</f>
        <v>(tCO2/)</v>
      </c>
      <c r="R23" s="552"/>
      <c r="S23" s="18"/>
    </row>
    <row r="24" spans="2:22" ht="15" customHeight="1">
      <c r="B24" s="500" t="s">
        <v>443</v>
      </c>
      <c r="C24" s="501"/>
      <c r="D24" s="502"/>
      <c r="E24" s="408" t="s">
        <v>444</v>
      </c>
      <c r="F24" s="409"/>
      <c r="G24" s="503"/>
      <c r="H24" s="408" t="s">
        <v>445</v>
      </c>
      <c r="I24" s="409"/>
      <c r="J24" s="504"/>
      <c r="K24" s="505" t="s">
        <v>436</v>
      </c>
      <c r="L24" s="506"/>
      <c r="M24" s="506"/>
      <c r="N24" s="506"/>
      <c r="O24" s="506" t="s">
        <v>437</v>
      </c>
      <c r="P24" s="506"/>
      <c r="Q24" s="506"/>
      <c r="R24" s="507"/>
      <c r="S24" s="19"/>
    </row>
    <row r="25" spans="2:22" ht="22.5" customHeight="1" thickBot="1">
      <c r="B25" s="487" t="str">
        <f>IF(エネルギー使用量【入力シート】!J106="","",エネルギー使用量【入力シート】!J106)</f>
        <v/>
      </c>
      <c r="C25" s="488"/>
      <c r="D25" s="488"/>
      <c r="E25" s="488" t="str">
        <f>IF(エネルギー使用量【入力シート】!J107="","",エネルギー使用量【入力シート】!J107)</f>
        <v/>
      </c>
      <c r="F25" s="488"/>
      <c r="G25" s="488"/>
      <c r="H25" s="488" t="str">
        <f>IF(エネルギー使用量【入力シート】!J108="","",エネルギー使用量【入力シート】!J108)</f>
        <v/>
      </c>
      <c r="I25" s="488"/>
      <c r="J25" s="515"/>
      <c r="K25" s="516" t="str">
        <f>IF(E25="","",IF(R22/E25&gt;0,ROUND((R22/E25),2-INT(LOG(R22/E25))),0))</f>
        <v/>
      </c>
      <c r="L25" s="517"/>
      <c r="M25" s="517"/>
      <c r="N25" s="518"/>
      <c r="O25" s="517" t="str">
        <f>IF(E25="","",IF(S22/E25&gt;0,ROUND((S22/E25),2-INT(LOG(S22/E25))),0))</f>
        <v/>
      </c>
      <c r="P25" s="517"/>
      <c r="Q25" s="517"/>
      <c r="R25" s="548"/>
    </row>
    <row r="26" spans="2:22" ht="11.25" customHeight="1">
      <c r="J26" s="262" t="s">
        <v>1363</v>
      </c>
      <c r="K26" s="263" t="s">
        <v>1361</v>
      </c>
      <c r="L26" s="555" t="str">
        <f>IF(E25="","",R22/E25)</f>
        <v/>
      </c>
      <c r="M26" s="555"/>
      <c r="N26" s="555"/>
      <c r="O26" s="263" t="s">
        <v>1362</v>
      </c>
      <c r="P26" s="555" t="str">
        <f>IF(E25="","",S22/E25)</f>
        <v/>
      </c>
      <c r="Q26" s="555"/>
      <c r="R26" s="555"/>
    </row>
    <row r="27" spans="2:22" ht="15.6" hidden="1" outlineLevel="1">
      <c r="H27" s="20" t="str">
        <f>CONCATENATE("tCO2/",H25)</f>
        <v>tCO2/</v>
      </c>
    </row>
    <row r="28" spans="2:22" ht="15" customHeight="1" collapsed="1">
      <c r="B28" s="525" t="s">
        <v>0</v>
      </c>
      <c r="C28" s="526"/>
      <c r="D28" s="526"/>
      <c r="E28" s="526"/>
      <c r="F28" s="527"/>
      <c r="G28" s="541" t="s">
        <v>28</v>
      </c>
      <c r="H28" s="542"/>
      <c r="I28" s="542"/>
      <c r="J28" s="543"/>
      <c r="K28" s="522" t="s">
        <v>438</v>
      </c>
      <c r="L28" s="523"/>
      <c r="M28" s="524"/>
      <c r="N28" s="510" t="s">
        <v>525</v>
      </c>
      <c r="O28" s="549" t="s">
        <v>435</v>
      </c>
      <c r="P28" s="549"/>
      <c r="Q28" s="549"/>
      <c r="R28" s="549"/>
      <c r="S28" s="549"/>
    </row>
    <row r="29" spans="2:22" ht="15" customHeight="1">
      <c r="B29" s="528"/>
      <c r="C29" s="529"/>
      <c r="D29" s="529"/>
      <c r="E29" s="529"/>
      <c r="F29" s="530"/>
      <c r="G29" s="513" t="s">
        <v>397</v>
      </c>
      <c r="H29" s="511" t="s">
        <v>29</v>
      </c>
      <c r="I29" s="538" t="s">
        <v>451</v>
      </c>
      <c r="J29" s="513" t="s">
        <v>396</v>
      </c>
      <c r="K29" s="513" t="s">
        <v>398</v>
      </c>
      <c r="L29" s="511" t="s">
        <v>29</v>
      </c>
      <c r="M29" s="513" t="s">
        <v>395</v>
      </c>
      <c r="N29" s="510"/>
      <c r="O29" s="550" t="s">
        <v>510</v>
      </c>
      <c r="P29" s="550"/>
      <c r="Q29" s="537" t="s">
        <v>29</v>
      </c>
      <c r="R29" s="540" t="s">
        <v>511</v>
      </c>
      <c r="S29" s="540"/>
    </row>
    <row r="30" spans="2:22" ht="18.75" customHeight="1">
      <c r="B30" s="531"/>
      <c r="C30" s="532"/>
      <c r="D30" s="532"/>
      <c r="E30" s="532"/>
      <c r="F30" s="533"/>
      <c r="G30" s="514"/>
      <c r="H30" s="512"/>
      <c r="I30" s="539"/>
      <c r="J30" s="514"/>
      <c r="K30" s="514"/>
      <c r="L30" s="512"/>
      <c r="M30" s="514"/>
      <c r="N30" s="510"/>
      <c r="O30" s="182" t="s">
        <v>436</v>
      </c>
      <c r="P30" s="183" t="s">
        <v>437</v>
      </c>
      <c r="Q30" s="537"/>
      <c r="R30" s="182" t="s">
        <v>436</v>
      </c>
      <c r="S30" s="182" t="s">
        <v>437</v>
      </c>
    </row>
    <row r="31" spans="2:22" ht="15.75" customHeight="1">
      <c r="B31" s="341" t="s">
        <v>31</v>
      </c>
      <c r="C31" s="476" t="s">
        <v>1</v>
      </c>
      <c r="D31" s="477"/>
      <c r="E31" s="477"/>
      <c r="F31" s="478"/>
      <c r="G31" s="56">
        <f>エネルギー使用量【入力シート】!J31</f>
        <v>0</v>
      </c>
      <c r="H31" s="26" t="s">
        <v>424</v>
      </c>
      <c r="I31" s="7">
        <v>38.200000000000003</v>
      </c>
      <c r="J31" s="23">
        <f t="shared" ref="J31:J53" si="0">ROUND(ROUND(G31,0)*I31,0)</f>
        <v>0</v>
      </c>
      <c r="K31" s="56">
        <f>外部供給量【入力シート】!J31</f>
        <v>0</v>
      </c>
      <c r="L31" s="26" t="s">
        <v>424</v>
      </c>
      <c r="M31" s="24">
        <f>ROUND(ROUND(K31,0)*I31,0)</f>
        <v>0</v>
      </c>
      <c r="N31" s="8">
        <f>J31-M31</f>
        <v>0</v>
      </c>
      <c r="O31" s="9">
        <v>1.8700000000000001E-2</v>
      </c>
      <c r="P31" s="9">
        <f>O31</f>
        <v>1.8700000000000001E-2</v>
      </c>
      <c r="Q31" s="120" t="s">
        <v>439</v>
      </c>
      <c r="R31" s="8">
        <f>ROUND(N31*O31*44/12,0)</f>
        <v>0</v>
      </c>
      <c r="S31" s="10">
        <f>R31</f>
        <v>0</v>
      </c>
    </row>
    <row r="32" spans="2:22" ht="15.75" customHeight="1">
      <c r="B32" s="342"/>
      <c r="C32" s="476" t="s">
        <v>2</v>
      </c>
      <c r="D32" s="477"/>
      <c r="E32" s="477"/>
      <c r="F32" s="478"/>
      <c r="G32" s="56">
        <f>エネルギー使用量【入力シート】!J32</f>
        <v>0</v>
      </c>
      <c r="H32" s="26" t="s">
        <v>424</v>
      </c>
      <c r="I32" s="7">
        <v>35.299999999999997</v>
      </c>
      <c r="J32" s="23">
        <f t="shared" si="0"/>
        <v>0</v>
      </c>
      <c r="K32" s="56">
        <f>外部供給量【入力シート】!J32</f>
        <v>0</v>
      </c>
      <c r="L32" s="26" t="s">
        <v>424</v>
      </c>
      <c r="M32" s="24">
        <f t="shared" ref="M32:M52" si="1">ROUND(ROUND(K32,0)*I32,0)</f>
        <v>0</v>
      </c>
      <c r="N32" s="8">
        <f t="shared" ref="N32:N53" si="2">J32-M32</f>
        <v>0</v>
      </c>
      <c r="O32" s="11">
        <v>1.84E-2</v>
      </c>
      <c r="P32" s="9">
        <f t="shared" ref="P32:P33" si="3">O32</f>
        <v>1.84E-2</v>
      </c>
      <c r="Q32" s="120" t="s">
        <v>439</v>
      </c>
      <c r="R32" s="8">
        <f t="shared" ref="R32:R53" si="4">ROUND(N32*O32*44/12,0)</f>
        <v>0</v>
      </c>
      <c r="S32" s="10">
        <f t="shared" ref="S32:S58" si="5">R32</f>
        <v>0</v>
      </c>
    </row>
    <row r="33" spans="2:19" ht="15.75" customHeight="1">
      <c r="B33" s="342"/>
      <c r="C33" s="476" t="s">
        <v>38</v>
      </c>
      <c r="D33" s="477"/>
      <c r="E33" s="477"/>
      <c r="F33" s="478"/>
      <c r="G33" s="56">
        <f>エネルギー使用量【入力シート】!J33</f>
        <v>0</v>
      </c>
      <c r="H33" s="26" t="s">
        <v>424</v>
      </c>
      <c r="I33" s="7">
        <v>34.6</v>
      </c>
      <c r="J33" s="23">
        <f t="shared" si="0"/>
        <v>0</v>
      </c>
      <c r="K33" s="56">
        <f>外部供給量【入力シート】!J33</f>
        <v>0</v>
      </c>
      <c r="L33" s="26" t="s">
        <v>424</v>
      </c>
      <c r="M33" s="24">
        <f t="shared" si="1"/>
        <v>0</v>
      </c>
      <c r="N33" s="8">
        <f t="shared" si="2"/>
        <v>0</v>
      </c>
      <c r="O33" s="11">
        <v>1.83E-2</v>
      </c>
      <c r="P33" s="9">
        <f t="shared" si="3"/>
        <v>1.83E-2</v>
      </c>
      <c r="Q33" s="120" t="s">
        <v>439</v>
      </c>
      <c r="R33" s="8">
        <f t="shared" si="4"/>
        <v>0</v>
      </c>
      <c r="S33" s="10">
        <f t="shared" si="5"/>
        <v>0</v>
      </c>
    </row>
    <row r="34" spans="2:19" ht="15.75" customHeight="1">
      <c r="B34" s="342"/>
      <c r="C34" s="476" t="s">
        <v>33</v>
      </c>
      <c r="D34" s="477"/>
      <c r="E34" s="477"/>
      <c r="F34" s="478"/>
      <c r="G34" s="56">
        <f>エネルギー使用量【入力シート】!J34</f>
        <v>0</v>
      </c>
      <c r="H34" s="26" t="s">
        <v>424</v>
      </c>
      <c r="I34" s="7">
        <v>33.6</v>
      </c>
      <c r="J34" s="23">
        <f t="shared" si="0"/>
        <v>0</v>
      </c>
      <c r="K34" s="56">
        <f>外部供給量【入力シート】!J34</f>
        <v>0</v>
      </c>
      <c r="L34" s="26" t="s">
        <v>424</v>
      </c>
      <c r="M34" s="24">
        <f t="shared" si="1"/>
        <v>0</v>
      </c>
      <c r="N34" s="8">
        <f t="shared" si="2"/>
        <v>0</v>
      </c>
      <c r="O34" s="11">
        <v>1.8200000000000001E-2</v>
      </c>
      <c r="P34" s="9">
        <f>O34</f>
        <v>1.8200000000000001E-2</v>
      </c>
      <c r="Q34" s="120" t="s">
        <v>439</v>
      </c>
      <c r="R34" s="8">
        <f t="shared" si="4"/>
        <v>0</v>
      </c>
      <c r="S34" s="10">
        <f t="shared" si="5"/>
        <v>0</v>
      </c>
    </row>
    <row r="35" spans="2:19" ht="15.75" customHeight="1">
      <c r="B35" s="342"/>
      <c r="C35" s="476" t="s">
        <v>3</v>
      </c>
      <c r="D35" s="477"/>
      <c r="E35" s="477"/>
      <c r="F35" s="478"/>
      <c r="G35" s="56">
        <f>エネルギー使用量【入力シート】!J35</f>
        <v>0</v>
      </c>
      <c r="H35" s="26" t="s">
        <v>424</v>
      </c>
      <c r="I35" s="7">
        <v>36.700000000000003</v>
      </c>
      <c r="J35" s="23">
        <f t="shared" si="0"/>
        <v>0</v>
      </c>
      <c r="K35" s="56">
        <f>外部供給量【入力シート】!J35</f>
        <v>0</v>
      </c>
      <c r="L35" s="26" t="s">
        <v>424</v>
      </c>
      <c r="M35" s="24">
        <f t="shared" si="1"/>
        <v>0</v>
      </c>
      <c r="N35" s="8">
        <f t="shared" si="2"/>
        <v>0</v>
      </c>
      <c r="O35" s="11">
        <v>1.8499999999999999E-2</v>
      </c>
      <c r="P35" s="9">
        <f t="shared" ref="P35:P47" si="6">O35</f>
        <v>1.8499999999999999E-2</v>
      </c>
      <c r="Q35" s="120" t="s">
        <v>439</v>
      </c>
      <c r="R35" s="8">
        <f t="shared" si="4"/>
        <v>0</v>
      </c>
      <c r="S35" s="10">
        <f t="shared" si="5"/>
        <v>0</v>
      </c>
    </row>
    <row r="36" spans="2:19" ht="15.75" customHeight="1">
      <c r="B36" s="342"/>
      <c r="C36" s="476" t="s">
        <v>4</v>
      </c>
      <c r="D36" s="477"/>
      <c r="E36" s="477"/>
      <c r="F36" s="478"/>
      <c r="G36" s="56">
        <f>エネルギー使用量【入力シート】!J36</f>
        <v>0</v>
      </c>
      <c r="H36" s="26" t="s">
        <v>424</v>
      </c>
      <c r="I36" s="7">
        <v>37.700000000000003</v>
      </c>
      <c r="J36" s="23">
        <f t="shared" si="0"/>
        <v>0</v>
      </c>
      <c r="K36" s="56">
        <f>外部供給量【入力シート】!J36</f>
        <v>0</v>
      </c>
      <c r="L36" s="26" t="s">
        <v>424</v>
      </c>
      <c r="M36" s="24">
        <f t="shared" si="1"/>
        <v>0</v>
      </c>
      <c r="N36" s="8">
        <f t="shared" si="2"/>
        <v>0</v>
      </c>
      <c r="O36" s="11">
        <v>1.8700000000000001E-2</v>
      </c>
      <c r="P36" s="9">
        <f t="shared" si="6"/>
        <v>1.8700000000000001E-2</v>
      </c>
      <c r="Q36" s="120" t="s">
        <v>439</v>
      </c>
      <c r="R36" s="8">
        <f t="shared" si="4"/>
        <v>0</v>
      </c>
      <c r="S36" s="10">
        <f t="shared" si="5"/>
        <v>0</v>
      </c>
    </row>
    <row r="37" spans="2:19" ht="15.75" customHeight="1">
      <c r="B37" s="342"/>
      <c r="C37" s="476" t="s">
        <v>5</v>
      </c>
      <c r="D37" s="477"/>
      <c r="E37" s="477"/>
      <c r="F37" s="478"/>
      <c r="G37" s="56">
        <f>エネルギー使用量【入力シート】!J37</f>
        <v>0</v>
      </c>
      <c r="H37" s="26" t="s">
        <v>424</v>
      </c>
      <c r="I37" s="7">
        <v>39.1</v>
      </c>
      <c r="J37" s="23">
        <f t="shared" si="0"/>
        <v>0</v>
      </c>
      <c r="K37" s="56">
        <f>外部供給量【入力シート】!J37</f>
        <v>0</v>
      </c>
      <c r="L37" s="26" t="s">
        <v>424</v>
      </c>
      <c r="M37" s="24">
        <f t="shared" si="1"/>
        <v>0</v>
      </c>
      <c r="N37" s="8">
        <f t="shared" si="2"/>
        <v>0</v>
      </c>
      <c r="O37" s="11">
        <v>1.89E-2</v>
      </c>
      <c r="P37" s="9">
        <f t="shared" si="6"/>
        <v>1.89E-2</v>
      </c>
      <c r="Q37" s="120" t="s">
        <v>439</v>
      </c>
      <c r="R37" s="8">
        <f t="shared" si="4"/>
        <v>0</v>
      </c>
      <c r="S37" s="10">
        <f t="shared" si="5"/>
        <v>0</v>
      </c>
    </row>
    <row r="38" spans="2:19" ht="15.75" customHeight="1">
      <c r="B38" s="342"/>
      <c r="C38" s="476" t="s">
        <v>6</v>
      </c>
      <c r="D38" s="477"/>
      <c r="E38" s="477"/>
      <c r="F38" s="478"/>
      <c r="G38" s="56">
        <f>エネルギー使用量【入力シート】!J38</f>
        <v>0</v>
      </c>
      <c r="H38" s="26" t="s">
        <v>424</v>
      </c>
      <c r="I38" s="7">
        <v>41.9</v>
      </c>
      <c r="J38" s="23">
        <f t="shared" si="0"/>
        <v>0</v>
      </c>
      <c r="K38" s="56">
        <f>外部供給量【入力シート】!J38</f>
        <v>0</v>
      </c>
      <c r="L38" s="26" t="s">
        <v>424</v>
      </c>
      <c r="M38" s="24">
        <f t="shared" si="1"/>
        <v>0</v>
      </c>
      <c r="N38" s="8">
        <f t="shared" si="2"/>
        <v>0</v>
      </c>
      <c r="O38" s="11">
        <v>1.95E-2</v>
      </c>
      <c r="P38" s="9">
        <f t="shared" si="6"/>
        <v>1.95E-2</v>
      </c>
      <c r="Q38" s="120" t="s">
        <v>439</v>
      </c>
      <c r="R38" s="8">
        <f t="shared" si="4"/>
        <v>0</v>
      </c>
      <c r="S38" s="10">
        <f t="shared" si="5"/>
        <v>0</v>
      </c>
    </row>
    <row r="39" spans="2:19" ht="15.75" customHeight="1">
      <c r="B39" s="342"/>
      <c r="C39" s="476" t="s">
        <v>7</v>
      </c>
      <c r="D39" s="477"/>
      <c r="E39" s="477"/>
      <c r="F39" s="478"/>
      <c r="G39" s="56">
        <f>エネルギー使用量【入力シート】!J39</f>
        <v>0</v>
      </c>
      <c r="H39" s="26" t="s">
        <v>34</v>
      </c>
      <c r="I39" s="7">
        <v>40.9</v>
      </c>
      <c r="J39" s="23">
        <f t="shared" si="0"/>
        <v>0</v>
      </c>
      <c r="K39" s="56">
        <f>外部供給量【入力シート】!J39</f>
        <v>0</v>
      </c>
      <c r="L39" s="26" t="s">
        <v>34</v>
      </c>
      <c r="M39" s="24">
        <f t="shared" si="1"/>
        <v>0</v>
      </c>
      <c r="N39" s="8">
        <f t="shared" si="2"/>
        <v>0</v>
      </c>
      <c r="O39" s="11">
        <v>2.0799999999999999E-2</v>
      </c>
      <c r="P39" s="9">
        <f t="shared" si="6"/>
        <v>2.0799999999999999E-2</v>
      </c>
      <c r="Q39" s="120" t="s">
        <v>439</v>
      </c>
      <c r="R39" s="8">
        <f t="shared" si="4"/>
        <v>0</v>
      </c>
      <c r="S39" s="10">
        <f t="shared" si="5"/>
        <v>0</v>
      </c>
    </row>
    <row r="40" spans="2:19" ht="15.75" customHeight="1">
      <c r="B40" s="342"/>
      <c r="C40" s="476" t="s">
        <v>8</v>
      </c>
      <c r="D40" s="477"/>
      <c r="E40" s="477"/>
      <c r="F40" s="478"/>
      <c r="G40" s="56">
        <f>エネルギー使用量【入力シート】!J40</f>
        <v>0</v>
      </c>
      <c r="H40" s="26" t="s">
        <v>34</v>
      </c>
      <c r="I40" s="7">
        <v>29.9</v>
      </c>
      <c r="J40" s="23">
        <f t="shared" si="0"/>
        <v>0</v>
      </c>
      <c r="K40" s="56">
        <f>外部供給量【入力シート】!J40</f>
        <v>0</v>
      </c>
      <c r="L40" s="26" t="s">
        <v>34</v>
      </c>
      <c r="M40" s="24">
        <f t="shared" si="1"/>
        <v>0</v>
      </c>
      <c r="N40" s="8">
        <f t="shared" si="2"/>
        <v>0</v>
      </c>
      <c r="O40" s="11">
        <v>2.5399999999999999E-2</v>
      </c>
      <c r="P40" s="9">
        <f t="shared" si="6"/>
        <v>2.5399999999999999E-2</v>
      </c>
      <c r="Q40" s="120" t="s">
        <v>439</v>
      </c>
      <c r="R40" s="8">
        <f t="shared" si="4"/>
        <v>0</v>
      </c>
      <c r="S40" s="10">
        <f t="shared" si="5"/>
        <v>0</v>
      </c>
    </row>
    <row r="41" spans="2:19" ht="15.75" customHeight="1">
      <c r="B41" s="342"/>
      <c r="C41" s="482" t="s">
        <v>18</v>
      </c>
      <c r="D41" s="484" t="s">
        <v>22</v>
      </c>
      <c r="E41" s="484"/>
      <c r="F41" s="484"/>
      <c r="G41" s="56">
        <f>エネルギー使用量【入力シート】!J41</f>
        <v>0</v>
      </c>
      <c r="H41" s="26" t="s">
        <v>34</v>
      </c>
      <c r="I41" s="7">
        <v>50.8</v>
      </c>
      <c r="J41" s="23">
        <f t="shared" si="0"/>
        <v>0</v>
      </c>
      <c r="K41" s="56">
        <f>外部供給量【入力シート】!J41</f>
        <v>0</v>
      </c>
      <c r="L41" s="26" t="s">
        <v>34</v>
      </c>
      <c r="M41" s="24">
        <f t="shared" si="1"/>
        <v>0</v>
      </c>
      <c r="N41" s="8">
        <f t="shared" si="2"/>
        <v>0</v>
      </c>
      <c r="O41" s="11">
        <v>1.61E-2</v>
      </c>
      <c r="P41" s="9">
        <f t="shared" si="6"/>
        <v>1.61E-2</v>
      </c>
      <c r="Q41" s="120" t="s">
        <v>439</v>
      </c>
      <c r="R41" s="8">
        <f t="shared" si="4"/>
        <v>0</v>
      </c>
      <c r="S41" s="10">
        <f t="shared" si="5"/>
        <v>0</v>
      </c>
    </row>
    <row r="42" spans="2:19" ht="15.75" customHeight="1">
      <c r="B42" s="342"/>
      <c r="C42" s="483"/>
      <c r="D42" s="484" t="s">
        <v>23</v>
      </c>
      <c r="E42" s="484"/>
      <c r="F42" s="484"/>
      <c r="G42" s="56">
        <f>エネルギー使用量【入力シート】!J42</f>
        <v>0</v>
      </c>
      <c r="H42" s="26" t="s">
        <v>30</v>
      </c>
      <c r="I42" s="7">
        <v>44.9</v>
      </c>
      <c r="J42" s="23">
        <f t="shared" si="0"/>
        <v>0</v>
      </c>
      <c r="K42" s="56">
        <f>外部供給量【入力シート】!J42</f>
        <v>0</v>
      </c>
      <c r="L42" s="26" t="s">
        <v>30</v>
      </c>
      <c r="M42" s="24">
        <f t="shared" si="1"/>
        <v>0</v>
      </c>
      <c r="N42" s="8">
        <f t="shared" si="2"/>
        <v>0</v>
      </c>
      <c r="O42" s="11">
        <v>1.4200000000000001E-2</v>
      </c>
      <c r="P42" s="9">
        <f t="shared" si="6"/>
        <v>1.4200000000000001E-2</v>
      </c>
      <c r="Q42" s="120" t="s">
        <v>439</v>
      </c>
      <c r="R42" s="8">
        <f t="shared" si="4"/>
        <v>0</v>
      </c>
      <c r="S42" s="10">
        <f t="shared" si="5"/>
        <v>0</v>
      </c>
    </row>
    <row r="43" spans="2:19" ht="15.75" customHeight="1">
      <c r="B43" s="342"/>
      <c r="C43" s="509" t="s">
        <v>401</v>
      </c>
      <c r="D43" s="484" t="s">
        <v>37</v>
      </c>
      <c r="E43" s="484"/>
      <c r="F43" s="484"/>
      <c r="G43" s="56">
        <f>エネルギー使用量【入力シート】!J43</f>
        <v>0</v>
      </c>
      <c r="H43" s="26" t="s">
        <v>34</v>
      </c>
      <c r="I43" s="7">
        <v>54.6</v>
      </c>
      <c r="J43" s="23">
        <f t="shared" si="0"/>
        <v>0</v>
      </c>
      <c r="K43" s="56">
        <f>外部供給量【入力シート】!J43</f>
        <v>0</v>
      </c>
      <c r="L43" s="26" t="s">
        <v>34</v>
      </c>
      <c r="M43" s="24">
        <f t="shared" si="1"/>
        <v>0</v>
      </c>
      <c r="N43" s="8">
        <f t="shared" si="2"/>
        <v>0</v>
      </c>
      <c r="O43" s="11">
        <v>1.35E-2</v>
      </c>
      <c r="P43" s="9">
        <f t="shared" si="6"/>
        <v>1.35E-2</v>
      </c>
      <c r="Q43" s="120" t="s">
        <v>439</v>
      </c>
      <c r="R43" s="8">
        <f t="shared" si="4"/>
        <v>0</v>
      </c>
      <c r="S43" s="10">
        <f t="shared" si="5"/>
        <v>0</v>
      </c>
    </row>
    <row r="44" spans="2:19" ht="15.75" customHeight="1">
      <c r="B44" s="342"/>
      <c r="C44" s="483"/>
      <c r="D44" s="484" t="s">
        <v>24</v>
      </c>
      <c r="E44" s="484"/>
      <c r="F44" s="484"/>
      <c r="G44" s="56">
        <f>エネルギー使用量【入力シート】!J44</f>
        <v>0</v>
      </c>
      <c r="H44" s="26" t="s">
        <v>30</v>
      </c>
      <c r="I44" s="7">
        <v>43.5</v>
      </c>
      <c r="J44" s="23">
        <f t="shared" si="0"/>
        <v>0</v>
      </c>
      <c r="K44" s="56">
        <f>外部供給量【入力シート】!J44</f>
        <v>0</v>
      </c>
      <c r="L44" s="26" t="s">
        <v>30</v>
      </c>
      <c r="M44" s="24">
        <f t="shared" si="1"/>
        <v>0</v>
      </c>
      <c r="N44" s="8">
        <f t="shared" si="2"/>
        <v>0</v>
      </c>
      <c r="O44" s="11">
        <v>1.3899999999999999E-2</v>
      </c>
      <c r="P44" s="9">
        <f t="shared" si="6"/>
        <v>1.3899999999999999E-2</v>
      </c>
      <c r="Q44" s="120" t="s">
        <v>439</v>
      </c>
      <c r="R44" s="8">
        <f t="shared" si="4"/>
        <v>0</v>
      </c>
      <c r="S44" s="10">
        <f t="shared" si="5"/>
        <v>0</v>
      </c>
    </row>
    <row r="45" spans="2:19" ht="15.75" customHeight="1">
      <c r="B45" s="342"/>
      <c r="C45" s="534" t="s">
        <v>19</v>
      </c>
      <c r="D45" s="484" t="s">
        <v>25</v>
      </c>
      <c r="E45" s="484"/>
      <c r="F45" s="484"/>
      <c r="G45" s="56">
        <f>エネルギー使用量【入力シート】!J45</f>
        <v>0</v>
      </c>
      <c r="H45" s="26" t="s">
        <v>34</v>
      </c>
      <c r="I45" s="7">
        <v>29</v>
      </c>
      <c r="J45" s="23">
        <f t="shared" si="0"/>
        <v>0</v>
      </c>
      <c r="K45" s="56">
        <f>外部供給量【入力シート】!J45</f>
        <v>0</v>
      </c>
      <c r="L45" s="26" t="s">
        <v>34</v>
      </c>
      <c r="M45" s="24">
        <f t="shared" si="1"/>
        <v>0</v>
      </c>
      <c r="N45" s="8">
        <f t="shared" si="2"/>
        <v>0</v>
      </c>
      <c r="O45" s="11">
        <v>2.4500000000000001E-2</v>
      </c>
      <c r="P45" s="9">
        <f t="shared" si="6"/>
        <v>2.4500000000000001E-2</v>
      </c>
      <c r="Q45" s="120" t="s">
        <v>439</v>
      </c>
      <c r="R45" s="8">
        <f t="shared" si="4"/>
        <v>0</v>
      </c>
      <c r="S45" s="10">
        <f t="shared" si="5"/>
        <v>0</v>
      </c>
    </row>
    <row r="46" spans="2:19" ht="15.75" customHeight="1">
      <c r="B46" s="342"/>
      <c r="C46" s="535"/>
      <c r="D46" s="484" t="s">
        <v>26</v>
      </c>
      <c r="E46" s="484"/>
      <c r="F46" s="484"/>
      <c r="G46" s="56">
        <f>エネルギー使用量【入力シート】!J46</f>
        <v>0</v>
      </c>
      <c r="H46" s="26" t="s">
        <v>34</v>
      </c>
      <c r="I46" s="7">
        <v>25.7</v>
      </c>
      <c r="J46" s="23">
        <f t="shared" si="0"/>
        <v>0</v>
      </c>
      <c r="K46" s="56">
        <f>外部供給量【入力シート】!J46</f>
        <v>0</v>
      </c>
      <c r="L46" s="26" t="s">
        <v>34</v>
      </c>
      <c r="M46" s="24">
        <f t="shared" si="1"/>
        <v>0</v>
      </c>
      <c r="N46" s="8">
        <f t="shared" si="2"/>
        <v>0</v>
      </c>
      <c r="O46" s="11">
        <v>2.47E-2</v>
      </c>
      <c r="P46" s="9">
        <f t="shared" si="6"/>
        <v>2.47E-2</v>
      </c>
      <c r="Q46" s="120" t="s">
        <v>439</v>
      </c>
      <c r="R46" s="8">
        <f t="shared" si="4"/>
        <v>0</v>
      </c>
      <c r="S46" s="10">
        <f t="shared" si="5"/>
        <v>0</v>
      </c>
    </row>
    <row r="47" spans="2:19" ht="15.75" customHeight="1">
      <c r="B47" s="342"/>
      <c r="C47" s="536"/>
      <c r="D47" s="484" t="s">
        <v>27</v>
      </c>
      <c r="E47" s="484"/>
      <c r="F47" s="484"/>
      <c r="G47" s="56">
        <f>エネルギー使用量【入力シート】!J47</f>
        <v>0</v>
      </c>
      <c r="H47" s="26" t="s">
        <v>34</v>
      </c>
      <c r="I47" s="7">
        <v>26.9</v>
      </c>
      <c r="J47" s="23">
        <f t="shared" si="0"/>
        <v>0</v>
      </c>
      <c r="K47" s="56">
        <f>外部供給量【入力シート】!J47</f>
        <v>0</v>
      </c>
      <c r="L47" s="26" t="s">
        <v>34</v>
      </c>
      <c r="M47" s="24">
        <f t="shared" si="1"/>
        <v>0</v>
      </c>
      <c r="N47" s="8">
        <f t="shared" si="2"/>
        <v>0</v>
      </c>
      <c r="O47" s="11">
        <v>2.5499999999999998E-2</v>
      </c>
      <c r="P47" s="9">
        <f t="shared" si="6"/>
        <v>2.5499999999999998E-2</v>
      </c>
      <c r="Q47" s="120" t="s">
        <v>439</v>
      </c>
      <c r="R47" s="8">
        <f t="shared" si="4"/>
        <v>0</v>
      </c>
      <c r="S47" s="10">
        <f t="shared" si="5"/>
        <v>0</v>
      </c>
    </row>
    <row r="48" spans="2:19" ht="15.75" customHeight="1">
      <c r="B48" s="342"/>
      <c r="C48" s="476" t="s">
        <v>9</v>
      </c>
      <c r="D48" s="477"/>
      <c r="E48" s="477"/>
      <c r="F48" s="478"/>
      <c r="G48" s="56">
        <f>エネルギー使用量【入力シート】!J48</f>
        <v>0</v>
      </c>
      <c r="H48" s="26" t="s">
        <v>34</v>
      </c>
      <c r="I48" s="7">
        <v>29.4</v>
      </c>
      <c r="J48" s="23">
        <f t="shared" si="0"/>
        <v>0</v>
      </c>
      <c r="K48" s="56">
        <f>外部供給量【入力シート】!J48</f>
        <v>0</v>
      </c>
      <c r="L48" s="26" t="s">
        <v>34</v>
      </c>
      <c r="M48" s="24">
        <f t="shared" si="1"/>
        <v>0</v>
      </c>
      <c r="N48" s="8">
        <f t="shared" si="2"/>
        <v>0</v>
      </c>
      <c r="O48" s="11">
        <v>2.9399999999999999E-2</v>
      </c>
      <c r="P48" s="9">
        <f>O48</f>
        <v>2.9399999999999999E-2</v>
      </c>
      <c r="Q48" s="120" t="s">
        <v>439</v>
      </c>
      <c r="R48" s="8">
        <f t="shared" si="4"/>
        <v>0</v>
      </c>
      <c r="S48" s="10">
        <f t="shared" si="5"/>
        <v>0</v>
      </c>
    </row>
    <row r="49" spans="2:19" ht="15.75" customHeight="1">
      <c r="B49" s="342"/>
      <c r="C49" s="476" t="s">
        <v>35</v>
      </c>
      <c r="D49" s="477"/>
      <c r="E49" s="477"/>
      <c r="F49" s="478"/>
      <c r="G49" s="56">
        <f>エネルギー使用量【入力シート】!J49</f>
        <v>0</v>
      </c>
      <c r="H49" s="26" t="s">
        <v>34</v>
      </c>
      <c r="I49" s="7">
        <v>37.299999999999997</v>
      </c>
      <c r="J49" s="23">
        <f t="shared" si="0"/>
        <v>0</v>
      </c>
      <c r="K49" s="56">
        <f>外部供給量【入力シート】!J49</f>
        <v>0</v>
      </c>
      <c r="L49" s="26" t="s">
        <v>34</v>
      </c>
      <c r="M49" s="24">
        <f t="shared" si="1"/>
        <v>0</v>
      </c>
      <c r="N49" s="8">
        <f t="shared" si="2"/>
        <v>0</v>
      </c>
      <c r="O49" s="11">
        <v>2.0899999999999998E-2</v>
      </c>
      <c r="P49" s="9">
        <f t="shared" ref="P49:P53" si="7">O49</f>
        <v>2.0899999999999998E-2</v>
      </c>
      <c r="Q49" s="120" t="s">
        <v>439</v>
      </c>
      <c r="R49" s="8">
        <f t="shared" si="4"/>
        <v>0</v>
      </c>
      <c r="S49" s="10">
        <f t="shared" si="5"/>
        <v>0</v>
      </c>
    </row>
    <row r="50" spans="2:19" ht="15.75" customHeight="1">
      <c r="B50" s="342"/>
      <c r="C50" s="476" t="s">
        <v>10</v>
      </c>
      <c r="D50" s="477"/>
      <c r="E50" s="477"/>
      <c r="F50" s="478"/>
      <c r="G50" s="56">
        <f>エネルギー使用量【入力シート】!J50</f>
        <v>0</v>
      </c>
      <c r="H50" s="26" t="s">
        <v>30</v>
      </c>
      <c r="I50" s="7">
        <v>21.1</v>
      </c>
      <c r="J50" s="23">
        <f t="shared" si="0"/>
        <v>0</v>
      </c>
      <c r="K50" s="56">
        <f>外部供給量【入力シート】!J50</f>
        <v>0</v>
      </c>
      <c r="L50" s="26" t="s">
        <v>30</v>
      </c>
      <c r="M50" s="24">
        <f t="shared" si="1"/>
        <v>0</v>
      </c>
      <c r="N50" s="8">
        <f t="shared" si="2"/>
        <v>0</v>
      </c>
      <c r="O50" s="11">
        <v>1.0999999999999999E-2</v>
      </c>
      <c r="P50" s="9">
        <f t="shared" si="7"/>
        <v>1.0999999999999999E-2</v>
      </c>
      <c r="Q50" s="120" t="s">
        <v>439</v>
      </c>
      <c r="R50" s="8">
        <f t="shared" si="4"/>
        <v>0</v>
      </c>
      <c r="S50" s="10">
        <f t="shared" si="5"/>
        <v>0</v>
      </c>
    </row>
    <row r="51" spans="2:19" ht="15.75" customHeight="1">
      <c r="B51" s="342"/>
      <c r="C51" s="476" t="s">
        <v>11</v>
      </c>
      <c r="D51" s="477"/>
      <c r="E51" s="477"/>
      <c r="F51" s="478"/>
      <c r="G51" s="56">
        <f>エネルギー使用量【入力シート】!J51</f>
        <v>0</v>
      </c>
      <c r="H51" s="26" t="s">
        <v>30</v>
      </c>
      <c r="I51" s="12">
        <v>3.41</v>
      </c>
      <c r="J51" s="23">
        <f t="shared" si="0"/>
        <v>0</v>
      </c>
      <c r="K51" s="56">
        <f>外部供給量【入力シート】!J51</f>
        <v>0</v>
      </c>
      <c r="L51" s="26" t="s">
        <v>30</v>
      </c>
      <c r="M51" s="24">
        <f t="shared" si="1"/>
        <v>0</v>
      </c>
      <c r="N51" s="8">
        <f t="shared" si="2"/>
        <v>0</v>
      </c>
      <c r="O51" s="11">
        <v>2.63E-2</v>
      </c>
      <c r="P51" s="9">
        <f t="shared" si="7"/>
        <v>2.63E-2</v>
      </c>
      <c r="Q51" s="120" t="s">
        <v>439</v>
      </c>
      <c r="R51" s="8">
        <f t="shared" si="4"/>
        <v>0</v>
      </c>
      <c r="S51" s="10">
        <f t="shared" si="5"/>
        <v>0</v>
      </c>
    </row>
    <row r="52" spans="2:19" ht="15.75" customHeight="1">
      <c r="B52" s="342"/>
      <c r="C52" s="476" t="s">
        <v>12</v>
      </c>
      <c r="D52" s="477"/>
      <c r="E52" s="477"/>
      <c r="F52" s="478"/>
      <c r="G52" s="56">
        <f>エネルギー使用量【入力シート】!J52</f>
        <v>0</v>
      </c>
      <c r="H52" s="26" t="s">
        <v>30</v>
      </c>
      <c r="I52" s="12">
        <v>8.41</v>
      </c>
      <c r="J52" s="23">
        <f t="shared" si="0"/>
        <v>0</v>
      </c>
      <c r="K52" s="56">
        <f>外部供給量【入力シート】!J52</f>
        <v>0</v>
      </c>
      <c r="L52" s="26" t="s">
        <v>30</v>
      </c>
      <c r="M52" s="24">
        <f t="shared" si="1"/>
        <v>0</v>
      </c>
      <c r="N52" s="8">
        <f t="shared" si="2"/>
        <v>0</v>
      </c>
      <c r="O52" s="11">
        <v>3.8399999999999997E-2</v>
      </c>
      <c r="P52" s="9">
        <f t="shared" si="7"/>
        <v>3.8399999999999997E-2</v>
      </c>
      <c r="Q52" s="120" t="s">
        <v>439</v>
      </c>
      <c r="R52" s="8">
        <f t="shared" si="4"/>
        <v>0</v>
      </c>
      <c r="S52" s="10">
        <f t="shared" si="5"/>
        <v>0</v>
      </c>
    </row>
    <row r="53" spans="2:19" ht="15.75" customHeight="1">
      <c r="B53" s="342"/>
      <c r="C53" s="479" t="s">
        <v>39</v>
      </c>
      <c r="D53" s="480"/>
      <c r="E53" s="480"/>
      <c r="F53" s="481"/>
      <c r="G53" s="56">
        <f>エネルギー使用量【入力シート】!J53</f>
        <v>0</v>
      </c>
      <c r="H53" s="26" t="s">
        <v>30</v>
      </c>
      <c r="I53" s="55">
        <f>エネルギー使用量【入力シート】!G53</f>
        <v>45</v>
      </c>
      <c r="J53" s="23">
        <f t="shared" si="0"/>
        <v>0</v>
      </c>
      <c r="K53" s="56">
        <f>外部供給量【入力シート】!J53</f>
        <v>0</v>
      </c>
      <c r="L53" s="26" t="s">
        <v>30</v>
      </c>
      <c r="M53" s="24">
        <f>ROUND(ROUND(K53,0)*I53,0)</f>
        <v>0</v>
      </c>
      <c r="N53" s="8">
        <f t="shared" si="2"/>
        <v>0</v>
      </c>
      <c r="O53" s="11">
        <v>1.3599999999999999E-2</v>
      </c>
      <c r="P53" s="9">
        <f t="shared" si="7"/>
        <v>1.3599999999999999E-2</v>
      </c>
      <c r="Q53" s="120" t="s">
        <v>439</v>
      </c>
      <c r="R53" s="8">
        <f t="shared" si="4"/>
        <v>0</v>
      </c>
      <c r="S53" s="10">
        <f t="shared" si="5"/>
        <v>0</v>
      </c>
    </row>
    <row r="54" spans="2:19" ht="15.75" customHeight="1">
      <c r="B54" s="342"/>
      <c r="C54" s="435" t="s">
        <v>17</v>
      </c>
      <c r="D54" s="436"/>
      <c r="E54" s="436"/>
      <c r="F54" s="447"/>
      <c r="G54" s="57"/>
      <c r="H54" s="58"/>
      <c r="I54" s="59"/>
      <c r="J54" s="60">
        <f>SUM(J31:J53)</f>
        <v>0</v>
      </c>
      <c r="K54" s="57"/>
      <c r="L54" s="58"/>
      <c r="M54" s="60">
        <f>SUM(M31:M53)</f>
        <v>0</v>
      </c>
      <c r="N54" s="61">
        <f>SUM(N31:N53)</f>
        <v>0</v>
      </c>
      <c r="O54" s="57"/>
      <c r="P54" s="57"/>
      <c r="Q54" s="62"/>
      <c r="R54" s="63">
        <f>SUM(R31:R53)</f>
        <v>0</v>
      </c>
      <c r="S54" s="63">
        <f>SUM(S31:S53)</f>
        <v>0</v>
      </c>
    </row>
    <row r="55" spans="2:19" ht="15.75" customHeight="1">
      <c r="B55" s="341" t="s">
        <v>32</v>
      </c>
      <c r="C55" s="489" t="s">
        <v>13</v>
      </c>
      <c r="D55" s="490"/>
      <c r="E55" s="490"/>
      <c r="F55" s="491"/>
      <c r="G55" s="56">
        <f>エネルギー使用量【入力シート】!J55</f>
        <v>0</v>
      </c>
      <c r="H55" s="26" t="s">
        <v>36</v>
      </c>
      <c r="I55" s="12">
        <v>1.02</v>
      </c>
      <c r="J55" s="23">
        <f>ROUND(ROUND(G55,0)*I55,0)</f>
        <v>0</v>
      </c>
      <c r="K55" s="56">
        <f>外部供給量【入力シート】!J55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42"/>
      <c r="C56" s="489" t="s">
        <v>14</v>
      </c>
      <c r="D56" s="490"/>
      <c r="E56" s="490"/>
      <c r="F56" s="491"/>
      <c r="G56" s="56">
        <f>エネルギー使用量【入力シート】!J56</f>
        <v>0</v>
      </c>
      <c r="H56" s="26" t="s">
        <v>36</v>
      </c>
      <c r="I56" s="12">
        <v>1.36</v>
      </c>
      <c r="J56" s="23">
        <f>ROUND(ROUND(G56,0)*I56,0)</f>
        <v>0</v>
      </c>
      <c r="K56" s="56">
        <f>外部供給量【入力シート】!J56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42"/>
      <c r="C57" s="489" t="s">
        <v>15</v>
      </c>
      <c r="D57" s="490"/>
      <c r="E57" s="490"/>
      <c r="F57" s="491"/>
      <c r="G57" s="56">
        <f>エネルギー使用量【入力シート】!J57</f>
        <v>0</v>
      </c>
      <c r="H57" s="26" t="s">
        <v>36</v>
      </c>
      <c r="I57" s="12">
        <v>1.36</v>
      </c>
      <c r="J57" s="23">
        <f>ROUND(ROUND(G57,0)*I57,0)</f>
        <v>0</v>
      </c>
      <c r="K57" s="56">
        <f>外部供給量【入力シート】!J57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42"/>
      <c r="C58" s="489" t="s">
        <v>16</v>
      </c>
      <c r="D58" s="490"/>
      <c r="E58" s="490"/>
      <c r="F58" s="491"/>
      <c r="G58" s="56">
        <f>エネルギー使用量【入力シート】!J58</f>
        <v>0</v>
      </c>
      <c r="H58" s="26" t="s">
        <v>36</v>
      </c>
      <c r="I58" s="12">
        <v>1.36</v>
      </c>
      <c r="J58" s="23">
        <f>ROUND(ROUND(G58,0)*I58,0)</f>
        <v>0</v>
      </c>
      <c r="K58" s="56">
        <f>外部供給量【入力シート】!J58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46"/>
      <c r="C59" s="435" t="s">
        <v>17</v>
      </c>
      <c r="D59" s="436"/>
      <c r="E59" s="436"/>
      <c r="F59" s="447"/>
      <c r="G59" s="61">
        <f>SUM(G55:G58)</f>
        <v>0</v>
      </c>
      <c r="H59" s="64" t="s">
        <v>36</v>
      </c>
      <c r="I59" s="59"/>
      <c r="J59" s="60">
        <f>SUM(J55:J58)</f>
        <v>0</v>
      </c>
      <c r="K59" s="61">
        <f>SUM(K55:K58)</f>
        <v>0</v>
      </c>
      <c r="L59" s="64" t="s">
        <v>36</v>
      </c>
      <c r="M59" s="60">
        <f>SUM(M55:M58)</f>
        <v>0</v>
      </c>
      <c r="N59" s="61">
        <f>SUM(N55:N58)</f>
        <v>0</v>
      </c>
      <c r="O59" s="57"/>
      <c r="P59" s="57"/>
      <c r="Q59" s="62"/>
      <c r="R59" s="63">
        <f>SUM(R55:R58)</f>
        <v>0</v>
      </c>
      <c r="S59" s="63">
        <f>SUM(S55:S58)</f>
        <v>0</v>
      </c>
    </row>
    <row r="60" spans="2:19" ht="17.399999999999999" customHeight="1">
      <c r="B60" s="341" t="s">
        <v>21</v>
      </c>
      <c r="C60" s="466" t="str">
        <f>エネルギー使用量【入力シート】!C60</f>
        <v>A0269_東京電力エナジーパートナー(株)</v>
      </c>
      <c r="D60" s="467"/>
      <c r="E60" s="485" t="str">
        <f>エネルギー使用量【入力シート】!E60</f>
        <v>メニューＬ</v>
      </c>
      <c r="F60" s="15" t="s">
        <v>433</v>
      </c>
      <c r="G60" s="56">
        <f>エネルギー使用量【入力シート】!J60</f>
        <v>0</v>
      </c>
      <c r="H60" s="26" t="s">
        <v>40</v>
      </c>
      <c r="I60" s="12">
        <v>9.9700000000000006</v>
      </c>
      <c r="J60" s="23">
        <f>ROUND(ROUND(G60,0)*I60,0)</f>
        <v>0</v>
      </c>
      <c r="K60" s="56">
        <f>外部供給量【入力シート】!J60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42"/>
      <c r="C61" s="468"/>
      <c r="D61" s="469"/>
      <c r="E61" s="486"/>
      <c r="F61" s="15" t="s">
        <v>434</v>
      </c>
      <c r="G61" s="56">
        <f>エネルギー使用量【入力シート】!J61</f>
        <v>0</v>
      </c>
      <c r="H61" s="26" t="s">
        <v>40</v>
      </c>
      <c r="I61" s="12">
        <v>9.2799999999999994</v>
      </c>
      <c r="J61" s="23">
        <f>ROUND(ROUND(G61,0)*I61,0)</f>
        <v>0</v>
      </c>
      <c r="K61" s="56">
        <f>外部供給量【入力シート】!J61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42"/>
      <c r="C62" s="466" t="str">
        <f>エネルギー使用量【入力シート】!C62</f>
        <v>電気事業者名を選択</v>
      </c>
      <c r="D62" s="467"/>
      <c r="E62" s="485" t="str">
        <f>エネルギー使用量【入力シート】!E62</f>
        <v>メニューＭ</v>
      </c>
      <c r="F62" s="15" t="s">
        <v>433</v>
      </c>
      <c r="G62" s="56">
        <f>エネルギー使用量【入力シート】!J62</f>
        <v>0</v>
      </c>
      <c r="H62" s="26" t="s">
        <v>40</v>
      </c>
      <c r="I62" s="12">
        <v>9.9700000000000006</v>
      </c>
      <c r="J62" s="23">
        <f>ROUND(ROUND(G62,0)*I62,0)</f>
        <v>0</v>
      </c>
      <c r="K62" s="56">
        <f>外部供給量【入力シート】!J62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42"/>
      <c r="C63" s="468"/>
      <c r="D63" s="469"/>
      <c r="E63" s="486"/>
      <c r="F63" s="15" t="s">
        <v>434</v>
      </c>
      <c r="G63" s="56">
        <f>エネルギー使用量【入力シート】!J63</f>
        <v>0</v>
      </c>
      <c r="H63" s="26" t="s">
        <v>40</v>
      </c>
      <c r="I63" s="12">
        <v>9.2799999999999994</v>
      </c>
      <c r="J63" s="23">
        <f>ROUND(ROUND(G63,0)*I63,0)</f>
        <v>0</v>
      </c>
      <c r="K63" s="56">
        <f>外部供給量【入力シート】!J63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42"/>
      <c r="C64" s="466" t="str">
        <f>エネルギー使用量【入力シート】!C64</f>
        <v>電気事業者名を選択</v>
      </c>
      <c r="D64" s="467"/>
      <c r="E64" s="485" t="str">
        <f>エネルギー使用量【入力シート】!E64</f>
        <v>メニューＢ</v>
      </c>
      <c r="F64" s="15" t="s">
        <v>433</v>
      </c>
      <c r="G64" s="56">
        <f>エネルギー使用量【入力シート】!J64</f>
        <v>0</v>
      </c>
      <c r="H64" s="26" t="s">
        <v>40</v>
      </c>
      <c r="I64" s="12">
        <v>9.9700000000000006</v>
      </c>
      <c r="J64" s="23">
        <f>ROUND(ROUND(G64,0)*I64,0)</f>
        <v>0</v>
      </c>
      <c r="K64" s="56">
        <f>外部供給量【入力シート】!J64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42"/>
      <c r="C65" s="468"/>
      <c r="D65" s="469"/>
      <c r="E65" s="486"/>
      <c r="F65" s="15" t="s">
        <v>434</v>
      </c>
      <c r="G65" s="56">
        <f>エネルギー使用量【入力シート】!J65</f>
        <v>0</v>
      </c>
      <c r="H65" s="26" t="s">
        <v>40</v>
      </c>
      <c r="I65" s="12">
        <v>9.2799999999999994</v>
      </c>
      <c r="J65" s="23">
        <f t="shared" ref="J65:J100" si="12">ROUND(ROUND(G65,0)*I65,0)</f>
        <v>0</v>
      </c>
      <c r="K65" s="56">
        <f>外部供給量【入力シート】!J65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42"/>
      <c r="C66" s="466" t="str">
        <f>エネルギー使用量【入力シート】!C66</f>
        <v>電気事業者名を選択</v>
      </c>
      <c r="D66" s="467"/>
      <c r="E66" s="485" t="str">
        <f>エネルギー使用量【入力シート】!E66</f>
        <v>メニューを選択</v>
      </c>
      <c r="F66" s="15" t="s">
        <v>433</v>
      </c>
      <c r="G66" s="56">
        <f>エネルギー使用量【入力シート】!J66</f>
        <v>0</v>
      </c>
      <c r="H66" s="26" t="s">
        <v>40</v>
      </c>
      <c r="I66" s="12">
        <v>9.9700000000000006</v>
      </c>
      <c r="J66" s="23">
        <f t="shared" si="12"/>
        <v>0</v>
      </c>
      <c r="K66" s="56">
        <f>外部供給量【入力シート】!J66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42"/>
      <c r="C67" s="468"/>
      <c r="D67" s="469"/>
      <c r="E67" s="486"/>
      <c r="F67" s="15" t="s">
        <v>434</v>
      </c>
      <c r="G67" s="56">
        <f>エネルギー使用量【入力シート】!J67</f>
        <v>0</v>
      </c>
      <c r="H67" s="26" t="s">
        <v>40</v>
      </c>
      <c r="I67" s="12">
        <v>9.2799999999999994</v>
      </c>
      <c r="J67" s="23">
        <f t="shared" si="12"/>
        <v>0</v>
      </c>
      <c r="K67" s="56">
        <f>外部供給量【入力シート】!J67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42"/>
      <c r="C68" s="466" t="str">
        <f>エネルギー使用量【入力シート】!C68</f>
        <v>電気事業者名を選択</v>
      </c>
      <c r="D68" s="467"/>
      <c r="E68" s="485" t="str">
        <f>エネルギー使用量【入力シート】!E68</f>
        <v>メニューを選択</v>
      </c>
      <c r="F68" s="15" t="s">
        <v>433</v>
      </c>
      <c r="G68" s="56">
        <f>エネルギー使用量【入力シート】!J68</f>
        <v>0</v>
      </c>
      <c r="H68" s="26" t="s">
        <v>40</v>
      </c>
      <c r="I68" s="12">
        <v>9.9700000000000006</v>
      </c>
      <c r="J68" s="23">
        <f t="shared" si="12"/>
        <v>0</v>
      </c>
      <c r="K68" s="56">
        <f>外部供給量【入力シート】!J68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42"/>
      <c r="C69" s="468"/>
      <c r="D69" s="469"/>
      <c r="E69" s="486"/>
      <c r="F69" s="15" t="s">
        <v>434</v>
      </c>
      <c r="G69" s="56">
        <f>エネルギー使用量【入力シート】!J69</f>
        <v>0</v>
      </c>
      <c r="H69" s="26" t="s">
        <v>40</v>
      </c>
      <c r="I69" s="12">
        <v>9.2799999999999994</v>
      </c>
      <c r="J69" s="23">
        <f t="shared" si="12"/>
        <v>0</v>
      </c>
      <c r="K69" s="56">
        <f>外部供給量【入力シート】!J69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42"/>
      <c r="C70" s="466" t="str">
        <f>エネルギー使用量【入力シート】!C70</f>
        <v>電気事業者名を選択</v>
      </c>
      <c r="D70" s="467"/>
      <c r="E70" s="485" t="str">
        <f>エネルギー使用量【入力シート】!E70</f>
        <v>メニューを選択</v>
      </c>
      <c r="F70" s="15" t="s">
        <v>433</v>
      </c>
      <c r="G70" s="56">
        <f>エネルギー使用量【入力シート】!J70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42"/>
      <c r="C71" s="468"/>
      <c r="D71" s="469"/>
      <c r="E71" s="486"/>
      <c r="F71" s="15" t="s">
        <v>434</v>
      </c>
      <c r="G71" s="56">
        <f>エネルギー使用量【入力シート】!J71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42"/>
      <c r="C72" s="466" t="str">
        <f>エネルギー使用量【入力シート】!C72</f>
        <v>電気事業者名を選択</v>
      </c>
      <c r="D72" s="467"/>
      <c r="E72" s="485" t="str">
        <f>エネルギー使用量【入力シート】!E72</f>
        <v>メニューを選択</v>
      </c>
      <c r="F72" s="15" t="s">
        <v>433</v>
      </c>
      <c r="G72" s="56">
        <f>エネルギー使用量【入力シート】!J72</f>
        <v>0</v>
      </c>
      <c r="H72" s="26" t="s">
        <v>40</v>
      </c>
      <c r="I72" s="12">
        <v>9.9700000000000006</v>
      </c>
      <c r="J72" s="23">
        <f t="shared" si="12"/>
        <v>0</v>
      </c>
      <c r="K72" s="1"/>
      <c r="L72" s="26" t="s">
        <v>40</v>
      </c>
      <c r="M72" s="25"/>
      <c r="N72" s="8">
        <f t="shared" ref="N72:N73" si="13">+J72</f>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42"/>
      <c r="C73" s="468"/>
      <c r="D73" s="469"/>
      <c r="E73" s="486"/>
      <c r="F73" s="15" t="s">
        <v>434</v>
      </c>
      <c r="G73" s="56">
        <f>エネルギー使用量【入力シート】!J73</f>
        <v>0</v>
      </c>
      <c r="H73" s="26" t="s">
        <v>40</v>
      </c>
      <c r="I73" s="12">
        <v>9.2799999999999994</v>
      </c>
      <c r="J73" s="23">
        <f t="shared" si="12"/>
        <v>0</v>
      </c>
      <c r="K73" s="1"/>
      <c r="L73" s="26" t="s">
        <v>40</v>
      </c>
      <c r="M73" s="25"/>
      <c r="N73" s="8">
        <f t="shared" si="13"/>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hidden="1" customHeight="1" outlineLevel="1">
      <c r="B74" s="342"/>
      <c r="C74" s="466" t="str">
        <f>エネルギー使用量【入力シート】!C74</f>
        <v>電気事業者名を選択</v>
      </c>
      <c r="D74" s="467"/>
      <c r="E74" s="485" t="str">
        <f>エネルギー使用量【入力シート】!E74</f>
        <v>メニューを選択</v>
      </c>
      <c r="F74" s="15" t="s">
        <v>433</v>
      </c>
      <c r="G74" s="56">
        <f>エネルギー使用量【入力シート】!J74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hidden="1" customHeight="1" outlineLevel="1">
      <c r="B75" s="342"/>
      <c r="C75" s="468"/>
      <c r="D75" s="469"/>
      <c r="E75" s="486"/>
      <c r="F75" s="15" t="s">
        <v>434</v>
      </c>
      <c r="G75" s="56">
        <f>エネルギー使用量【入力シート】!J75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hidden="1" customHeight="1" outlineLevel="1">
      <c r="B76" s="342"/>
      <c r="C76" s="466" t="str">
        <f>エネルギー使用量【入力シート】!C76</f>
        <v>電気事業者名を選択</v>
      </c>
      <c r="D76" s="467"/>
      <c r="E76" s="485" t="str">
        <f>エネルギー使用量【入力シート】!E76</f>
        <v>メニューを選択</v>
      </c>
      <c r="F76" s="15" t="s">
        <v>433</v>
      </c>
      <c r="G76" s="56">
        <f>エネルギー使用量【入力シート】!J76</f>
        <v>0</v>
      </c>
      <c r="H76" s="26" t="s">
        <v>40</v>
      </c>
      <c r="I76" s="12">
        <v>9.9700000000000006</v>
      </c>
      <c r="J76" s="23">
        <f t="shared" si="12"/>
        <v>0</v>
      </c>
      <c r="K76" s="1"/>
      <c r="L76" s="26" t="s">
        <v>40</v>
      </c>
      <c r="M76" s="25"/>
      <c r="N76" s="8">
        <f t="shared" ref="N76:N95" si="14">+J76</f>
        <v>0</v>
      </c>
      <c r="O76" s="16" t="str">
        <f>O77</f>
        <v/>
      </c>
      <c r="P76" s="16" t="str">
        <f>P77</f>
        <v/>
      </c>
      <c r="Q76" s="27" t="s">
        <v>441</v>
      </c>
      <c r="R76" s="17" t="str">
        <f>IF(C76="電気事業者名を選択","",ROUND((G76-K76)*O76*1000,0))</f>
        <v/>
      </c>
      <c r="S76" s="17" t="str">
        <f>IF(C76="電気事業者名を選択","",ROUND((G76-K76)*P76*1000,0))</f>
        <v/>
      </c>
    </row>
    <row r="77" spans="2:19" ht="17.399999999999999" hidden="1" customHeight="1" outlineLevel="1">
      <c r="B77" s="342"/>
      <c r="C77" s="468"/>
      <c r="D77" s="469"/>
      <c r="E77" s="486"/>
      <c r="F77" s="15" t="s">
        <v>434</v>
      </c>
      <c r="G77" s="56">
        <f>エネルギー使用量【入力シート】!J77</f>
        <v>0</v>
      </c>
      <c r="H77" s="26" t="s">
        <v>40</v>
      </c>
      <c r="I77" s="12">
        <v>9.2799999999999994</v>
      </c>
      <c r="J77" s="23">
        <f t="shared" si="12"/>
        <v>0</v>
      </c>
      <c r="K77" s="1"/>
      <c r="L77" s="26" t="s">
        <v>40</v>
      </c>
      <c r="M77" s="25"/>
      <c r="N77" s="8">
        <f t="shared" si="14"/>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hidden="1" customHeight="1" outlineLevel="1">
      <c r="B78" s="342"/>
      <c r="C78" s="466" t="str">
        <f>エネルギー使用量【入力シート】!C78</f>
        <v>電気事業者名を選択</v>
      </c>
      <c r="D78" s="467"/>
      <c r="E78" s="485" t="str">
        <f>エネルギー使用量【入力シート】!E78</f>
        <v>メニューを選択</v>
      </c>
      <c r="F78" s="15" t="s">
        <v>433</v>
      </c>
      <c r="G78" s="56">
        <f>エネルギー使用量【入力シート】!J78</f>
        <v>0</v>
      </c>
      <c r="H78" s="26" t="s">
        <v>40</v>
      </c>
      <c r="I78" s="12">
        <v>9.9700000000000006</v>
      </c>
      <c r="J78" s="23">
        <f t="shared" si="12"/>
        <v>0</v>
      </c>
      <c r="K78" s="1"/>
      <c r="L78" s="26" t="s">
        <v>40</v>
      </c>
      <c r="M78" s="25"/>
      <c r="N78" s="8">
        <f t="shared" si="14"/>
        <v>0</v>
      </c>
      <c r="O78" s="16" t="str">
        <f>O79</f>
        <v/>
      </c>
      <c r="P78" s="16" t="str">
        <f>P79</f>
        <v/>
      </c>
      <c r="Q78" s="27" t="s">
        <v>441</v>
      </c>
      <c r="R78" s="17" t="str">
        <f>IF(C78="電気事業者名を選択","",ROUND((G78-K78)*O78*1000,0))</f>
        <v/>
      </c>
      <c r="S78" s="17" t="str">
        <f>IF(C78="電気事業者名を選択","",ROUND((G78-K78)*P78*1000,0))</f>
        <v/>
      </c>
    </row>
    <row r="79" spans="2:19" ht="17.399999999999999" hidden="1" customHeight="1" outlineLevel="1">
      <c r="B79" s="342"/>
      <c r="C79" s="468"/>
      <c r="D79" s="469"/>
      <c r="E79" s="486"/>
      <c r="F79" s="15" t="s">
        <v>434</v>
      </c>
      <c r="G79" s="56">
        <f>エネルギー使用量【入力シート】!J79</f>
        <v>0</v>
      </c>
      <c r="H79" s="26" t="s">
        <v>40</v>
      </c>
      <c r="I79" s="12">
        <v>9.2799999999999994</v>
      </c>
      <c r="J79" s="23">
        <f t="shared" si="12"/>
        <v>0</v>
      </c>
      <c r="K79" s="1"/>
      <c r="L79" s="26" t="s">
        <v>40</v>
      </c>
      <c r="M79" s="25"/>
      <c r="N79" s="8">
        <f t="shared" si="14"/>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hidden="1" customHeight="1" outlineLevel="1">
      <c r="B80" s="342"/>
      <c r="C80" s="466" t="str">
        <f>エネルギー使用量【入力シート】!C80</f>
        <v>電気事業者名を選択</v>
      </c>
      <c r="D80" s="467"/>
      <c r="E80" s="485" t="str">
        <f>エネルギー使用量【入力シート】!E80</f>
        <v>メニューを選択</v>
      </c>
      <c r="F80" s="15" t="s">
        <v>433</v>
      </c>
      <c r="G80" s="56">
        <f>エネルギー使用量【入力シート】!J80</f>
        <v>0</v>
      </c>
      <c r="H80" s="26" t="s">
        <v>40</v>
      </c>
      <c r="I80" s="12">
        <v>9.9700000000000006</v>
      </c>
      <c r="J80" s="23">
        <f t="shared" si="12"/>
        <v>0</v>
      </c>
      <c r="K80" s="1"/>
      <c r="L80" s="26" t="s">
        <v>40</v>
      </c>
      <c r="M80" s="25"/>
      <c r="N80" s="8">
        <f t="shared" si="14"/>
        <v>0</v>
      </c>
      <c r="O80" s="16" t="str">
        <f>O81</f>
        <v/>
      </c>
      <c r="P80" s="16" t="str">
        <f>P81</f>
        <v/>
      </c>
      <c r="Q80" s="27" t="s">
        <v>441</v>
      </c>
      <c r="R80" s="17" t="str">
        <f>IF(C80="電気事業者名を選択","",ROUND((G80-K80)*O80*1000,0))</f>
        <v/>
      </c>
      <c r="S80" s="17" t="str">
        <f>IF(C80="電気事業者名を選択","",ROUND((G80-K80)*P80*1000,0))</f>
        <v/>
      </c>
    </row>
    <row r="81" spans="2:19" ht="17.399999999999999" hidden="1" customHeight="1" outlineLevel="1">
      <c r="B81" s="342"/>
      <c r="C81" s="468"/>
      <c r="D81" s="469"/>
      <c r="E81" s="486"/>
      <c r="F81" s="15" t="s">
        <v>434</v>
      </c>
      <c r="G81" s="56">
        <f>エネルギー使用量【入力シート】!J81</f>
        <v>0</v>
      </c>
      <c r="H81" s="26" t="s">
        <v>40</v>
      </c>
      <c r="I81" s="12">
        <v>9.2799999999999994</v>
      </c>
      <c r="J81" s="23">
        <f t="shared" si="12"/>
        <v>0</v>
      </c>
      <c r="K81" s="1"/>
      <c r="L81" s="26" t="s">
        <v>40</v>
      </c>
      <c r="M81" s="25"/>
      <c r="N81" s="8">
        <f t="shared" si="14"/>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hidden="1" customHeight="1" outlineLevel="1">
      <c r="B82" s="342"/>
      <c r="C82" s="466" t="str">
        <f>エネルギー使用量【入力シート】!C82</f>
        <v>電気事業者名を選択</v>
      </c>
      <c r="D82" s="467"/>
      <c r="E82" s="485" t="str">
        <f>エネルギー使用量【入力シート】!E82</f>
        <v>メニューを選択</v>
      </c>
      <c r="F82" s="15" t="s">
        <v>433</v>
      </c>
      <c r="G82" s="56">
        <f>エネルギー使用量【入力シート】!J82</f>
        <v>0</v>
      </c>
      <c r="H82" s="26" t="s">
        <v>40</v>
      </c>
      <c r="I82" s="12">
        <v>9.9700000000000006</v>
      </c>
      <c r="J82" s="23">
        <f t="shared" si="12"/>
        <v>0</v>
      </c>
      <c r="K82" s="1"/>
      <c r="L82" s="26" t="s">
        <v>40</v>
      </c>
      <c r="M82" s="25"/>
      <c r="N82" s="8">
        <f t="shared" si="14"/>
        <v>0</v>
      </c>
      <c r="O82" s="16" t="str">
        <f>O83</f>
        <v/>
      </c>
      <c r="P82" s="16" t="str">
        <f>P83</f>
        <v/>
      </c>
      <c r="Q82" s="27" t="s">
        <v>441</v>
      </c>
      <c r="R82" s="17" t="str">
        <f>IF(C82="電気事業者名を選択","",ROUND((G82-K82)*O82*1000,0))</f>
        <v/>
      </c>
      <c r="S82" s="17" t="str">
        <f>IF(C82="電気事業者名を選択","",ROUND((G82-K82)*P82*1000,0))</f>
        <v/>
      </c>
    </row>
    <row r="83" spans="2:19" ht="17.399999999999999" hidden="1" customHeight="1" outlineLevel="1">
      <c r="B83" s="342"/>
      <c r="C83" s="468"/>
      <c r="D83" s="469"/>
      <c r="E83" s="486"/>
      <c r="F83" s="15" t="s">
        <v>434</v>
      </c>
      <c r="G83" s="56">
        <f>エネルギー使用量【入力シート】!J83</f>
        <v>0</v>
      </c>
      <c r="H83" s="26" t="s">
        <v>40</v>
      </c>
      <c r="I83" s="12">
        <v>9.2799999999999994</v>
      </c>
      <c r="J83" s="23">
        <f t="shared" si="12"/>
        <v>0</v>
      </c>
      <c r="K83" s="1"/>
      <c r="L83" s="26" t="s">
        <v>40</v>
      </c>
      <c r="M83" s="25"/>
      <c r="N83" s="8">
        <f t="shared" si="14"/>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hidden="1" customHeight="1" outlineLevel="1">
      <c r="B84" s="342"/>
      <c r="C84" s="466" t="str">
        <f>エネルギー使用量【入力シート】!C84</f>
        <v>電気事業者名を選択</v>
      </c>
      <c r="D84" s="467"/>
      <c r="E84" s="485" t="str">
        <f>エネルギー使用量【入力シート】!E84</f>
        <v>メニューを選択</v>
      </c>
      <c r="F84" s="15" t="s">
        <v>433</v>
      </c>
      <c r="G84" s="56">
        <f>エネルギー使用量【入力シート】!J84</f>
        <v>0</v>
      </c>
      <c r="H84" s="26" t="s">
        <v>40</v>
      </c>
      <c r="I84" s="12">
        <v>9.9700000000000006</v>
      </c>
      <c r="J84" s="23">
        <f t="shared" si="12"/>
        <v>0</v>
      </c>
      <c r="K84" s="1"/>
      <c r="L84" s="26" t="s">
        <v>40</v>
      </c>
      <c r="M84" s="25"/>
      <c r="N84" s="8">
        <f t="shared" si="14"/>
        <v>0</v>
      </c>
      <c r="O84" s="16" t="str">
        <f>O85</f>
        <v/>
      </c>
      <c r="P84" s="16" t="str">
        <f>P85</f>
        <v/>
      </c>
      <c r="Q84" s="27" t="s">
        <v>441</v>
      </c>
      <c r="R84" s="17" t="str">
        <f>IF(C84="電気事業者名を選択","",ROUND((G84-K84)*O84*1000,0))</f>
        <v/>
      </c>
      <c r="S84" s="17" t="str">
        <f>IF(C84="電気事業者名を選択","",ROUND((G84-K84)*P84*1000,0))</f>
        <v/>
      </c>
    </row>
    <row r="85" spans="2:19" ht="17.399999999999999" hidden="1" customHeight="1" outlineLevel="1">
      <c r="B85" s="342"/>
      <c r="C85" s="468"/>
      <c r="D85" s="469"/>
      <c r="E85" s="486"/>
      <c r="F85" s="15" t="s">
        <v>434</v>
      </c>
      <c r="G85" s="56">
        <f>エネルギー使用量【入力シート】!J85</f>
        <v>0</v>
      </c>
      <c r="H85" s="26" t="s">
        <v>40</v>
      </c>
      <c r="I85" s="12">
        <v>9.2799999999999994</v>
      </c>
      <c r="J85" s="23">
        <f t="shared" si="12"/>
        <v>0</v>
      </c>
      <c r="K85" s="1"/>
      <c r="L85" s="26" t="s">
        <v>40</v>
      </c>
      <c r="M85" s="25"/>
      <c r="N85" s="8">
        <f t="shared" si="14"/>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hidden="1" customHeight="1" outlineLevel="1">
      <c r="B86" s="342"/>
      <c r="C86" s="466" t="str">
        <f>エネルギー使用量【入力シート】!C86</f>
        <v>電気事業者名を選択</v>
      </c>
      <c r="D86" s="467"/>
      <c r="E86" s="485" t="str">
        <f>エネルギー使用量【入力シート】!E86</f>
        <v>メニューを選択</v>
      </c>
      <c r="F86" s="15" t="s">
        <v>433</v>
      </c>
      <c r="G86" s="56">
        <f>エネルギー使用量【入力シート】!J86</f>
        <v>0</v>
      </c>
      <c r="H86" s="26" t="s">
        <v>40</v>
      </c>
      <c r="I86" s="12">
        <v>9.9700000000000006</v>
      </c>
      <c r="J86" s="23">
        <f t="shared" si="12"/>
        <v>0</v>
      </c>
      <c r="K86" s="1"/>
      <c r="L86" s="26" t="s">
        <v>40</v>
      </c>
      <c r="M86" s="25"/>
      <c r="N86" s="8">
        <f t="shared" ref="N86:N87" si="15">+J86</f>
        <v>0</v>
      </c>
      <c r="O86" s="16" t="str">
        <f>O87</f>
        <v/>
      </c>
      <c r="P86" s="16" t="str">
        <f>P87</f>
        <v/>
      </c>
      <c r="Q86" s="27" t="s">
        <v>441</v>
      </c>
      <c r="R86" s="17" t="str">
        <f>IF(C86="電気事業者名を選択","",ROUND((G86-K86)*O86*1000,0))</f>
        <v/>
      </c>
      <c r="S86" s="17" t="str">
        <f>IF(C86="電気事業者名を選択","",ROUND((G86-K86)*P86*1000,0))</f>
        <v/>
      </c>
    </row>
    <row r="87" spans="2:19" ht="17.399999999999999" hidden="1" customHeight="1" outlineLevel="1">
      <c r="B87" s="342"/>
      <c r="C87" s="468"/>
      <c r="D87" s="469"/>
      <c r="E87" s="486"/>
      <c r="F87" s="15" t="s">
        <v>434</v>
      </c>
      <c r="G87" s="56">
        <f>エネルギー使用量【入力シート】!J87</f>
        <v>0</v>
      </c>
      <c r="H87" s="26" t="s">
        <v>40</v>
      </c>
      <c r="I87" s="12">
        <v>9.2799999999999994</v>
      </c>
      <c r="J87" s="23">
        <f t="shared" si="12"/>
        <v>0</v>
      </c>
      <c r="K87" s="1"/>
      <c r="L87" s="26" t="s">
        <v>40</v>
      </c>
      <c r="M87" s="25"/>
      <c r="N87" s="8">
        <f t="shared" si="15"/>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hidden="1" customHeight="1" outlineLevel="1">
      <c r="B88" s="342"/>
      <c r="C88" s="466" t="str">
        <f>エネルギー使用量【入力シート】!C88</f>
        <v>電気事業者名を選択</v>
      </c>
      <c r="D88" s="467"/>
      <c r="E88" s="485" t="str">
        <f>エネルギー使用量【入力シート】!E88</f>
        <v>メニューを選択</v>
      </c>
      <c r="F88" s="15" t="s">
        <v>433</v>
      </c>
      <c r="G88" s="56">
        <f>エネルギー使用量【入力シート】!J88</f>
        <v>0</v>
      </c>
      <c r="H88" s="26" t="s">
        <v>40</v>
      </c>
      <c r="I88" s="12">
        <v>9.9700000000000006</v>
      </c>
      <c r="J88" s="23">
        <f t="shared" si="12"/>
        <v>0</v>
      </c>
      <c r="K88" s="1"/>
      <c r="L88" s="26" t="s">
        <v>40</v>
      </c>
      <c r="M88" s="25"/>
      <c r="N88" s="8">
        <f t="shared" si="14"/>
        <v>0</v>
      </c>
      <c r="O88" s="16" t="str">
        <f>O89</f>
        <v/>
      </c>
      <c r="P88" s="16" t="str">
        <f>P89</f>
        <v/>
      </c>
      <c r="Q88" s="27" t="s">
        <v>441</v>
      </c>
      <c r="R88" s="17" t="str">
        <f>IF(C88="電気事業者名を選択","",ROUND((G88-K88)*O88*1000,0))</f>
        <v/>
      </c>
      <c r="S88" s="17" t="str">
        <f>IF(C88="電気事業者名を選択","",ROUND((G88-K88)*P88*1000,0))</f>
        <v/>
      </c>
    </row>
    <row r="89" spans="2:19" ht="17.399999999999999" hidden="1" customHeight="1" outlineLevel="1">
      <c r="B89" s="342"/>
      <c r="C89" s="468"/>
      <c r="D89" s="469"/>
      <c r="E89" s="486"/>
      <c r="F89" s="15" t="s">
        <v>434</v>
      </c>
      <c r="G89" s="56">
        <f>エネルギー使用量【入力シート】!J89</f>
        <v>0</v>
      </c>
      <c r="H89" s="26" t="s">
        <v>40</v>
      </c>
      <c r="I89" s="12">
        <v>9.2799999999999994</v>
      </c>
      <c r="J89" s="23">
        <f t="shared" si="12"/>
        <v>0</v>
      </c>
      <c r="K89" s="1"/>
      <c r="L89" s="26" t="s">
        <v>40</v>
      </c>
      <c r="M89" s="25"/>
      <c r="N89" s="8">
        <f t="shared" si="14"/>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hidden="1" customHeight="1" outlineLevel="1">
      <c r="B90" s="342"/>
      <c r="C90" s="466" t="str">
        <f>エネルギー使用量【入力シート】!C90</f>
        <v>電気事業者名を選択</v>
      </c>
      <c r="D90" s="467"/>
      <c r="E90" s="485" t="str">
        <f>エネルギー使用量【入力シート】!E90</f>
        <v>メニューを選択</v>
      </c>
      <c r="F90" s="15" t="s">
        <v>433</v>
      </c>
      <c r="G90" s="56">
        <f>エネルギー使用量【入力シート】!J90</f>
        <v>0</v>
      </c>
      <c r="H90" s="26" t="s">
        <v>40</v>
      </c>
      <c r="I90" s="12">
        <v>9.9700000000000006</v>
      </c>
      <c r="J90" s="23">
        <f t="shared" si="12"/>
        <v>0</v>
      </c>
      <c r="K90" s="1"/>
      <c r="L90" s="26" t="s">
        <v>40</v>
      </c>
      <c r="M90" s="25"/>
      <c r="N90" s="8">
        <f t="shared" si="14"/>
        <v>0</v>
      </c>
      <c r="O90" s="16" t="str">
        <f>O91</f>
        <v/>
      </c>
      <c r="P90" s="16" t="str">
        <f>P91</f>
        <v/>
      </c>
      <c r="Q90" s="27" t="s">
        <v>441</v>
      </c>
      <c r="R90" s="17" t="str">
        <f>IF(C90="電気事業者名を選択","",ROUND((G90-K90)*O90*1000,0))</f>
        <v/>
      </c>
      <c r="S90" s="17" t="str">
        <f>IF(C90="電気事業者名を選択","",ROUND((G90-K90)*P90*1000,0))</f>
        <v/>
      </c>
    </row>
    <row r="91" spans="2:19" ht="17.399999999999999" hidden="1" customHeight="1" outlineLevel="1">
      <c r="B91" s="342"/>
      <c r="C91" s="468"/>
      <c r="D91" s="469"/>
      <c r="E91" s="486"/>
      <c r="F91" s="15" t="s">
        <v>434</v>
      </c>
      <c r="G91" s="56">
        <f>エネルギー使用量【入力シート】!J91</f>
        <v>0</v>
      </c>
      <c r="H91" s="26" t="s">
        <v>40</v>
      </c>
      <c r="I91" s="12">
        <v>9.2799999999999994</v>
      </c>
      <c r="J91" s="23">
        <f t="shared" si="12"/>
        <v>0</v>
      </c>
      <c r="K91" s="1"/>
      <c r="L91" s="26" t="s">
        <v>40</v>
      </c>
      <c r="M91" s="25"/>
      <c r="N91" s="8">
        <f t="shared" si="14"/>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hidden="1" customHeight="1" outlineLevel="1">
      <c r="B92" s="342"/>
      <c r="C92" s="466" t="str">
        <f>エネルギー使用量【入力シート】!C92</f>
        <v>電気事業者名を選択</v>
      </c>
      <c r="D92" s="467"/>
      <c r="E92" s="485" t="str">
        <f>エネルギー使用量【入力シート】!E92</f>
        <v>メニューを選択</v>
      </c>
      <c r="F92" s="15" t="s">
        <v>433</v>
      </c>
      <c r="G92" s="56">
        <f>エネルギー使用量【入力シート】!J92</f>
        <v>0</v>
      </c>
      <c r="H92" s="26" t="s">
        <v>40</v>
      </c>
      <c r="I92" s="12">
        <v>9.9700000000000006</v>
      </c>
      <c r="J92" s="23">
        <f t="shared" si="12"/>
        <v>0</v>
      </c>
      <c r="K92" s="1"/>
      <c r="L92" s="26" t="s">
        <v>40</v>
      </c>
      <c r="M92" s="25"/>
      <c r="N92" s="8">
        <f t="shared" si="14"/>
        <v>0</v>
      </c>
      <c r="O92" s="16" t="str">
        <f>O93</f>
        <v/>
      </c>
      <c r="P92" s="16" t="str">
        <f>P93</f>
        <v/>
      </c>
      <c r="Q92" s="27" t="s">
        <v>441</v>
      </c>
      <c r="R92" s="17" t="str">
        <f>IF(C92="電気事業者名を選択","",ROUND((G92-K92)*O92*1000,0))</f>
        <v/>
      </c>
      <c r="S92" s="17" t="str">
        <f>IF(C92="電気事業者名を選択","",ROUND((G92-K92)*P92*1000,0))</f>
        <v/>
      </c>
    </row>
    <row r="93" spans="2:19" ht="17.399999999999999" hidden="1" customHeight="1" outlineLevel="1">
      <c r="B93" s="342"/>
      <c r="C93" s="468"/>
      <c r="D93" s="469"/>
      <c r="E93" s="486"/>
      <c r="F93" s="15" t="s">
        <v>434</v>
      </c>
      <c r="G93" s="56">
        <f>エネルギー使用量【入力シート】!J93</f>
        <v>0</v>
      </c>
      <c r="H93" s="26" t="s">
        <v>40</v>
      </c>
      <c r="I93" s="12">
        <v>9.2799999999999994</v>
      </c>
      <c r="J93" s="23">
        <f t="shared" si="12"/>
        <v>0</v>
      </c>
      <c r="K93" s="1"/>
      <c r="L93" s="26" t="s">
        <v>40</v>
      </c>
      <c r="M93" s="25"/>
      <c r="N93" s="8">
        <f t="shared" si="14"/>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hidden="1" customHeight="1" outlineLevel="1">
      <c r="B94" s="342"/>
      <c r="C94" s="466" t="str">
        <f>エネルギー使用量【入力シート】!C94</f>
        <v>電気事業者名を選択</v>
      </c>
      <c r="D94" s="467"/>
      <c r="E94" s="485" t="str">
        <f>エネルギー使用量【入力シート】!E94</f>
        <v>メニューを選択</v>
      </c>
      <c r="F94" s="15" t="s">
        <v>433</v>
      </c>
      <c r="G94" s="56">
        <f>エネルギー使用量【入力シート】!J94</f>
        <v>0</v>
      </c>
      <c r="H94" s="26" t="s">
        <v>40</v>
      </c>
      <c r="I94" s="12">
        <v>9.9700000000000006</v>
      </c>
      <c r="J94" s="23">
        <f t="shared" si="12"/>
        <v>0</v>
      </c>
      <c r="K94" s="1"/>
      <c r="L94" s="26" t="s">
        <v>40</v>
      </c>
      <c r="M94" s="25"/>
      <c r="N94" s="8">
        <f t="shared" si="14"/>
        <v>0</v>
      </c>
      <c r="O94" s="16" t="str">
        <f>O95</f>
        <v/>
      </c>
      <c r="P94" s="16" t="str">
        <f>P95</f>
        <v/>
      </c>
      <c r="Q94" s="27" t="s">
        <v>441</v>
      </c>
      <c r="R94" s="17" t="str">
        <f>IF(C94="電気事業者名を選択","",ROUND((G94-K94)*O94*1000,0))</f>
        <v/>
      </c>
      <c r="S94" s="17" t="str">
        <f>IF(C94="電気事業者名を選択","",ROUND((G94-K94)*P94*1000,0))</f>
        <v/>
      </c>
    </row>
    <row r="95" spans="2:19" ht="17.399999999999999" hidden="1" customHeight="1" outlineLevel="1">
      <c r="B95" s="342"/>
      <c r="C95" s="468"/>
      <c r="D95" s="469"/>
      <c r="E95" s="486"/>
      <c r="F95" s="15" t="s">
        <v>434</v>
      </c>
      <c r="G95" s="56">
        <f>エネルギー使用量【入力シート】!J95</f>
        <v>0</v>
      </c>
      <c r="H95" s="26" t="s">
        <v>40</v>
      </c>
      <c r="I95" s="12">
        <v>9.2799999999999994</v>
      </c>
      <c r="J95" s="23">
        <f t="shared" si="12"/>
        <v>0</v>
      </c>
      <c r="K95" s="1"/>
      <c r="L95" s="26" t="s">
        <v>40</v>
      </c>
      <c r="M95" s="25"/>
      <c r="N95" s="8">
        <f t="shared" si="14"/>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hidden="1" customHeight="1" outlineLevel="1">
      <c r="B96" s="342"/>
      <c r="C96" s="466" t="str">
        <f>エネルギー使用量【入力シート】!C96</f>
        <v>電気事業者名を選択</v>
      </c>
      <c r="D96" s="467"/>
      <c r="E96" s="485" t="str">
        <f>エネルギー使用量【入力シート】!E96</f>
        <v>メニューを選択</v>
      </c>
      <c r="F96" s="15" t="s">
        <v>433</v>
      </c>
      <c r="G96" s="56">
        <f>エネルギー使用量【入力シート】!J96</f>
        <v>0</v>
      </c>
      <c r="H96" s="26" t="s">
        <v>40</v>
      </c>
      <c r="I96" s="12">
        <v>9.9700000000000006</v>
      </c>
      <c r="J96" s="23">
        <f t="shared" si="12"/>
        <v>0</v>
      </c>
      <c r="K96" s="1"/>
      <c r="L96" s="26" t="s">
        <v>40</v>
      </c>
      <c r="M96" s="25"/>
      <c r="N96" s="8">
        <f t="shared" ref="N96:N97" si="16">+J96</f>
        <v>0</v>
      </c>
      <c r="O96" s="16" t="str">
        <f>O97</f>
        <v/>
      </c>
      <c r="P96" s="16" t="str">
        <f>P97</f>
        <v/>
      </c>
      <c r="Q96" s="27" t="s">
        <v>441</v>
      </c>
      <c r="R96" s="17" t="str">
        <f>IF(C96="電気事業者名を選択","",ROUND((G96-K96)*O96*1000,0))</f>
        <v/>
      </c>
      <c r="S96" s="17" t="str">
        <f>IF(C96="電気事業者名を選択","",ROUND((G96-K96)*P96*1000,0))</f>
        <v/>
      </c>
    </row>
    <row r="97" spans="2:19" ht="17.399999999999999" hidden="1" customHeight="1" outlineLevel="1">
      <c r="B97" s="342"/>
      <c r="C97" s="468"/>
      <c r="D97" s="469"/>
      <c r="E97" s="486"/>
      <c r="F97" s="15" t="s">
        <v>434</v>
      </c>
      <c r="G97" s="56">
        <f>エネルギー使用量【入力シート】!J97</f>
        <v>0</v>
      </c>
      <c r="H97" s="26" t="s">
        <v>40</v>
      </c>
      <c r="I97" s="12">
        <v>9.2799999999999994</v>
      </c>
      <c r="J97" s="23">
        <f t="shared" si="12"/>
        <v>0</v>
      </c>
      <c r="K97" s="1"/>
      <c r="L97" s="26" t="s">
        <v>40</v>
      </c>
      <c r="M97" s="25"/>
      <c r="N97" s="8">
        <f t="shared" si="16"/>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hidden="1" customHeight="1" outlineLevel="1">
      <c r="B98" s="342"/>
      <c r="C98" s="466" t="str">
        <f>エネルギー使用量【入力シート】!C98</f>
        <v>電気事業者名を選択</v>
      </c>
      <c r="D98" s="467"/>
      <c r="E98" s="485" t="str">
        <f>エネルギー使用量【入力シート】!E98</f>
        <v>メニューを選択</v>
      </c>
      <c r="F98" s="15" t="s">
        <v>433</v>
      </c>
      <c r="G98" s="56">
        <f>エネルギー使用量【入力シート】!J98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hidden="1" customHeight="1" outlineLevel="1">
      <c r="B99" s="342"/>
      <c r="C99" s="468"/>
      <c r="D99" s="469"/>
      <c r="E99" s="486"/>
      <c r="F99" s="15" t="s">
        <v>434</v>
      </c>
      <c r="G99" s="56">
        <f>エネルギー使用量【入力シート】!J99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ollapsed="1">
      <c r="B100" s="342"/>
      <c r="C100" s="181" t="s">
        <v>20</v>
      </c>
      <c r="D100" s="330" t="s">
        <v>526</v>
      </c>
      <c r="E100" s="330"/>
      <c r="F100" s="330"/>
      <c r="G100" s="56">
        <f>エネルギー使用量【入力シート】!J100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1095</v>
      </c>
      <c r="R100" s="17">
        <f>IF(G100="","",ROUND((G100-K100)*O100*1000,0))</f>
        <v>0</v>
      </c>
      <c r="S100" s="17">
        <f>IF(G100="","",ROUND((G100-K100)*P100*1000,0))</f>
        <v>0</v>
      </c>
    </row>
    <row r="101" spans="2:19" ht="17.399999999999999" customHeight="1" thickBot="1">
      <c r="B101" s="342"/>
      <c r="C101" s="508" t="s">
        <v>17</v>
      </c>
      <c r="D101" s="508"/>
      <c r="E101" s="508"/>
      <c r="F101" s="508"/>
      <c r="G101" s="65">
        <f>SUM(G60:G100)</f>
        <v>0</v>
      </c>
      <c r="H101" s="66" t="s">
        <v>40</v>
      </c>
      <c r="I101" s="67"/>
      <c r="J101" s="68">
        <f>SUM(J60:J100)</f>
        <v>0</v>
      </c>
      <c r="K101" s="69"/>
      <c r="L101" s="70" t="s">
        <v>399</v>
      </c>
      <c r="M101" s="71"/>
      <c r="N101" s="72"/>
      <c r="O101" s="72"/>
      <c r="P101" s="72"/>
      <c r="Q101" s="73"/>
      <c r="R101" s="74">
        <f>SUM(R60:R100)</f>
        <v>0</v>
      </c>
      <c r="S101" s="74">
        <f>SUM(S60:S100)</f>
        <v>0</v>
      </c>
    </row>
    <row r="102" spans="2:19" ht="17.399999999999999" customHeight="1" thickTop="1">
      <c r="B102" s="492" t="s">
        <v>400</v>
      </c>
      <c r="C102" s="493"/>
      <c r="D102" s="493"/>
      <c r="E102" s="493"/>
      <c r="F102" s="494"/>
      <c r="G102" s="157"/>
      <c r="H102" s="158"/>
      <c r="I102" s="159"/>
      <c r="J102" s="160">
        <f>ROUND(J54+J59+J101,0)</f>
        <v>0</v>
      </c>
      <c r="K102" s="161"/>
      <c r="L102" s="162"/>
      <c r="M102" s="163"/>
      <c r="N102" s="161"/>
      <c r="O102" s="164"/>
      <c r="P102" s="165"/>
      <c r="Q102" s="162"/>
      <c r="R102" s="165">
        <f>+R54+R59+R101</f>
        <v>0</v>
      </c>
      <c r="S102" s="165">
        <f>+S54+S59+S101</f>
        <v>0</v>
      </c>
    </row>
    <row r="103" spans="2:19" ht="13.5" customHeight="1">
      <c r="B103" s="495" t="s">
        <v>527</v>
      </c>
      <c r="C103" s="495"/>
      <c r="D103" s="495"/>
      <c r="E103" s="495"/>
      <c r="F103" s="495"/>
      <c r="G103" s="495"/>
      <c r="H103" s="495"/>
      <c r="I103" s="495"/>
      <c r="J103" s="495"/>
      <c r="K103" s="495"/>
      <c r="L103" s="495"/>
      <c r="M103" s="495"/>
      <c r="N103" s="495"/>
      <c r="O103" s="495"/>
      <c r="P103" s="495"/>
      <c r="Q103" s="495"/>
      <c r="R103" s="495"/>
      <c r="S103" s="495"/>
    </row>
    <row r="104" spans="2:19">
      <c r="B104" s="496"/>
      <c r="C104" s="496"/>
      <c r="D104" s="496"/>
      <c r="E104" s="496"/>
      <c r="F104" s="496"/>
      <c r="G104" s="496"/>
      <c r="H104" s="496"/>
      <c r="I104" s="496"/>
      <c r="J104" s="496"/>
      <c r="K104" s="496"/>
      <c r="L104" s="496"/>
      <c r="M104" s="496"/>
      <c r="N104" s="496"/>
      <c r="O104" s="496"/>
      <c r="P104" s="496"/>
      <c r="Q104" s="496"/>
      <c r="R104" s="496"/>
      <c r="S104" s="496"/>
    </row>
    <row r="105" spans="2:19" ht="14.4">
      <c r="B105" s="19" t="s">
        <v>528</v>
      </c>
      <c r="C105" s="171"/>
      <c r="D105" s="171"/>
      <c r="E105" s="171"/>
      <c r="F105" s="172"/>
      <c r="G105" s="171"/>
      <c r="H105" s="173"/>
      <c r="I105" s="173"/>
      <c r="J105" s="174"/>
      <c r="K105" s="175"/>
      <c r="L105" s="176"/>
      <c r="M105" s="175"/>
      <c r="N105" s="171"/>
      <c r="O105" s="171"/>
      <c r="P105" s="171"/>
      <c r="Q105" s="176"/>
      <c r="R105" s="177"/>
      <c r="S105" s="18"/>
    </row>
    <row r="106" spans="2:19">
      <c r="B106" s="18"/>
      <c r="C106" s="18"/>
      <c r="D106" s="18"/>
      <c r="E106" s="156"/>
      <c r="F106" s="156"/>
      <c r="G106" s="156"/>
      <c r="H106" s="156"/>
      <c r="I106" s="156"/>
      <c r="J106" s="18"/>
      <c r="K106" s="18"/>
      <c r="L106" s="156"/>
      <c r="M106" s="18"/>
      <c r="N106" s="18"/>
      <c r="O106" s="18"/>
      <c r="P106" s="18"/>
      <c r="Q106" s="156"/>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password="E7B8" sheet="1" formatCells="0"/>
  <mergeCells count="116">
    <mergeCell ref="Q29:Q30"/>
    <mergeCell ref="G29:G30"/>
    <mergeCell ref="H29:H30"/>
    <mergeCell ref="I29:I30"/>
    <mergeCell ref="R29:S29"/>
    <mergeCell ref="J29:J30"/>
    <mergeCell ref="K29:K30"/>
    <mergeCell ref="G28:J28"/>
    <mergeCell ref="K21:Q22"/>
    <mergeCell ref="B22:I22"/>
    <mergeCell ref="O25:R25"/>
    <mergeCell ref="O28:S28"/>
    <mergeCell ref="O29:P29"/>
    <mergeCell ref="Q23:R23"/>
    <mergeCell ref="K23:P23"/>
    <mergeCell ref="L26:N26"/>
    <mergeCell ref="P26:R26"/>
    <mergeCell ref="B1:M1"/>
    <mergeCell ref="C19:D19"/>
    <mergeCell ref="K28:M28"/>
    <mergeCell ref="B28:F30"/>
    <mergeCell ref="E92:E93"/>
    <mergeCell ref="C78:D79"/>
    <mergeCell ref="E78:E79"/>
    <mergeCell ref="C80:D81"/>
    <mergeCell ref="C45:C47"/>
    <mergeCell ref="D45:F45"/>
    <mergeCell ref="D46:F46"/>
    <mergeCell ref="C57:F57"/>
    <mergeCell ref="C58:F58"/>
    <mergeCell ref="C59:F59"/>
    <mergeCell ref="C86:D87"/>
    <mergeCell ref="E86:E87"/>
    <mergeCell ref="C68:D69"/>
    <mergeCell ref="E68:E69"/>
    <mergeCell ref="E74:E75"/>
    <mergeCell ref="B60:B101"/>
    <mergeCell ref="C60:D61"/>
    <mergeCell ref="E60:E61"/>
    <mergeCell ref="C62:D63"/>
    <mergeCell ref="C98:D99"/>
    <mergeCell ref="B102:F102"/>
    <mergeCell ref="B103:S104"/>
    <mergeCell ref="B23:J23"/>
    <mergeCell ref="B24:D24"/>
    <mergeCell ref="E24:G24"/>
    <mergeCell ref="H24:J24"/>
    <mergeCell ref="K24:N24"/>
    <mergeCell ref="O24:R24"/>
    <mergeCell ref="C101:F101"/>
    <mergeCell ref="C90:D91"/>
    <mergeCell ref="E90:E91"/>
    <mergeCell ref="C94:D95"/>
    <mergeCell ref="E94:E95"/>
    <mergeCell ref="C88:D89"/>
    <mergeCell ref="C96:D97"/>
    <mergeCell ref="E96:E97"/>
    <mergeCell ref="D41:F41"/>
    <mergeCell ref="D42:F42"/>
    <mergeCell ref="C43:C44"/>
    <mergeCell ref="N28:N30"/>
    <mergeCell ref="L29:L30"/>
    <mergeCell ref="M29:M30"/>
    <mergeCell ref="H25:J25"/>
    <mergeCell ref="K25:N25"/>
    <mergeCell ref="E98:E99"/>
    <mergeCell ref="D100:F100"/>
    <mergeCell ref="C76:D77"/>
    <mergeCell ref="E76:E77"/>
    <mergeCell ref="C70:D71"/>
    <mergeCell ref="E70:E71"/>
    <mergeCell ref="C74:D75"/>
    <mergeCell ref="E82:E83"/>
    <mergeCell ref="C84:D85"/>
    <mergeCell ref="E84:E85"/>
    <mergeCell ref="C40:F40"/>
    <mergeCell ref="D47:F47"/>
    <mergeCell ref="C82:D83"/>
    <mergeCell ref="B25:D25"/>
    <mergeCell ref="E25:G25"/>
    <mergeCell ref="B55:B59"/>
    <mergeCell ref="C55:F55"/>
    <mergeCell ref="C56:F56"/>
    <mergeCell ref="C72:D73"/>
    <mergeCell ref="C33:F33"/>
    <mergeCell ref="C34:F34"/>
    <mergeCell ref="C35:F35"/>
    <mergeCell ref="E62:E63"/>
    <mergeCell ref="C64:D65"/>
    <mergeCell ref="E64:E65"/>
    <mergeCell ref="C66:D67"/>
    <mergeCell ref="E66:E67"/>
    <mergeCell ref="E19:I19"/>
    <mergeCell ref="P19:S19"/>
    <mergeCell ref="K19:O19"/>
    <mergeCell ref="C92:D93"/>
    <mergeCell ref="B31:B54"/>
    <mergeCell ref="C31:F31"/>
    <mergeCell ref="C37:F37"/>
    <mergeCell ref="C38:F38"/>
    <mergeCell ref="C36:F36"/>
    <mergeCell ref="C39:F39"/>
    <mergeCell ref="C48:F48"/>
    <mergeCell ref="C49:F49"/>
    <mergeCell ref="C50:F50"/>
    <mergeCell ref="C51:F51"/>
    <mergeCell ref="C52:F52"/>
    <mergeCell ref="C53:F53"/>
    <mergeCell ref="C54:F54"/>
    <mergeCell ref="C41:C42"/>
    <mergeCell ref="D43:F43"/>
    <mergeCell ref="D44:F44"/>
    <mergeCell ref="C32:F32"/>
    <mergeCell ref="E72:E73"/>
    <mergeCell ref="E88:E89"/>
    <mergeCell ref="E80:E81"/>
  </mergeCells>
  <phoneticPr fontId="5"/>
  <conditionalFormatting sqref="R22:S22 K25:R25">
    <cfRule type="containsErrors" dxfId="9" priority="3">
      <formula>ISERROR(K22)</formula>
    </cfRule>
  </conditionalFormatting>
  <conditionalFormatting sqref="B60:J69 L60:S69 B70:S102">
    <cfRule type="containsErrors" dxfId="8" priority="2">
      <formula>ISERROR(B60)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U509"/>
  <sheetViews>
    <sheetView showGridLines="0" view="pageBreakPreview" zoomScaleNormal="75" zoomScaleSheetLayoutView="100" workbookViewId="0">
      <pane ySplit="25" topLeftCell="A26" activePane="bottomLeft" state="frozen"/>
      <selection pane="bottomLeft" activeCell="W37" sqref="W37"/>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19" t="s">
        <v>402</v>
      </c>
      <c r="C1" s="519"/>
      <c r="D1" s="519"/>
      <c r="E1" s="519"/>
      <c r="F1" s="519"/>
      <c r="G1" s="519"/>
      <c r="H1" s="519"/>
      <c r="I1" s="519"/>
      <c r="J1" s="519"/>
      <c r="K1" s="519"/>
      <c r="L1" s="519"/>
      <c r="M1" s="520"/>
      <c r="N1" s="187"/>
      <c r="O1" s="187"/>
      <c r="P1" s="187"/>
      <c r="Q1" s="187"/>
      <c r="R1" s="188" t="str">
        <f>エネルギー使用量【入力シート】!O2</f>
        <v>2024年度提出用（2023年度実績値）</v>
      </c>
      <c r="S1" s="187" t="str">
        <f>エネルギー使用量【入力シート】!P2</f>
        <v>Ver.1</v>
      </c>
      <c r="U1" s="178" t="s">
        <v>1100</v>
      </c>
    </row>
    <row r="2" spans="2:21" ht="6" customHeight="1">
      <c r="B2" s="36"/>
      <c r="C2" s="36"/>
      <c r="D2" s="36"/>
      <c r="E2" s="36"/>
      <c r="F2" s="36"/>
      <c r="G2" s="36"/>
      <c r="H2" s="36"/>
      <c r="I2" s="36"/>
      <c r="J2" s="36"/>
      <c r="K2" s="36"/>
      <c r="L2" s="36"/>
      <c r="M2" s="36"/>
      <c r="N2" s="116"/>
      <c r="O2" s="116"/>
      <c r="P2" s="117"/>
      <c r="Q2" s="117"/>
      <c r="R2" s="118"/>
      <c r="S2" s="119"/>
    </row>
    <row r="3" spans="2:21" ht="22.5" hidden="1" customHeight="1" outlineLevel="1">
      <c r="B3" s="3"/>
    </row>
    <row r="4" spans="2:21" ht="16.5" hidden="1" customHeight="1" outlineLevel="1">
      <c r="B4" s="6"/>
      <c r="E4" s="31"/>
      <c r="G4" s="49"/>
      <c r="H4" s="49"/>
      <c r="I4" s="49"/>
      <c r="J4" s="49"/>
      <c r="K4" s="49"/>
      <c r="L4" s="49"/>
      <c r="M4" s="155"/>
    </row>
    <row r="5" spans="2:21" ht="26.4" hidden="1" customHeight="1" outlineLevel="1">
      <c r="C5" s="18"/>
      <c r="D5" s="18"/>
      <c r="E5" s="18"/>
      <c r="F5" s="47"/>
      <c r="G5" s="18"/>
      <c r="H5" s="156"/>
      <c r="I5" s="156"/>
      <c r="J5" s="18"/>
      <c r="K5" s="18"/>
      <c r="L5" s="156"/>
      <c r="M5" s="18"/>
      <c r="N5" s="18"/>
      <c r="O5" s="18"/>
      <c r="P5" s="18"/>
      <c r="Q5" s="156"/>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53" customFormat="1" ht="22.5" customHeight="1" collapsed="1">
      <c r="C19" s="521" t="s">
        <v>1123</v>
      </c>
      <c r="D19" s="521"/>
      <c r="E19" s="474">
        <f>エネルギー使用量【入力シート】!C5</f>
        <v>0</v>
      </c>
      <c r="F19" s="474"/>
      <c r="G19" s="474"/>
      <c r="H19" s="474"/>
      <c r="I19" s="474"/>
      <c r="J19" s="255" t="s">
        <v>1124</v>
      </c>
      <c r="K19" s="475" t="str">
        <f ca="1">RIGHT(CELL("filename",B3),LEN(CELL("filename",B3))-FIND("]",CELL("filename",B3)))</f>
        <v>横浜・川崎（総括）</v>
      </c>
      <c r="L19" s="475"/>
      <c r="M19" s="475"/>
      <c r="N19" s="475"/>
      <c r="O19" s="475"/>
      <c r="P19" s="475" t="str">
        <f ca="1">IF(LEFT(K19,2)="指定","("&amp;HLOOKUP(K19,エネルギー使用量【入力シート】!20:21,2,FALSE)&amp;")","")</f>
        <v/>
      </c>
      <c r="Q19" s="475"/>
      <c r="R19" s="475"/>
      <c r="S19" s="475"/>
    </row>
    <row r="20" spans="2:19" ht="3.75" customHeight="1" thickBot="1"/>
    <row r="21" spans="2:19" ht="13.5" customHeight="1" thickBot="1">
      <c r="B21" s="169"/>
      <c r="C21" s="170"/>
      <c r="D21" s="170"/>
      <c r="E21" s="170"/>
      <c r="F21" s="170"/>
      <c r="G21" s="170"/>
      <c r="H21" s="170"/>
      <c r="I21" s="170"/>
      <c r="J21" s="168"/>
      <c r="K21" s="544" t="s">
        <v>509</v>
      </c>
      <c r="L21" s="544"/>
      <c r="M21" s="544"/>
      <c r="N21" s="544"/>
      <c r="O21" s="544"/>
      <c r="P21" s="544"/>
      <c r="Q21" s="544"/>
      <c r="R21" s="167" t="s">
        <v>1097</v>
      </c>
      <c r="S21" s="167" t="s">
        <v>1098</v>
      </c>
    </row>
    <row r="22" spans="2:19" ht="26.25" customHeight="1" thickBot="1">
      <c r="B22" s="545" t="s">
        <v>508</v>
      </c>
      <c r="C22" s="546"/>
      <c r="D22" s="546"/>
      <c r="E22" s="546"/>
      <c r="F22" s="546"/>
      <c r="G22" s="546"/>
      <c r="H22" s="546"/>
      <c r="I22" s="547"/>
      <c r="J22" s="256">
        <f>ROUND((J102)*0.0258,0)</f>
        <v>0</v>
      </c>
      <c r="K22" s="544"/>
      <c r="L22" s="544"/>
      <c r="M22" s="544"/>
      <c r="N22" s="544"/>
      <c r="O22" s="544"/>
      <c r="P22" s="544"/>
      <c r="Q22" s="544"/>
      <c r="R22" s="166">
        <f>IF(R102&gt;0,ROUND((R102),2-INT(LOG(R102))),0)</f>
        <v>0</v>
      </c>
      <c r="S22" s="166">
        <f>IF(S102&gt;0,ROUND((S102),2-INT(LOG(S102))),0)</f>
        <v>0</v>
      </c>
    </row>
    <row r="23" spans="2:19" ht="15" customHeight="1">
      <c r="B23" s="497" t="s">
        <v>442</v>
      </c>
      <c r="C23" s="498"/>
      <c r="D23" s="498"/>
      <c r="E23" s="498"/>
      <c r="F23" s="498"/>
      <c r="G23" s="498"/>
      <c r="H23" s="498"/>
      <c r="I23" s="498"/>
      <c r="J23" s="499"/>
      <c r="K23" s="553" t="s">
        <v>1360</v>
      </c>
      <c r="L23" s="554"/>
      <c r="M23" s="554"/>
      <c r="N23" s="554"/>
      <c r="O23" s="554"/>
      <c r="P23" s="554"/>
      <c r="Q23" s="551" t="str">
        <f>"("&amp;H27&amp;")"</f>
        <v>(tCO2/)</v>
      </c>
      <c r="R23" s="552"/>
      <c r="S23" s="18"/>
    </row>
    <row r="24" spans="2:19" ht="15" customHeight="1">
      <c r="B24" s="500" t="s">
        <v>443</v>
      </c>
      <c r="C24" s="501"/>
      <c r="D24" s="502"/>
      <c r="E24" s="408" t="s">
        <v>444</v>
      </c>
      <c r="F24" s="409"/>
      <c r="G24" s="503"/>
      <c r="H24" s="408" t="s">
        <v>445</v>
      </c>
      <c r="I24" s="409"/>
      <c r="J24" s="504"/>
      <c r="K24" s="505" t="s">
        <v>436</v>
      </c>
      <c r="L24" s="506"/>
      <c r="M24" s="506"/>
      <c r="N24" s="506"/>
      <c r="O24" s="506" t="s">
        <v>437</v>
      </c>
      <c r="P24" s="506"/>
      <c r="Q24" s="506"/>
      <c r="R24" s="507"/>
      <c r="S24" s="19"/>
    </row>
    <row r="25" spans="2:19" ht="22.5" customHeight="1" thickBot="1">
      <c r="B25" s="487" t="str">
        <f>IF(エネルギー使用量【入力シート】!K106="","",エネルギー使用量【入力シート】!K106)</f>
        <v/>
      </c>
      <c r="C25" s="488"/>
      <c r="D25" s="488"/>
      <c r="E25" s="488" t="str">
        <f>IF(エネルギー使用量【入力シート】!K107="","",エネルギー使用量【入力シート】!K107)</f>
        <v/>
      </c>
      <c r="F25" s="488"/>
      <c r="G25" s="488"/>
      <c r="H25" s="488" t="str">
        <f>IF(エネルギー使用量【入力シート】!K108="","",エネルギー使用量【入力シート】!K108)</f>
        <v/>
      </c>
      <c r="I25" s="488"/>
      <c r="J25" s="515"/>
      <c r="K25" s="516" t="str">
        <f>IF(E25="","",IF(R22/E25&gt;0,ROUND((R22/E25),2-INT(LOG(R22/E25))),0))</f>
        <v/>
      </c>
      <c r="L25" s="517"/>
      <c r="M25" s="517"/>
      <c r="N25" s="518"/>
      <c r="O25" s="517" t="str">
        <f>IF(E25="","",IF(S22/E25&gt;0,ROUND((S22/E25),2-INT(LOG(S22/E25))),0))</f>
        <v/>
      </c>
      <c r="P25" s="517"/>
      <c r="Q25" s="517"/>
      <c r="R25" s="548"/>
    </row>
    <row r="26" spans="2:19" ht="11.25" customHeight="1">
      <c r="J26" s="262" t="s">
        <v>1363</v>
      </c>
      <c r="K26" s="263" t="s">
        <v>1361</v>
      </c>
      <c r="L26" s="555" t="str">
        <f>IF(E25="","",R22/E25)</f>
        <v/>
      </c>
      <c r="M26" s="555"/>
      <c r="N26" s="555"/>
      <c r="O26" s="263" t="s">
        <v>1362</v>
      </c>
      <c r="P26" s="555" t="str">
        <f>IF(E25="","",S22/E25)</f>
        <v/>
      </c>
      <c r="Q26" s="555"/>
      <c r="R26" s="555"/>
    </row>
    <row r="27" spans="2:19" ht="15.6" hidden="1" outlineLevel="1">
      <c r="H27" s="20" t="str">
        <f>CONCATENATE("tCO2/",H25)</f>
        <v>tCO2/</v>
      </c>
    </row>
    <row r="28" spans="2:19" ht="15" customHeight="1" collapsed="1">
      <c r="B28" s="525" t="s">
        <v>0</v>
      </c>
      <c r="C28" s="526"/>
      <c r="D28" s="526"/>
      <c r="E28" s="526"/>
      <c r="F28" s="527"/>
      <c r="G28" s="541" t="s">
        <v>28</v>
      </c>
      <c r="H28" s="542"/>
      <c r="I28" s="542"/>
      <c r="J28" s="543"/>
      <c r="K28" s="522" t="s">
        <v>438</v>
      </c>
      <c r="L28" s="523"/>
      <c r="M28" s="524"/>
      <c r="N28" s="510" t="s">
        <v>525</v>
      </c>
      <c r="O28" s="549" t="s">
        <v>435</v>
      </c>
      <c r="P28" s="549"/>
      <c r="Q28" s="549"/>
      <c r="R28" s="549"/>
      <c r="S28" s="549"/>
    </row>
    <row r="29" spans="2:19" ht="15" customHeight="1">
      <c r="B29" s="528"/>
      <c r="C29" s="529"/>
      <c r="D29" s="529"/>
      <c r="E29" s="529"/>
      <c r="F29" s="530"/>
      <c r="G29" s="513" t="s">
        <v>397</v>
      </c>
      <c r="H29" s="511" t="s">
        <v>29</v>
      </c>
      <c r="I29" s="538" t="s">
        <v>451</v>
      </c>
      <c r="J29" s="513" t="s">
        <v>396</v>
      </c>
      <c r="K29" s="513" t="s">
        <v>398</v>
      </c>
      <c r="L29" s="511" t="s">
        <v>29</v>
      </c>
      <c r="M29" s="513" t="s">
        <v>395</v>
      </c>
      <c r="N29" s="510"/>
      <c r="O29" s="550" t="s">
        <v>510</v>
      </c>
      <c r="P29" s="550"/>
      <c r="Q29" s="537" t="s">
        <v>29</v>
      </c>
      <c r="R29" s="540" t="s">
        <v>511</v>
      </c>
      <c r="S29" s="540"/>
    </row>
    <row r="30" spans="2:19" ht="18.75" customHeight="1">
      <c r="B30" s="531"/>
      <c r="C30" s="532"/>
      <c r="D30" s="532"/>
      <c r="E30" s="532"/>
      <c r="F30" s="533"/>
      <c r="G30" s="514"/>
      <c r="H30" s="512"/>
      <c r="I30" s="539"/>
      <c r="J30" s="514"/>
      <c r="K30" s="514"/>
      <c r="L30" s="512"/>
      <c r="M30" s="514"/>
      <c r="N30" s="510"/>
      <c r="O30" s="182" t="s">
        <v>436</v>
      </c>
      <c r="P30" s="183" t="s">
        <v>437</v>
      </c>
      <c r="Q30" s="537"/>
      <c r="R30" s="182" t="s">
        <v>436</v>
      </c>
      <c r="S30" s="182" t="s">
        <v>437</v>
      </c>
    </row>
    <row r="31" spans="2:19" ht="15.75" customHeight="1">
      <c r="B31" s="341" t="s">
        <v>31</v>
      </c>
      <c r="C31" s="476" t="s">
        <v>1</v>
      </c>
      <c r="D31" s="477"/>
      <c r="E31" s="477"/>
      <c r="F31" s="478"/>
      <c r="G31" s="56">
        <f>エネルギー使用量【入力シート】!K31</f>
        <v>0</v>
      </c>
      <c r="H31" s="26" t="s">
        <v>424</v>
      </c>
      <c r="I31" s="7">
        <v>38.200000000000003</v>
      </c>
      <c r="J31" s="23">
        <f t="shared" ref="J31:J53" si="0">ROUND(ROUND(G31,0)*I31,0)</f>
        <v>0</v>
      </c>
      <c r="K31" s="56">
        <f>外部供給量【入力シート】!K31</f>
        <v>0</v>
      </c>
      <c r="L31" s="26" t="s">
        <v>424</v>
      </c>
      <c r="M31" s="24">
        <f t="shared" ref="M31:M52" si="1">ROUND(ROUND(K31,0)*I31,0)</f>
        <v>0</v>
      </c>
      <c r="N31" s="8">
        <f t="shared" ref="N31:N53" si="2">J31-M31</f>
        <v>0</v>
      </c>
      <c r="O31" s="9">
        <v>1.8700000000000001E-2</v>
      </c>
      <c r="P31" s="9">
        <f>O31</f>
        <v>1.8700000000000001E-2</v>
      </c>
      <c r="Q31" s="120" t="s">
        <v>439</v>
      </c>
      <c r="R31" s="8">
        <f>ROUND(N31*O31*44/12,0)</f>
        <v>0</v>
      </c>
      <c r="S31" s="10">
        <f>R31</f>
        <v>0</v>
      </c>
    </row>
    <row r="32" spans="2:19" ht="15.75" customHeight="1">
      <c r="B32" s="342"/>
      <c r="C32" s="476" t="s">
        <v>2</v>
      </c>
      <c r="D32" s="477"/>
      <c r="E32" s="477"/>
      <c r="F32" s="478"/>
      <c r="G32" s="56">
        <f>エネルギー使用量【入力シート】!K32</f>
        <v>0</v>
      </c>
      <c r="H32" s="26" t="s">
        <v>424</v>
      </c>
      <c r="I32" s="7">
        <v>35.299999999999997</v>
      </c>
      <c r="J32" s="23">
        <f t="shared" si="0"/>
        <v>0</v>
      </c>
      <c r="K32" s="56">
        <f>外部供給量【入力シート】!K32</f>
        <v>0</v>
      </c>
      <c r="L32" s="26" t="s">
        <v>424</v>
      </c>
      <c r="M32" s="24">
        <f t="shared" si="1"/>
        <v>0</v>
      </c>
      <c r="N32" s="8">
        <f t="shared" si="2"/>
        <v>0</v>
      </c>
      <c r="O32" s="11">
        <v>1.84E-2</v>
      </c>
      <c r="P32" s="9">
        <f t="shared" ref="P32:P33" si="3">O32</f>
        <v>1.84E-2</v>
      </c>
      <c r="Q32" s="120" t="s">
        <v>439</v>
      </c>
      <c r="R32" s="8">
        <f t="shared" ref="R32:R53" si="4">ROUND(N32*O32*44/12,0)</f>
        <v>0</v>
      </c>
      <c r="S32" s="10">
        <f t="shared" ref="S32:S58" si="5">R32</f>
        <v>0</v>
      </c>
    </row>
    <row r="33" spans="2:19" ht="15.75" customHeight="1">
      <c r="B33" s="342"/>
      <c r="C33" s="476" t="s">
        <v>38</v>
      </c>
      <c r="D33" s="477"/>
      <c r="E33" s="477"/>
      <c r="F33" s="478"/>
      <c r="G33" s="56">
        <f>エネルギー使用量【入力シート】!K33</f>
        <v>0</v>
      </c>
      <c r="H33" s="26" t="s">
        <v>424</v>
      </c>
      <c r="I33" s="7">
        <v>34.6</v>
      </c>
      <c r="J33" s="23">
        <f t="shared" si="0"/>
        <v>0</v>
      </c>
      <c r="K33" s="56">
        <f>外部供給量【入力シート】!K33</f>
        <v>0</v>
      </c>
      <c r="L33" s="26" t="s">
        <v>424</v>
      </c>
      <c r="M33" s="24">
        <f t="shared" si="1"/>
        <v>0</v>
      </c>
      <c r="N33" s="8">
        <f t="shared" si="2"/>
        <v>0</v>
      </c>
      <c r="O33" s="11">
        <v>1.83E-2</v>
      </c>
      <c r="P33" s="9">
        <f t="shared" si="3"/>
        <v>1.83E-2</v>
      </c>
      <c r="Q33" s="120" t="s">
        <v>439</v>
      </c>
      <c r="R33" s="8">
        <f t="shared" si="4"/>
        <v>0</v>
      </c>
      <c r="S33" s="10">
        <f t="shared" si="5"/>
        <v>0</v>
      </c>
    </row>
    <row r="34" spans="2:19" ht="15.75" customHeight="1">
      <c r="B34" s="342"/>
      <c r="C34" s="476" t="s">
        <v>33</v>
      </c>
      <c r="D34" s="477"/>
      <c r="E34" s="477"/>
      <c r="F34" s="478"/>
      <c r="G34" s="56">
        <f>エネルギー使用量【入力シート】!K34</f>
        <v>0</v>
      </c>
      <c r="H34" s="26" t="s">
        <v>424</v>
      </c>
      <c r="I34" s="7">
        <v>33.6</v>
      </c>
      <c r="J34" s="23">
        <f t="shared" si="0"/>
        <v>0</v>
      </c>
      <c r="K34" s="56">
        <f>外部供給量【入力シート】!K34</f>
        <v>0</v>
      </c>
      <c r="L34" s="26" t="s">
        <v>424</v>
      </c>
      <c r="M34" s="24">
        <f t="shared" si="1"/>
        <v>0</v>
      </c>
      <c r="N34" s="8">
        <f t="shared" si="2"/>
        <v>0</v>
      </c>
      <c r="O34" s="11">
        <v>1.8200000000000001E-2</v>
      </c>
      <c r="P34" s="9">
        <f>O34</f>
        <v>1.8200000000000001E-2</v>
      </c>
      <c r="Q34" s="120" t="s">
        <v>439</v>
      </c>
      <c r="R34" s="8">
        <f t="shared" si="4"/>
        <v>0</v>
      </c>
      <c r="S34" s="10">
        <f t="shared" si="5"/>
        <v>0</v>
      </c>
    </row>
    <row r="35" spans="2:19" ht="15.75" customHeight="1">
      <c r="B35" s="342"/>
      <c r="C35" s="476" t="s">
        <v>3</v>
      </c>
      <c r="D35" s="477"/>
      <c r="E35" s="477"/>
      <c r="F35" s="478"/>
      <c r="G35" s="56">
        <f>エネルギー使用量【入力シート】!K35</f>
        <v>0</v>
      </c>
      <c r="H35" s="26" t="s">
        <v>424</v>
      </c>
      <c r="I35" s="7">
        <v>36.700000000000003</v>
      </c>
      <c r="J35" s="23">
        <f t="shared" si="0"/>
        <v>0</v>
      </c>
      <c r="K35" s="56">
        <f>外部供給量【入力シート】!K35</f>
        <v>0</v>
      </c>
      <c r="L35" s="26" t="s">
        <v>424</v>
      </c>
      <c r="M35" s="24">
        <f t="shared" si="1"/>
        <v>0</v>
      </c>
      <c r="N35" s="8">
        <f t="shared" si="2"/>
        <v>0</v>
      </c>
      <c r="O35" s="11">
        <v>1.8499999999999999E-2</v>
      </c>
      <c r="P35" s="9">
        <f t="shared" ref="P35:P47" si="6">O35</f>
        <v>1.8499999999999999E-2</v>
      </c>
      <c r="Q35" s="120" t="s">
        <v>439</v>
      </c>
      <c r="R35" s="8">
        <f t="shared" si="4"/>
        <v>0</v>
      </c>
      <c r="S35" s="10">
        <f t="shared" si="5"/>
        <v>0</v>
      </c>
    </row>
    <row r="36" spans="2:19" ht="15.75" customHeight="1">
      <c r="B36" s="342"/>
      <c r="C36" s="476" t="s">
        <v>4</v>
      </c>
      <c r="D36" s="477"/>
      <c r="E36" s="477"/>
      <c r="F36" s="478"/>
      <c r="G36" s="56">
        <f>エネルギー使用量【入力シート】!K36</f>
        <v>0</v>
      </c>
      <c r="H36" s="26" t="s">
        <v>424</v>
      </c>
      <c r="I36" s="7">
        <v>37.700000000000003</v>
      </c>
      <c r="J36" s="23">
        <f t="shared" si="0"/>
        <v>0</v>
      </c>
      <c r="K36" s="56">
        <f>外部供給量【入力シート】!K36</f>
        <v>0</v>
      </c>
      <c r="L36" s="26" t="s">
        <v>424</v>
      </c>
      <c r="M36" s="24">
        <f t="shared" si="1"/>
        <v>0</v>
      </c>
      <c r="N36" s="8">
        <f t="shared" si="2"/>
        <v>0</v>
      </c>
      <c r="O36" s="11">
        <v>1.8700000000000001E-2</v>
      </c>
      <c r="P36" s="9">
        <f t="shared" si="6"/>
        <v>1.8700000000000001E-2</v>
      </c>
      <c r="Q36" s="120" t="s">
        <v>439</v>
      </c>
      <c r="R36" s="8">
        <f t="shared" si="4"/>
        <v>0</v>
      </c>
      <c r="S36" s="10">
        <f t="shared" si="5"/>
        <v>0</v>
      </c>
    </row>
    <row r="37" spans="2:19" ht="15.75" customHeight="1">
      <c r="B37" s="342"/>
      <c r="C37" s="476" t="s">
        <v>5</v>
      </c>
      <c r="D37" s="477"/>
      <c r="E37" s="477"/>
      <c r="F37" s="478"/>
      <c r="G37" s="56">
        <f>エネルギー使用量【入力シート】!K37</f>
        <v>0</v>
      </c>
      <c r="H37" s="26" t="s">
        <v>424</v>
      </c>
      <c r="I37" s="7">
        <v>39.1</v>
      </c>
      <c r="J37" s="23">
        <f t="shared" si="0"/>
        <v>0</v>
      </c>
      <c r="K37" s="56">
        <f>外部供給量【入力シート】!K37</f>
        <v>0</v>
      </c>
      <c r="L37" s="26" t="s">
        <v>424</v>
      </c>
      <c r="M37" s="24">
        <f t="shared" si="1"/>
        <v>0</v>
      </c>
      <c r="N37" s="8">
        <f t="shared" si="2"/>
        <v>0</v>
      </c>
      <c r="O37" s="11">
        <v>1.89E-2</v>
      </c>
      <c r="P37" s="9">
        <f t="shared" si="6"/>
        <v>1.89E-2</v>
      </c>
      <c r="Q37" s="120" t="s">
        <v>439</v>
      </c>
      <c r="R37" s="8">
        <f t="shared" si="4"/>
        <v>0</v>
      </c>
      <c r="S37" s="10">
        <f t="shared" si="5"/>
        <v>0</v>
      </c>
    </row>
    <row r="38" spans="2:19" ht="15.75" customHeight="1">
      <c r="B38" s="342"/>
      <c r="C38" s="476" t="s">
        <v>6</v>
      </c>
      <c r="D38" s="477"/>
      <c r="E38" s="477"/>
      <c r="F38" s="478"/>
      <c r="G38" s="56">
        <f>エネルギー使用量【入力シート】!K38</f>
        <v>0</v>
      </c>
      <c r="H38" s="26" t="s">
        <v>424</v>
      </c>
      <c r="I38" s="7">
        <v>41.9</v>
      </c>
      <c r="J38" s="23">
        <f t="shared" si="0"/>
        <v>0</v>
      </c>
      <c r="K38" s="56">
        <f>外部供給量【入力シート】!K38</f>
        <v>0</v>
      </c>
      <c r="L38" s="26" t="s">
        <v>424</v>
      </c>
      <c r="M38" s="24">
        <f t="shared" si="1"/>
        <v>0</v>
      </c>
      <c r="N38" s="8">
        <f t="shared" si="2"/>
        <v>0</v>
      </c>
      <c r="O38" s="11">
        <v>1.95E-2</v>
      </c>
      <c r="P38" s="9">
        <f t="shared" si="6"/>
        <v>1.95E-2</v>
      </c>
      <c r="Q38" s="120" t="s">
        <v>439</v>
      </c>
      <c r="R38" s="8">
        <f t="shared" si="4"/>
        <v>0</v>
      </c>
      <c r="S38" s="10">
        <f t="shared" si="5"/>
        <v>0</v>
      </c>
    </row>
    <row r="39" spans="2:19" ht="15.75" customHeight="1">
      <c r="B39" s="342"/>
      <c r="C39" s="476" t="s">
        <v>7</v>
      </c>
      <c r="D39" s="477"/>
      <c r="E39" s="477"/>
      <c r="F39" s="478"/>
      <c r="G39" s="56">
        <f>エネルギー使用量【入力シート】!K39</f>
        <v>0</v>
      </c>
      <c r="H39" s="26" t="s">
        <v>34</v>
      </c>
      <c r="I39" s="7">
        <v>40.9</v>
      </c>
      <c r="J39" s="23">
        <f t="shared" si="0"/>
        <v>0</v>
      </c>
      <c r="K39" s="56">
        <f>外部供給量【入力シート】!K39</f>
        <v>0</v>
      </c>
      <c r="L39" s="26" t="s">
        <v>34</v>
      </c>
      <c r="M39" s="24">
        <f t="shared" si="1"/>
        <v>0</v>
      </c>
      <c r="N39" s="8">
        <f t="shared" si="2"/>
        <v>0</v>
      </c>
      <c r="O39" s="11">
        <v>2.0799999999999999E-2</v>
      </c>
      <c r="P39" s="9">
        <f t="shared" si="6"/>
        <v>2.0799999999999999E-2</v>
      </c>
      <c r="Q39" s="120" t="s">
        <v>439</v>
      </c>
      <c r="R39" s="8">
        <f t="shared" si="4"/>
        <v>0</v>
      </c>
      <c r="S39" s="10">
        <f t="shared" si="5"/>
        <v>0</v>
      </c>
    </row>
    <row r="40" spans="2:19" ht="15.75" customHeight="1">
      <c r="B40" s="342"/>
      <c r="C40" s="476" t="s">
        <v>8</v>
      </c>
      <c r="D40" s="477"/>
      <c r="E40" s="477"/>
      <c r="F40" s="478"/>
      <c r="G40" s="56">
        <f>エネルギー使用量【入力シート】!K40</f>
        <v>0</v>
      </c>
      <c r="H40" s="26" t="s">
        <v>34</v>
      </c>
      <c r="I40" s="7">
        <v>29.9</v>
      </c>
      <c r="J40" s="23">
        <f t="shared" si="0"/>
        <v>0</v>
      </c>
      <c r="K40" s="56">
        <f>外部供給量【入力シート】!K40</f>
        <v>0</v>
      </c>
      <c r="L40" s="26" t="s">
        <v>34</v>
      </c>
      <c r="M40" s="24">
        <f t="shared" si="1"/>
        <v>0</v>
      </c>
      <c r="N40" s="8">
        <f t="shared" si="2"/>
        <v>0</v>
      </c>
      <c r="O40" s="11">
        <v>2.5399999999999999E-2</v>
      </c>
      <c r="P40" s="9">
        <f t="shared" si="6"/>
        <v>2.5399999999999999E-2</v>
      </c>
      <c r="Q40" s="120" t="s">
        <v>439</v>
      </c>
      <c r="R40" s="8">
        <f t="shared" si="4"/>
        <v>0</v>
      </c>
      <c r="S40" s="10">
        <f t="shared" si="5"/>
        <v>0</v>
      </c>
    </row>
    <row r="41" spans="2:19" ht="15.75" customHeight="1">
      <c r="B41" s="342"/>
      <c r="C41" s="482" t="s">
        <v>18</v>
      </c>
      <c r="D41" s="484" t="s">
        <v>22</v>
      </c>
      <c r="E41" s="484"/>
      <c r="F41" s="484"/>
      <c r="G41" s="56">
        <f>エネルギー使用量【入力シート】!K41</f>
        <v>0</v>
      </c>
      <c r="H41" s="26" t="s">
        <v>34</v>
      </c>
      <c r="I41" s="7">
        <v>50.8</v>
      </c>
      <c r="J41" s="23">
        <f t="shared" si="0"/>
        <v>0</v>
      </c>
      <c r="K41" s="56">
        <f>外部供給量【入力シート】!K41</f>
        <v>0</v>
      </c>
      <c r="L41" s="26" t="s">
        <v>34</v>
      </c>
      <c r="M41" s="24">
        <f t="shared" si="1"/>
        <v>0</v>
      </c>
      <c r="N41" s="8">
        <f t="shared" si="2"/>
        <v>0</v>
      </c>
      <c r="O41" s="11">
        <v>1.61E-2</v>
      </c>
      <c r="P41" s="9">
        <f t="shared" si="6"/>
        <v>1.61E-2</v>
      </c>
      <c r="Q41" s="120" t="s">
        <v>439</v>
      </c>
      <c r="R41" s="8">
        <f t="shared" si="4"/>
        <v>0</v>
      </c>
      <c r="S41" s="10">
        <f t="shared" si="5"/>
        <v>0</v>
      </c>
    </row>
    <row r="42" spans="2:19" ht="15.75" customHeight="1">
      <c r="B42" s="342"/>
      <c r="C42" s="483"/>
      <c r="D42" s="484" t="s">
        <v>23</v>
      </c>
      <c r="E42" s="484"/>
      <c r="F42" s="484"/>
      <c r="G42" s="56">
        <f>エネルギー使用量【入力シート】!K42</f>
        <v>0</v>
      </c>
      <c r="H42" s="26" t="s">
        <v>30</v>
      </c>
      <c r="I42" s="7">
        <v>44.9</v>
      </c>
      <c r="J42" s="23">
        <f t="shared" si="0"/>
        <v>0</v>
      </c>
      <c r="K42" s="56">
        <f>外部供給量【入力シート】!K42</f>
        <v>0</v>
      </c>
      <c r="L42" s="26" t="s">
        <v>30</v>
      </c>
      <c r="M42" s="24">
        <f t="shared" si="1"/>
        <v>0</v>
      </c>
      <c r="N42" s="8">
        <f t="shared" si="2"/>
        <v>0</v>
      </c>
      <c r="O42" s="11">
        <v>1.4200000000000001E-2</v>
      </c>
      <c r="P42" s="9">
        <f t="shared" si="6"/>
        <v>1.4200000000000001E-2</v>
      </c>
      <c r="Q42" s="120" t="s">
        <v>439</v>
      </c>
      <c r="R42" s="8">
        <f t="shared" si="4"/>
        <v>0</v>
      </c>
      <c r="S42" s="10">
        <f t="shared" si="5"/>
        <v>0</v>
      </c>
    </row>
    <row r="43" spans="2:19" ht="15.75" customHeight="1">
      <c r="B43" s="342"/>
      <c r="C43" s="509" t="s">
        <v>401</v>
      </c>
      <c r="D43" s="484" t="s">
        <v>37</v>
      </c>
      <c r="E43" s="484"/>
      <c r="F43" s="484"/>
      <c r="G43" s="56">
        <f>エネルギー使用量【入力シート】!K43</f>
        <v>0</v>
      </c>
      <c r="H43" s="26" t="s">
        <v>34</v>
      </c>
      <c r="I43" s="7">
        <v>54.6</v>
      </c>
      <c r="J43" s="23">
        <f t="shared" si="0"/>
        <v>0</v>
      </c>
      <c r="K43" s="56">
        <f>外部供給量【入力シート】!K43</f>
        <v>0</v>
      </c>
      <c r="L43" s="26" t="s">
        <v>34</v>
      </c>
      <c r="M43" s="24">
        <f t="shared" si="1"/>
        <v>0</v>
      </c>
      <c r="N43" s="8">
        <f t="shared" si="2"/>
        <v>0</v>
      </c>
      <c r="O43" s="11">
        <v>1.35E-2</v>
      </c>
      <c r="P43" s="9">
        <f t="shared" si="6"/>
        <v>1.35E-2</v>
      </c>
      <c r="Q43" s="120" t="s">
        <v>439</v>
      </c>
      <c r="R43" s="8">
        <f t="shared" si="4"/>
        <v>0</v>
      </c>
      <c r="S43" s="10">
        <f t="shared" si="5"/>
        <v>0</v>
      </c>
    </row>
    <row r="44" spans="2:19" ht="15.75" customHeight="1">
      <c r="B44" s="342"/>
      <c r="C44" s="483"/>
      <c r="D44" s="484" t="s">
        <v>24</v>
      </c>
      <c r="E44" s="484"/>
      <c r="F44" s="484"/>
      <c r="G44" s="56">
        <f>エネルギー使用量【入力シート】!K44</f>
        <v>0</v>
      </c>
      <c r="H44" s="26" t="s">
        <v>30</v>
      </c>
      <c r="I44" s="7">
        <v>43.5</v>
      </c>
      <c r="J44" s="23">
        <f t="shared" si="0"/>
        <v>0</v>
      </c>
      <c r="K44" s="56">
        <f>外部供給量【入力シート】!K44</f>
        <v>0</v>
      </c>
      <c r="L44" s="26" t="s">
        <v>30</v>
      </c>
      <c r="M44" s="24">
        <f t="shared" si="1"/>
        <v>0</v>
      </c>
      <c r="N44" s="8">
        <f t="shared" si="2"/>
        <v>0</v>
      </c>
      <c r="O44" s="11">
        <v>1.3899999999999999E-2</v>
      </c>
      <c r="P44" s="9">
        <f t="shared" si="6"/>
        <v>1.3899999999999999E-2</v>
      </c>
      <c r="Q44" s="120" t="s">
        <v>439</v>
      </c>
      <c r="R44" s="8">
        <f t="shared" si="4"/>
        <v>0</v>
      </c>
      <c r="S44" s="10">
        <f t="shared" si="5"/>
        <v>0</v>
      </c>
    </row>
    <row r="45" spans="2:19" ht="15.75" customHeight="1">
      <c r="B45" s="342"/>
      <c r="C45" s="534" t="s">
        <v>19</v>
      </c>
      <c r="D45" s="484" t="s">
        <v>25</v>
      </c>
      <c r="E45" s="484"/>
      <c r="F45" s="484"/>
      <c r="G45" s="56">
        <f>エネルギー使用量【入力シート】!K45</f>
        <v>0</v>
      </c>
      <c r="H45" s="26" t="s">
        <v>34</v>
      </c>
      <c r="I45" s="7">
        <v>29</v>
      </c>
      <c r="J45" s="23">
        <f t="shared" si="0"/>
        <v>0</v>
      </c>
      <c r="K45" s="56">
        <f>外部供給量【入力シート】!K45</f>
        <v>0</v>
      </c>
      <c r="L45" s="26" t="s">
        <v>34</v>
      </c>
      <c r="M45" s="24">
        <f t="shared" si="1"/>
        <v>0</v>
      </c>
      <c r="N45" s="8">
        <f t="shared" si="2"/>
        <v>0</v>
      </c>
      <c r="O45" s="11">
        <v>2.4500000000000001E-2</v>
      </c>
      <c r="P45" s="9">
        <f t="shared" si="6"/>
        <v>2.4500000000000001E-2</v>
      </c>
      <c r="Q45" s="120" t="s">
        <v>439</v>
      </c>
      <c r="R45" s="8">
        <f t="shared" si="4"/>
        <v>0</v>
      </c>
      <c r="S45" s="10">
        <f t="shared" si="5"/>
        <v>0</v>
      </c>
    </row>
    <row r="46" spans="2:19" ht="15.75" customHeight="1">
      <c r="B46" s="342"/>
      <c r="C46" s="535"/>
      <c r="D46" s="484" t="s">
        <v>26</v>
      </c>
      <c r="E46" s="484"/>
      <c r="F46" s="484"/>
      <c r="G46" s="56">
        <f>エネルギー使用量【入力シート】!K46</f>
        <v>0</v>
      </c>
      <c r="H46" s="26" t="s">
        <v>34</v>
      </c>
      <c r="I46" s="7">
        <v>25.7</v>
      </c>
      <c r="J46" s="23">
        <f t="shared" si="0"/>
        <v>0</v>
      </c>
      <c r="K46" s="56">
        <f>外部供給量【入力シート】!K46</f>
        <v>0</v>
      </c>
      <c r="L46" s="26" t="s">
        <v>34</v>
      </c>
      <c r="M46" s="24">
        <f t="shared" si="1"/>
        <v>0</v>
      </c>
      <c r="N46" s="8">
        <f t="shared" si="2"/>
        <v>0</v>
      </c>
      <c r="O46" s="11">
        <v>2.47E-2</v>
      </c>
      <c r="P46" s="9">
        <f t="shared" si="6"/>
        <v>2.47E-2</v>
      </c>
      <c r="Q46" s="120" t="s">
        <v>439</v>
      </c>
      <c r="R46" s="8">
        <f t="shared" si="4"/>
        <v>0</v>
      </c>
      <c r="S46" s="10">
        <f t="shared" si="5"/>
        <v>0</v>
      </c>
    </row>
    <row r="47" spans="2:19" ht="15.75" customHeight="1">
      <c r="B47" s="342"/>
      <c r="C47" s="536"/>
      <c r="D47" s="484" t="s">
        <v>27</v>
      </c>
      <c r="E47" s="484"/>
      <c r="F47" s="484"/>
      <c r="G47" s="56">
        <f>エネルギー使用量【入力シート】!K47</f>
        <v>0</v>
      </c>
      <c r="H47" s="26" t="s">
        <v>34</v>
      </c>
      <c r="I47" s="7">
        <v>26.9</v>
      </c>
      <c r="J47" s="23">
        <f t="shared" si="0"/>
        <v>0</v>
      </c>
      <c r="K47" s="56">
        <f>外部供給量【入力シート】!K47</f>
        <v>0</v>
      </c>
      <c r="L47" s="26" t="s">
        <v>34</v>
      </c>
      <c r="M47" s="24">
        <f t="shared" si="1"/>
        <v>0</v>
      </c>
      <c r="N47" s="8">
        <f t="shared" si="2"/>
        <v>0</v>
      </c>
      <c r="O47" s="11">
        <v>2.5499999999999998E-2</v>
      </c>
      <c r="P47" s="9">
        <f t="shared" si="6"/>
        <v>2.5499999999999998E-2</v>
      </c>
      <c r="Q47" s="120" t="s">
        <v>439</v>
      </c>
      <c r="R47" s="8">
        <f t="shared" si="4"/>
        <v>0</v>
      </c>
      <c r="S47" s="10">
        <f t="shared" si="5"/>
        <v>0</v>
      </c>
    </row>
    <row r="48" spans="2:19" ht="15.75" customHeight="1">
      <c r="B48" s="342"/>
      <c r="C48" s="476" t="s">
        <v>9</v>
      </c>
      <c r="D48" s="477"/>
      <c r="E48" s="477"/>
      <c r="F48" s="478"/>
      <c r="G48" s="56">
        <f>エネルギー使用量【入力シート】!K48</f>
        <v>0</v>
      </c>
      <c r="H48" s="26" t="s">
        <v>34</v>
      </c>
      <c r="I48" s="7">
        <v>29.4</v>
      </c>
      <c r="J48" s="23">
        <f t="shared" si="0"/>
        <v>0</v>
      </c>
      <c r="K48" s="56">
        <f>外部供給量【入力シート】!K48</f>
        <v>0</v>
      </c>
      <c r="L48" s="26" t="s">
        <v>34</v>
      </c>
      <c r="M48" s="24">
        <f t="shared" si="1"/>
        <v>0</v>
      </c>
      <c r="N48" s="8">
        <f t="shared" si="2"/>
        <v>0</v>
      </c>
      <c r="O48" s="11">
        <v>2.9399999999999999E-2</v>
      </c>
      <c r="P48" s="9">
        <f>O48</f>
        <v>2.9399999999999999E-2</v>
      </c>
      <c r="Q48" s="120" t="s">
        <v>439</v>
      </c>
      <c r="R48" s="8">
        <f t="shared" si="4"/>
        <v>0</v>
      </c>
      <c r="S48" s="10">
        <f t="shared" si="5"/>
        <v>0</v>
      </c>
    </row>
    <row r="49" spans="2:19" ht="15.75" customHeight="1">
      <c r="B49" s="342"/>
      <c r="C49" s="476" t="s">
        <v>35</v>
      </c>
      <c r="D49" s="477"/>
      <c r="E49" s="477"/>
      <c r="F49" s="478"/>
      <c r="G49" s="56">
        <f>エネルギー使用量【入力シート】!K49</f>
        <v>0</v>
      </c>
      <c r="H49" s="26" t="s">
        <v>34</v>
      </c>
      <c r="I49" s="7">
        <v>37.299999999999997</v>
      </c>
      <c r="J49" s="23">
        <f t="shared" si="0"/>
        <v>0</v>
      </c>
      <c r="K49" s="56">
        <f>外部供給量【入力シート】!K49</f>
        <v>0</v>
      </c>
      <c r="L49" s="26" t="s">
        <v>34</v>
      </c>
      <c r="M49" s="24">
        <f t="shared" si="1"/>
        <v>0</v>
      </c>
      <c r="N49" s="8">
        <f t="shared" si="2"/>
        <v>0</v>
      </c>
      <c r="O49" s="11">
        <v>2.0899999999999998E-2</v>
      </c>
      <c r="P49" s="9">
        <f t="shared" ref="P49:P53" si="7">O49</f>
        <v>2.0899999999999998E-2</v>
      </c>
      <c r="Q49" s="120" t="s">
        <v>439</v>
      </c>
      <c r="R49" s="8">
        <f t="shared" si="4"/>
        <v>0</v>
      </c>
      <c r="S49" s="10">
        <f t="shared" si="5"/>
        <v>0</v>
      </c>
    </row>
    <row r="50" spans="2:19" ht="15.75" customHeight="1">
      <c r="B50" s="342"/>
      <c r="C50" s="476" t="s">
        <v>10</v>
      </c>
      <c r="D50" s="477"/>
      <c r="E50" s="477"/>
      <c r="F50" s="478"/>
      <c r="G50" s="56">
        <f>エネルギー使用量【入力シート】!K50</f>
        <v>0</v>
      </c>
      <c r="H50" s="26" t="s">
        <v>30</v>
      </c>
      <c r="I50" s="7">
        <v>21.1</v>
      </c>
      <c r="J50" s="23">
        <f t="shared" si="0"/>
        <v>0</v>
      </c>
      <c r="K50" s="56">
        <f>外部供給量【入力シート】!K50</f>
        <v>0</v>
      </c>
      <c r="L50" s="26" t="s">
        <v>30</v>
      </c>
      <c r="M50" s="24">
        <f t="shared" si="1"/>
        <v>0</v>
      </c>
      <c r="N50" s="8">
        <f t="shared" si="2"/>
        <v>0</v>
      </c>
      <c r="O50" s="11">
        <v>1.0999999999999999E-2</v>
      </c>
      <c r="P50" s="9">
        <f t="shared" si="7"/>
        <v>1.0999999999999999E-2</v>
      </c>
      <c r="Q50" s="120" t="s">
        <v>439</v>
      </c>
      <c r="R50" s="8">
        <f t="shared" si="4"/>
        <v>0</v>
      </c>
      <c r="S50" s="10">
        <f t="shared" si="5"/>
        <v>0</v>
      </c>
    </row>
    <row r="51" spans="2:19" ht="15.75" customHeight="1">
      <c r="B51" s="342"/>
      <c r="C51" s="476" t="s">
        <v>11</v>
      </c>
      <c r="D51" s="477"/>
      <c r="E51" s="477"/>
      <c r="F51" s="478"/>
      <c r="G51" s="56">
        <f>エネルギー使用量【入力シート】!K51</f>
        <v>0</v>
      </c>
      <c r="H51" s="26" t="s">
        <v>30</v>
      </c>
      <c r="I51" s="12">
        <v>3.41</v>
      </c>
      <c r="J51" s="23">
        <f t="shared" si="0"/>
        <v>0</v>
      </c>
      <c r="K51" s="56">
        <f>外部供給量【入力シート】!K51</f>
        <v>0</v>
      </c>
      <c r="L51" s="26" t="s">
        <v>30</v>
      </c>
      <c r="M51" s="24">
        <f t="shared" si="1"/>
        <v>0</v>
      </c>
      <c r="N51" s="8">
        <f t="shared" si="2"/>
        <v>0</v>
      </c>
      <c r="O51" s="11">
        <v>2.63E-2</v>
      </c>
      <c r="P51" s="9">
        <f t="shared" si="7"/>
        <v>2.63E-2</v>
      </c>
      <c r="Q51" s="120" t="s">
        <v>439</v>
      </c>
      <c r="R51" s="8">
        <f t="shared" si="4"/>
        <v>0</v>
      </c>
      <c r="S51" s="10">
        <f t="shared" si="5"/>
        <v>0</v>
      </c>
    </row>
    <row r="52" spans="2:19" ht="15.75" customHeight="1">
      <c r="B52" s="342"/>
      <c r="C52" s="476" t="s">
        <v>12</v>
      </c>
      <c r="D52" s="477"/>
      <c r="E52" s="477"/>
      <c r="F52" s="478"/>
      <c r="G52" s="56">
        <f>エネルギー使用量【入力シート】!K52</f>
        <v>0</v>
      </c>
      <c r="H52" s="26" t="s">
        <v>30</v>
      </c>
      <c r="I52" s="12">
        <v>8.41</v>
      </c>
      <c r="J52" s="23">
        <f t="shared" si="0"/>
        <v>0</v>
      </c>
      <c r="K52" s="56">
        <f>外部供給量【入力シート】!K52</f>
        <v>0</v>
      </c>
      <c r="L52" s="26" t="s">
        <v>30</v>
      </c>
      <c r="M52" s="24">
        <f t="shared" si="1"/>
        <v>0</v>
      </c>
      <c r="N52" s="8">
        <f t="shared" si="2"/>
        <v>0</v>
      </c>
      <c r="O52" s="11">
        <v>3.8399999999999997E-2</v>
      </c>
      <c r="P52" s="9">
        <f t="shared" si="7"/>
        <v>3.8399999999999997E-2</v>
      </c>
      <c r="Q52" s="120" t="s">
        <v>439</v>
      </c>
      <c r="R52" s="8">
        <f t="shared" si="4"/>
        <v>0</v>
      </c>
      <c r="S52" s="10">
        <f t="shared" si="5"/>
        <v>0</v>
      </c>
    </row>
    <row r="53" spans="2:19" ht="15.75" customHeight="1">
      <c r="B53" s="342"/>
      <c r="C53" s="479" t="s">
        <v>39</v>
      </c>
      <c r="D53" s="480"/>
      <c r="E53" s="480"/>
      <c r="F53" s="481"/>
      <c r="G53" s="56">
        <f>エネルギー使用量【入力シート】!K53</f>
        <v>0</v>
      </c>
      <c r="H53" s="26" t="s">
        <v>30</v>
      </c>
      <c r="I53" s="55">
        <f>エネルギー使用量【入力シート】!G53</f>
        <v>45</v>
      </c>
      <c r="J53" s="23">
        <f t="shared" si="0"/>
        <v>0</v>
      </c>
      <c r="K53" s="56">
        <f>外部供給量【入力シート】!K53</f>
        <v>0</v>
      </c>
      <c r="L53" s="26" t="s">
        <v>30</v>
      </c>
      <c r="M53" s="24">
        <f>ROUND(ROUND(K53,0)*I53,0)</f>
        <v>0</v>
      </c>
      <c r="N53" s="8">
        <f t="shared" si="2"/>
        <v>0</v>
      </c>
      <c r="O53" s="11">
        <v>1.3599999999999999E-2</v>
      </c>
      <c r="P53" s="9">
        <f t="shared" si="7"/>
        <v>1.3599999999999999E-2</v>
      </c>
      <c r="Q53" s="120" t="s">
        <v>439</v>
      </c>
      <c r="R53" s="8">
        <f t="shared" si="4"/>
        <v>0</v>
      </c>
      <c r="S53" s="10">
        <f t="shared" si="5"/>
        <v>0</v>
      </c>
    </row>
    <row r="54" spans="2:19" ht="15.75" customHeight="1">
      <c r="B54" s="342"/>
      <c r="C54" s="435" t="s">
        <v>17</v>
      </c>
      <c r="D54" s="436"/>
      <c r="E54" s="436"/>
      <c r="F54" s="447"/>
      <c r="G54" s="57"/>
      <c r="H54" s="58"/>
      <c r="I54" s="59"/>
      <c r="J54" s="60">
        <f>SUM(J31:J53)</f>
        <v>0</v>
      </c>
      <c r="K54" s="57"/>
      <c r="L54" s="58"/>
      <c r="M54" s="60">
        <f>SUM(M31:M53)</f>
        <v>0</v>
      </c>
      <c r="N54" s="61">
        <f>SUM(N31:N53)</f>
        <v>0</v>
      </c>
      <c r="O54" s="57"/>
      <c r="P54" s="57"/>
      <c r="Q54" s="62"/>
      <c r="R54" s="63">
        <f>SUM(R31:R53)</f>
        <v>0</v>
      </c>
      <c r="S54" s="63">
        <f>SUM(S31:S53)</f>
        <v>0</v>
      </c>
    </row>
    <row r="55" spans="2:19" ht="15.75" customHeight="1">
      <c r="B55" s="341" t="s">
        <v>32</v>
      </c>
      <c r="C55" s="489" t="s">
        <v>13</v>
      </c>
      <c r="D55" s="490"/>
      <c r="E55" s="490"/>
      <c r="F55" s="491"/>
      <c r="G55" s="56">
        <f>エネルギー使用量【入力シート】!K55</f>
        <v>0</v>
      </c>
      <c r="H55" s="26" t="s">
        <v>36</v>
      </c>
      <c r="I55" s="12">
        <v>1.02</v>
      </c>
      <c r="J55" s="23">
        <f>ROUND(ROUND(G55,0)*I55,0)</f>
        <v>0</v>
      </c>
      <c r="K55" s="56">
        <f>外部供給量【入力シート】!K55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42"/>
      <c r="C56" s="489" t="s">
        <v>14</v>
      </c>
      <c r="D56" s="490"/>
      <c r="E56" s="490"/>
      <c r="F56" s="491"/>
      <c r="G56" s="56">
        <f>エネルギー使用量【入力シート】!K56</f>
        <v>0</v>
      </c>
      <c r="H56" s="26" t="s">
        <v>36</v>
      </c>
      <c r="I56" s="12">
        <v>1.36</v>
      </c>
      <c r="J56" s="23">
        <f>ROUND(ROUND(G56,0)*I56,0)</f>
        <v>0</v>
      </c>
      <c r="K56" s="56">
        <f>外部供給量【入力シート】!K56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42"/>
      <c r="C57" s="489" t="s">
        <v>15</v>
      </c>
      <c r="D57" s="490"/>
      <c r="E57" s="490"/>
      <c r="F57" s="491"/>
      <c r="G57" s="56">
        <f>エネルギー使用量【入力シート】!K57</f>
        <v>0</v>
      </c>
      <c r="H57" s="26" t="s">
        <v>36</v>
      </c>
      <c r="I57" s="12">
        <v>1.36</v>
      </c>
      <c r="J57" s="23">
        <f>ROUND(ROUND(G57,0)*I57,0)</f>
        <v>0</v>
      </c>
      <c r="K57" s="56">
        <f>外部供給量【入力シート】!K57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42"/>
      <c r="C58" s="489" t="s">
        <v>16</v>
      </c>
      <c r="D58" s="490"/>
      <c r="E58" s="490"/>
      <c r="F58" s="491"/>
      <c r="G58" s="56">
        <f>エネルギー使用量【入力シート】!K58</f>
        <v>0</v>
      </c>
      <c r="H58" s="26" t="s">
        <v>36</v>
      </c>
      <c r="I58" s="12">
        <v>1.36</v>
      </c>
      <c r="J58" s="23">
        <f>ROUND(ROUND(G58,0)*I58,0)</f>
        <v>0</v>
      </c>
      <c r="K58" s="56">
        <f>外部供給量【入力シート】!K58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46"/>
      <c r="C59" s="435" t="s">
        <v>17</v>
      </c>
      <c r="D59" s="436"/>
      <c r="E59" s="436"/>
      <c r="F59" s="447"/>
      <c r="G59" s="61">
        <f>SUM(G55:G58)</f>
        <v>0</v>
      </c>
      <c r="H59" s="64" t="s">
        <v>36</v>
      </c>
      <c r="I59" s="59"/>
      <c r="J59" s="60">
        <f>SUM(J55:J58)</f>
        <v>0</v>
      </c>
      <c r="K59" s="61">
        <f>SUM(K55:K58)</f>
        <v>0</v>
      </c>
      <c r="L59" s="64" t="s">
        <v>36</v>
      </c>
      <c r="M59" s="60">
        <f>SUM(M55:M58)</f>
        <v>0</v>
      </c>
      <c r="N59" s="61">
        <f>SUM(N55:N58)</f>
        <v>0</v>
      </c>
      <c r="O59" s="57"/>
      <c r="P59" s="57"/>
      <c r="Q59" s="62"/>
      <c r="R59" s="63">
        <f>SUM(R55:R58)</f>
        <v>0</v>
      </c>
      <c r="S59" s="63">
        <f>SUM(S55:S58)</f>
        <v>0</v>
      </c>
    </row>
    <row r="60" spans="2:19" ht="17.399999999999999" customHeight="1">
      <c r="B60" s="341" t="s">
        <v>21</v>
      </c>
      <c r="C60" s="466" t="str">
        <f>エネルギー使用量【入力シート】!C60</f>
        <v>A0269_東京電力エナジーパートナー(株)</v>
      </c>
      <c r="D60" s="467"/>
      <c r="E60" s="485" t="str">
        <f>エネルギー使用量【入力シート】!E60</f>
        <v>メニューＬ</v>
      </c>
      <c r="F60" s="15" t="s">
        <v>433</v>
      </c>
      <c r="G60" s="56">
        <f>エネルギー使用量【入力シート】!K60</f>
        <v>0</v>
      </c>
      <c r="H60" s="26" t="s">
        <v>40</v>
      </c>
      <c r="I60" s="12">
        <v>9.9700000000000006</v>
      </c>
      <c r="J60" s="23">
        <f>ROUND(ROUND(G60,0)*I60,0)</f>
        <v>0</v>
      </c>
      <c r="K60" s="56">
        <f>外部供給量【入力シート】!K60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42"/>
      <c r="C61" s="468"/>
      <c r="D61" s="469"/>
      <c r="E61" s="486"/>
      <c r="F61" s="15" t="s">
        <v>434</v>
      </c>
      <c r="G61" s="56">
        <f>エネルギー使用量【入力シート】!K61</f>
        <v>0</v>
      </c>
      <c r="H61" s="26" t="s">
        <v>40</v>
      </c>
      <c r="I61" s="12">
        <v>9.2799999999999994</v>
      </c>
      <c r="J61" s="23">
        <f>ROUND(ROUND(G61,0)*I61,0)</f>
        <v>0</v>
      </c>
      <c r="K61" s="56">
        <f>外部供給量【入力シート】!K61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42"/>
      <c r="C62" s="466" t="str">
        <f>エネルギー使用量【入力シート】!C62</f>
        <v>電気事業者名を選択</v>
      </c>
      <c r="D62" s="467"/>
      <c r="E62" s="485" t="str">
        <f>エネルギー使用量【入力シート】!E62</f>
        <v>メニューＭ</v>
      </c>
      <c r="F62" s="15" t="s">
        <v>433</v>
      </c>
      <c r="G62" s="56">
        <f>エネルギー使用量【入力シート】!K62</f>
        <v>0</v>
      </c>
      <c r="H62" s="26" t="s">
        <v>40</v>
      </c>
      <c r="I62" s="12">
        <v>9.9700000000000006</v>
      </c>
      <c r="J62" s="23">
        <f>ROUND(ROUND(G62,0)*I62,0)</f>
        <v>0</v>
      </c>
      <c r="K62" s="56">
        <f>外部供給量【入力シート】!K62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42"/>
      <c r="C63" s="468"/>
      <c r="D63" s="469"/>
      <c r="E63" s="486"/>
      <c r="F63" s="15" t="s">
        <v>434</v>
      </c>
      <c r="G63" s="56">
        <f>エネルギー使用量【入力シート】!K63</f>
        <v>0</v>
      </c>
      <c r="H63" s="26" t="s">
        <v>40</v>
      </c>
      <c r="I63" s="12">
        <v>9.2799999999999994</v>
      </c>
      <c r="J63" s="23">
        <f>ROUND(ROUND(G63,0)*I63,0)</f>
        <v>0</v>
      </c>
      <c r="K63" s="56">
        <f>外部供給量【入力シート】!K63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42"/>
      <c r="C64" s="466" t="str">
        <f>エネルギー使用量【入力シート】!C64</f>
        <v>電気事業者名を選択</v>
      </c>
      <c r="D64" s="467"/>
      <c r="E64" s="485" t="str">
        <f>エネルギー使用量【入力シート】!E64</f>
        <v>メニューＢ</v>
      </c>
      <c r="F64" s="15" t="s">
        <v>433</v>
      </c>
      <c r="G64" s="56">
        <f>エネルギー使用量【入力シート】!K64</f>
        <v>0</v>
      </c>
      <c r="H64" s="26" t="s">
        <v>40</v>
      </c>
      <c r="I64" s="12">
        <v>9.9700000000000006</v>
      </c>
      <c r="J64" s="23">
        <f>ROUND(ROUND(G64,0)*I64,0)</f>
        <v>0</v>
      </c>
      <c r="K64" s="56">
        <f>外部供給量【入力シート】!K64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42"/>
      <c r="C65" s="468"/>
      <c r="D65" s="469"/>
      <c r="E65" s="486"/>
      <c r="F65" s="15" t="s">
        <v>434</v>
      </c>
      <c r="G65" s="56">
        <f>エネルギー使用量【入力シート】!K65</f>
        <v>0</v>
      </c>
      <c r="H65" s="26" t="s">
        <v>40</v>
      </c>
      <c r="I65" s="12">
        <v>9.2799999999999994</v>
      </c>
      <c r="J65" s="23">
        <f t="shared" ref="J65:J100" si="12">ROUND(ROUND(G65,0)*I65,0)</f>
        <v>0</v>
      </c>
      <c r="K65" s="56">
        <f>外部供給量【入力シート】!K65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42"/>
      <c r="C66" s="466" t="str">
        <f>エネルギー使用量【入力シート】!C66</f>
        <v>電気事業者名を選択</v>
      </c>
      <c r="D66" s="467"/>
      <c r="E66" s="485" t="str">
        <f>エネルギー使用量【入力シート】!E66</f>
        <v>メニューを選択</v>
      </c>
      <c r="F66" s="15" t="s">
        <v>433</v>
      </c>
      <c r="G66" s="56">
        <f>エネルギー使用量【入力シート】!K66</f>
        <v>0</v>
      </c>
      <c r="H66" s="26" t="s">
        <v>40</v>
      </c>
      <c r="I66" s="12">
        <v>9.9700000000000006</v>
      </c>
      <c r="J66" s="23">
        <f t="shared" si="12"/>
        <v>0</v>
      </c>
      <c r="K66" s="56">
        <f>外部供給量【入力シート】!K66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42"/>
      <c r="C67" s="468"/>
      <c r="D67" s="469"/>
      <c r="E67" s="486"/>
      <c r="F67" s="15" t="s">
        <v>434</v>
      </c>
      <c r="G67" s="56">
        <f>エネルギー使用量【入力シート】!K67</f>
        <v>0</v>
      </c>
      <c r="H67" s="26" t="s">
        <v>40</v>
      </c>
      <c r="I67" s="12">
        <v>9.2799999999999994</v>
      </c>
      <c r="J67" s="23">
        <f t="shared" si="12"/>
        <v>0</v>
      </c>
      <c r="K67" s="56">
        <f>外部供給量【入力シート】!K67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42"/>
      <c r="C68" s="466" t="str">
        <f>エネルギー使用量【入力シート】!C68</f>
        <v>電気事業者名を選択</v>
      </c>
      <c r="D68" s="467"/>
      <c r="E68" s="485" t="str">
        <f>エネルギー使用量【入力シート】!E68</f>
        <v>メニューを選択</v>
      </c>
      <c r="F68" s="15" t="s">
        <v>433</v>
      </c>
      <c r="G68" s="56">
        <f>エネルギー使用量【入力シート】!K68</f>
        <v>0</v>
      </c>
      <c r="H68" s="26" t="s">
        <v>40</v>
      </c>
      <c r="I68" s="12">
        <v>9.9700000000000006</v>
      </c>
      <c r="J68" s="23">
        <f t="shared" si="12"/>
        <v>0</v>
      </c>
      <c r="K68" s="56">
        <f>外部供給量【入力シート】!K68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42"/>
      <c r="C69" s="468"/>
      <c r="D69" s="469"/>
      <c r="E69" s="486"/>
      <c r="F69" s="15" t="s">
        <v>434</v>
      </c>
      <c r="G69" s="56">
        <f>エネルギー使用量【入力シート】!K69</f>
        <v>0</v>
      </c>
      <c r="H69" s="26" t="s">
        <v>40</v>
      </c>
      <c r="I69" s="12">
        <v>9.2799999999999994</v>
      </c>
      <c r="J69" s="23">
        <f t="shared" si="12"/>
        <v>0</v>
      </c>
      <c r="K69" s="56">
        <f>外部供給量【入力シート】!K69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42"/>
      <c r="C70" s="466" t="str">
        <f>エネルギー使用量【入力シート】!C70</f>
        <v>電気事業者名を選択</v>
      </c>
      <c r="D70" s="467"/>
      <c r="E70" s="485" t="str">
        <f>エネルギー使用量【入力シート】!E70</f>
        <v>メニューを選択</v>
      </c>
      <c r="F70" s="15" t="s">
        <v>433</v>
      </c>
      <c r="G70" s="56">
        <f>エネルギー使用量【入力シート】!K70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42"/>
      <c r="C71" s="468"/>
      <c r="D71" s="469"/>
      <c r="E71" s="486"/>
      <c r="F71" s="15" t="s">
        <v>434</v>
      </c>
      <c r="G71" s="56">
        <f>エネルギー使用量【入力シート】!K71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42"/>
      <c r="C72" s="466" t="str">
        <f>エネルギー使用量【入力シート】!C72</f>
        <v>電気事業者名を選択</v>
      </c>
      <c r="D72" s="467"/>
      <c r="E72" s="485" t="str">
        <f>エネルギー使用量【入力シート】!E72</f>
        <v>メニューを選択</v>
      </c>
      <c r="F72" s="15" t="s">
        <v>433</v>
      </c>
      <c r="G72" s="56">
        <f>エネルギー使用量【入力シート】!K72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42"/>
      <c r="C73" s="468"/>
      <c r="D73" s="469"/>
      <c r="E73" s="486"/>
      <c r="F73" s="15" t="s">
        <v>434</v>
      </c>
      <c r="G73" s="56">
        <f>エネルギー使用量【入力シート】!K73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hidden="1" customHeight="1" outlineLevel="1">
      <c r="B74" s="342"/>
      <c r="C74" s="466" t="str">
        <f>エネルギー使用量【入力シート】!C74</f>
        <v>電気事業者名を選択</v>
      </c>
      <c r="D74" s="467"/>
      <c r="E74" s="485" t="str">
        <f>エネルギー使用量【入力シート】!E74</f>
        <v>メニューを選択</v>
      </c>
      <c r="F74" s="15" t="s">
        <v>433</v>
      </c>
      <c r="G74" s="56">
        <f>エネルギー使用量【入力シート】!K74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hidden="1" customHeight="1" outlineLevel="1">
      <c r="B75" s="342"/>
      <c r="C75" s="468"/>
      <c r="D75" s="469"/>
      <c r="E75" s="486"/>
      <c r="F75" s="15" t="s">
        <v>434</v>
      </c>
      <c r="G75" s="56">
        <f>エネルギー使用量【入力シート】!K75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hidden="1" customHeight="1" outlineLevel="1">
      <c r="B76" s="342"/>
      <c r="C76" s="466" t="str">
        <f>エネルギー使用量【入力シート】!C76</f>
        <v>電気事業者名を選択</v>
      </c>
      <c r="D76" s="467"/>
      <c r="E76" s="485" t="str">
        <f>エネルギー使用量【入力シート】!E76</f>
        <v>メニューを選択</v>
      </c>
      <c r="F76" s="15" t="s">
        <v>433</v>
      </c>
      <c r="G76" s="56">
        <f>エネルギー使用量【入力シート】!K76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hidden="1" customHeight="1" outlineLevel="1">
      <c r="B77" s="342"/>
      <c r="C77" s="468"/>
      <c r="D77" s="469"/>
      <c r="E77" s="486"/>
      <c r="F77" s="15" t="s">
        <v>434</v>
      </c>
      <c r="G77" s="56">
        <f>エネルギー使用量【入力シート】!K77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hidden="1" customHeight="1" outlineLevel="1">
      <c r="B78" s="342"/>
      <c r="C78" s="466" t="str">
        <f>エネルギー使用量【入力シート】!C78</f>
        <v>電気事業者名を選択</v>
      </c>
      <c r="D78" s="467"/>
      <c r="E78" s="485" t="str">
        <f>エネルギー使用量【入力シート】!E78</f>
        <v>メニューを選択</v>
      </c>
      <c r="F78" s="15" t="s">
        <v>433</v>
      </c>
      <c r="G78" s="56">
        <f>エネルギー使用量【入力シート】!K78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hidden="1" customHeight="1" outlineLevel="1">
      <c r="B79" s="342"/>
      <c r="C79" s="468"/>
      <c r="D79" s="469"/>
      <c r="E79" s="486"/>
      <c r="F79" s="15" t="s">
        <v>434</v>
      </c>
      <c r="G79" s="56">
        <f>エネルギー使用量【入力シート】!K79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hidden="1" customHeight="1" outlineLevel="1">
      <c r="B80" s="342"/>
      <c r="C80" s="466" t="str">
        <f>エネルギー使用量【入力シート】!C80</f>
        <v>電気事業者名を選択</v>
      </c>
      <c r="D80" s="467"/>
      <c r="E80" s="485" t="str">
        <f>エネルギー使用量【入力シート】!E80</f>
        <v>メニューを選択</v>
      </c>
      <c r="F80" s="15" t="s">
        <v>433</v>
      </c>
      <c r="G80" s="56">
        <f>エネルギー使用量【入力シート】!K80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hidden="1" customHeight="1" outlineLevel="1">
      <c r="B81" s="342"/>
      <c r="C81" s="468"/>
      <c r="D81" s="469"/>
      <c r="E81" s="486"/>
      <c r="F81" s="15" t="s">
        <v>434</v>
      </c>
      <c r="G81" s="56">
        <f>エネルギー使用量【入力シート】!K81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hidden="1" customHeight="1" outlineLevel="1">
      <c r="B82" s="342"/>
      <c r="C82" s="466" t="str">
        <f>エネルギー使用量【入力シート】!C82</f>
        <v>電気事業者名を選択</v>
      </c>
      <c r="D82" s="467"/>
      <c r="E82" s="485" t="str">
        <f>エネルギー使用量【入力シート】!E82</f>
        <v>メニューを選択</v>
      </c>
      <c r="F82" s="15" t="s">
        <v>433</v>
      </c>
      <c r="G82" s="56">
        <f>エネルギー使用量【入力シート】!K82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hidden="1" customHeight="1" outlineLevel="1">
      <c r="B83" s="342"/>
      <c r="C83" s="468"/>
      <c r="D83" s="469"/>
      <c r="E83" s="486"/>
      <c r="F83" s="15" t="s">
        <v>434</v>
      </c>
      <c r="G83" s="56">
        <f>エネルギー使用量【入力シート】!K83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hidden="1" customHeight="1" outlineLevel="1">
      <c r="B84" s="342"/>
      <c r="C84" s="466" t="str">
        <f>エネルギー使用量【入力シート】!C84</f>
        <v>電気事業者名を選択</v>
      </c>
      <c r="D84" s="467"/>
      <c r="E84" s="485" t="str">
        <f>エネルギー使用量【入力シート】!E84</f>
        <v>メニューを選択</v>
      </c>
      <c r="F84" s="15" t="s">
        <v>433</v>
      </c>
      <c r="G84" s="56">
        <f>エネルギー使用量【入力シート】!K84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hidden="1" customHeight="1" outlineLevel="1">
      <c r="B85" s="342"/>
      <c r="C85" s="468"/>
      <c r="D85" s="469"/>
      <c r="E85" s="486"/>
      <c r="F85" s="15" t="s">
        <v>434</v>
      </c>
      <c r="G85" s="56">
        <f>エネルギー使用量【入力シート】!K85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hidden="1" customHeight="1" outlineLevel="1">
      <c r="B86" s="342"/>
      <c r="C86" s="466" t="str">
        <f>エネルギー使用量【入力シート】!C86</f>
        <v>電気事業者名を選択</v>
      </c>
      <c r="D86" s="467"/>
      <c r="E86" s="485" t="str">
        <f>エネルギー使用量【入力シート】!E86</f>
        <v>メニューを選択</v>
      </c>
      <c r="F86" s="15" t="s">
        <v>433</v>
      </c>
      <c r="G86" s="56">
        <f>エネルギー使用量【入力シート】!K86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hidden="1" customHeight="1" outlineLevel="1">
      <c r="B87" s="342"/>
      <c r="C87" s="468"/>
      <c r="D87" s="469"/>
      <c r="E87" s="486"/>
      <c r="F87" s="15" t="s">
        <v>434</v>
      </c>
      <c r="G87" s="56">
        <f>エネルギー使用量【入力シート】!K87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hidden="1" customHeight="1" outlineLevel="1">
      <c r="B88" s="342"/>
      <c r="C88" s="466" t="str">
        <f>エネルギー使用量【入力シート】!C88</f>
        <v>電気事業者名を選択</v>
      </c>
      <c r="D88" s="467"/>
      <c r="E88" s="485" t="str">
        <f>エネルギー使用量【入力シート】!E88</f>
        <v>メニューを選択</v>
      </c>
      <c r="F88" s="15" t="s">
        <v>433</v>
      </c>
      <c r="G88" s="56">
        <f>エネルギー使用量【入力シート】!K88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hidden="1" customHeight="1" outlineLevel="1">
      <c r="B89" s="342"/>
      <c r="C89" s="468"/>
      <c r="D89" s="469"/>
      <c r="E89" s="486"/>
      <c r="F89" s="15" t="s">
        <v>434</v>
      </c>
      <c r="G89" s="56">
        <f>エネルギー使用量【入力シート】!K89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hidden="1" customHeight="1" outlineLevel="1">
      <c r="B90" s="342"/>
      <c r="C90" s="466" t="str">
        <f>エネルギー使用量【入力シート】!C90</f>
        <v>電気事業者名を選択</v>
      </c>
      <c r="D90" s="467"/>
      <c r="E90" s="485" t="str">
        <f>エネルギー使用量【入力シート】!E90</f>
        <v>メニューを選択</v>
      </c>
      <c r="F90" s="15" t="s">
        <v>433</v>
      </c>
      <c r="G90" s="56">
        <f>エネルギー使用量【入力シート】!K90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hidden="1" customHeight="1" outlineLevel="1">
      <c r="B91" s="342"/>
      <c r="C91" s="468"/>
      <c r="D91" s="469"/>
      <c r="E91" s="486"/>
      <c r="F91" s="15" t="s">
        <v>434</v>
      </c>
      <c r="G91" s="56">
        <f>エネルギー使用量【入力シート】!K91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hidden="1" customHeight="1" outlineLevel="1">
      <c r="B92" s="342"/>
      <c r="C92" s="466" t="str">
        <f>エネルギー使用量【入力シート】!C92</f>
        <v>電気事業者名を選択</v>
      </c>
      <c r="D92" s="467"/>
      <c r="E92" s="485" t="str">
        <f>エネルギー使用量【入力シート】!E92</f>
        <v>メニューを選択</v>
      </c>
      <c r="F92" s="15" t="s">
        <v>433</v>
      </c>
      <c r="G92" s="56">
        <f>エネルギー使用量【入力シート】!K92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hidden="1" customHeight="1" outlineLevel="1">
      <c r="B93" s="342"/>
      <c r="C93" s="468"/>
      <c r="D93" s="469"/>
      <c r="E93" s="486"/>
      <c r="F93" s="15" t="s">
        <v>434</v>
      </c>
      <c r="G93" s="56">
        <f>エネルギー使用量【入力シート】!K93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hidden="1" customHeight="1" outlineLevel="1">
      <c r="B94" s="342"/>
      <c r="C94" s="466" t="str">
        <f>エネルギー使用量【入力シート】!C94</f>
        <v>電気事業者名を選択</v>
      </c>
      <c r="D94" s="467"/>
      <c r="E94" s="485" t="str">
        <f>エネルギー使用量【入力シート】!E94</f>
        <v>メニューを選択</v>
      </c>
      <c r="F94" s="15" t="s">
        <v>433</v>
      </c>
      <c r="G94" s="56">
        <f>エネルギー使用量【入力シート】!K94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hidden="1" customHeight="1" outlineLevel="1">
      <c r="B95" s="342"/>
      <c r="C95" s="468"/>
      <c r="D95" s="469"/>
      <c r="E95" s="486"/>
      <c r="F95" s="15" t="s">
        <v>434</v>
      </c>
      <c r="G95" s="56">
        <f>エネルギー使用量【入力シート】!K95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hidden="1" customHeight="1" outlineLevel="1">
      <c r="B96" s="342"/>
      <c r="C96" s="466" t="str">
        <f>エネルギー使用量【入力シート】!C96</f>
        <v>電気事業者名を選択</v>
      </c>
      <c r="D96" s="467"/>
      <c r="E96" s="485" t="str">
        <f>エネルギー使用量【入力シート】!E96</f>
        <v>メニューを選択</v>
      </c>
      <c r="F96" s="15" t="s">
        <v>433</v>
      </c>
      <c r="G96" s="56">
        <f>エネルギー使用量【入力シート】!K96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hidden="1" customHeight="1" outlineLevel="1">
      <c r="B97" s="342"/>
      <c r="C97" s="468"/>
      <c r="D97" s="469"/>
      <c r="E97" s="486"/>
      <c r="F97" s="15" t="s">
        <v>434</v>
      </c>
      <c r="G97" s="56">
        <f>エネルギー使用量【入力シート】!K97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hidden="1" customHeight="1" outlineLevel="1">
      <c r="B98" s="342"/>
      <c r="C98" s="466" t="str">
        <f>エネルギー使用量【入力シート】!C98</f>
        <v>電気事業者名を選択</v>
      </c>
      <c r="D98" s="467"/>
      <c r="E98" s="485" t="str">
        <f>エネルギー使用量【入力シート】!E98</f>
        <v>メニューを選択</v>
      </c>
      <c r="F98" s="15" t="s">
        <v>433</v>
      </c>
      <c r="G98" s="56">
        <f>エネルギー使用量【入力シート】!K98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hidden="1" customHeight="1" outlineLevel="1">
      <c r="B99" s="342"/>
      <c r="C99" s="468"/>
      <c r="D99" s="469"/>
      <c r="E99" s="486"/>
      <c r="F99" s="15" t="s">
        <v>434</v>
      </c>
      <c r="G99" s="56">
        <f>エネルギー使用量【入力シート】!K99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ollapsed="1">
      <c r="B100" s="342"/>
      <c r="C100" s="181" t="s">
        <v>20</v>
      </c>
      <c r="D100" s="330" t="s">
        <v>526</v>
      </c>
      <c r="E100" s="330"/>
      <c r="F100" s="330"/>
      <c r="G100" s="56">
        <f>エネルギー使用量【入力シート】!K100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42"/>
      <c r="C101" s="508" t="s">
        <v>17</v>
      </c>
      <c r="D101" s="508"/>
      <c r="E101" s="508"/>
      <c r="F101" s="508"/>
      <c r="G101" s="65">
        <f>SUM(G60:G100)</f>
        <v>0</v>
      </c>
      <c r="H101" s="66" t="s">
        <v>40</v>
      </c>
      <c r="I101" s="67"/>
      <c r="J101" s="68">
        <f>SUM(J60:J100)</f>
        <v>0</v>
      </c>
      <c r="K101" s="69"/>
      <c r="L101" s="70" t="s">
        <v>399</v>
      </c>
      <c r="M101" s="71"/>
      <c r="N101" s="72"/>
      <c r="O101" s="72"/>
      <c r="P101" s="72"/>
      <c r="Q101" s="73"/>
      <c r="R101" s="74">
        <f>SUM(R60:R100)</f>
        <v>0</v>
      </c>
      <c r="S101" s="74">
        <f>SUM(S60:S100)</f>
        <v>0</v>
      </c>
    </row>
    <row r="102" spans="2:19" ht="17.399999999999999" customHeight="1" thickTop="1">
      <c r="B102" s="492" t="s">
        <v>400</v>
      </c>
      <c r="C102" s="493"/>
      <c r="D102" s="493"/>
      <c r="E102" s="493"/>
      <c r="F102" s="494"/>
      <c r="G102" s="157"/>
      <c r="H102" s="158"/>
      <c r="I102" s="159"/>
      <c r="J102" s="160">
        <f>ROUND(J54+J59+J101,0)</f>
        <v>0</v>
      </c>
      <c r="K102" s="161"/>
      <c r="L102" s="162"/>
      <c r="M102" s="163"/>
      <c r="N102" s="161"/>
      <c r="O102" s="164"/>
      <c r="P102" s="165"/>
      <c r="Q102" s="162"/>
      <c r="R102" s="165">
        <f>+R54+R59+R101</f>
        <v>0</v>
      </c>
      <c r="S102" s="165">
        <f>+S54+S59+S101</f>
        <v>0</v>
      </c>
    </row>
    <row r="103" spans="2:19" ht="13.5" customHeight="1">
      <c r="B103" s="495" t="s">
        <v>527</v>
      </c>
      <c r="C103" s="495"/>
      <c r="D103" s="495"/>
      <c r="E103" s="495"/>
      <c r="F103" s="495"/>
      <c r="G103" s="495"/>
      <c r="H103" s="495"/>
      <c r="I103" s="495"/>
      <c r="J103" s="495"/>
      <c r="K103" s="495"/>
      <c r="L103" s="495"/>
      <c r="M103" s="495"/>
      <c r="N103" s="495"/>
      <c r="O103" s="495"/>
      <c r="P103" s="495"/>
      <c r="Q103" s="495"/>
      <c r="R103" s="495"/>
      <c r="S103" s="495"/>
    </row>
    <row r="104" spans="2:19">
      <c r="B104" s="496"/>
      <c r="C104" s="496"/>
      <c r="D104" s="496"/>
      <c r="E104" s="496"/>
      <c r="F104" s="496"/>
      <c r="G104" s="496"/>
      <c r="H104" s="496"/>
      <c r="I104" s="496"/>
      <c r="J104" s="496"/>
      <c r="K104" s="496"/>
      <c r="L104" s="496"/>
      <c r="M104" s="496"/>
      <c r="N104" s="496"/>
      <c r="O104" s="496"/>
      <c r="P104" s="496"/>
      <c r="Q104" s="496"/>
      <c r="R104" s="496"/>
      <c r="S104" s="496"/>
    </row>
    <row r="105" spans="2:19" ht="14.4">
      <c r="B105" s="19" t="s">
        <v>528</v>
      </c>
      <c r="C105" s="171"/>
      <c r="D105" s="171"/>
      <c r="E105" s="171"/>
      <c r="F105" s="172"/>
      <c r="G105" s="171"/>
      <c r="H105" s="173"/>
      <c r="I105" s="173"/>
      <c r="J105" s="174"/>
      <c r="K105" s="175"/>
      <c r="L105" s="176"/>
      <c r="M105" s="175"/>
      <c r="N105" s="171"/>
      <c r="O105" s="171"/>
      <c r="P105" s="171"/>
      <c r="Q105" s="176"/>
      <c r="R105" s="177"/>
      <c r="S105" s="18"/>
    </row>
    <row r="106" spans="2:19">
      <c r="B106" s="18"/>
      <c r="C106" s="18"/>
      <c r="D106" s="18"/>
      <c r="E106" s="156"/>
      <c r="F106" s="156"/>
      <c r="G106" s="156"/>
      <c r="H106" s="156"/>
      <c r="I106" s="156"/>
      <c r="J106" s="18"/>
      <c r="K106" s="18"/>
      <c r="L106" s="156"/>
      <c r="M106" s="18"/>
      <c r="N106" s="18"/>
      <c r="O106" s="18"/>
      <c r="P106" s="18"/>
      <c r="Q106" s="156"/>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password="E7B8" sheet="1" formatCells="0"/>
  <mergeCells count="11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D47:F47"/>
    <mergeCell ref="C36:F36"/>
    <mergeCell ref="C37:F37"/>
    <mergeCell ref="C38:F38"/>
    <mergeCell ref="C39:F39"/>
    <mergeCell ref="C40:F40"/>
    <mergeCell ref="C41:C42"/>
    <mergeCell ref="D41:F41"/>
    <mergeCell ref="D42:F42"/>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E68:E69"/>
    <mergeCell ref="C70:D71"/>
    <mergeCell ref="E70:E71"/>
    <mergeCell ref="C72:D73"/>
    <mergeCell ref="E72:E73"/>
    <mergeCell ref="C74:D75"/>
    <mergeCell ref="E74:E75"/>
    <mergeCell ref="C68:D69"/>
    <mergeCell ref="C54:F54"/>
    <mergeCell ref="E92:E93"/>
    <mergeCell ref="C82:D83"/>
    <mergeCell ref="E82:E83"/>
    <mergeCell ref="C84:D85"/>
    <mergeCell ref="E84:E85"/>
    <mergeCell ref="C86:D87"/>
    <mergeCell ref="E86:E87"/>
    <mergeCell ref="C76:D77"/>
    <mergeCell ref="E76:E77"/>
    <mergeCell ref="C78:D79"/>
    <mergeCell ref="E78:E79"/>
    <mergeCell ref="C80:D81"/>
    <mergeCell ref="E80:E81"/>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s>
  <phoneticPr fontId="5"/>
  <conditionalFormatting sqref="R22:S22 K25:R25">
    <cfRule type="containsErrors" dxfId="7" priority="4">
      <formula>ISERROR(K22)</formula>
    </cfRule>
  </conditionalFormatting>
  <conditionalFormatting sqref="L60:N69 B101:S102 B60:F100 H70:N100 H60:J69 Q60:Q100">
    <cfRule type="containsErrors" dxfId="6" priority="3">
      <formula>ISERROR(B60)</formula>
    </cfRule>
  </conditionalFormatting>
  <conditionalFormatting sqref="O60:P100">
    <cfRule type="containsErrors" dxfId="5" priority="2">
      <formula>ISERROR(O60)</formula>
    </cfRule>
  </conditionalFormatting>
  <conditionalFormatting sqref="R60:S100">
    <cfRule type="containsErrors" dxfId="4"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tint="0.39997558519241921"/>
  </sheetPr>
  <dimension ref="B1:U509"/>
  <sheetViews>
    <sheetView showGridLines="0" view="pageBreakPreview" zoomScaleNormal="75" zoomScaleSheetLayoutView="100" workbookViewId="0">
      <pane ySplit="25" topLeftCell="A26" activePane="bottomLeft" state="frozen"/>
      <selection pane="bottomLeft" activeCell="G31" sqref="G31"/>
    </sheetView>
  </sheetViews>
  <sheetFormatPr defaultColWidth="9" defaultRowHeight="13.2" outlineLevelRow="1"/>
  <cols>
    <col min="1" max="1" width="0.88671875" style="2" customWidth="1"/>
    <col min="2" max="2" width="2.44140625" style="2" customWidth="1"/>
    <col min="3" max="3" width="8.33203125" style="2" customWidth="1"/>
    <col min="4" max="4" width="5.44140625" style="2" customWidth="1"/>
    <col min="5" max="5" width="6.109375" style="2" customWidth="1"/>
    <col min="6" max="6" width="4.33203125" style="4" customWidth="1"/>
    <col min="7" max="7" width="6.88671875" style="2" customWidth="1"/>
    <col min="8" max="8" width="4.33203125" style="5" customWidth="1"/>
    <col min="9" max="9" width="5" style="5" customWidth="1"/>
    <col min="10" max="10" width="9.33203125" style="2" customWidth="1"/>
    <col min="11" max="11" width="6.109375" style="2" customWidth="1"/>
    <col min="12" max="12" width="4.44140625" style="5" customWidth="1"/>
    <col min="13" max="13" width="6.88671875" style="2" customWidth="1"/>
    <col min="14" max="14" width="7.44140625" style="2" customWidth="1"/>
    <col min="15" max="16" width="5.6640625" style="2" customWidth="1"/>
    <col min="17" max="17" width="4.33203125" style="5" customWidth="1"/>
    <col min="18" max="19" width="8.109375" style="2" customWidth="1"/>
    <col min="20" max="20" width="0.88671875" style="2" customWidth="1"/>
    <col min="21" max="16384" width="9" style="2"/>
  </cols>
  <sheetData>
    <row r="1" spans="2:21" ht="21" customHeight="1">
      <c r="B1" s="519" t="s">
        <v>402</v>
      </c>
      <c r="C1" s="519"/>
      <c r="D1" s="519"/>
      <c r="E1" s="519"/>
      <c r="F1" s="519"/>
      <c r="G1" s="519"/>
      <c r="H1" s="519"/>
      <c r="I1" s="519"/>
      <c r="J1" s="519"/>
      <c r="K1" s="519"/>
      <c r="L1" s="519"/>
      <c r="M1" s="520"/>
      <c r="N1" s="187"/>
      <c r="O1" s="187"/>
      <c r="P1" s="187"/>
      <c r="Q1" s="187"/>
      <c r="R1" s="188" t="str">
        <f>エネルギー使用量【入力シート】!O2</f>
        <v>2024年度提出用（2023年度実績値）</v>
      </c>
      <c r="S1" s="187" t="str">
        <f>エネルギー使用量【入力シート】!P2</f>
        <v>Ver.1</v>
      </c>
      <c r="U1" s="178" t="s">
        <v>1101</v>
      </c>
    </row>
    <row r="2" spans="2:21" ht="6" customHeight="1">
      <c r="B2" s="36"/>
      <c r="C2" s="36"/>
      <c r="D2" s="36"/>
      <c r="E2" s="36"/>
      <c r="F2" s="36"/>
      <c r="G2" s="36"/>
      <c r="H2" s="36"/>
      <c r="I2" s="36"/>
      <c r="J2" s="36"/>
      <c r="K2" s="36"/>
      <c r="L2" s="36"/>
      <c r="M2" s="36"/>
      <c r="N2" s="116"/>
      <c r="O2" s="116"/>
      <c r="P2" s="117"/>
      <c r="Q2" s="117"/>
      <c r="R2" s="118"/>
      <c r="S2" s="119"/>
    </row>
    <row r="3" spans="2:21" ht="22.5" hidden="1" customHeight="1" outlineLevel="1">
      <c r="B3" s="3"/>
    </row>
    <row r="4" spans="2:21" ht="16.5" hidden="1" customHeight="1" outlineLevel="1">
      <c r="B4" s="6"/>
      <c r="E4" s="31"/>
      <c r="G4" s="49"/>
      <c r="H4" s="49"/>
      <c r="I4" s="49"/>
      <c r="J4" s="49"/>
      <c r="K4" s="49"/>
      <c r="L4" s="49"/>
      <c r="M4" s="155"/>
    </row>
    <row r="5" spans="2:21" ht="26.4" hidden="1" customHeight="1" outlineLevel="1">
      <c r="C5" s="18"/>
      <c r="D5" s="18"/>
      <c r="E5" s="18"/>
      <c r="F5" s="47"/>
      <c r="G5" s="18"/>
      <c r="H5" s="156"/>
      <c r="I5" s="156"/>
      <c r="J5" s="18"/>
      <c r="K5" s="18"/>
      <c r="L5" s="156"/>
      <c r="M5" s="18"/>
      <c r="N5" s="18"/>
      <c r="O5" s="18"/>
      <c r="P5" s="18"/>
      <c r="Q5" s="156"/>
      <c r="R5" s="18"/>
      <c r="S5" s="18"/>
    </row>
    <row r="6" spans="2:21" ht="27" hidden="1" customHeight="1" outlineLevel="1"/>
    <row r="7" spans="2:21" ht="27" hidden="1" customHeight="1" outlineLevel="1"/>
    <row r="8" spans="2:21" ht="27" hidden="1" customHeight="1" outlineLevel="1"/>
    <row r="9" spans="2:21" ht="24.75" hidden="1" customHeight="1" outlineLevel="1"/>
    <row r="10" spans="2:21" ht="24.75" hidden="1" customHeight="1" outlineLevel="1"/>
    <row r="11" spans="2:21" ht="24.75" hidden="1" customHeight="1" outlineLevel="1"/>
    <row r="12" spans="2:21" ht="22.5" hidden="1" customHeight="1" outlineLevel="1"/>
    <row r="13" spans="2:21" ht="24.75" hidden="1" customHeight="1" outlineLevel="1"/>
    <row r="14" spans="2:21" ht="24.75" hidden="1" customHeight="1" outlineLevel="1"/>
    <row r="15" spans="2:21" ht="24.75" hidden="1" customHeight="1" outlineLevel="1"/>
    <row r="16" spans="2:21" ht="24.75" hidden="1" customHeight="1" outlineLevel="1"/>
    <row r="17" spans="2:19" ht="24.75" hidden="1" customHeight="1" outlineLevel="1"/>
    <row r="18" spans="2:19" ht="24.75" hidden="1" customHeight="1" outlineLevel="1"/>
    <row r="19" spans="2:19" s="253" customFormat="1" ht="22.5" customHeight="1" collapsed="1">
      <c r="C19" s="521" t="s">
        <v>1123</v>
      </c>
      <c r="D19" s="521"/>
      <c r="E19" s="474">
        <f>エネルギー使用量【入力シート】!C5</f>
        <v>0</v>
      </c>
      <c r="F19" s="474"/>
      <c r="G19" s="474"/>
      <c r="H19" s="474"/>
      <c r="I19" s="474"/>
      <c r="J19" s="255" t="s">
        <v>1124</v>
      </c>
      <c r="K19" s="475" t="str">
        <f ca="1">RIGHT(CELL("filename",B3),LEN(CELL("filename",B3))-FIND("]",CELL("filename",B3)))</f>
        <v>横浜・川崎を除く県域（総括）</v>
      </c>
      <c r="L19" s="475"/>
      <c r="M19" s="475"/>
      <c r="N19" s="475"/>
      <c r="O19" s="475"/>
      <c r="P19" s="475" t="str">
        <f ca="1">IF(LEFT(K19,2)="指定","("&amp;HLOOKUP(K19,エネルギー使用量【入力シート】!20:21,2,FALSE)&amp;")","")</f>
        <v/>
      </c>
      <c r="Q19" s="475"/>
      <c r="R19" s="475"/>
      <c r="S19" s="475"/>
    </row>
    <row r="20" spans="2:19" ht="3.75" customHeight="1" thickBot="1"/>
    <row r="21" spans="2:19" ht="13.5" customHeight="1" thickBot="1">
      <c r="B21" s="169"/>
      <c r="C21" s="170"/>
      <c r="D21" s="170"/>
      <c r="E21" s="170"/>
      <c r="F21" s="170"/>
      <c r="G21" s="170"/>
      <c r="H21" s="170"/>
      <c r="I21" s="170"/>
      <c r="J21" s="168"/>
      <c r="K21" s="544" t="s">
        <v>509</v>
      </c>
      <c r="L21" s="544"/>
      <c r="M21" s="544"/>
      <c r="N21" s="544"/>
      <c r="O21" s="544"/>
      <c r="P21" s="544"/>
      <c r="Q21" s="544"/>
      <c r="R21" s="167" t="s">
        <v>1097</v>
      </c>
      <c r="S21" s="167" t="s">
        <v>1098</v>
      </c>
    </row>
    <row r="22" spans="2:19" ht="26.25" customHeight="1" thickBot="1">
      <c r="B22" s="545" t="s">
        <v>508</v>
      </c>
      <c r="C22" s="546"/>
      <c r="D22" s="546"/>
      <c r="E22" s="546"/>
      <c r="F22" s="546"/>
      <c r="G22" s="546"/>
      <c r="H22" s="546"/>
      <c r="I22" s="547"/>
      <c r="J22" s="256">
        <f>ROUND((J102)*0.0258,0)</f>
        <v>0</v>
      </c>
      <c r="K22" s="544"/>
      <c r="L22" s="544"/>
      <c r="M22" s="544"/>
      <c r="N22" s="544"/>
      <c r="O22" s="544"/>
      <c r="P22" s="544"/>
      <c r="Q22" s="544"/>
      <c r="R22" s="166">
        <f>IF(R102&gt;0,ROUND((R102),2-INT(LOG(R102))),0)</f>
        <v>0</v>
      </c>
      <c r="S22" s="166">
        <f>IF(S102&gt;0,ROUND((S102),2-INT(LOG(S102))),0)</f>
        <v>0</v>
      </c>
    </row>
    <row r="23" spans="2:19" ht="15" customHeight="1">
      <c r="B23" s="497" t="s">
        <v>442</v>
      </c>
      <c r="C23" s="498"/>
      <c r="D23" s="498"/>
      <c r="E23" s="498"/>
      <c r="F23" s="498"/>
      <c r="G23" s="498"/>
      <c r="H23" s="498"/>
      <c r="I23" s="498"/>
      <c r="J23" s="499"/>
      <c r="K23" s="553" t="s">
        <v>1360</v>
      </c>
      <c r="L23" s="554"/>
      <c r="M23" s="554"/>
      <c r="N23" s="554"/>
      <c r="O23" s="554"/>
      <c r="P23" s="554"/>
      <c r="Q23" s="551" t="str">
        <f>"("&amp;H27&amp;")"</f>
        <v>(tCO2/)</v>
      </c>
      <c r="R23" s="552"/>
      <c r="S23" s="18"/>
    </row>
    <row r="24" spans="2:19" ht="15" customHeight="1">
      <c r="B24" s="500" t="s">
        <v>443</v>
      </c>
      <c r="C24" s="501"/>
      <c r="D24" s="502"/>
      <c r="E24" s="408" t="s">
        <v>444</v>
      </c>
      <c r="F24" s="409"/>
      <c r="G24" s="503"/>
      <c r="H24" s="408" t="s">
        <v>445</v>
      </c>
      <c r="I24" s="409"/>
      <c r="J24" s="504"/>
      <c r="K24" s="505" t="s">
        <v>436</v>
      </c>
      <c r="L24" s="506"/>
      <c r="M24" s="506"/>
      <c r="N24" s="506"/>
      <c r="O24" s="506" t="s">
        <v>437</v>
      </c>
      <c r="P24" s="506"/>
      <c r="Q24" s="506"/>
      <c r="R24" s="507"/>
      <c r="S24" s="19"/>
    </row>
    <row r="25" spans="2:19" ht="22.5" customHeight="1" thickBot="1">
      <c r="B25" s="487" t="str">
        <f>IF(エネルギー使用量【入力シート】!L106="","",エネルギー使用量【入力シート】!L106)</f>
        <v/>
      </c>
      <c r="C25" s="488"/>
      <c r="D25" s="488"/>
      <c r="E25" s="488" t="str">
        <f>IF(エネルギー使用量【入力シート】!L107="","",エネルギー使用量【入力シート】!L107)</f>
        <v/>
      </c>
      <c r="F25" s="488"/>
      <c r="G25" s="488"/>
      <c r="H25" s="488" t="str">
        <f>IF(エネルギー使用量【入力シート】!L108="","",エネルギー使用量【入力シート】!L108)</f>
        <v/>
      </c>
      <c r="I25" s="488"/>
      <c r="J25" s="515"/>
      <c r="K25" s="516" t="str">
        <f>IF(E25="","",IF(R22/E25&gt;0,ROUND((R22/E25),2-INT(LOG(R22/E25))),0))</f>
        <v/>
      </c>
      <c r="L25" s="517"/>
      <c r="M25" s="517"/>
      <c r="N25" s="518"/>
      <c r="O25" s="517" t="str">
        <f>IF(E25="","",IF(S22/E25&gt;0,ROUND((S22/E25),2-INT(LOG(S22/E25))),0))</f>
        <v/>
      </c>
      <c r="P25" s="517"/>
      <c r="Q25" s="517"/>
      <c r="R25" s="548"/>
    </row>
    <row r="26" spans="2:19" ht="11.25" customHeight="1">
      <c r="J26" s="262" t="s">
        <v>1363</v>
      </c>
      <c r="K26" s="263" t="s">
        <v>1361</v>
      </c>
      <c r="L26" s="555" t="str">
        <f>IF(E25="","",R22/E25)</f>
        <v/>
      </c>
      <c r="M26" s="555"/>
      <c r="N26" s="555"/>
      <c r="O26" s="263" t="s">
        <v>1362</v>
      </c>
      <c r="P26" s="555" t="str">
        <f>IF(E25="","",S22/E25)</f>
        <v/>
      </c>
      <c r="Q26" s="555"/>
      <c r="R26" s="555"/>
    </row>
    <row r="27" spans="2:19" ht="15.6" hidden="1" outlineLevel="1">
      <c r="H27" s="20" t="str">
        <f>CONCATENATE("tCO2/",H25)</f>
        <v>tCO2/</v>
      </c>
    </row>
    <row r="28" spans="2:19" ht="15" customHeight="1" collapsed="1">
      <c r="B28" s="525" t="s">
        <v>0</v>
      </c>
      <c r="C28" s="526"/>
      <c r="D28" s="526"/>
      <c r="E28" s="526"/>
      <c r="F28" s="527"/>
      <c r="G28" s="541" t="s">
        <v>28</v>
      </c>
      <c r="H28" s="542"/>
      <c r="I28" s="542"/>
      <c r="J28" s="543"/>
      <c r="K28" s="522" t="s">
        <v>438</v>
      </c>
      <c r="L28" s="523"/>
      <c r="M28" s="524"/>
      <c r="N28" s="510" t="s">
        <v>525</v>
      </c>
      <c r="O28" s="549" t="s">
        <v>435</v>
      </c>
      <c r="P28" s="549"/>
      <c r="Q28" s="549"/>
      <c r="R28" s="549"/>
      <c r="S28" s="549"/>
    </row>
    <row r="29" spans="2:19" ht="15" customHeight="1">
      <c r="B29" s="528"/>
      <c r="C29" s="529"/>
      <c r="D29" s="529"/>
      <c r="E29" s="529"/>
      <c r="F29" s="530"/>
      <c r="G29" s="513" t="s">
        <v>397</v>
      </c>
      <c r="H29" s="511" t="s">
        <v>29</v>
      </c>
      <c r="I29" s="538" t="s">
        <v>451</v>
      </c>
      <c r="J29" s="513" t="s">
        <v>396</v>
      </c>
      <c r="K29" s="513" t="s">
        <v>398</v>
      </c>
      <c r="L29" s="511" t="s">
        <v>29</v>
      </c>
      <c r="M29" s="513" t="s">
        <v>395</v>
      </c>
      <c r="N29" s="510"/>
      <c r="O29" s="550" t="s">
        <v>510</v>
      </c>
      <c r="P29" s="550"/>
      <c r="Q29" s="537" t="s">
        <v>29</v>
      </c>
      <c r="R29" s="540" t="s">
        <v>511</v>
      </c>
      <c r="S29" s="540"/>
    </row>
    <row r="30" spans="2:19" ht="18.75" customHeight="1">
      <c r="B30" s="531"/>
      <c r="C30" s="532"/>
      <c r="D30" s="532"/>
      <c r="E30" s="532"/>
      <c r="F30" s="533"/>
      <c r="G30" s="514"/>
      <c r="H30" s="512"/>
      <c r="I30" s="539"/>
      <c r="J30" s="514"/>
      <c r="K30" s="514"/>
      <c r="L30" s="512"/>
      <c r="M30" s="514"/>
      <c r="N30" s="510"/>
      <c r="O30" s="182" t="s">
        <v>436</v>
      </c>
      <c r="P30" s="183" t="s">
        <v>437</v>
      </c>
      <c r="Q30" s="537"/>
      <c r="R30" s="182" t="s">
        <v>436</v>
      </c>
      <c r="S30" s="182" t="s">
        <v>437</v>
      </c>
    </row>
    <row r="31" spans="2:19" ht="15.75" customHeight="1">
      <c r="B31" s="341" t="s">
        <v>31</v>
      </c>
      <c r="C31" s="476" t="s">
        <v>1</v>
      </c>
      <c r="D31" s="477"/>
      <c r="E31" s="477"/>
      <c r="F31" s="478"/>
      <c r="G31" s="56">
        <f>エネルギー使用量【入力シート】!L31</f>
        <v>0</v>
      </c>
      <c r="H31" s="26" t="s">
        <v>424</v>
      </c>
      <c r="I31" s="7">
        <v>38.200000000000003</v>
      </c>
      <c r="J31" s="23">
        <f t="shared" ref="J31:J53" si="0">ROUND(ROUND(G31,0)*I31,0)</f>
        <v>0</v>
      </c>
      <c r="K31" s="56">
        <f>外部供給量【入力シート】!L31</f>
        <v>0</v>
      </c>
      <c r="L31" s="26" t="s">
        <v>424</v>
      </c>
      <c r="M31" s="24">
        <f t="shared" ref="M31:M52" si="1">ROUND(ROUND(K31,0)*I31,0)</f>
        <v>0</v>
      </c>
      <c r="N31" s="8">
        <f t="shared" ref="N31:N53" si="2">J31-M31</f>
        <v>0</v>
      </c>
      <c r="O31" s="9">
        <v>1.8700000000000001E-2</v>
      </c>
      <c r="P31" s="9">
        <f>O31</f>
        <v>1.8700000000000001E-2</v>
      </c>
      <c r="Q31" s="120" t="s">
        <v>439</v>
      </c>
      <c r="R31" s="8">
        <f>ROUND(N31*O31*44/12,0)</f>
        <v>0</v>
      </c>
      <c r="S31" s="10">
        <f>R31</f>
        <v>0</v>
      </c>
    </row>
    <row r="32" spans="2:19" ht="15.75" customHeight="1">
      <c r="B32" s="342"/>
      <c r="C32" s="476" t="s">
        <v>2</v>
      </c>
      <c r="D32" s="477"/>
      <c r="E32" s="477"/>
      <c r="F32" s="478"/>
      <c r="G32" s="56">
        <f>エネルギー使用量【入力シート】!L32</f>
        <v>0</v>
      </c>
      <c r="H32" s="26" t="s">
        <v>424</v>
      </c>
      <c r="I32" s="7">
        <v>35.299999999999997</v>
      </c>
      <c r="J32" s="23">
        <f t="shared" si="0"/>
        <v>0</v>
      </c>
      <c r="K32" s="56">
        <f>外部供給量【入力シート】!L32</f>
        <v>0</v>
      </c>
      <c r="L32" s="26" t="s">
        <v>424</v>
      </c>
      <c r="M32" s="24">
        <f t="shared" si="1"/>
        <v>0</v>
      </c>
      <c r="N32" s="8">
        <f t="shared" si="2"/>
        <v>0</v>
      </c>
      <c r="O32" s="11">
        <v>1.84E-2</v>
      </c>
      <c r="P32" s="9">
        <f t="shared" ref="P32:P33" si="3">O32</f>
        <v>1.84E-2</v>
      </c>
      <c r="Q32" s="120" t="s">
        <v>439</v>
      </c>
      <c r="R32" s="8">
        <f t="shared" ref="R32:R53" si="4">ROUND(N32*O32*44/12,0)</f>
        <v>0</v>
      </c>
      <c r="S32" s="10">
        <f t="shared" ref="S32:S58" si="5">R32</f>
        <v>0</v>
      </c>
    </row>
    <row r="33" spans="2:19" ht="15.75" customHeight="1">
      <c r="B33" s="342"/>
      <c r="C33" s="476" t="s">
        <v>38</v>
      </c>
      <c r="D33" s="477"/>
      <c r="E33" s="477"/>
      <c r="F33" s="478"/>
      <c r="G33" s="56">
        <f>エネルギー使用量【入力シート】!L33</f>
        <v>0</v>
      </c>
      <c r="H33" s="26" t="s">
        <v>424</v>
      </c>
      <c r="I33" s="7">
        <v>34.6</v>
      </c>
      <c r="J33" s="23">
        <f t="shared" si="0"/>
        <v>0</v>
      </c>
      <c r="K33" s="56">
        <f>外部供給量【入力シート】!L33</f>
        <v>0</v>
      </c>
      <c r="L33" s="26" t="s">
        <v>424</v>
      </c>
      <c r="M33" s="24">
        <f t="shared" si="1"/>
        <v>0</v>
      </c>
      <c r="N33" s="8">
        <f t="shared" si="2"/>
        <v>0</v>
      </c>
      <c r="O33" s="11">
        <v>1.83E-2</v>
      </c>
      <c r="P33" s="9">
        <f t="shared" si="3"/>
        <v>1.83E-2</v>
      </c>
      <c r="Q33" s="120" t="s">
        <v>439</v>
      </c>
      <c r="R33" s="8">
        <f t="shared" si="4"/>
        <v>0</v>
      </c>
      <c r="S33" s="10">
        <f t="shared" si="5"/>
        <v>0</v>
      </c>
    </row>
    <row r="34" spans="2:19" ht="15.75" customHeight="1">
      <c r="B34" s="342"/>
      <c r="C34" s="476" t="s">
        <v>33</v>
      </c>
      <c r="D34" s="477"/>
      <c r="E34" s="477"/>
      <c r="F34" s="478"/>
      <c r="G34" s="56">
        <f>エネルギー使用量【入力シート】!L34</f>
        <v>0</v>
      </c>
      <c r="H34" s="26" t="s">
        <v>424</v>
      </c>
      <c r="I34" s="7">
        <v>33.6</v>
      </c>
      <c r="J34" s="23">
        <f t="shared" si="0"/>
        <v>0</v>
      </c>
      <c r="K34" s="56">
        <f>外部供給量【入力シート】!L34</f>
        <v>0</v>
      </c>
      <c r="L34" s="26" t="s">
        <v>424</v>
      </c>
      <c r="M34" s="24">
        <f t="shared" si="1"/>
        <v>0</v>
      </c>
      <c r="N34" s="8">
        <f t="shared" si="2"/>
        <v>0</v>
      </c>
      <c r="O34" s="11">
        <v>1.8200000000000001E-2</v>
      </c>
      <c r="P34" s="9">
        <f>O34</f>
        <v>1.8200000000000001E-2</v>
      </c>
      <c r="Q34" s="120" t="s">
        <v>439</v>
      </c>
      <c r="R34" s="8">
        <f t="shared" si="4"/>
        <v>0</v>
      </c>
      <c r="S34" s="10">
        <f t="shared" si="5"/>
        <v>0</v>
      </c>
    </row>
    <row r="35" spans="2:19" ht="15.75" customHeight="1">
      <c r="B35" s="342"/>
      <c r="C35" s="476" t="s">
        <v>3</v>
      </c>
      <c r="D35" s="477"/>
      <c r="E35" s="477"/>
      <c r="F35" s="478"/>
      <c r="G35" s="56">
        <f>エネルギー使用量【入力シート】!L35</f>
        <v>0</v>
      </c>
      <c r="H35" s="26" t="s">
        <v>424</v>
      </c>
      <c r="I35" s="7">
        <v>36.700000000000003</v>
      </c>
      <c r="J35" s="23">
        <f t="shared" si="0"/>
        <v>0</v>
      </c>
      <c r="K35" s="56">
        <f>外部供給量【入力シート】!L35</f>
        <v>0</v>
      </c>
      <c r="L35" s="26" t="s">
        <v>424</v>
      </c>
      <c r="M35" s="24">
        <f t="shared" si="1"/>
        <v>0</v>
      </c>
      <c r="N35" s="8">
        <f t="shared" si="2"/>
        <v>0</v>
      </c>
      <c r="O35" s="11">
        <v>1.8499999999999999E-2</v>
      </c>
      <c r="P35" s="9">
        <f t="shared" ref="P35:P47" si="6">O35</f>
        <v>1.8499999999999999E-2</v>
      </c>
      <c r="Q35" s="120" t="s">
        <v>439</v>
      </c>
      <c r="R35" s="8">
        <f t="shared" si="4"/>
        <v>0</v>
      </c>
      <c r="S35" s="10">
        <f t="shared" si="5"/>
        <v>0</v>
      </c>
    </row>
    <row r="36" spans="2:19" ht="15.75" customHeight="1">
      <c r="B36" s="342"/>
      <c r="C36" s="476" t="s">
        <v>4</v>
      </c>
      <c r="D36" s="477"/>
      <c r="E36" s="477"/>
      <c r="F36" s="478"/>
      <c r="G36" s="56">
        <f>エネルギー使用量【入力シート】!L36</f>
        <v>0</v>
      </c>
      <c r="H36" s="26" t="s">
        <v>424</v>
      </c>
      <c r="I36" s="7">
        <v>37.700000000000003</v>
      </c>
      <c r="J36" s="23">
        <f t="shared" si="0"/>
        <v>0</v>
      </c>
      <c r="K36" s="56">
        <f>外部供給量【入力シート】!L36</f>
        <v>0</v>
      </c>
      <c r="L36" s="26" t="s">
        <v>424</v>
      </c>
      <c r="M36" s="24">
        <f t="shared" si="1"/>
        <v>0</v>
      </c>
      <c r="N36" s="8">
        <f t="shared" si="2"/>
        <v>0</v>
      </c>
      <c r="O36" s="11">
        <v>1.8700000000000001E-2</v>
      </c>
      <c r="P36" s="9">
        <f t="shared" si="6"/>
        <v>1.8700000000000001E-2</v>
      </c>
      <c r="Q36" s="120" t="s">
        <v>439</v>
      </c>
      <c r="R36" s="8">
        <f t="shared" si="4"/>
        <v>0</v>
      </c>
      <c r="S36" s="10">
        <f t="shared" si="5"/>
        <v>0</v>
      </c>
    </row>
    <row r="37" spans="2:19" ht="15.75" customHeight="1">
      <c r="B37" s="342"/>
      <c r="C37" s="476" t="s">
        <v>5</v>
      </c>
      <c r="D37" s="477"/>
      <c r="E37" s="477"/>
      <c r="F37" s="478"/>
      <c r="G37" s="56">
        <f>エネルギー使用量【入力シート】!L37</f>
        <v>0</v>
      </c>
      <c r="H37" s="26" t="s">
        <v>424</v>
      </c>
      <c r="I37" s="7">
        <v>39.1</v>
      </c>
      <c r="J37" s="23">
        <f t="shared" si="0"/>
        <v>0</v>
      </c>
      <c r="K37" s="56">
        <f>外部供給量【入力シート】!L37</f>
        <v>0</v>
      </c>
      <c r="L37" s="26" t="s">
        <v>424</v>
      </c>
      <c r="M37" s="24">
        <f t="shared" si="1"/>
        <v>0</v>
      </c>
      <c r="N37" s="8">
        <f t="shared" si="2"/>
        <v>0</v>
      </c>
      <c r="O37" s="11">
        <v>1.89E-2</v>
      </c>
      <c r="P37" s="9">
        <f t="shared" si="6"/>
        <v>1.89E-2</v>
      </c>
      <c r="Q37" s="120" t="s">
        <v>439</v>
      </c>
      <c r="R37" s="8">
        <f t="shared" si="4"/>
        <v>0</v>
      </c>
      <c r="S37" s="10">
        <f t="shared" si="5"/>
        <v>0</v>
      </c>
    </row>
    <row r="38" spans="2:19" ht="15.75" customHeight="1">
      <c r="B38" s="342"/>
      <c r="C38" s="476" t="s">
        <v>6</v>
      </c>
      <c r="D38" s="477"/>
      <c r="E38" s="477"/>
      <c r="F38" s="478"/>
      <c r="G38" s="56">
        <f>エネルギー使用量【入力シート】!L38</f>
        <v>0</v>
      </c>
      <c r="H38" s="26" t="s">
        <v>424</v>
      </c>
      <c r="I38" s="7">
        <v>41.9</v>
      </c>
      <c r="J38" s="23">
        <f t="shared" si="0"/>
        <v>0</v>
      </c>
      <c r="K38" s="56">
        <f>外部供給量【入力シート】!L38</f>
        <v>0</v>
      </c>
      <c r="L38" s="26" t="s">
        <v>424</v>
      </c>
      <c r="M38" s="24">
        <f t="shared" si="1"/>
        <v>0</v>
      </c>
      <c r="N38" s="8">
        <f t="shared" si="2"/>
        <v>0</v>
      </c>
      <c r="O38" s="11">
        <v>1.95E-2</v>
      </c>
      <c r="P38" s="9">
        <f t="shared" si="6"/>
        <v>1.95E-2</v>
      </c>
      <c r="Q38" s="120" t="s">
        <v>439</v>
      </c>
      <c r="R38" s="8">
        <f t="shared" si="4"/>
        <v>0</v>
      </c>
      <c r="S38" s="10">
        <f t="shared" si="5"/>
        <v>0</v>
      </c>
    </row>
    <row r="39" spans="2:19" ht="15.75" customHeight="1">
      <c r="B39" s="342"/>
      <c r="C39" s="476" t="s">
        <v>7</v>
      </c>
      <c r="D39" s="477"/>
      <c r="E39" s="477"/>
      <c r="F39" s="478"/>
      <c r="G39" s="56">
        <f>エネルギー使用量【入力シート】!L39</f>
        <v>0</v>
      </c>
      <c r="H39" s="26" t="s">
        <v>34</v>
      </c>
      <c r="I39" s="7">
        <v>40.9</v>
      </c>
      <c r="J39" s="23">
        <f t="shared" si="0"/>
        <v>0</v>
      </c>
      <c r="K39" s="56">
        <f>外部供給量【入力シート】!L39</f>
        <v>0</v>
      </c>
      <c r="L39" s="26" t="s">
        <v>34</v>
      </c>
      <c r="M39" s="24">
        <f t="shared" si="1"/>
        <v>0</v>
      </c>
      <c r="N39" s="8">
        <f t="shared" si="2"/>
        <v>0</v>
      </c>
      <c r="O39" s="11">
        <v>2.0799999999999999E-2</v>
      </c>
      <c r="P39" s="9">
        <f t="shared" si="6"/>
        <v>2.0799999999999999E-2</v>
      </c>
      <c r="Q39" s="120" t="s">
        <v>439</v>
      </c>
      <c r="R39" s="8">
        <f t="shared" si="4"/>
        <v>0</v>
      </c>
      <c r="S39" s="10">
        <f t="shared" si="5"/>
        <v>0</v>
      </c>
    </row>
    <row r="40" spans="2:19" ht="15.75" customHeight="1">
      <c r="B40" s="342"/>
      <c r="C40" s="476" t="s">
        <v>8</v>
      </c>
      <c r="D40" s="477"/>
      <c r="E40" s="477"/>
      <c r="F40" s="478"/>
      <c r="G40" s="56">
        <f>エネルギー使用量【入力シート】!L40</f>
        <v>0</v>
      </c>
      <c r="H40" s="26" t="s">
        <v>34</v>
      </c>
      <c r="I40" s="7">
        <v>29.9</v>
      </c>
      <c r="J40" s="23">
        <f t="shared" si="0"/>
        <v>0</v>
      </c>
      <c r="K40" s="56">
        <f>外部供給量【入力シート】!L40</f>
        <v>0</v>
      </c>
      <c r="L40" s="26" t="s">
        <v>34</v>
      </c>
      <c r="M40" s="24">
        <f t="shared" si="1"/>
        <v>0</v>
      </c>
      <c r="N40" s="8">
        <f t="shared" si="2"/>
        <v>0</v>
      </c>
      <c r="O40" s="11">
        <v>2.5399999999999999E-2</v>
      </c>
      <c r="P40" s="9">
        <f t="shared" si="6"/>
        <v>2.5399999999999999E-2</v>
      </c>
      <c r="Q40" s="120" t="s">
        <v>439</v>
      </c>
      <c r="R40" s="8">
        <f t="shared" si="4"/>
        <v>0</v>
      </c>
      <c r="S40" s="10">
        <f t="shared" si="5"/>
        <v>0</v>
      </c>
    </row>
    <row r="41" spans="2:19" ht="15.75" customHeight="1">
      <c r="B41" s="342"/>
      <c r="C41" s="482" t="s">
        <v>18</v>
      </c>
      <c r="D41" s="484" t="s">
        <v>22</v>
      </c>
      <c r="E41" s="484"/>
      <c r="F41" s="484"/>
      <c r="G41" s="56">
        <f>エネルギー使用量【入力シート】!L41</f>
        <v>0</v>
      </c>
      <c r="H41" s="26" t="s">
        <v>34</v>
      </c>
      <c r="I41" s="7">
        <v>50.8</v>
      </c>
      <c r="J41" s="23">
        <f t="shared" si="0"/>
        <v>0</v>
      </c>
      <c r="K41" s="56">
        <f>外部供給量【入力シート】!L41</f>
        <v>0</v>
      </c>
      <c r="L41" s="26" t="s">
        <v>34</v>
      </c>
      <c r="M41" s="24">
        <f t="shared" si="1"/>
        <v>0</v>
      </c>
      <c r="N41" s="8">
        <f t="shared" si="2"/>
        <v>0</v>
      </c>
      <c r="O41" s="11">
        <v>1.61E-2</v>
      </c>
      <c r="P41" s="9">
        <f t="shared" si="6"/>
        <v>1.61E-2</v>
      </c>
      <c r="Q41" s="120" t="s">
        <v>439</v>
      </c>
      <c r="R41" s="8">
        <f t="shared" si="4"/>
        <v>0</v>
      </c>
      <c r="S41" s="10">
        <f t="shared" si="5"/>
        <v>0</v>
      </c>
    </row>
    <row r="42" spans="2:19" ht="15.75" customHeight="1">
      <c r="B42" s="342"/>
      <c r="C42" s="483"/>
      <c r="D42" s="484" t="s">
        <v>23</v>
      </c>
      <c r="E42" s="484"/>
      <c r="F42" s="484"/>
      <c r="G42" s="56">
        <f>エネルギー使用量【入力シート】!L42</f>
        <v>0</v>
      </c>
      <c r="H42" s="26" t="s">
        <v>30</v>
      </c>
      <c r="I42" s="7">
        <v>44.9</v>
      </c>
      <c r="J42" s="23">
        <f t="shared" si="0"/>
        <v>0</v>
      </c>
      <c r="K42" s="56">
        <f>外部供給量【入力シート】!L42</f>
        <v>0</v>
      </c>
      <c r="L42" s="26" t="s">
        <v>30</v>
      </c>
      <c r="M42" s="24">
        <f t="shared" si="1"/>
        <v>0</v>
      </c>
      <c r="N42" s="8">
        <f t="shared" si="2"/>
        <v>0</v>
      </c>
      <c r="O42" s="11">
        <v>1.4200000000000001E-2</v>
      </c>
      <c r="P42" s="9">
        <f t="shared" si="6"/>
        <v>1.4200000000000001E-2</v>
      </c>
      <c r="Q42" s="120" t="s">
        <v>439</v>
      </c>
      <c r="R42" s="8">
        <f t="shared" si="4"/>
        <v>0</v>
      </c>
      <c r="S42" s="10">
        <f t="shared" si="5"/>
        <v>0</v>
      </c>
    </row>
    <row r="43" spans="2:19" ht="15.75" customHeight="1">
      <c r="B43" s="342"/>
      <c r="C43" s="509" t="s">
        <v>401</v>
      </c>
      <c r="D43" s="484" t="s">
        <v>37</v>
      </c>
      <c r="E43" s="484"/>
      <c r="F43" s="484"/>
      <c r="G43" s="56">
        <f>エネルギー使用量【入力シート】!L43</f>
        <v>0</v>
      </c>
      <c r="H43" s="26" t="s">
        <v>34</v>
      </c>
      <c r="I43" s="7">
        <v>54.6</v>
      </c>
      <c r="J43" s="23">
        <f t="shared" si="0"/>
        <v>0</v>
      </c>
      <c r="K43" s="56">
        <f>外部供給量【入力シート】!L43</f>
        <v>0</v>
      </c>
      <c r="L43" s="26" t="s">
        <v>34</v>
      </c>
      <c r="M43" s="24">
        <f t="shared" si="1"/>
        <v>0</v>
      </c>
      <c r="N43" s="8">
        <f t="shared" si="2"/>
        <v>0</v>
      </c>
      <c r="O43" s="11">
        <v>1.35E-2</v>
      </c>
      <c r="P43" s="9">
        <f t="shared" si="6"/>
        <v>1.35E-2</v>
      </c>
      <c r="Q43" s="120" t="s">
        <v>439</v>
      </c>
      <c r="R43" s="8">
        <f t="shared" si="4"/>
        <v>0</v>
      </c>
      <c r="S43" s="10">
        <f t="shared" si="5"/>
        <v>0</v>
      </c>
    </row>
    <row r="44" spans="2:19" ht="15.75" customHeight="1">
      <c r="B44" s="342"/>
      <c r="C44" s="483"/>
      <c r="D44" s="484" t="s">
        <v>24</v>
      </c>
      <c r="E44" s="484"/>
      <c r="F44" s="484"/>
      <c r="G44" s="56">
        <f>エネルギー使用量【入力シート】!L44</f>
        <v>0</v>
      </c>
      <c r="H44" s="26" t="s">
        <v>30</v>
      </c>
      <c r="I44" s="7">
        <v>43.5</v>
      </c>
      <c r="J44" s="23">
        <f t="shared" si="0"/>
        <v>0</v>
      </c>
      <c r="K44" s="56">
        <f>外部供給量【入力シート】!L44</f>
        <v>0</v>
      </c>
      <c r="L44" s="26" t="s">
        <v>30</v>
      </c>
      <c r="M44" s="24">
        <f t="shared" si="1"/>
        <v>0</v>
      </c>
      <c r="N44" s="8">
        <f t="shared" si="2"/>
        <v>0</v>
      </c>
      <c r="O44" s="11">
        <v>1.3899999999999999E-2</v>
      </c>
      <c r="P44" s="9">
        <f t="shared" si="6"/>
        <v>1.3899999999999999E-2</v>
      </c>
      <c r="Q44" s="120" t="s">
        <v>439</v>
      </c>
      <c r="R44" s="8">
        <f t="shared" si="4"/>
        <v>0</v>
      </c>
      <c r="S44" s="10">
        <f t="shared" si="5"/>
        <v>0</v>
      </c>
    </row>
    <row r="45" spans="2:19" ht="15.75" customHeight="1">
      <c r="B45" s="342"/>
      <c r="C45" s="534" t="s">
        <v>19</v>
      </c>
      <c r="D45" s="484" t="s">
        <v>25</v>
      </c>
      <c r="E45" s="484"/>
      <c r="F45" s="484"/>
      <c r="G45" s="56">
        <f>エネルギー使用量【入力シート】!L45</f>
        <v>0</v>
      </c>
      <c r="H45" s="26" t="s">
        <v>34</v>
      </c>
      <c r="I45" s="7">
        <v>29</v>
      </c>
      <c r="J45" s="23">
        <f t="shared" si="0"/>
        <v>0</v>
      </c>
      <c r="K45" s="56">
        <f>外部供給量【入力シート】!L45</f>
        <v>0</v>
      </c>
      <c r="L45" s="26" t="s">
        <v>34</v>
      </c>
      <c r="M45" s="24">
        <f t="shared" si="1"/>
        <v>0</v>
      </c>
      <c r="N45" s="8">
        <f t="shared" si="2"/>
        <v>0</v>
      </c>
      <c r="O45" s="11">
        <v>2.4500000000000001E-2</v>
      </c>
      <c r="P45" s="9">
        <f t="shared" si="6"/>
        <v>2.4500000000000001E-2</v>
      </c>
      <c r="Q45" s="120" t="s">
        <v>439</v>
      </c>
      <c r="R45" s="8">
        <f t="shared" si="4"/>
        <v>0</v>
      </c>
      <c r="S45" s="10">
        <f t="shared" si="5"/>
        <v>0</v>
      </c>
    </row>
    <row r="46" spans="2:19" ht="15.75" customHeight="1">
      <c r="B46" s="342"/>
      <c r="C46" s="535"/>
      <c r="D46" s="484" t="s">
        <v>26</v>
      </c>
      <c r="E46" s="484"/>
      <c r="F46" s="484"/>
      <c r="G46" s="56">
        <f>エネルギー使用量【入力シート】!L46</f>
        <v>0</v>
      </c>
      <c r="H46" s="26" t="s">
        <v>34</v>
      </c>
      <c r="I46" s="7">
        <v>25.7</v>
      </c>
      <c r="J46" s="23">
        <f t="shared" si="0"/>
        <v>0</v>
      </c>
      <c r="K46" s="56">
        <f>外部供給量【入力シート】!L46</f>
        <v>0</v>
      </c>
      <c r="L46" s="26" t="s">
        <v>34</v>
      </c>
      <c r="M46" s="24">
        <f t="shared" si="1"/>
        <v>0</v>
      </c>
      <c r="N46" s="8">
        <f t="shared" si="2"/>
        <v>0</v>
      </c>
      <c r="O46" s="11">
        <v>2.47E-2</v>
      </c>
      <c r="P46" s="9">
        <f t="shared" si="6"/>
        <v>2.47E-2</v>
      </c>
      <c r="Q46" s="120" t="s">
        <v>439</v>
      </c>
      <c r="R46" s="8">
        <f t="shared" si="4"/>
        <v>0</v>
      </c>
      <c r="S46" s="10">
        <f t="shared" si="5"/>
        <v>0</v>
      </c>
    </row>
    <row r="47" spans="2:19" ht="15.75" customHeight="1">
      <c r="B47" s="342"/>
      <c r="C47" s="536"/>
      <c r="D47" s="484" t="s">
        <v>27</v>
      </c>
      <c r="E47" s="484"/>
      <c r="F47" s="484"/>
      <c r="G47" s="56">
        <f>エネルギー使用量【入力シート】!L47</f>
        <v>0</v>
      </c>
      <c r="H47" s="26" t="s">
        <v>34</v>
      </c>
      <c r="I47" s="7">
        <v>26.9</v>
      </c>
      <c r="J47" s="23">
        <f t="shared" si="0"/>
        <v>0</v>
      </c>
      <c r="K47" s="56">
        <f>外部供給量【入力シート】!L47</f>
        <v>0</v>
      </c>
      <c r="L47" s="26" t="s">
        <v>34</v>
      </c>
      <c r="M47" s="24">
        <f t="shared" si="1"/>
        <v>0</v>
      </c>
      <c r="N47" s="8">
        <f t="shared" si="2"/>
        <v>0</v>
      </c>
      <c r="O47" s="11">
        <v>2.5499999999999998E-2</v>
      </c>
      <c r="P47" s="9">
        <f t="shared" si="6"/>
        <v>2.5499999999999998E-2</v>
      </c>
      <c r="Q47" s="120" t="s">
        <v>439</v>
      </c>
      <c r="R47" s="8">
        <f t="shared" si="4"/>
        <v>0</v>
      </c>
      <c r="S47" s="10">
        <f t="shared" si="5"/>
        <v>0</v>
      </c>
    </row>
    <row r="48" spans="2:19" ht="15.75" customHeight="1">
      <c r="B48" s="342"/>
      <c r="C48" s="476" t="s">
        <v>9</v>
      </c>
      <c r="D48" s="477"/>
      <c r="E48" s="477"/>
      <c r="F48" s="478"/>
      <c r="G48" s="56">
        <f>エネルギー使用量【入力シート】!L48</f>
        <v>0</v>
      </c>
      <c r="H48" s="26" t="s">
        <v>34</v>
      </c>
      <c r="I48" s="7">
        <v>29.4</v>
      </c>
      <c r="J48" s="23">
        <f t="shared" si="0"/>
        <v>0</v>
      </c>
      <c r="K48" s="56">
        <f>外部供給量【入力シート】!L48</f>
        <v>0</v>
      </c>
      <c r="L48" s="26" t="s">
        <v>34</v>
      </c>
      <c r="M48" s="24">
        <f t="shared" si="1"/>
        <v>0</v>
      </c>
      <c r="N48" s="8">
        <f t="shared" si="2"/>
        <v>0</v>
      </c>
      <c r="O48" s="11">
        <v>2.9399999999999999E-2</v>
      </c>
      <c r="P48" s="9">
        <f>O48</f>
        <v>2.9399999999999999E-2</v>
      </c>
      <c r="Q48" s="120" t="s">
        <v>439</v>
      </c>
      <c r="R48" s="8">
        <f t="shared" si="4"/>
        <v>0</v>
      </c>
      <c r="S48" s="10">
        <f t="shared" si="5"/>
        <v>0</v>
      </c>
    </row>
    <row r="49" spans="2:19" ht="15.75" customHeight="1">
      <c r="B49" s="342"/>
      <c r="C49" s="476" t="s">
        <v>35</v>
      </c>
      <c r="D49" s="477"/>
      <c r="E49" s="477"/>
      <c r="F49" s="478"/>
      <c r="G49" s="56">
        <f>エネルギー使用量【入力シート】!L49</f>
        <v>0</v>
      </c>
      <c r="H49" s="26" t="s">
        <v>34</v>
      </c>
      <c r="I49" s="7">
        <v>37.299999999999997</v>
      </c>
      <c r="J49" s="23">
        <f t="shared" si="0"/>
        <v>0</v>
      </c>
      <c r="K49" s="56">
        <f>外部供給量【入力シート】!L49</f>
        <v>0</v>
      </c>
      <c r="L49" s="26" t="s">
        <v>34</v>
      </c>
      <c r="M49" s="24">
        <f t="shared" si="1"/>
        <v>0</v>
      </c>
      <c r="N49" s="8">
        <f t="shared" si="2"/>
        <v>0</v>
      </c>
      <c r="O49" s="11">
        <v>2.0899999999999998E-2</v>
      </c>
      <c r="P49" s="9">
        <f t="shared" ref="P49:P53" si="7">O49</f>
        <v>2.0899999999999998E-2</v>
      </c>
      <c r="Q49" s="120" t="s">
        <v>439</v>
      </c>
      <c r="R49" s="8">
        <f t="shared" si="4"/>
        <v>0</v>
      </c>
      <c r="S49" s="10">
        <f t="shared" si="5"/>
        <v>0</v>
      </c>
    </row>
    <row r="50" spans="2:19" ht="15.75" customHeight="1">
      <c r="B50" s="342"/>
      <c r="C50" s="476" t="s">
        <v>10</v>
      </c>
      <c r="D50" s="477"/>
      <c r="E50" s="477"/>
      <c r="F50" s="478"/>
      <c r="G50" s="56">
        <f>エネルギー使用量【入力シート】!L50</f>
        <v>0</v>
      </c>
      <c r="H50" s="26" t="s">
        <v>30</v>
      </c>
      <c r="I50" s="7">
        <v>21.1</v>
      </c>
      <c r="J50" s="23">
        <f t="shared" si="0"/>
        <v>0</v>
      </c>
      <c r="K50" s="56">
        <f>外部供給量【入力シート】!L50</f>
        <v>0</v>
      </c>
      <c r="L50" s="26" t="s">
        <v>30</v>
      </c>
      <c r="M50" s="24">
        <f t="shared" si="1"/>
        <v>0</v>
      </c>
      <c r="N50" s="8">
        <f t="shared" si="2"/>
        <v>0</v>
      </c>
      <c r="O50" s="11">
        <v>1.0999999999999999E-2</v>
      </c>
      <c r="P50" s="9">
        <f t="shared" si="7"/>
        <v>1.0999999999999999E-2</v>
      </c>
      <c r="Q50" s="120" t="s">
        <v>439</v>
      </c>
      <c r="R50" s="8">
        <f t="shared" si="4"/>
        <v>0</v>
      </c>
      <c r="S50" s="10">
        <f t="shared" si="5"/>
        <v>0</v>
      </c>
    </row>
    <row r="51" spans="2:19" ht="15.75" customHeight="1">
      <c r="B51" s="342"/>
      <c r="C51" s="476" t="s">
        <v>11</v>
      </c>
      <c r="D51" s="477"/>
      <c r="E51" s="477"/>
      <c r="F51" s="478"/>
      <c r="G51" s="56">
        <f>エネルギー使用量【入力シート】!L51</f>
        <v>0</v>
      </c>
      <c r="H51" s="26" t="s">
        <v>30</v>
      </c>
      <c r="I51" s="12">
        <v>3.41</v>
      </c>
      <c r="J51" s="23">
        <f t="shared" si="0"/>
        <v>0</v>
      </c>
      <c r="K51" s="56">
        <f>外部供給量【入力シート】!L51</f>
        <v>0</v>
      </c>
      <c r="L51" s="26" t="s">
        <v>30</v>
      </c>
      <c r="M51" s="24">
        <f t="shared" si="1"/>
        <v>0</v>
      </c>
      <c r="N51" s="8">
        <f t="shared" si="2"/>
        <v>0</v>
      </c>
      <c r="O51" s="11">
        <v>2.63E-2</v>
      </c>
      <c r="P51" s="9">
        <f t="shared" si="7"/>
        <v>2.63E-2</v>
      </c>
      <c r="Q51" s="120" t="s">
        <v>439</v>
      </c>
      <c r="R51" s="8">
        <f t="shared" si="4"/>
        <v>0</v>
      </c>
      <c r="S51" s="10">
        <f t="shared" si="5"/>
        <v>0</v>
      </c>
    </row>
    <row r="52" spans="2:19" ht="15.75" customHeight="1">
      <c r="B52" s="342"/>
      <c r="C52" s="476" t="s">
        <v>12</v>
      </c>
      <c r="D52" s="477"/>
      <c r="E52" s="477"/>
      <c r="F52" s="478"/>
      <c r="G52" s="56">
        <f>エネルギー使用量【入力シート】!L52</f>
        <v>0</v>
      </c>
      <c r="H52" s="26" t="s">
        <v>30</v>
      </c>
      <c r="I52" s="12">
        <v>8.41</v>
      </c>
      <c r="J52" s="23">
        <f t="shared" si="0"/>
        <v>0</v>
      </c>
      <c r="K52" s="56">
        <f>外部供給量【入力シート】!L52</f>
        <v>0</v>
      </c>
      <c r="L52" s="26" t="s">
        <v>30</v>
      </c>
      <c r="M52" s="24">
        <f t="shared" si="1"/>
        <v>0</v>
      </c>
      <c r="N52" s="8">
        <f t="shared" si="2"/>
        <v>0</v>
      </c>
      <c r="O52" s="11">
        <v>3.8399999999999997E-2</v>
      </c>
      <c r="P52" s="9">
        <f t="shared" si="7"/>
        <v>3.8399999999999997E-2</v>
      </c>
      <c r="Q52" s="120" t="s">
        <v>439</v>
      </c>
      <c r="R52" s="8">
        <f t="shared" si="4"/>
        <v>0</v>
      </c>
      <c r="S52" s="10">
        <f t="shared" si="5"/>
        <v>0</v>
      </c>
    </row>
    <row r="53" spans="2:19" ht="15.75" customHeight="1">
      <c r="B53" s="342"/>
      <c r="C53" s="479" t="s">
        <v>39</v>
      </c>
      <c r="D53" s="480"/>
      <c r="E53" s="480"/>
      <c r="F53" s="481"/>
      <c r="G53" s="56">
        <f>エネルギー使用量【入力シート】!L53</f>
        <v>0</v>
      </c>
      <c r="H53" s="26" t="s">
        <v>30</v>
      </c>
      <c r="I53" s="55">
        <f>エネルギー使用量【入力シート】!G53</f>
        <v>45</v>
      </c>
      <c r="J53" s="23">
        <f t="shared" si="0"/>
        <v>0</v>
      </c>
      <c r="K53" s="56">
        <f>外部供給量【入力シート】!L53</f>
        <v>0</v>
      </c>
      <c r="L53" s="26" t="s">
        <v>30</v>
      </c>
      <c r="M53" s="24">
        <f>ROUND(ROUND(K53,0)*I53,0)</f>
        <v>0</v>
      </c>
      <c r="N53" s="8">
        <f t="shared" si="2"/>
        <v>0</v>
      </c>
      <c r="O53" s="11">
        <v>1.3599999999999999E-2</v>
      </c>
      <c r="P53" s="9">
        <f t="shared" si="7"/>
        <v>1.3599999999999999E-2</v>
      </c>
      <c r="Q53" s="120" t="s">
        <v>439</v>
      </c>
      <c r="R53" s="8">
        <f t="shared" si="4"/>
        <v>0</v>
      </c>
      <c r="S53" s="10">
        <f t="shared" si="5"/>
        <v>0</v>
      </c>
    </row>
    <row r="54" spans="2:19" ht="15.75" customHeight="1">
      <c r="B54" s="342"/>
      <c r="C54" s="435" t="s">
        <v>17</v>
      </c>
      <c r="D54" s="436"/>
      <c r="E54" s="436"/>
      <c r="F54" s="447"/>
      <c r="G54" s="57"/>
      <c r="H54" s="58"/>
      <c r="I54" s="59"/>
      <c r="J54" s="60">
        <f>SUM(J31:J53)</f>
        <v>0</v>
      </c>
      <c r="K54" s="57"/>
      <c r="L54" s="58"/>
      <c r="M54" s="60">
        <f>SUM(M31:M53)</f>
        <v>0</v>
      </c>
      <c r="N54" s="61">
        <f>SUM(N31:N53)</f>
        <v>0</v>
      </c>
      <c r="O54" s="57"/>
      <c r="P54" s="57"/>
      <c r="Q54" s="62"/>
      <c r="R54" s="63">
        <f>SUM(R31:R53)</f>
        <v>0</v>
      </c>
      <c r="S54" s="63">
        <f>SUM(S31:S53)</f>
        <v>0</v>
      </c>
    </row>
    <row r="55" spans="2:19" ht="15.75" customHeight="1">
      <c r="B55" s="341" t="s">
        <v>32</v>
      </c>
      <c r="C55" s="489" t="s">
        <v>13</v>
      </c>
      <c r="D55" s="490"/>
      <c r="E55" s="490"/>
      <c r="F55" s="491"/>
      <c r="G55" s="56">
        <f>エネルギー使用量【入力シート】!L55</f>
        <v>0</v>
      </c>
      <c r="H55" s="26" t="s">
        <v>36</v>
      </c>
      <c r="I55" s="12">
        <v>1.02</v>
      </c>
      <c r="J55" s="23">
        <f>ROUND(ROUND(G55,0)*I55,0)</f>
        <v>0</v>
      </c>
      <c r="K55" s="56">
        <f>外部供給量【入力シート】!L55</f>
        <v>0</v>
      </c>
      <c r="L55" s="26" t="s">
        <v>36</v>
      </c>
      <c r="M55" s="24">
        <f t="shared" ref="M55:M58" si="8">ROUND(ROUND(K55,0)*I55,0)</f>
        <v>0</v>
      </c>
      <c r="N55" s="8">
        <f>+G55-K55</f>
        <v>0</v>
      </c>
      <c r="O55" s="13">
        <v>0.06</v>
      </c>
      <c r="P55" s="14">
        <f t="shared" ref="P55:P58" si="9">O55</f>
        <v>0.06</v>
      </c>
      <c r="Q55" s="27" t="s">
        <v>440</v>
      </c>
      <c r="R55" s="8">
        <f>ROUND(N55*O55,0)</f>
        <v>0</v>
      </c>
      <c r="S55" s="10">
        <f t="shared" si="5"/>
        <v>0</v>
      </c>
    </row>
    <row r="56" spans="2:19" ht="15.75" customHeight="1">
      <c r="B56" s="342"/>
      <c r="C56" s="489" t="s">
        <v>14</v>
      </c>
      <c r="D56" s="490"/>
      <c r="E56" s="490"/>
      <c r="F56" s="491"/>
      <c r="G56" s="56">
        <f>エネルギー使用量【入力シート】!L56</f>
        <v>0</v>
      </c>
      <c r="H56" s="26" t="s">
        <v>36</v>
      </c>
      <c r="I56" s="12">
        <v>1.36</v>
      </c>
      <c r="J56" s="23">
        <f>ROUND(ROUND(G56,0)*I56,0)</f>
        <v>0</v>
      </c>
      <c r="K56" s="56">
        <f>外部供給量【入力シート】!L56</f>
        <v>0</v>
      </c>
      <c r="L56" s="26" t="s">
        <v>36</v>
      </c>
      <c r="M56" s="24">
        <f t="shared" si="8"/>
        <v>0</v>
      </c>
      <c r="N56" s="8">
        <f>+G56-K56</f>
        <v>0</v>
      </c>
      <c r="O56" s="13">
        <v>5.7000000000000002E-2</v>
      </c>
      <c r="P56" s="14">
        <f t="shared" si="9"/>
        <v>5.7000000000000002E-2</v>
      </c>
      <c r="Q56" s="27" t="s">
        <v>440</v>
      </c>
      <c r="R56" s="8">
        <f t="shared" ref="R56:R58" si="10">ROUND(N56*O56,0)</f>
        <v>0</v>
      </c>
      <c r="S56" s="10">
        <f t="shared" si="5"/>
        <v>0</v>
      </c>
    </row>
    <row r="57" spans="2:19" ht="15.75" customHeight="1">
      <c r="B57" s="342"/>
      <c r="C57" s="489" t="s">
        <v>15</v>
      </c>
      <c r="D57" s="490"/>
      <c r="E57" s="490"/>
      <c r="F57" s="491"/>
      <c r="G57" s="56">
        <f>エネルギー使用量【入力シート】!L57</f>
        <v>0</v>
      </c>
      <c r="H57" s="26" t="s">
        <v>36</v>
      </c>
      <c r="I57" s="12">
        <v>1.36</v>
      </c>
      <c r="J57" s="23">
        <f>ROUND(ROUND(G57,0)*I57,0)</f>
        <v>0</v>
      </c>
      <c r="K57" s="56">
        <f>外部供給量【入力シート】!L57</f>
        <v>0</v>
      </c>
      <c r="L57" s="26" t="s">
        <v>36</v>
      </c>
      <c r="M57" s="24">
        <f t="shared" si="8"/>
        <v>0</v>
      </c>
      <c r="N57" s="8">
        <f>+G57-K57</f>
        <v>0</v>
      </c>
      <c r="O57" s="13">
        <v>5.7000000000000002E-2</v>
      </c>
      <c r="P57" s="14">
        <f t="shared" si="9"/>
        <v>5.7000000000000002E-2</v>
      </c>
      <c r="Q57" s="27" t="s">
        <v>440</v>
      </c>
      <c r="R57" s="8">
        <f t="shared" si="10"/>
        <v>0</v>
      </c>
      <c r="S57" s="10">
        <f t="shared" si="5"/>
        <v>0</v>
      </c>
    </row>
    <row r="58" spans="2:19" ht="15.75" customHeight="1">
      <c r="B58" s="342"/>
      <c r="C58" s="489" t="s">
        <v>16</v>
      </c>
      <c r="D58" s="490"/>
      <c r="E58" s="490"/>
      <c r="F58" s="491"/>
      <c r="G58" s="56">
        <f>エネルギー使用量【入力シート】!L58</f>
        <v>0</v>
      </c>
      <c r="H58" s="26" t="s">
        <v>36</v>
      </c>
      <c r="I58" s="12">
        <v>1.36</v>
      </c>
      <c r="J58" s="23">
        <f>ROUND(ROUND(G58,0)*I58,0)</f>
        <v>0</v>
      </c>
      <c r="K58" s="56">
        <f>外部供給量【入力シート】!L58</f>
        <v>0</v>
      </c>
      <c r="L58" s="26" t="s">
        <v>36</v>
      </c>
      <c r="M58" s="24">
        <f t="shared" si="8"/>
        <v>0</v>
      </c>
      <c r="N58" s="8">
        <f>+G58-K58</f>
        <v>0</v>
      </c>
      <c r="O58" s="13">
        <v>5.7000000000000002E-2</v>
      </c>
      <c r="P58" s="14">
        <f t="shared" si="9"/>
        <v>5.7000000000000002E-2</v>
      </c>
      <c r="Q58" s="27" t="s">
        <v>440</v>
      </c>
      <c r="R58" s="8">
        <f t="shared" si="10"/>
        <v>0</v>
      </c>
      <c r="S58" s="10">
        <f t="shared" si="5"/>
        <v>0</v>
      </c>
    </row>
    <row r="59" spans="2:19" ht="15.75" customHeight="1">
      <c r="B59" s="346"/>
      <c r="C59" s="435" t="s">
        <v>17</v>
      </c>
      <c r="D59" s="436"/>
      <c r="E59" s="436"/>
      <c r="F59" s="447"/>
      <c r="G59" s="61">
        <f>SUM(G55:G58)</f>
        <v>0</v>
      </c>
      <c r="H59" s="64" t="s">
        <v>36</v>
      </c>
      <c r="I59" s="59"/>
      <c r="J59" s="60">
        <f>SUM(J55:J58)</f>
        <v>0</v>
      </c>
      <c r="K59" s="61">
        <f>SUM(K55:K58)</f>
        <v>0</v>
      </c>
      <c r="L59" s="64" t="s">
        <v>36</v>
      </c>
      <c r="M59" s="60">
        <f>SUM(M55:M58)</f>
        <v>0</v>
      </c>
      <c r="N59" s="61">
        <f>SUM(N55:N58)</f>
        <v>0</v>
      </c>
      <c r="O59" s="57"/>
      <c r="P59" s="57"/>
      <c r="Q59" s="62"/>
      <c r="R59" s="63">
        <f>SUM(R55:R58)</f>
        <v>0</v>
      </c>
      <c r="S59" s="63">
        <f>SUM(S55:S58)</f>
        <v>0</v>
      </c>
    </row>
    <row r="60" spans="2:19" ht="17.399999999999999" customHeight="1">
      <c r="B60" s="341" t="s">
        <v>21</v>
      </c>
      <c r="C60" s="466" t="str">
        <f>エネルギー使用量【入力シート】!C60</f>
        <v>A0269_東京電力エナジーパートナー(株)</v>
      </c>
      <c r="D60" s="467"/>
      <c r="E60" s="485" t="str">
        <f>エネルギー使用量【入力シート】!E60</f>
        <v>メニューＬ</v>
      </c>
      <c r="F60" s="15" t="s">
        <v>433</v>
      </c>
      <c r="G60" s="56">
        <f>エネルギー使用量【入力シート】!L60</f>
        <v>0</v>
      </c>
      <c r="H60" s="26" t="s">
        <v>40</v>
      </c>
      <c r="I60" s="12">
        <v>9.9700000000000006</v>
      </c>
      <c r="J60" s="23">
        <f>ROUND(ROUND(G60,0)*I60,0)</f>
        <v>0</v>
      </c>
      <c r="K60" s="56">
        <f>外部供給量【入力シート】!L60</f>
        <v>0</v>
      </c>
      <c r="L60" s="26" t="s">
        <v>40</v>
      </c>
      <c r="M60" s="25"/>
      <c r="N60" s="8">
        <f>+J60</f>
        <v>0</v>
      </c>
      <c r="O60" s="16">
        <f>O61</f>
        <v>4.57E-4</v>
      </c>
      <c r="P60" s="16">
        <f>P61</f>
        <v>3.8999999999999999E-4</v>
      </c>
      <c r="Q60" s="27" t="s">
        <v>441</v>
      </c>
      <c r="R60" s="17">
        <f>IF(C60="電気事業者名を選択","",ROUND((G60-K60)*O60*1000,0))</f>
        <v>0</v>
      </c>
      <c r="S60" s="17">
        <f>IF(C60="電気事業者名を選択","",ROUND((G60-K60)*P60*1000,0))</f>
        <v>0</v>
      </c>
    </row>
    <row r="61" spans="2:19" ht="17.399999999999999" customHeight="1">
      <c r="B61" s="342"/>
      <c r="C61" s="468"/>
      <c r="D61" s="469"/>
      <c r="E61" s="486"/>
      <c r="F61" s="15" t="s">
        <v>434</v>
      </c>
      <c r="G61" s="56">
        <f>エネルギー使用量【入力シート】!L61</f>
        <v>0</v>
      </c>
      <c r="H61" s="26" t="s">
        <v>40</v>
      </c>
      <c r="I61" s="12">
        <v>9.2799999999999994</v>
      </c>
      <c r="J61" s="23">
        <f>ROUND(ROUND(G61,0)*I61,0)</f>
        <v>0</v>
      </c>
      <c r="K61" s="56">
        <f>外部供給量【入力シート】!L61</f>
        <v>0</v>
      </c>
      <c r="L61" s="26" t="s">
        <v>40</v>
      </c>
      <c r="M61" s="25"/>
      <c r="N61" s="8">
        <f t="shared" ref="N61:N100" si="11">+J61</f>
        <v>0</v>
      </c>
      <c r="O61" s="16">
        <f>エネルギー使用量【入力シート】!F61</f>
        <v>4.57E-4</v>
      </c>
      <c r="P61" s="16">
        <f>エネルギー使用量【入力シート】!G61</f>
        <v>3.8999999999999999E-4</v>
      </c>
      <c r="Q61" s="27" t="s">
        <v>441</v>
      </c>
      <c r="R61" s="17">
        <f>IF(C60="電気事業者名を選択","",ROUND((G61-K61)*O61*1000,0))</f>
        <v>0</v>
      </c>
      <c r="S61" s="17">
        <f>IF(C60="電気事業者名を選択","",ROUND((G61-K61)*P61*1000,0))</f>
        <v>0</v>
      </c>
    </row>
    <row r="62" spans="2:19" ht="17.399999999999999" customHeight="1">
      <c r="B62" s="342"/>
      <c r="C62" s="466" t="str">
        <f>エネルギー使用量【入力シート】!C62</f>
        <v>電気事業者名を選択</v>
      </c>
      <c r="D62" s="467"/>
      <c r="E62" s="485" t="str">
        <f>エネルギー使用量【入力シート】!E62</f>
        <v>メニューＭ</v>
      </c>
      <c r="F62" s="15" t="s">
        <v>433</v>
      </c>
      <c r="G62" s="56">
        <f>エネルギー使用量【入力シート】!L62</f>
        <v>0</v>
      </c>
      <c r="H62" s="26" t="s">
        <v>40</v>
      </c>
      <c r="I62" s="12">
        <v>9.9700000000000006</v>
      </c>
      <c r="J62" s="23">
        <f>ROUND(ROUND(G62,0)*I62,0)</f>
        <v>0</v>
      </c>
      <c r="K62" s="56">
        <f>外部供給量【入力シート】!L62</f>
        <v>0</v>
      </c>
      <c r="L62" s="26" t="s">
        <v>40</v>
      </c>
      <c r="M62" s="25"/>
      <c r="N62" s="8">
        <f t="shared" si="11"/>
        <v>0</v>
      </c>
      <c r="O62" s="16" t="str">
        <f>O63</f>
        <v/>
      </c>
      <c r="P62" s="16" t="str">
        <f>P63</f>
        <v/>
      </c>
      <c r="Q62" s="27" t="s">
        <v>441</v>
      </c>
      <c r="R62" s="17" t="str">
        <f>IF(C62="電気事業者名を選択","",ROUND((G62-K62)*O62*1000,0))</f>
        <v/>
      </c>
      <c r="S62" s="17" t="str">
        <f>IF(C62="電気事業者名を選択","",ROUND((G62-K62)*P62*1000,0))</f>
        <v/>
      </c>
    </row>
    <row r="63" spans="2:19" ht="17.399999999999999" customHeight="1">
      <c r="B63" s="342"/>
      <c r="C63" s="468"/>
      <c r="D63" s="469"/>
      <c r="E63" s="486"/>
      <c r="F63" s="15" t="s">
        <v>434</v>
      </c>
      <c r="G63" s="56">
        <f>エネルギー使用量【入力シート】!L63</f>
        <v>0</v>
      </c>
      <c r="H63" s="26" t="s">
        <v>40</v>
      </c>
      <c r="I63" s="12">
        <v>9.2799999999999994</v>
      </c>
      <c r="J63" s="23">
        <f>ROUND(ROUND(G63,0)*I63,0)</f>
        <v>0</v>
      </c>
      <c r="K63" s="56">
        <f>外部供給量【入力シート】!L63</f>
        <v>0</v>
      </c>
      <c r="L63" s="26" t="s">
        <v>40</v>
      </c>
      <c r="M63" s="25"/>
      <c r="N63" s="8">
        <f t="shared" si="11"/>
        <v>0</v>
      </c>
      <c r="O63" s="16" t="str">
        <f>エネルギー使用量【入力シート】!F63</f>
        <v/>
      </c>
      <c r="P63" s="16" t="str">
        <f>エネルギー使用量【入力シート】!G63</f>
        <v/>
      </c>
      <c r="Q63" s="27" t="s">
        <v>441</v>
      </c>
      <c r="R63" s="17" t="str">
        <f>IF(C62="電気事業者名を選択","",ROUND((G63-K63)*O63*1000,0))</f>
        <v/>
      </c>
      <c r="S63" s="17" t="str">
        <f>IF(C62="電気事業者名を選択","",ROUND((G63-K63)*P63*1000,0))</f>
        <v/>
      </c>
    </row>
    <row r="64" spans="2:19" ht="17.399999999999999" customHeight="1">
      <c r="B64" s="342"/>
      <c r="C64" s="466" t="str">
        <f>エネルギー使用量【入力シート】!C64</f>
        <v>電気事業者名を選択</v>
      </c>
      <c r="D64" s="467"/>
      <c r="E64" s="485" t="str">
        <f>エネルギー使用量【入力シート】!E64</f>
        <v>メニューＢ</v>
      </c>
      <c r="F64" s="15" t="s">
        <v>433</v>
      </c>
      <c r="G64" s="56">
        <f>エネルギー使用量【入力シート】!L64</f>
        <v>0</v>
      </c>
      <c r="H64" s="26" t="s">
        <v>40</v>
      </c>
      <c r="I64" s="12">
        <v>9.9700000000000006</v>
      </c>
      <c r="J64" s="23">
        <f>ROUND(ROUND(G64,0)*I64,0)</f>
        <v>0</v>
      </c>
      <c r="K64" s="56">
        <f>外部供給量【入力シート】!L64</f>
        <v>0</v>
      </c>
      <c r="L64" s="26" t="s">
        <v>40</v>
      </c>
      <c r="M64" s="25"/>
      <c r="N64" s="8">
        <f t="shared" si="11"/>
        <v>0</v>
      </c>
      <c r="O64" s="16" t="str">
        <f>O65</f>
        <v/>
      </c>
      <c r="P64" s="16" t="str">
        <f>P65</f>
        <v/>
      </c>
      <c r="Q64" s="27" t="s">
        <v>441</v>
      </c>
      <c r="R64" s="17" t="str">
        <f>IF(C64="電気事業者名を選択","",ROUND((G64-K64)*O64*1000,0))</f>
        <v/>
      </c>
      <c r="S64" s="17" t="str">
        <f>IF(C64="電気事業者名を選択","",ROUND((G64-K64)*P64*1000,0))</f>
        <v/>
      </c>
    </row>
    <row r="65" spans="2:19" ht="17.399999999999999" customHeight="1">
      <c r="B65" s="342"/>
      <c r="C65" s="468"/>
      <c r="D65" s="469"/>
      <c r="E65" s="486"/>
      <c r="F65" s="15" t="s">
        <v>434</v>
      </c>
      <c r="G65" s="56">
        <f>エネルギー使用量【入力シート】!L65</f>
        <v>0</v>
      </c>
      <c r="H65" s="26" t="s">
        <v>40</v>
      </c>
      <c r="I65" s="12">
        <v>9.2799999999999994</v>
      </c>
      <c r="J65" s="23">
        <f t="shared" ref="J65:J100" si="12">ROUND(ROUND(G65,0)*I65,0)</f>
        <v>0</v>
      </c>
      <c r="K65" s="56">
        <f>外部供給量【入力シート】!L65</f>
        <v>0</v>
      </c>
      <c r="L65" s="26" t="s">
        <v>40</v>
      </c>
      <c r="M65" s="25"/>
      <c r="N65" s="8">
        <f t="shared" si="11"/>
        <v>0</v>
      </c>
      <c r="O65" s="16" t="str">
        <f>エネルギー使用量【入力シート】!F65</f>
        <v/>
      </c>
      <c r="P65" s="16" t="str">
        <f>エネルギー使用量【入力シート】!G65</f>
        <v/>
      </c>
      <c r="Q65" s="27" t="s">
        <v>441</v>
      </c>
      <c r="R65" s="17" t="str">
        <f>IF(C64="電気事業者名を選択","",ROUND((G65-K65)*O65*1000,0))</f>
        <v/>
      </c>
      <c r="S65" s="17" t="str">
        <f>IF(C64="電気事業者名を選択","",ROUND((G65-K65)*P65*1000,0))</f>
        <v/>
      </c>
    </row>
    <row r="66" spans="2:19" ht="17.399999999999999" customHeight="1">
      <c r="B66" s="342"/>
      <c r="C66" s="466" t="str">
        <f>エネルギー使用量【入力シート】!C66</f>
        <v>電気事業者名を選択</v>
      </c>
      <c r="D66" s="467"/>
      <c r="E66" s="485" t="str">
        <f>エネルギー使用量【入力シート】!E66</f>
        <v>メニューを選択</v>
      </c>
      <c r="F66" s="15" t="s">
        <v>433</v>
      </c>
      <c r="G66" s="56">
        <f>エネルギー使用量【入力シート】!L66</f>
        <v>0</v>
      </c>
      <c r="H66" s="26" t="s">
        <v>40</v>
      </c>
      <c r="I66" s="12">
        <v>9.9700000000000006</v>
      </c>
      <c r="J66" s="23">
        <f t="shared" si="12"/>
        <v>0</v>
      </c>
      <c r="K66" s="56">
        <f>外部供給量【入力シート】!L66</f>
        <v>0</v>
      </c>
      <c r="L66" s="26" t="s">
        <v>40</v>
      </c>
      <c r="M66" s="25"/>
      <c r="N66" s="8">
        <f t="shared" si="11"/>
        <v>0</v>
      </c>
      <c r="O66" s="16" t="str">
        <f>O67</f>
        <v/>
      </c>
      <c r="P66" s="16" t="str">
        <f>P67</f>
        <v/>
      </c>
      <c r="Q66" s="27" t="s">
        <v>441</v>
      </c>
      <c r="R66" s="17" t="str">
        <f>IF(C66="電気事業者名を選択","",ROUND((G66-K66)*O66*1000,0))</f>
        <v/>
      </c>
      <c r="S66" s="17" t="str">
        <f>IF(C66="電気事業者名を選択","",ROUND((G66-K66)*P66*1000,0))</f>
        <v/>
      </c>
    </row>
    <row r="67" spans="2:19" ht="17.399999999999999" customHeight="1">
      <c r="B67" s="342"/>
      <c r="C67" s="468"/>
      <c r="D67" s="469"/>
      <c r="E67" s="486"/>
      <c r="F67" s="15" t="s">
        <v>434</v>
      </c>
      <c r="G67" s="56">
        <f>エネルギー使用量【入力シート】!L67</f>
        <v>0</v>
      </c>
      <c r="H67" s="26" t="s">
        <v>40</v>
      </c>
      <c r="I67" s="12">
        <v>9.2799999999999994</v>
      </c>
      <c r="J67" s="23">
        <f t="shared" si="12"/>
        <v>0</v>
      </c>
      <c r="K67" s="56">
        <f>外部供給量【入力シート】!L67</f>
        <v>0</v>
      </c>
      <c r="L67" s="26" t="s">
        <v>40</v>
      </c>
      <c r="M67" s="25"/>
      <c r="N67" s="8">
        <f t="shared" si="11"/>
        <v>0</v>
      </c>
      <c r="O67" s="16" t="str">
        <f>エネルギー使用量【入力シート】!F67</f>
        <v/>
      </c>
      <c r="P67" s="16" t="str">
        <f>エネルギー使用量【入力シート】!G67</f>
        <v/>
      </c>
      <c r="Q67" s="27" t="s">
        <v>441</v>
      </c>
      <c r="R67" s="17" t="str">
        <f>IF(C66="電気事業者名を選択","",ROUND((G67-K67)*O67*1000,0))</f>
        <v/>
      </c>
      <c r="S67" s="17" t="str">
        <f>IF(C66="電気事業者名を選択","",ROUND((G67-K67)*P67*1000,0))</f>
        <v/>
      </c>
    </row>
    <row r="68" spans="2:19" ht="17.399999999999999" customHeight="1">
      <c r="B68" s="342"/>
      <c r="C68" s="466" t="str">
        <f>エネルギー使用量【入力シート】!C68</f>
        <v>電気事業者名を選択</v>
      </c>
      <c r="D68" s="467"/>
      <c r="E68" s="485" t="str">
        <f>エネルギー使用量【入力シート】!E68</f>
        <v>メニューを選択</v>
      </c>
      <c r="F68" s="15" t="s">
        <v>433</v>
      </c>
      <c r="G68" s="56">
        <f>エネルギー使用量【入力シート】!L68</f>
        <v>0</v>
      </c>
      <c r="H68" s="26" t="s">
        <v>40</v>
      </c>
      <c r="I68" s="12">
        <v>9.9700000000000006</v>
      </c>
      <c r="J68" s="23">
        <f t="shared" si="12"/>
        <v>0</v>
      </c>
      <c r="K68" s="56">
        <f>外部供給量【入力シート】!L68</f>
        <v>0</v>
      </c>
      <c r="L68" s="26" t="s">
        <v>40</v>
      </c>
      <c r="M68" s="25"/>
      <c r="N68" s="8">
        <f t="shared" si="11"/>
        <v>0</v>
      </c>
      <c r="O68" s="16" t="str">
        <f>O69</f>
        <v/>
      </c>
      <c r="P68" s="16" t="str">
        <f>P69</f>
        <v/>
      </c>
      <c r="Q68" s="27" t="s">
        <v>441</v>
      </c>
      <c r="R68" s="17" t="str">
        <f>IF(C68="電気事業者名を選択","",ROUND((G68-K68)*O68*1000,0))</f>
        <v/>
      </c>
      <c r="S68" s="17" t="str">
        <f>IF(C68="電気事業者名を選択","",ROUND((G68-K68)*P68*1000,0))</f>
        <v/>
      </c>
    </row>
    <row r="69" spans="2:19" ht="17.399999999999999" customHeight="1">
      <c r="B69" s="342"/>
      <c r="C69" s="468"/>
      <c r="D69" s="469"/>
      <c r="E69" s="486"/>
      <c r="F69" s="15" t="s">
        <v>434</v>
      </c>
      <c r="G69" s="56">
        <f>エネルギー使用量【入力シート】!L69</f>
        <v>0</v>
      </c>
      <c r="H69" s="26" t="s">
        <v>40</v>
      </c>
      <c r="I69" s="12">
        <v>9.2799999999999994</v>
      </c>
      <c r="J69" s="23">
        <f t="shared" si="12"/>
        <v>0</v>
      </c>
      <c r="K69" s="56">
        <f>外部供給量【入力シート】!L69</f>
        <v>0</v>
      </c>
      <c r="L69" s="26" t="s">
        <v>40</v>
      </c>
      <c r="M69" s="25"/>
      <c r="N69" s="8">
        <f t="shared" si="11"/>
        <v>0</v>
      </c>
      <c r="O69" s="16" t="str">
        <f>エネルギー使用量【入力シート】!F69</f>
        <v/>
      </c>
      <c r="P69" s="16" t="str">
        <f>エネルギー使用量【入力シート】!G69</f>
        <v/>
      </c>
      <c r="Q69" s="27" t="s">
        <v>441</v>
      </c>
      <c r="R69" s="17" t="str">
        <f>IF(C68="電気事業者名を選択","",ROUND((G69-K69)*O69*1000,0))</f>
        <v/>
      </c>
      <c r="S69" s="17" t="str">
        <f>IF(C68="電気事業者名を選択","",ROUND((G69-K69)*P69*1000,0))</f>
        <v/>
      </c>
    </row>
    <row r="70" spans="2:19" ht="17.399999999999999" customHeight="1">
      <c r="B70" s="342"/>
      <c r="C70" s="466" t="str">
        <f>エネルギー使用量【入力シート】!C70</f>
        <v>電気事業者名を選択</v>
      </c>
      <c r="D70" s="467"/>
      <c r="E70" s="485" t="str">
        <f>エネルギー使用量【入力シート】!E70</f>
        <v>メニューを選択</v>
      </c>
      <c r="F70" s="15" t="s">
        <v>433</v>
      </c>
      <c r="G70" s="56">
        <f>エネルギー使用量【入力シート】!L70</f>
        <v>0</v>
      </c>
      <c r="H70" s="26" t="s">
        <v>40</v>
      </c>
      <c r="I70" s="12">
        <v>9.9700000000000006</v>
      </c>
      <c r="J70" s="23">
        <f t="shared" si="12"/>
        <v>0</v>
      </c>
      <c r="K70" s="1"/>
      <c r="L70" s="26" t="s">
        <v>40</v>
      </c>
      <c r="M70" s="25"/>
      <c r="N70" s="8">
        <f t="shared" si="11"/>
        <v>0</v>
      </c>
      <c r="O70" s="16" t="str">
        <f>O71</f>
        <v/>
      </c>
      <c r="P70" s="16" t="str">
        <f>P71</f>
        <v/>
      </c>
      <c r="Q70" s="27" t="s">
        <v>441</v>
      </c>
      <c r="R70" s="17" t="str">
        <f>IF(C70="電気事業者名を選択","",ROUND((G70-K70)*O70*1000,0))</f>
        <v/>
      </c>
      <c r="S70" s="17" t="str">
        <f>IF(C70="電気事業者名を選択","",ROUND((G70-K70)*P70*1000,0))</f>
        <v/>
      </c>
    </row>
    <row r="71" spans="2:19" ht="17.399999999999999" customHeight="1">
      <c r="B71" s="342"/>
      <c r="C71" s="468"/>
      <c r="D71" s="469"/>
      <c r="E71" s="486"/>
      <c r="F71" s="15" t="s">
        <v>434</v>
      </c>
      <c r="G71" s="56">
        <f>エネルギー使用量【入力シート】!L71</f>
        <v>0</v>
      </c>
      <c r="H71" s="26" t="s">
        <v>40</v>
      </c>
      <c r="I71" s="12">
        <v>9.2799999999999994</v>
      </c>
      <c r="J71" s="23">
        <f t="shared" si="12"/>
        <v>0</v>
      </c>
      <c r="K71" s="1"/>
      <c r="L71" s="26" t="s">
        <v>40</v>
      </c>
      <c r="M71" s="25"/>
      <c r="N71" s="8">
        <f t="shared" si="11"/>
        <v>0</v>
      </c>
      <c r="O71" s="16" t="str">
        <f>エネルギー使用量【入力シート】!F71</f>
        <v/>
      </c>
      <c r="P71" s="16" t="str">
        <f>エネルギー使用量【入力シート】!G71</f>
        <v/>
      </c>
      <c r="Q71" s="27" t="s">
        <v>441</v>
      </c>
      <c r="R71" s="17" t="str">
        <f>IF(C70="電気事業者名を選択","",ROUND((G71-K71)*O71*1000,0))</f>
        <v/>
      </c>
      <c r="S71" s="17" t="str">
        <f>IF(C70="電気事業者名を選択","",ROUND((G71-K71)*P71*1000,0))</f>
        <v/>
      </c>
    </row>
    <row r="72" spans="2:19" ht="17.399999999999999" customHeight="1">
      <c r="B72" s="342"/>
      <c r="C72" s="466" t="str">
        <f>エネルギー使用量【入力シート】!C72</f>
        <v>電気事業者名を選択</v>
      </c>
      <c r="D72" s="467"/>
      <c r="E72" s="485" t="str">
        <f>エネルギー使用量【入力シート】!E72</f>
        <v>メニューを選択</v>
      </c>
      <c r="F72" s="15" t="s">
        <v>433</v>
      </c>
      <c r="G72" s="56">
        <f>エネルギー使用量【入力シート】!L72</f>
        <v>0</v>
      </c>
      <c r="H72" s="26" t="s">
        <v>40</v>
      </c>
      <c r="I72" s="12">
        <v>9.9700000000000006</v>
      </c>
      <c r="J72" s="23">
        <f t="shared" si="12"/>
        <v>0</v>
      </c>
      <c r="K72" s="1"/>
      <c r="L72" s="26" t="s">
        <v>40</v>
      </c>
      <c r="M72" s="25"/>
      <c r="N72" s="8">
        <f t="shared" si="11"/>
        <v>0</v>
      </c>
      <c r="O72" s="16" t="str">
        <f>O73</f>
        <v/>
      </c>
      <c r="P72" s="16" t="str">
        <f>P73</f>
        <v/>
      </c>
      <c r="Q72" s="27" t="s">
        <v>441</v>
      </c>
      <c r="R72" s="17" t="str">
        <f>IF(C72="電気事業者名を選択","",ROUND((G72-K72)*O72*1000,0))</f>
        <v/>
      </c>
      <c r="S72" s="17" t="str">
        <f>IF(C72="電気事業者名を選択","",ROUND((G72-K72)*P72*1000,0))</f>
        <v/>
      </c>
    </row>
    <row r="73" spans="2:19" ht="17.399999999999999" customHeight="1">
      <c r="B73" s="342"/>
      <c r="C73" s="468"/>
      <c r="D73" s="469"/>
      <c r="E73" s="486"/>
      <c r="F73" s="15" t="s">
        <v>434</v>
      </c>
      <c r="G73" s="56">
        <f>エネルギー使用量【入力シート】!L73</f>
        <v>0</v>
      </c>
      <c r="H73" s="26" t="s">
        <v>40</v>
      </c>
      <c r="I73" s="12">
        <v>9.2799999999999994</v>
      </c>
      <c r="J73" s="23">
        <f t="shared" si="12"/>
        <v>0</v>
      </c>
      <c r="K73" s="1"/>
      <c r="L73" s="26" t="s">
        <v>40</v>
      </c>
      <c r="M73" s="25"/>
      <c r="N73" s="8">
        <f t="shared" si="11"/>
        <v>0</v>
      </c>
      <c r="O73" s="16" t="str">
        <f>エネルギー使用量【入力シート】!F73</f>
        <v/>
      </c>
      <c r="P73" s="16" t="str">
        <f>エネルギー使用量【入力シート】!G73</f>
        <v/>
      </c>
      <c r="Q73" s="27" t="s">
        <v>441</v>
      </c>
      <c r="R73" s="17" t="str">
        <f>IF(C72="電気事業者名を選択","",ROUND((G73-K73)*O73*1000,0))</f>
        <v/>
      </c>
      <c r="S73" s="17" t="str">
        <f>IF(C72="電気事業者名を選択","",ROUND((G73-K73)*P73*1000,0))</f>
        <v/>
      </c>
    </row>
    <row r="74" spans="2:19" ht="17.399999999999999" hidden="1" customHeight="1" outlineLevel="1">
      <c r="B74" s="342"/>
      <c r="C74" s="466" t="str">
        <f>エネルギー使用量【入力シート】!C74</f>
        <v>電気事業者名を選択</v>
      </c>
      <c r="D74" s="467"/>
      <c r="E74" s="485" t="str">
        <f>エネルギー使用量【入力シート】!E74</f>
        <v>メニューを選択</v>
      </c>
      <c r="F74" s="15" t="s">
        <v>433</v>
      </c>
      <c r="G74" s="56">
        <f>エネルギー使用量【入力シート】!L74</f>
        <v>0</v>
      </c>
      <c r="H74" s="26" t="s">
        <v>40</v>
      </c>
      <c r="I74" s="12">
        <v>9.9700000000000006</v>
      </c>
      <c r="J74" s="23">
        <f t="shared" si="12"/>
        <v>0</v>
      </c>
      <c r="K74" s="1"/>
      <c r="L74" s="26" t="s">
        <v>40</v>
      </c>
      <c r="M74" s="25"/>
      <c r="N74" s="8">
        <f t="shared" si="11"/>
        <v>0</v>
      </c>
      <c r="O74" s="16" t="str">
        <f>O75</f>
        <v/>
      </c>
      <c r="P74" s="16" t="str">
        <f>P75</f>
        <v/>
      </c>
      <c r="Q74" s="27" t="s">
        <v>441</v>
      </c>
      <c r="R74" s="17" t="str">
        <f>IF(C74="電気事業者名を選択","",ROUND((G74-K74)*O74*1000,0))</f>
        <v/>
      </c>
      <c r="S74" s="17" t="str">
        <f>IF(C74="電気事業者名を選択","",ROUND((G74-K74)*P74*1000,0))</f>
        <v/>
      </c>
    </row>
    <row r="75" spans="2:19" ht="17.399999999999999" hidden="1" customHeight="1" outlineLevel="1">
      <c r="B75" s="342"/>
      <c r="C75" s="468"/>
      <c r="D75" s="469"/>
      <c r="E75" s="486"/>
      <c r="F75" s="15" t="s">
        <v>434</v>
      </c>
      <c r="G75" s="56">
        <f>エネルギー使用量【入力シート】!L75</f>
        <v>0</v>
      </c>
      <c r="H75" s="26" t="s">
        <v>40</v>
      </c>
      <c r="I75" s="12">
        <v>9.2799999999999994</v>
      </c>
      <c r="J75" s="23">
        <f t="shared" si="12"/>
        <v>0</v>
      </c>
      <c r="K75" s="1"/>
      <c r="L75" s="26" t="s">
        <v>40</v>
      </c>
      <c r="M75" s="25"/>
      <c r="N75" s="8">
        <f t="shared" si="11"/>
        <v>0</v>
      </c>
      <c r="O75" s="16" t="str">
        <f>エネルギー使用量【入力シート】!F75</f>
        <v/>
      </c>
      <c r="P75" s="16" t="str">
        <f>エネルギー使用量【入力シート】!G75</f>
        <v/>
      </c>
      <c r="Q75" s="27" t="s">
        <v>441</v>
      </c>
      <c r="R75" s="17" t="str">
        <f>IF(C74="電気事業者名を選択","",ROUND((G75-K75)*O75*1000,0))</f>
        <v/>
      </c>
      <c r="S75" s="17" t="str">
        <f>IF(C74="電気事業者名を選択","",ROUND((G75-K75)*P75*1000,0))</f>
        <v/>
      </c>
    </row>
    <row r="76" spans="2:19" ht="17.399999999999999" hidden="1" customHeight="1" outlineLevel="1">
      <c r="B76" s="342"/>
      <c r="C76" s="466" t="str">
        <f>エネルギー使用量【入力シート】!C76</f>
        <v>電気事業者名を選択</v>
      </c>
      <c r="D76" s="467"/>
      <c r="E76" s="485" t="str">
        <f>エネルギー使用量【入力シート】!E76</f>
        <v>メニューを選択</v>
      </c>
      <c r="F76" s="15" t="s">
        <v>433</v>
      </c>
      <c r="G76" s="56">
        <f>エネルギー使用量【入力シート】!L76</f>
        <v>0</v>
      </c>
      <c r="H76" s="26" t="s">
        <v>40</v>
      </c>
      <c r="I76" s="12">
        <v>9.9700000000000006</v>
      </c>
      <c r="J76" s="23">
        <f t="shared" si="12"/>
        <v>0</v>
      </c>
      <c r="K76" s="1"/>
      <c r="L76" s="26" t="s">
        <v>40</v>
      </c>
      <c r="M76" s="25"/>
      <c r="N76" s="8">
        <f t="shared" si="11"/>
        <v>0</v>
      </c>
      <c r="O76" s="16" t="str">
        <f>O77</f>
        <v/>
      </c>
      <c r="P76" s="16" t="str">
        <f>P77</f>
        <v/>
      </c>
      <c r="Q76" s="27" t="s">
        <v>441</v>
      </c>
      <c r="R76" s="17" t="str">
        <f>IF(C76="電気事業者名を選択","",ROUND((G76-K76)*O76*1000,0))</f>
        <v/>
      </c>
      <c r="S76" s="17" t="str">
        <f>IF(C76="電気事業者名を選択","",ROUND((G76-K76)*P76*1000,0))</f>
        <v/>
      </c>
    </row>
    <row r="77" spans="2:19" ht="17.399999999999999" hidden="1" customHeight="1" outlineLevel="1">
      <c r="B77" s="342"/>
      <c r="C77" s="468"/>
      <c r="D77" s="469"/>
      <c r="E77" s="486"/>
      <c r="F77" s="15" t="s">
        <v>434</v>
      </c>
      <c r="G77" s="56">
        <f>エネルギー使用量【入力シート】!L77</f>
        <v>0</v>
      </c>
      <c r="H77" s="26" t="s">
        <v>40</v>
      </c>
      <c r="I77" s="12">
        <v>9.2799999999999994</v>
      </c>
      <c r="J77" s="23">
        <f t="shared" si="12"/>
        <v>0</v>
      </c>
      <c r="K77" s="1"/>
      <c r="L77" s="26" t="s">
        <v>40</v>
      </c>
      <c r="M77" s="25"/>
      <c r="N77" s="8">
        <f t="shared" si="11"/>
        <v>0</v>
      </c>
      <c r="O77" s="16" t="str">
        <f>エネルギー使用量【入力シート】!F77</f>
        <v/>
      </c>
      <c r="P77" s="16" t="str">
        <f>エネルギー使用量【入力シート】!G77</f>
        <v/>
      </c>
      <c r="Q77" s="27" t="s">
        <v>441</v>
      </c>
      <c r="R77" s="17" t="str">
        <f>IF(C76="電気事業者名を選択","",ROUND((G77-K77)*O77*1000,0))</f>
        <v/>
      </c>
      <c r="S77" s="17" t="str">
        <f>IF(C76="電気事業者名を選択","",ROUND((G77-K77)*P77*1000,0))</f>
        <v/>
      </c>
    </row>
    <row r="78" spans="2:19" ht="17.399999999999999" hidden="1" customHeight="1" outlineLevel="1">
      <c r="B78" s="342"/>
      <c r="C78" s="466" t="str">
        <f>エネルギー使用量【入力シート】!C78</f>
        <v>電気事業者名を選択</v>
      </c>
      <c r="D78" s="467"/>
      <c r="E78" s="485" t="str">
        <f>エネルギー使用量【入力シート】!E78</f>
        <v>メニューを選択</v>
      </c>
      <c r="F78" s="15" t="s">
        <v>433</v>
      </c>
      <c r="G78" s="56">
        <f>エネルギー使用量【入力シート】!L78</f>
        <v>0</v>
      </c>
      <c r="H78" s="26" t="s">
        <v>40</v>
      </c>
      <c r="I78" s="12">
        <v>9.9700000000000006</v>
      </c>
      <c r="J78" s="23">
        <f t="shared" si="12"/>
        <v>0</v>
      </c>
      <c r="K78" s="1"/>
      <c r="L78" s="26" t="s">
        <v>40</v>
      </c>
      <c r="M78" s="25"/>
      <c r="N78" s="8">
        <f t="shared" si="11"/>
        <v>0</v>
      </c>
      <c r="O78" s="16" t="str">
        <f>O79</f>
        <v/>
      </c>
      <c r="P78" s="16" t="str">
        <f>P79</f>
        <v/>
      </c>
      <c r="Q78" s="27" t="s">
        <v>441</v>
      </c>
      <c r="R78" s="17" t="str">
        <f>IF(C78="電気事業者名を選択","",ROUND((G78-K78)*O78*1000,0))</f>
        <v/>
      </c>
      <c r="S78" s="17" t="str">
        <f>IF(C78="電気事業者名を選択","",ROUND((G78-K78)*P78*1000,0))</f>
        <v/>
      </c>
    </row>
    <row r="79" spans="2:19" ht="17.399999999999999" hidden="1" customHeight="1" outlineLevel="1">
      <c r="B79" s="342"/>
      <c r="C79" s="468"/>
      <c r="D79" s="469"/>
      <c r="E79" s="486"/>
      <c r="F79" s="15" t="s">
        <v>434</v>
      </c>
      <c r="G79" s="56">
        <f>エネルギー使用量【入力シート】!L79</f>
        <v>0</v>
      </c>
      <c r="H79" s="26" t="s">
        <v>40</v>
      </c>
      <c r="I79" s="12">
        <v>9.2799999999999994</v>
      </c>
      <c r="J79" s="23">
        <f t="shared" si="12"/>
        <v>0</v>
      </c>
      <c r="K79" s="1"/>
      <c r="L79" s="26" t="s">
        <v>40</v>
      </c>
      <c r="M79" s="25"/>
      <c r="N79" s="8">
        <f t="shared" si="11"/>
        <v>0</v>
      </c>
      <c r="O79" s="16" t="str">
        <f>エネルギー使用量【入力シート】!F79</f>
        <v/>
      </c>
      <c r="P79" s="16" t="str">
        <f>エネルギー使用量【入力シート】!G79</f>
        <v/>
      </c>
      <c r="Q79" s="27" t="s">
        <v>441</v>
      </c>
      <c r="R79" s="17" t="str">
        <f>IF(C78="電気事業者名を選択","",ROUND((G79-K79)*O79*1000,0))</f>
        <v/>
      </c>
      <c r="S79" s="17" t="str">
        <f>IF(C78="電気事業者名を選択","",ROUND((G79-K79)*P79*1000,0))</f>
        <v/>
      </c>
    </row>
    <row r="80" spans="2:19" ht="17.399999999999999" hidden="1" customHeight="1" outlineLevel="1">
      <c r="B80" s="342"/>
      <c r="C80" s="466" t="str">
        <f>エネルギー使用量【入力シート】!C80</f>
        <v>電気事業者名を選択</v>
      </c>
      <c r="D80" s="467"/>
      <c r="E80" s="485" t="str">
        <f>エネルギー使用量【入力シート】!E80</f>
        <v>メニューを選択</v>
      </c>
      <c r="F80" s="15" t="s">
        <v>433</v>
      </c>
      <c r="G80" s="56">
        <f>エネルギー使用量【入力シート】!L80</f>
        <v>0</v>
      </c>
      <c r="H80" s="26" t="s">
        <v>40</v>
      </c>
      <c r="I80" s="12">
        <v>9.9700000000000006</v>
      </c>
      <c r="J80" s="23">
        <f t="shared" si="12"/>
        <v>0</v>
      </c>
      <c r="K80" s="1"/>
      <c r="L80" s="26" t="s">
        <v>40</v>
      </c>
      <c r="M80" s="25"/>
      <c r="N80" s="8">
        <f t="shared" si="11"/>
        <v>0</v>
      </c>
      <c r="O80" s="16" t="str">
        <f>O81</f>
        <v/>
      </c>
      <c r="P80" s="16" t="str">
        <f>P81</f>
        <v/>
      </c>
      <c r="Q80" s="27" t="s">
        <v>441</v>
      </c>
      <c r="R80" s="17" t="str">
        <f>IF(C80="電気事業者名を選択","",ROUND((G80-K80)*O80*1000,0))</f>
        <v/>
      </c>
      <c r="S80" s="17" t="str">
        <f>IF(C80="電気事業者名を選択","",ROUND((G80-K80)*P80*1000,0))</f>
        <v/>
      </c>
    </row>
    <row r="81" spans="2:19" ht="17.399999999999999" hidden="1" customHeight="1" outlineLevel="1">
      <c r="B81" s="342"/>
      <c r="C81" s="468"/>
      <c r="D81" s="469"/>
      <c r="E81" s="486"/>
      <c r="F81" s="15" t="s">
        <v>434</v>
      </c>
      <c r="G81" s="56">
        <f>エネルギー使用量【入力シート】!L81</f>
        <v>0</v>
      </c>
      <c r="H81" s="26" t="s">
        <v>40</v>
      </c>
      <c r="I81" s="12">
        <v>9.2799999999999994</v>
      </c>
      <c r="J81" s="23">
        <f t="shared" si="12"/>
        <v>0</v>
      </c>
      <c r="K81" s="1"/>
      <c r="L81" s="26" t="s">
        <v>40</v>
      </c>
      <c r="M81" s="25"/>
      <c r="N81" s="8">
        <f t="shared" si="11"/>
        <v>0</v>
      </c>
      <c r="O81" s="16" t="str">
        <f>エネルギー使用量【入力シート】!F81</f>
        <v/>
      </c>
      <c r="P81" s="16" t="str">
        <f>エネルギー使用量【入力シート】!G81</f>
        <v/>
      </c>
      <c r="Q81" s="27" t="s">
        <v>441</v>
      </c>
      <c r="R81" s="17" t="str">
        <f>IF(C80="電気事業者名を選択","",ROUND((G81-K81)*O81*1000,0))</f>
        <v/>
      </c>
      <c r="S81" s="17" t="str">
        <f>IF(C80="電気事業者名を選択","",ROUND((G81-K81)*P81*1000,0))</f>
        <v/>
      </c>
    </row>
    <row r="82" spans="2:19" ht="17.399999999999999" hidden="1" customHeight="1" outlineLevel="1">
      <c r="B82" s="342"/>
      <c r="C82" s="466" t="str">
        <f>エネルギー使用量【入力シート】!C82</f>
        <v>電気事業者名を選択</v>
      </c>
      <c r="D82" s="467"/>
      <c r="E82" s="485" t="str">
        <f>エネルギー使用量【入力シート】!E82</f>
        <v>メニューを選択</v>
      </c>
      <c r="F82" s="15" t="s">
        <v>433</v>
      </c>
      <c r="G82" s="56">
        <f>エネルギー使用量【入力シート】!L82</f>
        <v>0</v>
      </c>
      <c r="H82" s="26" t="s">
        <v>40</v>
      </c>
      <c r="I82" s="12">
        <v>9.9700000000000006</v>
      </c>
      <c r="J82" s="23">
        <f t="shared" si="12"/>
        <v>0</v>
      </c>
      <c r="K82" s="1"/>
      <c r="L82" s="26" t="s">
        <v>40</v>
      </c>
      <c r="M82" s="25"/>
      <c r="N82" s="8">
        <f t="shared" si="11"/>
        <v>0</v>
      </c>
      <c r="O82" s="16" t="str">
        <f>O83</f>
        <v/>
      </c>
      <c r="P82" s="16" t="str">
        <f>P83</f>
        <v/>
      </c>
      <c r="Q82" s="27" t="s">
        <v>441</v>
      </c>
      <c r="R82" s="17" t="str">
        <f>IF(C82="電気事業者名を選択","",ROUND((G82-K82)*O82*1000,0))</f>
        <v/>
      </c>
      <c r="S82" s="17" t="str">
        <f>IF(C82="電気事業者名を選択","",ROUND((G82-K82)*P82*1000,0))</f>
        <v/>
      </c>
    </row>
    <row r="83" spans="2:19" ht="17.399999999999999" hidden="1" customHeight="1" outlineLevel="1">
      <c r="B83" s="342"/>
      <c r="C83" s="468"/>
      <c r="D83" s="469"/>
      <c r="E83" s="486"/>
      <c r="F83" s="15" t="s">
        <v>434</v>
      </c>
      <c r="G83" s="56">
        <f>エネルギー使用量【入力シート】!L83</f>
        <v>0</v>
      </c>
      <c r="H83" s="26" t="s">
        <v>40</v>
      </c>
      <c r="I83" s="12">
        <v>9.2799999999999994</v>
      </c>
      <c r="J83" s="23">
        <f t="shared" si="12"/>
        <v>0</v>
      </c>
      <c r="K83" s="1"/>
      <c r="L83" s="26" t="s">
        <v>40</v>
      </c>
      <c r="M83" s="25"/>
      <c r="N83" s="8">
        <f t="shared" si="11"/>
        <v>0</v>
      </c>
      <c r="O83" s="16" t="str">
        <f>エネルギー使用量【入力シート】!F83</f>
        <v/>
      </c>
      <c r="P83" s="16" t="str">
        <f>エネルギー使用量【入力シート】!G83</f>
        <v/>
      </c>
      <c r="Q83" s="27" t="s">
        <v>441</v>
      </c>
      <c r="R83" s="17" t="str">
        <f>IF(C82="電気事業者名を選択","",ROUND((G83-K83)*O83*1000,0))</f>
        <v/>
      </c>
      <c r="S83" s="17" t="str">
        <f>IF(C82="電気事業者名を選択","",ROUND((G83-K83)*P83*1000,0))</f>
        <v/>
      </c>
    </row>
    <row r="84" spans="2:19" ht="17.399999999999999" hidden="1" customHeight="1" outlineLevel="1">
      <c r="B84" s="342"/>
      <c r="C84" s="466" t="str">
        <f>エネルギー使用量【入力シート】!C84</f>
        <v>電気事業者名を選択</v>
      </c>
      <c r="D84" s="467"/>
      <c r="E84" s="485" t="str">
        <f>エネルギー使用量【入力シート】!E84</f>
        <v>メニューを選択</v>
      </c>
      <c r="F84" s="15" t="s">
        <v>433</v>
      </c>
      <c r="G84" s="56">
        <f>エネルギー使用量【入力シート】!L84</f>
        <v>0</v>
      </c>
      <c r="H84" s="26" t="s">
        <v>40</v>
      </c>
      <c r="I84" s="12">
        <v>9.9700000000000006</v>
      </c>
      <c r="J84" s="23">
        <f t="shared" si="12"/>
        <v>0</v>
      </c>
      <c r="K84" s="1"/>
      <c r="L84" s="26" t="s">
        <v>40</v>
      </c>
      <c r="M84" s="25"/>
      <c r="N84" s="8">
        <f t="shared" si="11"/>
        <v>0</v>
      </c>
      <c r="O84" s="16" t="str">
        <f>O85</f>
        <v/>
      </c>
      <c r="P84" s="16" t="str">
        <f>P85</f>
        <v/>
      </c>
      <c r="Q84" s="27" t="s">
        <v>441</v>
      </c>
      <c r="R84" s="17" t="str">
        <f>IF(C84="電気事業者名を選択","",ROUND((G84-K84)*O84*1000,0))</f>
        <v/>
      </c>
      <c r="S84" s="17" t="str">
        <f>IF(C84="電気事業者名を選択","",ROUND((G84-K84)*P84*1000,0))</f>
        <v/>
      </c>
    </row>
    <row r="85" spans="2:19" ht="17.399999999999999" hidden="1" customHeight="1" outlineLevel="1">
      <c r="B85" s="342"/>
      <c r="C85" s="468"/>
      <c r="D85" s="469"/>
      <c r="E85" s="486"/>
      <c r="F85" s="15" t="s">
        <v>434</v>
      </c>
      <c r="G85" s="56">
        <f>エネルギー使用量【入力シート】!L85</f>
        <v>0</v>
      </c>
      <c r="H85" s="26" t="s">
        <v>40</v>
      </c>
      <c r="I85" s="12">
        <v>9.2799999999999994</v>
      </c>
      <c r="J85" s="23">
        <f t="shared" si="12"/>
        <v>0</v>
      </c>
      <c r="K85" s="1"/>
      <c r="L85" s="26" t="s">
        <v>40</v>
      </c>
      <c r="M85" s="25"/>
      <c r="N85" s="8">
        <f t="shared" si="11"/>
        <v>0</v>
      </c>
      <c r="O85" s="16" t="str">
        <f>エネルギー使用量【入力シート】!F85</f>
        <v/>
      </c>
      <c r="P85" s="16" t="str">
        <f>エネルギー使用量【入力シート】!G85</f>
        <v/>
      </c>
      <c r="Q85" s="27" t="s">
        <v>441</v>
      </c>
      <c r="R85" s="17" t="str">
        <f>IF(C84="電気事業者名を選択","",ROUND((G85-K85)*O85*1000,0))</f>
        <v/>
      </c>
      <c r="S85" s="17" t="str">
        <f>IF(C84="電気事業者名を選択","",ROUND((G85-K85)*P85*1000,0))</f>
        <v/>
      </c>
    </row>
    <row r="86" spans="2:19" ht="17.399999999999999" hidden="1" customHeight="1" outlineLevel="1">
      <c r="B86" s="342"/>
      <c r="C86" s="466" t="str">
        <f>エネルギー使用量【入力シート】!C86</f>
        <v>電気事業者名を選択</v>
      </c>
      <c r="D86" s="467"/>
      <c r="E86" s="485" t="str">
        <f>エネルギー使用量【入力シート】!E86</f>
        <v>メニューを選択</v>
      </c>
      <c r="F86" s="15" t="s">
        <v>433</v>
      </c>
      <c r="G86" s="56">
        <f>エネルギー使用量【入力シート】!L86</f>
        <v>0</v>
      </c>
      <c r="H86" s="26" t="s">
        <v>40</v>
      </c>
      <c r="I86" s="12">
        <v>9.9700000000000006</v>
      </c>
      <c r="J86" s="23">
        <f t="shared" si="12"/>
        <v>0</v>
      </c>
      <c r="K86" s="1"/>
      <c r="L86" s="26" t="s">
        <v>40</v>
      </c>
      <c r="M86" s="25"/>
      <c r="N86" s="8">
        <f t="shared" si="11"/>
        <v>0</v>
      </c>
      <c r="O86" s="16" t="str">
        <f>O87</f>
        <v/>
      </c>
      <c r="P86" s="16" t="str">
        <f>P87</f>
        <v/>
      </c>
      <c r="Q86" s="27" t="s">
        <v>441</v>
      </c>
      <c r="R86" s="17" t="str">
        <f>IF(C86="電気事業者名を選択","",ROUND((G86-K86)*O86*1000,0))</f>
        <v/>
      </c>
      <c r="S86" s="17" t="str">
        <f>IF(C86="電気事業者名を選択","",ROUND((G86-K86)*P86*1000,0))</f>
        <v/>
      </c>
    </row>
    <row r="87" spans="2:19" ht="17.399999999999999" hidden="1" customHeight="1" outlineLevel="1">
      <c r="B87" s="342"/>
      <c r="C87" s="468"/>
      <c r="D87" s="469"/>
      <c r="E87" s="486"/>
      <c r="F87" s="15" t="s">
        <v>434</v>
      </c>
      <c r="G87" s="56">
        <f>エネルギー使用量【入力シート】!L87</f>
        <v>0</v>
      </c>
      <c r="H87" s="26" t="s">
        <v>40</v>
      </c>
      <c r="I87" s="12">
        <v>9.2799999999999994</v>
      </c>
      <c r="J87" s="23">
        <f t="shared" si="12"/>
        <v>0</v>
      </c>
      <c r="K87" s="1"/>
      <c r="L87" s="26" t="s">
        <v>40</v>
      </c>
      <c r="M87" s="25"/>
      <c r="N87" s="8">
        <f t="shared" si="11"/>
        <v>0</v>
      </c>
      <c r="O87" s="16" t="str">
        <f>エネルギー使用量【入力シート】!F87</f>
        <v/>
      </c>
      <c r="P87" s="16" t="str">
        <f>エネルギー使用量【入力シート】!G87</f>
        <v/>
      </c>
      <c r="Q87" s="27" t="s">
        <v>441</v>
      </c>
      <c r="R87" s="17" t="str">
        <f>IF(C86="電気事業者名を選択","",ROUND((G87-K87)*O87*1000,0))</f>
        <v/>
      </c>
      <c r="S87" s="17" t="str">
        <f>IF(C86="電気事業者名を選択","",ROUND((G87-K87)*P87*1000,0))</f>
        <v/>
      </c>
    </row>
    <row r="88" spans="2:19" ht="17.399999999999999" hidden="1" customHeight="1" outlineLevel="1">
      <c r="B88" s="342"/>
      <c r="C88" s="466" t="str">
        <f>エネルギー使用量【入力シート】!C88</f>
        <v>電気事業者名を選択</v>
      </c>
      <c r="D88" s="467"/>
      <c r="E88" s="485" t="str">
        <f>エネルギー使用量【入力シート】!E88</f>
        <v>メニューを選択</v>
      </c>
      <c r="F88" s="15" t="s">
        <v>433</v>
      </c>
      <c r="G88" s="56">
        <f>エネルギー使用量【入力シート】!L88</f>
        <v>0</v>
      </c>
      <c r="H88" s="26" t="s">
        <v>40</v>
      </c>
      <c r="I88" s="12">
        <v>9.9700000000000006</v>
      </c>
      <c r="J88" s="23">
        <f t="shared" si="12"/>
        <v>0</v>
      </c>
      <c r="K88" s="1"/>
      <c r="L88" s="26" t="s">
        <v>40</v>
      </c>
      <c r="M88" s="25"/>
      <c r="N88" s="8">
        <f t="shared" si="11"/>
        <v>0</v>
      </c>
      <c r="O88" s="16" t="str">
        <f>O89</f>
        <v/>
      </c>
      <c r="P88" s="16" t="str">
        <f>P89</f>
        <v/>
      </c>
      <c r="Q88" s="27" t="s">
        <v>441</v>
      </c>
      <c r="R88" s="17" t="str">
        <f>IF(C88="電気事業者名を選択","",ROUND((G88-K88)*O88*1000,0))</f>
        <v/>
      </c>
      <c r="S88" s="17" t="str">
        <f>IF(C88="電気事業者名を選択","",ROUND((G88-K88)*P88*1000,0))</f>
        <v/>
      </c>
    </row>
    <row r="89" spans="2:19" ht="17.399999999999999" hidden="1" customHeight="1" outlineLevel="1">
      <c r="B89" s="342"/>
      <c r="C89" s="468"/>
      <c r="D89" s="469"/>
      <c r="E89" s="486"/>
      <c r="F89" s="15" t="s">
        <v>434</v>
      </c>
      <c r="G89" s="56">
        <f>エネルギー使用量【入力シート】!L89</f>
        <v>0</v>
      </c>
      <c r="H89" s="26" t="s">
        <v>40</v>
      </c>
      <c r="I89" s="12">
        <v>9.2799999999999994</v>
      </c>
      <c r="J89" s="23">
        <f t="shared" si="12"/>
        <v>0</v>
      </c>
      <c r="K89" s="1"/>
      <c r="L89" s="26" t="s">
        <v>40</v>
      </c>
      <c r="M89" s="25"/>
      <c r="N89" s="8">
        <f t="shared" si="11"/>
        <v>0</v>
      </c>
      <c r="O89" s="16" t="str">
        <f>エネルギー使用量【入力シート】!F89</f>
        <v/>
      </c>
      <c r="P89" s="16" t="str">
        <f>エネルギー使用量【入力シート】!G89</f>
        <v/>
      </c>
      <c r="Q89" s="27" t="s">
        <v>441</v>
      </c>
      <c r="R89" s="17" t="str">
        <f>IF(C88="電気事業者名を選択","",ROUND((G89-K89)*O89*1000,0))</f>
        <v/>
      </c>
      <c r="S89" s="17" t="str">
        <f>IF(C88="電気事業者名を選択","",ROUND((G89-K89)*P89*1000,0))</f>
        <v/>
      </c>
    </row>
    <row r="90" spans="2:19" ht="17.399999999999999" hidden="1" customHeight="1" outlineLevel="1">
      <c r="B90" s="342"/>
      <c r="C90" s="466" t="str">
        <f>エネルギー使用量【入力シート】!C90</f>
        <v>電気事業者名を選択</v>
      </c>
      <c r="D90" s="467"/>
      <c r="E90" s="485" t="str">
        <f>エネルギー使用量【入力シート】!E90</f>
        <v>メニューを選択</v>
      </c>
      <c r="F90" s="15" t="s">
        <v>433</v>
      </c>
      <c r="G90" s="56">
        <f>エネルギー使用量【入力シート】!L90</f>
        <v>0</v>
      </c>
      <c r="H90" s="26" t="s">
        <v>40</v>
      </c>
      <c r="I90" s="12">
        <v>9.9700000000000006</v>
      </c>
      <c r="J90" s="23">
        <f t="shared" si="12"/>
        <v>0</v>
      </c>
      <c r="K90" s="1"/>
      <c r="L90" s="26" t="s">
        <v>40</v>
      </c>
      <c r="M90" s="25"/>
      <c r="N90" s="8">
        <f t="shared" si="11"/>
        <v>0</v>
      </c>
      <c r="O90" s="16" t="str">
        <f>O91</f>
        <v/>
      </c>
      <c r="P90" s="16" t="str">
        <f>P91</f>
        <v/>
      </c>
      <c r="Q90" s="27" t="s">
        <v>441</v>
      </c>
      <c r="R90" s="17" t="str">
        <f>IF(C90="電気事業者名を選択","",ROUND((G90-K90)*O90*1000,0))</f>
        <v/>
      </c>
      <c r="S90" s="17" t="str">
        <f>IF(C90="電気事業者名を選択","",ROUND((G90-K90)*P90*1000,0))</f>
        <v/>
      </c>
    </row>
    <row r="91" spans="2:19" ht="17.399999999999999" hidden="1" customHeight="1" outlineLevel="1">
      <c r="B91" s="342"/>
      <c r="C91" s="468"/>
      <c r="D91" s="469"/>
      <c r="E91" s="486"/>
      <c r="F91" s="15" t="s">
        <v>434</v>
      </c>
      <c r="G91" s="56">
        <f>エネルギー使用量【入力シート】!L91</f>
        <v>0</v>
      </c>
      <c r="H91" s="26" t="s">
        <v>40</v>
      </c>
      <c r="I91" s="12">
        <v>9.2799999999999994</v>
      </c>
      <c r="J91" s="23">
        <f t="shared" si="12"/>
        <v>0</v>
      </c>
      <c r="K91" s="1"/>
      <c r="L91" s="26" t="s">
        <v>40</v>
      </c>
      <c r="M91" s="25"/>
      <c r="N91" s="8">
        <f t="shared" si="11"/>
        <v>0</v>
      </c>
      <c r="O91" s="16" t="str">
        <f>エネルギー使用量【入力シート】!F91</f>
        <v/>
      </c>
      <c r="P91" s="16" t="str">
        <f>エネルギー使用量【入力シート】!G91</f>
        <v/>
      </c>
      <c r="Q91" s="27" t="s">
        <v>441</v>
      </c>
      <c r="R91" s="17" t="str">
        <f>IF(C90="電気事業者名を選択","",ROUND((G91-K91)*O91*1000,0))</f>
        <v/>
      </c>
      <c r="S91" s="17" t="str">
        <f>IF(C90="電気事業者名を選択","",ROUND((G91-K91)*P91*1000,0))</f>
        <v/>
      </c>
    </row>
    <row r="92" spans="2:19" ht="17.399999999999999" hidden="1" customHeight="1" outlineLevel="1">
      <c r="B92" s="342"/>
      <c r="C92" s="466" t="str">
        <f>エネルギー使用量【入力シート】!C92</f>
        <v>電気事業者名を選択</v>
      </c>
      <c r="D92" s="467"/>
      <c r="E92" s="485" t="str">
        <f>エネルギー使用量【入力シート】!E92</f>
        <v>メニューを選択</v>
      </c>
      <c r="F92" s="15" t="s">
        <v>433</v>
      </c>
      <c r="G92" s="56">
        <f>エネルギー使用量【入力シート】!L92</f>
        <v>0</v>
      </c>
      <c r="H92" s="26" t="s">
        <v>40</v>
      </c>
      <c r="I92" s="12">
        <v>9.9700000000000006</v>
      </c>
      <c r="J92" s="23">
        <f t="shared" si="12"/>
        <v>0</v>
      </c>
      <c r="K92" s="1"/>
      <c r="L92" s="26" t="s">
        <v>40</v>
      </c>
      <c r="M92" s="25"/>
      <c r="N92" s="8">
        <f t="shared" si="11"/>
        <v>0</v>
      </c>
      <c r="O92" s="16" t="str">
        <f>O93</f>
        <v/>
      </c>
      <c r="P92" s="16" t="str">
        <f>P93</f>
        <v/>
      </c>
      <c r="Q92" s="27" t="s">
        <v>441</v>
      </c>
      <c r="R92" s="17" t="str">
        <f>IF(C92="電気事業者名を選択","",ROUND((G92-K92)*O92*1000,0))</f>
        <v/>
      </c>
      <c r="S92" s="17" t="str">
        <f>IF(C92="電気事業者名を選択","",ROUND((G92-K92)*P92*1000,0))</f>
        <v/>
      </c>
    </row>
    <row r="93" spans="2:19" ht="17.399999999999999" hidden="1" customHeight="1" outlineLevel="1">
      <c r="B93" s="342"/>
      <c r="C93" s="468"/>
      <c r="D93" s="469"/>
      <c r="E93" s="486"/>
      <c r="F93" s="15" t="s">
        <v>434</v>
      </c>
      <c r="G93" s="56">
        <f>エネルギー使用量【入力シート】!L93</f>
        <v>0</v>
      </c>
      <c r="H93" s="26" t="s">
        <v>40</v>
      </c>
      <c r="I93" s="12">
        <v>9.2799999999999994</v>
      </c>
      <c r="J93" s="23">
        <f t="shared" si="12"/>
        <v>0</v>
      </c>
      <c r="K93" s="1"/>
      <c r="L93" s="26" t="s">
        <v>40</v>
      </c>
      <c r="M93" s="25"/>
      <c r="N93" s="8">
        <f t="shared" si="11"/>
        <v>0</v>
      </c>
      <c r="O93" s="16" t="str">
        <f>エネルギー使用量【入力シート】!F93</f>
        <v/>
      </c>
      <c r="P93" s="16" t="str">
        <f>エネルギー使用量【入力シート】!G93</f>
        <v/>
      </c>
      <c r="Q93" s="27" t="s">
        <v>441</v>
      </c>
      <c r="R93" s="17" t="str">
        <f>IF(C92="電気事業者名を選択","",ROUND((G93-K93)*O93*1000,0))</f>
        <v/>
      </c>
      <c r="S93" s="17" t="str">
        <f>IF(C92="電気事業者名を選択","",ROUND((G93-K93)*P93*1000,0))</f>
        <v/>
      </c>
    </row>
    <row r="94" spans="2:19" ht="17.399999999999999" hidden="1" customHeight="1" outlineLevel="1">
      <c r="B94" s="342"/>
      <c r="C94" s="466" t="str">
        <f>エネルギー使用量【入力シート】!C94</f>
        <v>電気事業者名を選択</v>
      </c>
      <c r="D94" s="467"/>
      <c r="E94" s="485" t="str">
        <f>エネルギー使用量【入力シート】!E94</f>
        <v>メニューを選択</v>
      </c>
      <c r="F94" s="15" t="s">
        <v>433</v>
      </c>
      <c r="G94" s="56">
        <f>エネルギー使用量【入力シート】!L94</f>
        <v>0</v>
      </c>
      <c r="H94" s="26" t="s">
        <v>40</v>
      </c>
      <c r="I94" s="12">
        <v>9.9700000000000006</v>
      </c>
      <c r="J94" s="23">
        <f t="shared" si="12"/>
        <v>0</v>
      </c>
      <c r="K94" s="1"/>
      <c r="L94" s="26" t="s">
        <v>40</v>
      </c>
      <c r="M94" s="25"/>
      <c r="N94" s="8">
        <f t="shared" si="11"/>
        <v>0</v>
      </c>
      <c r="O94" s="16" t="str">
        <f>O95</f>
        <v/>
      </c>
      <c r="P94" s="16" t="str">
        <f>P95</f>
        <v/>
      </c>
      <c r="Q94" s="27" t="s">
        <v>441</v>
      </c>
      <c r="R94" s="17" t="str">
        <f>IF(C94="電気事業者名を選択","",ROUND((G94-K94)*O94*1000,0))</f>
        <v/>
      </c>
      <c r="S94" s="17" t="str">
        <f>IF(C94="電気事業者名を選択","",ROUND((G94-K94)*P94*1000,0))</f>
        <v/>
      </c>
    </row>
    <row r="95" spans="2:19" ht="17.399999999999999" hidden="1" customHeight="1" outlineLevel="1">
      <c r="B95" s="342"/>
      <c r="C95" s="468"/>
      <c r="D95" s="469"/>
      <c r="E95" s="486"/>
      <c r="F95" s="15" t="s">
        <v>434</v>
      </c>
      <c r="G95" s="56">
        <f>エネルギー使用量【入力シート】!L95</f>
        <v>0</v>
      </c>
      <c r="H95" s="26" t="s">
        <v>40</v>
      </c>
      <c r="I95" s="12">
        <v>9.2799999999999994</v>
      </c>
      <c r="J95" s="23">
        <f t="shared" si="12"/>
        <v>0</v>
      </c>
      <c r="K95" s="1"/>
      <c r="L95" s="26" t="s">
        <v>40</v>
      </c>
      <c r="M95" s="25"/>
      <c r="N95" s="8">
        <f t="shared" si="11"/>
        <v>0</v>
      </c>
      <c r="O95" s="16" t="str">
        <f>エネルギー使用量【入力シート】!F95</f>
        <v/>
      </c>
      <c r="P95" s="16" t="str">
        <f>エネルギー使用量【入力シート】!G95</f>
        <v/>
      </c>
      <c r="Q95" s="27" t="s">
        <v>441</v>
      </c>
      <c r="R95" s="17" t="str">
        <f>IF(C94="電気事業者名を選択","",ROUND((G95-K95)*O95*1000,0))</f>
        <v/>
      </c>
      <c r="S95" s="17" t="str">
        <f>IF(C94="電気事業者名を選択","",ROUND((G95-K95)*P95*1000,0))</f>
        <v/>
      </c>
    </row>
    <row r="96" spans="2:19" ht="17.399999999999999" hidden="1" customHeight="1" outlineLevel="1">
      <c r="B96" s="342"/>
      <c r="C96" s="466" t="str">
        <f>エネルギー使用量【入力シート】!C96</f>
        <v>電気事業者名を選択</v>
      </c>
      <c r="D96" s="467"/>
      <c r="E96" s="485" t="str">
        <f>エネルギー使用量【入力シート】!E96</f>
        <v>メニューを選択</v>
      </c>
      <c r="F96" s="15" t="s">
        <v>433</v>
      </c>
      <c r="G96" s="56">
        <f>エネルギー使用量【入力シート】!L96</f>
        <v>0</v>
      </c>
      <c r="H96" s="26" t="s">
        <v>40</v>
      </c>
      <c r="I96" s="12">
        <v>9.9700000000000006</v>
      </c>
      <c r="J96" s="23">
        <f t="shared" si="12"/>
        <v>0</v>
      </c>
      <c r="K96" s="1"/>
      <c r="L96" s="26" t="s">
        <v>40</v>
      </c>
      <c r="M96" s="25"/>
      <c r="N96" s="8">
        <f t="shared" si="11"/>
        <v>0</v>
      </c>
      <c r="O96" s="16" t="str">
        <f>O97</f>
        <v/>
      </c>
      <c r="P96" s="16" t="str">
        <f>P97</f>
        <v/>
      </c>
      <c r="Q96" s="27" t="s">
        <v>441</v>
      </c>
      <c r="R96" s="17" t="str">
        <f>IF(C96="電気事業者名を選択","",ROUND((G96-K96)*O96*1000,0))</f>
        <v/>
      </c>
      <c r="S96" s="17" t="str">
        <f>IF(C96="電気事業者名を選択","",ROUND((G96-K96)*P96*1000,0))</f>
        <v/>
      </c>
    </row>
    <row r="97" spans="2:19" ht="17.399999999999999" hidden="1" customHeight="1" outlineLevel="1">
      <c r="B97" s="342"/>
      <c r="C97" s="468"/>
      <c r="D97" s="469"/>
      <c r="E97" s="486"/>
      <c r="F97" s="15" t="s">
        <v>434</v>
      </c>
      <c r="G97" s="56">
        <f>エネルギー使用量【入力シート】!L97</f>
        <v>0</v>
      </c>
      <c r="H97" s="26" t="s">
        <v>40</v>
      </c>
      <c r="I97" s="12">
        <v>9.2799999999999994</v>
      </c>
      <c r="J97" s="23">
        <f t="shared" si="12"/>
        <v>0</v>
      </c>
      <c r="K97" s="1"/>
      <c r="L97" s="26" t="s">
        <v>40</v>
      </c>
      <c r="M97" s="25"/>
      <c r="N97" s="8">
        <f t="shared" si="11"/>
        <v>0</v>
      </c>
      <c r="O97" s="16" t="str">
        <f>エネルギー使用量【入力シート】!F97</f>
        <v/>
      </c>
      <c r="P97" s="16" t="str">
        <f>エネルギー使用量【入力シート】!G97</f>
        <v/>
      </c>
      <c r="Q97" s="27" t="s">
        <v>441</v>
      </c>
      <c r="R97" s="17" t="str">
        <f>IF(C96="電気事業者名を選択","",ROUND((G97-K97)*O97*1000,0))</f>
        <v/>
      </c>
      <c r="S97" s="17" t="str">
        <f>IF(C96="電気事業者名を選択","",ROUND((G97-K97)*P97*1000,0))</f>
        <v/>
      </c>
    </row>
    <row r="98" spans="2:19" ht="17.399999999999999" hidden="1" customHeight="1" outlineLevel="1">
      <c r="B98" s="342"/>
      <c r="C98" s="466" t="str">
        <f>エネルギー使用量【入力シート】!C98</f>
        <v>電気事業者名を選択</v>
      </c>
      <c r="D98" s="467"/>
      <c r="E98" s="485" t="str">
        <f>エネルギー使用量【入力シート】!E98</f>
        <v>メニューを選択</v>
      </c>
      <c r="F98" s="15" t="s">
        <v>433</v>
      </c>
      <c r="G98" s="56">
        <f>エネルギー使用量【入力シート】!L98</f>
        <v>0</v>
      </c>
      <c r="H98" s="26" t="s">
        <v>40</v>
      </c>
      <c r="I98" s="12">
        <v>9.9700000000000006</v>
      </c>
      <c r="J98" s="23">
        <f t="shared" si="12"/>
        <v>0</v>
      </c>
      <c r="K98" s="1"/>
      <c r="L98" s="26" t="s">
        <v>40</v>
      </c>
      <c r="M98" s="25"/>
      <c r="N98" s="8">
        <f t="shared" si="11"/>
        <v>0</v>
      </c>
      <c r="O98" s="16" t="str">
        <f>O99</f>
        <v/>
      </c>
      <c r="P98" s="16" t="str">
        <f>P99</f>
        <v/>
      </c>
      <c r="Q98" s="27" t="s">
        <v>441</v>
      </c>
      <c r="R98" s="17" t="str">
        <f>IF(C98="電気事業者名を選択","",ROUND((G98-K98)*O98*1000,0))</f>
        <v/>
      </c>
      <c r="S98" s="17" t="str">
        <f>IF(C98="電気事業者名を選択","",ROUND((G98-K98)*P98*1000,0))</f>
        <v/>
      </c>
    </row>
    <row r="99" spans="2:19" ht="17.399999999999999" hidden="1" customHeight="1" outlineLevel="1">
      <c r="B99" s="342"/>
      <c r="C99" s="468"/>
      <c r="D99" s="469"/>
      <c r="E99" s="486"/>
      <c r="F99" s="15" t="s">
        <v>434</v>
      </c>
      <c r="G99" s="56">
        <f>エネルギー使用量【入力シート】!L99</f>
        <v>0</v>
      </c>
      <c r="H99" s="26" t="s">
        <v>40</v>
      </c>
      <c r="I99" s="12">
        <v>9.2799999999999994</v>
      </c>
      <c r="J99" s="23">
        <f t="shared" si="12"/>
        <v>0</v>
      </c>
      <c r="K99" s="1"/>
      <c r="L99" s="26" t="s">
        <v>40</v>
      </c>
      <c r="M99" s="25"/>
      <c r="N99" s="8">
        <f t="shared" si="11"/>
        <v>0</v>
      </c>
      <c r="O99" s="16" t="str">
        <f>エネルギー使用量【入力シート】!F99</f>
        <v/>
      </c>
      <c r="P99" s="16" t="str">
        <f>エネルギー使用量【入力シート】!G99</f>
        <v/>
      </c>
      <c r="Q99" s="27" t="s">
        <v>441</v>
      </c>
      <c r="R99" s="17" t="str">
        <f>IF(C98="電気事業者名を選択","",ROUND((G99-K99)*O99*1000,0))</f>
        <v/>
      </c>
      <c r="S99" s="17" t="str">
        <f>IF(C98="電気事業者名を選択","",ROUND((G99-K99)*P99*1000,0))</f>
        <v/>
      </c>
    </row>
    <row r="100" spans="2:19" ht="17.399999999999999" customHeight="1" collapsed="1">
      <c r="B100" s="342"/>
      <c r="C100" s="181" t="s">
        <v>20</v>
      </c>
      <c r="D100" s="330" t="s">
        <v>526</v>
      </c>
      <c r="E100" s="330"/>
      <c r="F100" s="330"/>
      <c r="G100" s="56">
        <f>エネルギー使用量【入力シート】!L100</f>
        <v>0</v>
      </c>
      <c r="H100" s="26" t="s">
        <v>40</v>
      </c>
      <c r="I100" s="12">
        <v>9.76</v>
      </c>
      <c r="J100" s="23">
        <f t="shared" si="12"/>
        <v>0</v>
      </c>
      <c r="K100" s="1"/>
      <c r="L100" s="26" t="s">
        <v>40</v>
      </c>
      <c r="M100" s="25"/>
      <c r="N100" s="8">
        <f t="shared" si="11"/>
        <v>0</v>
      </c>
      <c r="O100" s="16">
        <f>エネルギー使用量【入力シート】!$F$101</f>
        <v>0</v>
      </c>
      <c r="P100" s="16">
        <f>エネルギー使用量【入力シート】!$G$101</f>
        <v>0</v>
      </c>
      <c r="Q100" s="27" t="s">
        <v>441</v>
      </c>
      <c r="R100" s="17">
        <f>IF(G100="","",ROUND((G100-K100)*O100*1000,0))</f>
        <v>0</v>
      </c>
      <c r="S100" s="17">
        <f>IF(G100="","",ROUND((G100-K100)*P100*1000,0))</f>
        <v>0</v>
      </c>
    </row>
    <row r="101" spans="2:19" ht="17.399999999999999" customHeight="1" thickBot="1">
      <c r="B101" s="342"/>
      <c r="C101" s="508" t="s">
        <v>17</v>
      </c>
      <c r="D101" s="508"/>
      <c r="E101" s="508"/>
      <c r="F101" s="508"/>
      <c r="G101" s="65">
        <f>SUM(G60:G100)</f>
        <v>0</v>
      </c>
      <c r="H101" s="66" t="s">
        <v>40</v>
      </c>
      <c r="I101" s="67"/>
      <c r="J101" s="68">
        <f>SUM(J60:J100)</f>
        <v>0</v>
      </c>
      <c r="K101" s="69"/>
      <c r="L101" s="70" t="s">
        <v>399</v>
      </c>
      <c r="M101" s="71"/>
      <c r="N101" s="72"/>
      <c r="O101" s="72"/>
      <c r="P101" s="72"/>
      <c r="Q101" s="73"/>
      <c r="R101" s="74">
        <f>SUM(R60:R100)</f>
        <v>0</v>
      </c>
      <c r="S101" s="74">
        <f>SUM(S60:S100)</f>
        <v>0</v>
      </c>
    </row>
    <row r="102" spans="2:19" ht="17.399999999999999" customHeight="1" thickTop="1">
      <c r="B102" s="492" t="s">
        <v>400</v>
      </c>
      <c r="C102" s="493"/>
      <c r="D102" s="493"/>
      <c r="E102" s="493"/>
      <c r="F102" s="494"/>
      <c r="G102" s="157"/>
      <c r="H102" s="158"/>
      <c r="I102" s="159"/>
      <c r="J102" s="160">
        <f>ROUND(J54+J59+J101,0)</f>
        <v>0</v>
      </c>
      <c r="K102" s="161"/>
      <c r="L102" s="162"/>
      <c r="M102" s="163"/>
      <c r="N102" s="161"/>
      <c r="O102" s="164"/>
      <c r="P102" s="165"/>
      <c r="Q102" s="162"/>
      <c r="R102" s="165">
        <f>+R54+R59+R101</f>
        <v>0</v>
      </c>
      <c r="S102" s="165">
        <f>+S54+S59+S101</f>
        <v>0</v>
      </c>
    </row>
    <row r="103" spans="2:19" ht="13.5" customHeight="1">
      <c r="B103" s="495" t="s">
        <v>527</v>
      </c>
      <c r="C103" s="495"/>
      <c r="D103" s="495"/>
      <c r="E103" s="495"/>
      <c r="F103" s="495"/>
      <c r="G103" s="495"/>
      <c r="H103" s="495"/>
      <c r="I103" s="495"/>
      <c r="J103" s="495"/>
      <c r="K103" s="495"/>
      <c r="L103" s="495"/>
      <c r="M103" s="495"/>
      <c r="N103" s="495"/>
      <c r="O103" s="495"/>
      <c r="P103" s="495"/>
      <c r="Q103" s="495"/>
      <c r="R103" s="495"/>
      <c r="S103" s="495"/>
    </row>
    <row r="104" spans="2:19">
      <c r="B104" s="496"/>
      <c r="C104" s="496"/>
      <c r="D104" s="496"/>
      <c r="E104" s="496"/>
      <c r="F104" s="496"/>
      <c r="G104" s="496"/>
      <c r="H104" s="496"/>
      <c r="I104" s="496"/>
      <c r="J104" s="496"/>
      <c r="K104" s="496"/>
      <c r="L104" s="496"/>
      <c r="M104" s="496"/>
      <c r="N104" s="496"/>
      <c r="O104" s="496"/>
      <c r="P104" s="496"/>
      <c r="Q104" s="496"/>
      <c r="R104" s="496"/>
      <c r="S104" s="496"/>
    </row>
    <row r="105" spans="2:19" ht="14.4">
      <c r="B105" s="19" t="s">
        <v>528</v>
      </c>
      <c r="C105" s="171"/>
      <c r="D105" s="171"/>
      <c r="E105" s="171"/>
      <c r="F105" s="172"/>
      <c r="G105" s="171"/>
      <c r="H105" s="173"/>
      <c r="I105" s="173"/>
      <c r="J105" s="174"/>
      <c r="K105" s="175"/>
      <c r="L105" s="176"/>
      <c r="M105" s="175"/>
      <c r="N105" s="171"/>
      <c r="O105" s="171"/>
      <c r="P105" s="171"/>
      <c r="Q105" s="176"/>
      <c r="R105" s="177"/>
      <c r="S105" s="18"/>
    </row>
    <row r="106" spans="2:19">
      <c r="B106" s="18"/>
      <c r="C106" s="18"/>
      <c r="D106" s="18"/>
      <c r="E106" s="156"/>
      <c r="F106" s="156"/>
      <c r="G106" s="156"/>
      <c r="H106" s="156"/>
      <c r="I106" s="156"/>
      <c r="J106" s="18"/>
      <c r="K106" s="18"/>
      <c r="L106" s="156"/>
      <c r="M106" s="18"/>
      <c r="N106" s="18"/>
      <c r="O106" s="18"/>
      <c r="P106" s="18"/>
      <c r="Q106" s="156"/>
      <c r="R106" s="18"/>
      <c r="S106" s="18"/>
    </row>
    <row r="107" spans="2:19" ht="15" customHeight="1"/>
    <row r="108" spans="2:19" ht="26.4" customHeight="1"/>
    <row r="109" spans="2:19" ht="27" customHeight="1"/>
    <row r="110" spans="2:19" ht="24.75" customHeight="1"/>
    <row r="111" spans="2:19" ht="24.75" customHeight="1"/>
    <row r="112" spans="2: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spans="2:2" ht="24.75" customHeight="1"/>
    <row r="498" spans="2:2" ht="24.75" customHeight="1"/>
    <row r="499" spans="2:2" ht="24.75" customHeight="1"/>
    <row r="500" spans="2:2" ht="24.75" customHeight="1"/>
    <row r="501" spans="2:2" ht="24.75" customHeight="1"/>
    <row r="502" spans="2:2" ht="24.75" customHeight="1"/>
    <row r="503" spans="2:2" ht="24.75" customHeight="1"/>
    <row r="504" spans="2:2" ht="24.75" customHeight="1"/>
    <row r="505" spans="2:2" ht="24.75" customHeight="1">
      <c r="B505" s="2">
        <v>1</v>
      </c>
    </row>
    <row r="506" spans="2:2" ht="24.75" customHeight="1"/>
    <row r="507" spans="2:2" ht="24.75" customHeight="1"/>
    <row r="508" spans="2:2" ht="24.75" customHeight="1"/>
    <row r="509" spans="2:2" ht="24.75" customHeight="1"/>
  </sheetData>
  <sheetProtection password="E7B8" sheet="1" formatCells="0"/>
  <mergeCells count="116">
    <mergeCell ref="B23:J23"/>
    <mergeCell ref="B24:D24"/>
    <mergeCell ref="E24:G24"/>
    <mergeCell ref="H24:J24"/>
    <mergeCell ref="K24:N24"/>
    <mergeCell ref="O24:R24"/>
    <mergeCell ref="B1:M1"/>
    <mergeCell ref="C19:D19"/>
    <mergeCell ref="K21:Q22"/>
    <mergeCell ref="B22:I22"/>
    <mergeCell ref="E19:I19"/>
    <mergeCell ref="K19:O19"/>
    <mergeCell ref="P19:S19"/>
    <mergeCell ref="K23:P23"/>
    <mergeCell ref="Q23:R23"/>
    <mergeCell ref="B25:D25"/>
    <mergeCell ref="E25:G25"/>
    <mergeCell ref="H25:J25"/>
    <mergeCell ref="K25:N25"/>
    <mergeCell ref="O25:R25"/>
    <mergeCell ref="B28:F30"/>
    <mergeCell ref="G28:J28"/>
    <mergeCell ref="K28:M28"/>
    <mergeCell ref="N28:N30"/>
    <mergeCell ref="O28:S28"/>
    <mergeCell ref="M29:M30"/>
    <mergeCell ref="O29:P29"/>
    <mergeCell ref="Q29:Q30"/>
    <mergeCell ref="R29:S29"/>
    <mergeCell ref="J29:J30"/>
    <mergeCell ref="K29:K30"/>
    <mergeCell ref="L29:L30"/>
    <mergeCell ref="G29:G30"/>
    <mergeCell ref="H29:H30"/>
    <mergeCell ref="I29:I30"/>
    <mergeCell ref="L26:N26"/>
    <mergeCell ref="P26:R26"/>
    <mergeCell ref="D47:F47"/>
    <mergeCell ref="C36:F36"/>
    <mergeCell ref="C37:F37"/>
    <mergeCell ref="C38:F38"/>
    <mergeCell ref="C39:F39"/>
    <mergeCell ref="C40:F40"/>
    <mergeCell ref="C41:C42"/>
    <mergeCell ref="D41:F41"/>
    <mergeCell ref="D42:F42"/>
    <mergeCell ref="B55:B59"/>
    <mergeCell ref="C55:F55"/>
    <mergeCell ref="C56:F56"/>
    <mergeCell ref="C57:F57"/>
    <mergeCell ref="C58:F58"/>
    <mergeCell ref="C59:F59"/>
    <mergeCell ref="C48:F48"/>
    <mergeCell ref="C49:F49"/>
    <mergeCell ref="C50:F50"/>
    <mergeCell ref="C51:F51"/>
    <mergeCell ref="C52:F52"/>
    <mergeCell ref="C53:F53"/>
    <mergeCell ref="B31:B54"/>
    <mergeCell ref="C31:F31"/>
    <mergeCell ref="C32:F32"/>
    <mergeCell ref="C33:F33"/>
    <mergeCell ref="C34:F34"/>
    <mergeCell ref="C35:F35"/>
    <mergeCell ref="C43:C44"/>
    <mergeCell ref="D43:F43"/>
    <mergeCell ref="D44:F44"/>
    <mergeCell ref="C45:C47"/>
    <mergeCell ref="D45:F45"/>
    <mergeCell ref="D46:F46"/>
    <mergeCell ref="E68:E69"/>
    <mergeCell ref="C70:D71"/>
    <mergeCell ref="E70:E71"/>
    <mergeCell ref="C72:D73"/>
    <mergeCell ref="E72:E73"/>
    <mergeCell ref="C74:D75"/>
    <mergeCell ref="E74:E75"/>
    <mergeCell ref="C68:D69"/>
    <mergeCell ref="C54:F54"/>
    <mergeCell ref="E92:E93"/>
    <mergeCell ref="C82:D83"/>
    <mergeCell ref="E82:E83"/>
    <mergeCell ref="C84:D85"/>
    <mergeCell ref="E84:E85"/>
    <mergeCell ref="C86:D87"/>
    <mergeCell ref="E86:E87"/>
    <mergeCell ref="C76:D77"/>
    <mergeCell ref="E76:E77"/>
    <mergeCell ref="C78:D79"/>
    <mergeCell ref="E78:E79"/>
    <mergeCell ref="C80:D81"/>
    <mergeCell ref="E80:E81"/>
    <mergeCell ref="D100:F100"/>
    <mergeCell ref="C101:F101"/>
    <mergeCell ref="B102:F102"/>
    <mergeCell ref="B103:S104"/>
    <mergeCell ref="C94:D95"/>
    <mergeCell ref="E94:E95"/>
    <mergeCell ref="C96:D97"/>
    <mergeCell ref="E96:E97"/>
    <mergeCell ref="C98:D99"/>
    <mergeCell ref="E98:E99"/>
    <mergeCell ref="B60:B101"/>
    <mergeCell ref="C60:D61"/>
    <mergeCell ref="E60:E61"/>
    <mergeCell ref="C62:D63"/>
    <mergeCell ref="E62:E63"/>
    <mergeCell ref="C64:D65"/>
    <mergeCell ref="E64:E65"/>
    <mergeCell ref="C66:D67"/>
    <mergeCell ref="E66:E67"/>
    <mergeCell ref="C88:D89"/>
    <mergeCell ref="E88:E89"/>
    <mergeCell ref="C90:D91"/>
    <mergeCell ref="E90:E91"/>
    <mergeCell ref="C92:D93"/>
  </mergeCells>
  <phoneticPr fontId="5"/>
  <conditionalFormatting sqref="R22:S22 K25:R25">
    <cfRule type="containsErrors" dxfId="3" priority="4">
      <formula>ISERROR(K22)</formula>
    </cfRule>
  </conditionalFormatting>
  <conditionalFormatting sqref="L60:N69 B101:S102 B60:F100 H70:N100 H60:J69 Q60:Q100">
    <cfRule type="containsErrors" dxfId="2" priority="3">
      <formula>ISERROR(B60)</formula>
    </cfRule>
  </conditionalFormatting>
  <conditionalFormatting sqref="O60:P100">
    <cfRule type="containsErrors" dxfId="1" priority="2">
      <formula>ISERROR(O60)</formula>
    </cfRule>
  </conditionalFormatting>
  <conditionalFormatting sqref="R60:S100">
    <cfRule type="containsErrors" dxfId="0" priority="1">
      <formula>ISERROR(R60)</formula>
    </cfRule>
  </conditionalFormatting>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81" max="19" man="1"/>
  </rowBreaks>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エネルギー使用量【入力シート】</vt:lpstr>
      <vt:lpstr>外部供給量【入力シート】</vt:lpstr>
      <vt:lpstr>以降入力不要（シートの名称変更、削除等を行わないでください）⇒</vt:lpstr>
      <vt:lpstr>参考_電気のCO2排出係数</vt:lpstr>
      <vt:lpstr>全県（総括）</vt:lpstr>
      <vt:lpstr>横浜・川崎（総括）</vt:lpstr>
      <vt:lpstr>横浜・川崎を除く県域（総括）</vt:lpstr>
      <vt:lpstr>エネルギー使用量【入力シート】!Print_Area</vt:lpstr>
      <vt:lpstr>'横浜・川崎（総括）'!Print_Area</vt:lpstr>
      <vt:lpstr>'横浜・川崎を除く県域（総括）'!Print_Area</vt:lpstr>
      <vt:lpstr>外部供給量【入力シート】!Print_Area</vt:lpstr>
      <vt:lpstr>参考_電気のCO2排出係数!Print_Area</vt:lpstr>
      <vt:lpstr>'全県（総括）'!Print_Area</vt:lpstr>
      <vt:lpstr>エネルギー使用量【入力シート】!Print_Titles</vt:lpstr>
      <vt:lpstr>'横浜・川崎（総括）'!Print_Titles</vt:lpstr>
      <vt:lpstr>'横浜・川崎を除く県域（総括）'!Print_Titles</vt:lpstr>
      <vt:lpstr>参考_電気のCO2排出係数!Print_Titles</vt:lpstr>
      <vt:lpstr>'全県（総括）'!Print_Titles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2020-05-22T03:01:35Z</dcterms:created>
  <dcterms:modified xsi:type="dcterms:W3CDTF">2024-04-15T00:39:15Z</dcterms:modified>
  <cp:category/>
</cp:coreProperties>
</file>