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01-都市建設部\02-下水道課\99-下水道課共有\02- ◆R3～下水道業務係フォルダ◆\21 県調査回答\R5\R6.1.30〆切　経営比較分析表の分析について\"/>
    </mc:Choice>
  </mc:AlternateContent>
  <xr:revisionPtr revIDLastSave="0" documentId="8_{80D6CB47-141D-4D26-A0AF-A64DCAF8EAEB}" xr6:coauthVersionLast="47" xr6:coauthVersionMax="47" xr10:uidLastSave="{00000000-0000-0000-0000-000000000000}"/>
  <workbookProtection workbookAlgorithmName="SHA-512" workbookHashValue="sWxMmClOyqC6FM7+AWI0P8/tuTR5GnoIQjEy/ztzcsDoR7C+lYakh4nZIE9i9ImVnE0pNw5Pu9jvErjW01gQ6w==" workbookSaltValue="GuuVgru4SfeZO13mMUFvUA==" workbookSpinCount="100000" lockStructure="1"/>
  <bookViews>
    <workbookView xWindow="-110" yWindow="-110" windowWidth="19420" windowHeight="104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BB8" i="4" s="1"/>
  <c r="T6" i="5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BB10" i="4"/>
  <c r="AT10" i="4"/>
  <c r="AL10" i="4"/>
  <c r="AT8" i="4"/>
  <c r="W8" i="4"/>
  <c r="I8" i="4"/>
  <c r="B8" i="4"/>
</calcChain>
</file>

<file path=xl/sharedStrings.xml><?xml version="1.0" encoding="utf-8"?>
<sst xmlns="http://schemas.openxmlformats.org/spreadsheetml/2006/main" count="278" uniqueCount="117">
  <si>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</si>
  <si>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</si>
  <si>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</si>
  <si>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</si>
  <si>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</si>
  <si>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</si>
  <si>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</si>
  <si>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</si>
  <si>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</si>
  <si>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</si>
  <si>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</si>
  <si>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</si>
  <si>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</si>
  <si>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</si>
  <si>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</si>
  <si>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</si>
  <si>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</si>
  <si>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</si>
  <si>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</si>
  <si>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</si>
  <si>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</si>
  <si>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</si>
  <si>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</si>
  <si>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</si>
  <si>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</si>
  <si>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</si>
  <si>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</si>
  <si>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</si>
  <si>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</si>
  <si>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</si>
  <si>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</si>
  <si>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</si>
  <si>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</si>
  <si>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</si>
  <si>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</si>
  <si>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</si>
  <si>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</si>
  <si>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</si>
  <si>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</si>
  <si>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</si>
  <si>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</si>
  <si>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</si>
  <si>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</si>
  <si>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</si>
  <si>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</si>
  <si>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</si>
  <si>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</si>
  <si>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</si>
  <si>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</si>
  <si>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</si>
  <si>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</si>
  <si>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</si>
  <si>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</si>
  <si>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</si>
  <si>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</si>
  <si>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</si>
  <si>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</si>
  <si>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</si>
  <si>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</si>
  <si>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</si>
  <si>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</si>
  <si>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</si>
  <si>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</si>
  <si>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</si>
  <si>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</si>
  <si>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</si>
  <si>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</si>
  <si>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</si>
  <si>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</si>
  <si>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</si>
  <si>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</si>
  <si>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</si>
  <si>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</si>
  <si>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</si>
  <si>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</si>
  <si>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</si>
  <si>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</si>
  <si>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</si>
  <si>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</si>
  <si>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</si>
  <si>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</si>
  <si>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</si>
  <si>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</si>
  <si>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</si>
  <si>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</si>
  <si>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</si>
  <si>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</si>
  <si>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</si>
  <si>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</si>
  <si>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</si>
  <si>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</si>
  <si>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</si>
  <si>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</si>
  <si>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</si>
  <si>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</si>
  <si>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</si>
  <si>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神奈川県　大磯町</t>
  </si>
  <si>
    <t>法適用</t>
  </si>
  <si>
    <t>下水道事業</t>
  </si>
  <si>
    <t>公共下水道</t>
  </si>
  <si>
    <t>Cb1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</si>
  <si>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</si>
  <si>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</si>
  <si>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</si>
  <si>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</si>
  <si>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</si>
  <si>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</si>
  <si>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</si>
  <si>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</si>
  <si>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</si>
  <si>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</si>
  <si>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</si>
  <si>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</si>
  <si>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</si>
  <si>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公共下水道が概成を迎えるまで、企業債残高の増加が見込まれます。また、経費回収率が100％に近い状況にあるなか、今後策定や改定を予定している、ストックマネジメント計画や経営戦略の中で、経営の状況の動向を注視し、健全な運営に努めます。</t>
    <rPh sb="1" eb="3">
      <t>コウキョウ</t>
    </rPh>
    <rPh sb="3" eb="6">
      <t>ゲスイドウ</t>
    </rPh>
    <rPh sb="7" eb="9">
      <t>ガイセイ</t>
    </rPh>
    <rPh sb="10" eb="11">
      <t>ムカ</t>
    </rPh>
    <rPh sb="16" eb="19">
      <t>キギョウサイ</t>
    </rPh>
    <rPh sb="19" eb="21">
      <t>ザンダカ</t>
    </rPh>
    <rPh sb="22" eb="24">
      <t>ゾウカ</t>
    </rPh>
    <rPh sb="25" eb="27">
      <t>ミコ</t>
    </rPh>
    <rPh sb="35" eb="40">
      <t>ケイヒカイシュウリツ</t>
    </rPh>
    <rPh sb="46" eb="47">
      <t>チカ</t>
    </rPh>
    <rPh sb="48" eb="50">
      <t>ジョウキョウ</t>
    </rPh>
    <rPh sb="56" eb="58">
      <t>コンゴ</t>
    </rPh>
    <rPh sb="58" eb="60">
      <t>サクテイ</t>
    </rPh>
    <rPh sb="61" eb="63">
      <t>カイテイ</t>
    </rPh>
    <rPh sb="64" eb="66">
      <t>ヨテイ</t>
    </rPh>
    <rPh sb="81" eb="83">
      <t>ケイカク</t>
    </rPh>
    <rPh sb="84" eb="86">
      <t>ケイエイ</t>
    </rPh>
    <rPh sb="86" eb="88">
      <t>センリャク</t>
    </rPh>
    <rPh sb="89" eb="90">
      <t>ナカ</t>
    </rPh>
    <rPh sb="92" eb="94">
      <t>ケイエイ</t>
    </rPh>
    <rPh sb="95" eb="97">
      <t>ジョウキョウ</t>
    </rPh>
    <rPh sb="98" eb="100">
      <t>ドウコウ</t>
    </rPh>
    <rPh sb="101" eb="103">
      <t>チュウシ</t>
    </rPh>
    <rPh sb="105" eb="107">
      <t>ケンゼン</t>
    </rPh>
    <rPh sb="108" eb="110">
      <t>ウンエイ</t>
    </rPh>
    <rPh sb="111" eb="112">
      <t>ツト</t>
    </rPh>
    <phoneticPr fontId="4"/>
  </si>
  <si>
    <t>　平成２年度より公共下水道工事に着手し、現状では、耐用年数に達する管渠等はなく、②管渠老朽化率や③管渠改善率は０％となっています。
　今後も、ストックマネジメント計画の策定などにより、将来の更新需要の把握に努めます。</t>
    <rPh sb="1" eb="3">
      <t>ヘイセイ</t>
    </rPh>
    <rPh sb="4" eb="6">
      <t>ネンド</t>
    </rPh>
    <rPh sb="8" eb="13">
      <t>コウキョウゲスイドウ</t>
    </rPh>
    <rPh sb="13" eb="15">
      <t>コウジ</t>
    </rPh>
    <rPh sb="16" eb="18">
      <t>チャクシュ</t>
    </rPh>
    <rPh sb="20" eb="22">
      <t>ゲンジョウ</t>
    </rPh>
    <rPh sb="25" eb="29">
      <t>タイヨウネンスウ</t>
    </rPh>
    <rPh sb="30" eb="31">
      <t>タッ</t>
    </rPh>
    <rPh sb="33" eb="35">
      <t>カンキョ</t>
    </rPh>
    <rPh sb="35" eb="36">
      <t>トウ</t>
    </rPh>
    <rPh sb="41" eb="43">
      <t>カンキョ</t>
    </rPh>
    <rPh sb="43" eb="47">
      <t>ロウキュウカリツ</t>
    </rPh>
    <rPh sb="49" eb="51">
      <t>カンキョ</t>
    </rPh>
    <rPh sb="51" eb="54">
      <t>カイゼンリツ</t>
    </rPh>
    <rPh sb="67" eb="69">
      <t>コンゴ</t>
    </rPh>
    <rPh sb="81" eb="83">
      <t>ケイカク</t>
    </rPh>
    <rPh sb="84" eb="86">
      <t>サクテイ</t>
    </rPh>
    <rPh sb="92" eb="94">
      <t>ショウライ</t>
    </rPh>
    <rPh sb="95" eb="99">
      <t>コウシンジュヨウ</t>
    </rPh>
    <rPh sb="100" eb="102">
      <t>ハアク</t>
    </rPh>
    <rPh sb="103" eb="104">
      <t>ツト</t>
    </rPh>
    <phoneticPr fontId="4"/>
  </si>
  <si>
    <t>　令和２年４月１日に公営企業会計を適用し、過去２か年分との比較を表示しています。
　①経常収支比率は100％となっていますが、類似団体平均値や全国平均は下回っている状況です。
　⑤経費回収率は99.83％と100％に近い状態で、類似団体平均よりも高い水準です。また、④企業債残高対事業規模比率については、類似団体平均値及び全国平均を上回る高い割合となっています。
　公共下水道の概成を迎えるまで整備事業が継続し、今後も企業債残高の増加が見込まれるため、計画的な企業債の償還と、下水道使用料収入が増加する取組みに努める必要があります。
　その一環として、⑧水洗化率が類似団体平均を下回っていることから、下水道未接続世帯に対する戸別訪問の範囲を拡大するなど、接続促進の取組みを強化していきます。</t>
    <rPh sb="1" eb="3">
      <t>レイワ</t>
    </rPh>
    <rPh sb="4" eb="5">
      <t>ネン</t>
    </rPh>
    <rPh sb="6" eb="7">
      <t>ガツ</t>
    </rPh>
    <rPh sb="8" eb="9">
      <t>ヒ</t>
    </rPh>
    <rPh sb="10" eb="12">
      <t>コウエイ</t>
    </rPh>
    <rPh sb="12" eb="16">
      <t>キギョウカイケイ</t>
    </rPh>
    <rPh sb="17" eb="19">
      <t>テキヨウ</t>
    </rPh>
    <rPh sb="21" eb="23">
      <t>カコ</t>
    </rPh>
    <rPh sb="25" eb="26">
      <t>ネン</t>
    </rPh>
    <rPh sb="26" eb="27">
      <t>ブン</t>
    </rPh>
    <rPh sb="29" eb="31">
      <t>ヒカク</t>
    </rPh>
    <rPh sb="32" eb="34">
      <t>ヒョウジ</t>
    </rPh>
    <rPh sb="43" eb="45">
      <t>ケイジョウ</t>
    </rPh>
    <rPh sb="45" eb="47">
      <t>シュウシ</t>
    </rPh>
    <rPh sb="47" eb="49">
      <t>ヒリツ</t>
    </rPh>
    <rPh sb="63" eb="65">
      <t>ルイジ</t>
    </rPh>
    <rPh sb="65" eb="67">
      <t>ダンタイ</t>
    </rPh>
    <rPh sb="67" eb="70">
      <t>ヘイキンチ</t>
    </rPh>
    <rPh sb="71" eb="73">
      <t>ゼンコク</t>
    </rPh>
    <rPh sb="73" eb="75">
      <t>ヘイキン</t>
    </rPh>
    <rPh sb="76" eb="78">
      <t>シタマワ</t>
    </rPh>
    <rPh sb="82" eb="84">
      <t>ジョウキョウ</t>
    </rPh>
    <rPh sb="90" eb="95">
      <t>ケイヒカイシュウリツ</t>
    </rPh>
    <rPh sb="108" eb="109">
      <t>チカ</t>
    </rPh>
    <rPh sb="110" eb="112">
      <t>ジョウタイ</t>
    </rPh>
    <rPh sb="114" eb="116">
      <t>ルイジ</t>
    </rPh>
    <rPh sb="116" eb="118">
      <t>ダンタイ</t>
    </rPh>
    <rPh sb="118" eb="120">
      <t>ヘイキン</t>
    </rPh>
    <rPh sb="123" eb="124">
      <t>タカ</t>
    </rPh>
    <rPh sb="125" eb="127">
      <t>スイジュン</t>
    </rPh>
    <rPh sb="134" eb="137">
      <t>キギョウサイ</t>
    </rPh>
    <rPh sb="137" eb="139">
      <t>ザンダカ</t>
    </rPh>
    <rPh sb="139" eb="140">
      <t>タイ</t>
    </rPh>
    <rPh sb="140" eb="142">
      <t>ジギョウ</t>
    </rPh>
    <rPh sb="142" eb="144">
      <t>キボ</t>
    </rPh>
    <rPh sb="144" eb="146">
      <t>ヒリツ</t>
    </rPh>
    <rPh sb="202" eb="204">
      <t>ケイゾク</t>
    </rPh>
    <rPh sb="226" eb="228">
      <t>ケイカク</t>
    </rPh>
    <rPh sb="228" eb="229">
      <t>テキ</t>
    </rPh>
    <rPh sb="230" eb="233">
      <t>キギョウサイ</t>
    </rPh>
    <rPh sb="234" eb="236">
      <t>ショウカン</t>
    </rPh>
    <rPh sb="251" eb="252">
      <t>ト</t>
    </rPh>
    <rPh sb="252" eb="253">
      <t>ク</t>
    </rPh>
    <rPh sb="255" eb="256">
      <t>ツト</t>
    </rPh>
    <rPh sb="258" eb="260">
      <t>ヒツヨウ</t>
    </rPh>
    <rPh sb="270" eb="272">
      <t>イッカン</t>
    </rPh>
    <rPh sb="312" eb="314">
      <t>コベツ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</si>
</sst>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CD-4151-AD82-F07F54194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0.04</c:v>
                </c:pt>
                <c:pt idx="3">
                  <c:v>0.06</c:v>
                </c:pt>
                <c:pt idx="4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D-4151-AD82-F07F54194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B-40FD-BD4C-449EEE121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46.3</c:v>
                </c:pt>
                <c:pt idx="3">
                  <c:v>47.23</c:v>
                </c:pt>
                <c:pt idx="4">
                  <c:v>58.55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B-40FD-BD4C-449EEE121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77.400000000000006</c:v>
                </c:pt>
                <c:pt idx="3">
                  <c:v>77.86</c:v>
                </c:pt>
                <c:pt idx="4">
                  <c:v>78.41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C-4E5F-955F-487CD42F4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85.01</c:v>
                </c:pt>
                <c:pt idx="3">
                  <c:v>85.55</c:v>
                </c:pt>
                <c:pt idx="4">
                  <c:v>91.97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C-4E5F-955F-487CD42F4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96.78</c:v>
                </c:pt>
                <c:pt idx="3">
                  <c:v>103.84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61-4D88-8DEE-15E546205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106.75</c:v>
                </c:pt>
                <c:pt idx="3">
                  <c:v>109.7</c:v>
                </c:pt>
                <c:pt idx="4">
                  <c:v>102.34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1-4D88-8DEE-15E546205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>
                  <c:v>5.26</c:v>
                </c:pt>
                <c:pt idx="4">
                  <c:v>7.63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A7-4EB2-AD24-5B756D07E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9.0399999999999991</c:v>
                </c:pt>
                <c:pt idx="3">
                  <c:v>9.35</c:v>
                </c:pt>
                <c:pt idx="4">
                  <c:v>23.95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7-4EB2-AD24-5B756D07E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C-4346-8F8A-F3FA78535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>
                  <c:v>0.12</c:v>
                </c:pt>
                <c:pt idx="4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C-4346-8F8A-F3FA78535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10.14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D-4517-8838-B8B95AA2B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7.23</c:v>
                </c:pt>
                <c:pt idx="3">
                  <c:v>0.1</c:v>
                </c:pt>
                <c:pt idx="4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D-4517-8838-B8B95AA2B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34.270000000000003</c:v>
                </c:pt>
                <c:pt idx="3">
                  <c:v>61</c:v>
                </c:pt>
                <c:pt idx="4">
                  <c:v>77.989999999999995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E-49A5-A24F-D6AC67E2E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38.76</c:v>
                </c:pt>
                <c:pt idx="3">
                  <c:v>49.21</c:v>
                </c:pt>
                <c:pt idx="4">
                  <c:v>63.17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E-49A5-A24F-D6AC67E2E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1966.48</c:v>
                </c:pt>
                <c:pt idx="3">
                  <c:v>1468.45</c:v>
                </c:pt>
                <c:pt idx="4">
                  <c:v>1610.43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1-4A7F-A7A7-1E70A5743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1303.55</c:v>
                </c:pt>
                <c:pt idx="3">
                  <c:v>1172.21</c:v>
                </c:pt>
                <c:pt idx="4">
                  <c:v>863.92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1-4A7F-A7A7-1E70A5743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96.41</c:v>
                </c:pt>
                <c:pt idx="3">
                  <c:v>95.74</c:v>
                </c:pt>
                <c:pt idx="4">
                  <c:v>99.83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7-45C6-B7A3-B8FB5F3C7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78.510000000000005</c:v>
                </c:pt>
                <c:pt idx="3">
                  <c:v>79.55</c:v>
                </c:pt>
                <c:pt idx="4">
                  <c:v>87.28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7-45C6-B7A3-B8FB5F3C7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147.26</c:v>
                </c:pt>
                <c:pt idx="3">
                  <c:v>150.28</c:v>
                </c:pt>
                <c:pt idx="4">
                  <c:v>150.94999999999999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FD-4477-96E2-45B692ECD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160.44999999999999</c:v>
                </c:pt>
                <c:pt idx="3">
                  <c:v>161.13</c:v>
                </c:pt>
                <c:pt idx="4">
                  <c:v>145.58000000000001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D-4477-96E2-45B692ECD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Y1" zoomScale="85" zoomScaleNormal="85" workbookViewId="0">
      <selection activeCell="BL16" sqref="BL16:BZ44"/>
    </sheetView>
  </sheetViews>
  <sheetFormatPr defaultColWidth="2.6328125" defaultRowHeight="13" x14ac:dyDescent="0.2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2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2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8" t="str">
        <f>データ!H6</f>
        <v>神奈川県　大磯町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3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7</v>
      </c>
      <c r="AU7" s="51"/>
      <c r="AV7" s="51"/>
      <c r="AW7" s="51"/>
      <c r="AX7" s="51"/>
      <c r="AY7" s="51"/>
      <c r="AZ7" s="51"/>
      <c r="BA7" s="51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2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Cb1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5">
        <f>データ!S6</f>
        <v>32265</v>
      </c>
      <c r="AM8" s="45"/>
      <c r="AN8" s="45"/>
      <c r="AO8" s="45"/>
      <c r="AP8" s="45"/>
      <c r="AQ8" s="45"/>
      <c r="AR8" s="45"/>
      <c r="AS8" s="45"/>
      <c r="AT8" s="46">
        <f>データ!T6</f>
        <v>17.18</v>
      </c>
      <c r="AU8" s="46"/>
      <c r="AV8" s="46"/>
      <c r="AW8" s="46"/>
      <c r="AX8" s="46"/>
      <c r="AY8" s="46"/>
      <c r="AZ8" s="46"/>
      <c r="BA8" s="46"/>
      <c r="BB8" s="46">
        <f>データ!U6</f>
        <v>1878.06</v>
      </c>
      <c r="BC8" s="46"/>
      <c r="BD8" s="46"/>
      <c r="BE8" s="46"/>
      <c r="BF8" s="46"/>
      <c r="BG8" s="46"/>
      <c r="BH8" s="46"/>
      <c r="BI8" s="46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2">
      <c r="A9" s="2"/>
      <c r="B9" s="51" t="s">
        <v>12</v>
      </c>
      <c r="C9" s="51"/>
      <c r="D9" s="51"/>
      <c r="E9" s="51"/>
      <c r="F9" s="51"/>
      <c r="G9" s="51"/>
      <c r="H9" s="51"/>
      <c r="I9" s="51" t="s">
        <v>13</v>
      </c>
      <c r="J9" s="51"/>
      <c r="K9" s="51"/>
      <c r="L9" s="51"/>
      <c r="M9" s="51"/>
      <c r="N9" s="51"/>
      <c r="O9" s="51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51" t="s">
        <v>16</v>
      </c>
      <c r="AE9" s="51"/>
      <c r="AF9" s="51"/>
      <c r="AG9" s="51"/>
      <c r="AH9" s="51"/>
      <c r="AI9" s="51"/>
      <c r="AJ9" s="51"/>
      <c r="AK9" s="3"/>
      <c r="AL9" s="51" t="s">
        <v>17</v>
      </c>
      <c r="AM9" s="51"/>
      <c r="AN9" s="51"/>
      <c r="AO9" s="51"/>
      <c r="AP9" s="51"/>
      <c r="AQ9" s="51"/>
      <c r="AR9" s="51"/>
      <c r="AS9" s="51"/>
      <c r="AT9" s="51" t="s">
        <v>18</v>
      </c>
      <c r="AU9" s="51"/>
      <c r="AV9" s="51"/>
      <c r="AW9" s="51"/>
      <c r="AX9" s="51"/>
      <c r="AY9" s="51"/>
      <c r="AZ9" s="51"/>
      <c r="BA9" s="51"/>
      <c r="BB9" s="51" t="s">
        <v>19</v>
      </c>
      <c r="BC9" s="51"/>
      <c r="BD9" s="51"/>
      <c r="BE9" s="51"/>
      <c r="BF9" s="51"/>
      <c r="BG9" s="51"/>
      <c r="BH9" s="51"/>
      <c r="BI9" s="51"/>
      <c r="BJ9" s="3"/>
      <c r="BK9" s="3"/>
      <c r="BL9" s="52" t="s">
        <v>20</v>
      </c>
      <c r="BM9" s="53"/>
      <c r="BN9" s="54" t="s">
        <v>21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50.56</v>
      </c>
      <c r="J10" s="46"/>
      <c r="K10" s="46"/>
      <c r="L10" s="46"/>
      <c r="M10" s="46"/>
      <c r="N10" s="46"/>
      <c r="O10" s="46"/>
      <c r="P10" s="46">
        <f>データ!P6</f>
        <v>86.02</v>
      </c>
      <c r="Q10" s="46"/>
      <c r="R10" s="46"/>
      <c r="S10" s="46"/>
      <c r="T10" s="46"/>
      <c r="U10" s="46"/>
      <c r="V10" s="46"/>
      <c r="W10" s="46">
        <f>データ!Q6</f>
        <v>90.29</v>
      </c>
      <c r="X10" s="46"/>
      <c r="Y10" s="46"/>
      <c r="Z10" s="46"/>
      <c r="AA10" s="46"/>
      <c r="AB10" s="46"/>
      <c r="AC10" s="46"/>
      <c r="AD10" s="45">
        <f>データ!R6</f>
        <v>2687</v>
      </c>
      <c r="AE10" s="45"/>
      <c r="AF10" s="45"/>
      <c r="AG10" s="45"/>
      <c r="AH10" s="45"/>
      <c r="AI10" s="45"/>
      <c r="AJ10" s="45"/>
      <c r="AK10" s="2"/>
      <c r="AL10" s="45">
        <f>データ!V6</f>
        <v>27684</v>
      </c>
      <c r="AM10" s="45"/>
      <c r="AN10" s="45"/>
      <c r="AO10" s="45"/>
      <c r="AP10" s="45"/>
      <c r="AQ10" s="45"/>
      <c r="AR10" s="45"/>
      <c r="AS10" s="45"/>
      <c r="AT10" s="46">
        <f>データ!W6</f>
        <v>4.88</v>
      </c>
      <c r="AU10" s="46"/>
      <c r="AV10" s="46"/>
      <c r="AW10" s="46"/>
      <c r="AX10" s="46"/>
      <c r="AY10" s="46"/>
      <c r="AZ10" s="46"/>
      <c r="BA10" s="46"/>
      <c r="BB10" s="46">
        <f>データ!X6</f>
        <v>5672.95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22</v>
      </c>
      <c r="BM10" s="48"/>
      <c r="BN10" s="49" t="s">
        <v>23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2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116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115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2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2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114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2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【106.11】</v>
      </c>
      <c r="F85" s="12" t="str">
        <f>データ!AT6</f>
        <v>【3.15】</v>
      </c>
      <c r="G85" s="12" t="str">
        <f>データ!BE6</f>
        <v>【73.44】</v>
      </c>
      <c r="H85" s="12" t="str">
        <f>データ!BP6</f>
        <v>【652.82】</v>
      </c>
      <c r="I85" s="12" t="str">
        <f>データ!CA6</f>
        <v>【97.61】</v>
      </c>
      <c r="J85" s="12" t="str">
        <f>データ!CL6</f>
        <v>【138.29】</v>
      </c>
      <c r="K85" s="12" t="str">
        <f>データ!CW6</f>
        <v>【59.10】</v>
      </c>
      <c r="L85" s="12" t="str">
        <f>データ!DH6</f>
        <v>【95.82】</v>
      </c>
      <c r="M85" s="12" t="str">
        <f>データ!DS6</f>
        <v>【39.74】</v>
      </c>
      <c r="N85" s="12" t="str">
        <f>データ!ED6</f>
        <v>【7.62】</v>
      </c>
      <c r="O85" s="12" t="str">
        <f>データ!EO6</f>
        <v>【0.23】</v>
      </c>
    </row>
  </sheetData>
  <sheetProtection algorithmName="SHA-512" hashValue="JuAOh8cdzEfzpNsImeWrChBQZqi6NrxFRDx/eqzsz+MwI/KJKlBLEdtO3/akjtPZYDjw0YQFrZ6bcECYnyPSdQ==" saltValue="7FQ4va7+0AR9K4yYIc1vX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2022</v>
      </c>
      <c r="C6" s="19">
        <f t="shared" ref="C6:X6" si="3">C7</f>
        <v>143413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神奈川県　大磯町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Cb1</v>
      </c>
      <c r="M6" s="19" t="str">
        <f t="shared" si="3"/>
        <v>非設置</v>
      </c>
      <c r="N6" s="20" t="str">
        <f t="shared" si="3"/>
        <v>-</v>
      </c>
      <c r="O6" s="20">
        <f t="shared" si="3"/>
        <v>50.56</v>
      </c>
      <c r="P6" s="20">
        <f t="shared" si="3"/>
        <v>86.02</v>
      </c>
      <c r="Q6" s="20">
        <f t="shared" si="3"/>
        <v>90.29</v>
      </c>
      <c r="R6" s="20">
        <f t="shared" si="3"/>
        <v>2687</v>
      </c>
      <c r="S6" s="20">
        <f t="shared" si="3"/>
        <v>32265</v>
      </c>
      <c r="T6" s="20">
        <f t="shared" si="3"/>
        <v>17.18</v>
      </c>
      <c r="U6" s="20">
        <f t="shared" si="3"/>
        <v>1878.06</v>
      </c>
      <c r="V6" s="20">
        <f t="shared" si="3"/>
        <v>27684</v>
      </c>
      <c r="W6" s="20">
        <f t="shared" si="3"/>
        <v>4.88</v>
      </c>
      <c r="X6" s="20">
        <f t="shared" si="3"/>
        <v>5672.95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96.78</v>
      </c>
      <c r="AB6" s="21">
        <f t="shared" si="4"/>
        <v>103.84</v>
      </c>
      <c r="AC6" s="21">
        <f t="shared" si="4"/>
        <v>100</v>
      </c>
      <c r="AD6" s="21" t="str">
        <f t="shared" si="4"/>
        <v>-</v>
      </c>
      <c r="AE6" s="21" t="str">
        <f t="shared" si="4"/>
        <v>-</v>
      </c>
      <c r="AF6" s="21">
        <f t="shared" si="4"/>
        <v>106.75</v>
      </c>
      <c r="AG6" s="21">
        <f t="shared" si="4"/>
        <v>109.7</v>
      </c>
      <c r="AH6" s="21">
        <f t="shared" si="4"/>
        <v>102.34</v>
      </c>
      <c r="AI6" s="20" t="str">
        <f>IF(AI7="","",IF(AI7="-","【-】","【"&amp;SUBSTITUTE(TEXT(AI7,"#,##0.00"),"-","△")&amp;"】"))</f>
        <v>【106.11】</v>
      </c>
      <c r="AJ6" s="21" t="str">
        <f>IF(AJ7="",NA(),AJ7)</f>
        <v>-</v>
      </c>
      <c r="AK6" s="21" t="str">
        <f t="shared" ref="AK6:AS6" si="5">IF(AK7="",NA(),AK7)</f>
        <v>-</v>
      </c>
      <c r="AL6" s="21">
        <f t="shared" si="5"/>
        <v>10.14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>
        <f t="shared" si="5"/>
        <v>7.23</v>
      </c>
      <c r="AR6" s="21">
        <f t="shared" si="5"/>
        <v>0.1</v>
      </c>
      <c r="AS6" s="21">
        <f t="shared" si="5"/>
        <v>39.799999999999997</v>
      </c>
      <c r="AT6" s="20" t="str">
        <f>IF(AT7="","",IF(AT7="-","【-】","【"&amp;SUBSTITUTE(TEXT(AT7,"#,##0.00"),"-","△")&amp;"】"))</f>
        <v>【3.15】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34.270000000000003</v>
      </c>
      <c r="AX6" s="21">
        <f t="shared" si="6"/>
        <v>61</v>
      </c>
      <c r="AY6" s="21">
        <f t="shared" si="6"/>
        <v>77.989999999999995</v>
      </c>
      <c r="AZ6" s="21" t="str">
        <f t="shared" si="6"/>
        <v>-</v>
      </c>
      <c r="BA6" s="21" t="str">
        <f t="shared" si="6"/>
        <v>-</v>
      </c>
      <c r="BB6" s="21">
        <f t="shared" si="6"/>
        <v>38.76</v>
      </c>
      <c r="BC6" s="21">
        <f t="shared" si="6"/>
        <v>49.21</v>
      </c>
      <c r="BD6" s="21">
        <f t="shared" si="6"/>
        <v>63.17</v>
      </c>
      <c r="BE6" s="20" t="str">
        <f>IF(BE7="","",IF(BE7="-","【-】","【"&amp;SUBSTITUTE(TEXT(BE7,"#,##0.00"),"-","△")&amp;"】"))</f>
        <v>【73.44】</v>
      </c>
      <c r="BF6" s="21" t="str">
        <f>IF(BF7="",NA(),BF7)</f>
        <v>-</v>
      </c>
      <c r="BG6" s="21" t="str">
        <f t="shared" ref="BG6:BO6" si="7">IF(BG7="",NA(),BG7)</f>
        <v>-</v>
      </c>
      <c r="BH6" s="21">
        <f t="shared" si="7"/>
        <v>1966.48</v>
      </c>
      <c r="BI6" s="21">
        <f t="shared" si="7"/>
        <v>1468.45</v>
      </c>
      <c r="BJ6" s="21">
        <f t="shared" si="7"/>
        <v>1610.43</v>
      </c>
      <c r="BK6" s="21" t="str">
        <f t="shared" si="7"/>
        <v>-</v>
      </c>
      <c r="BL6" s="21" t="str">
        <f t="shared" si="7"/>
        <v>-</v>
      </c>
      <c r="BM6" s="21">
        <f t="shared" si="7"/>
        <v>1303.55</v>
      </c>
      <c r="BN6" s="21">
        <f t="shared" si="7"/>
        <v>1172.21</v>
      </c>
      <c r="BO6" s="21">
        <f t="shared" si="7"/>
        <v>863.92</v>
      </c>
      <c r="BP6" s="20" t="str">
        <f>IF(BP7="","",IF(BP7="-","【-】","【"&amp;SUBSTITUTE(TEXT(BP7,"#,##0.00"),"-","△")&amp;"】"))</f>
        <v>【652.82】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96.41</v>
      </c>
      <c r="BT6" s="21">
        <f t="shared" si="8"/>
        <v>95.74</v>
      </c>
      <c r="BU6" s="21">
        <f t="shared" si="8"/>
        <v>99.83</v>
      </c>
      <c r="BV6" s="21" t="str">
        <f t="shared" si="8"/>
        <v>-</v>
      </c>
      <c r="BW6" s="21" t="str">
        <f t="shared" si="8"/>
        <v>-</v>
      </c>
      <c r="BX6" s="21">
        <f t="shared" si="8"/>
        <v>78.510000000000005</v>
      </c>
      <c r="BY6" s="21">
        <f t="shared" si="8"/>
        <v>79.55</v>
      </c>
      <c r="BZ6" s="21">
        <f t="shared" si="8"/>
        <v>87.28</v>
      </c>
      <c r="CA6" s="20" t="str">
        <f>IF(CA7="","",IF(CA7="-","【-】","【"&amp;SUBSTITUTE(TEXT(CA7,"#,##0.00"),"-","△")&amp;"】"))</f>
        <v>【97.61】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147.26</v>
      </c>
      <c r="CE6" s="21">
        <f t="shared" si="9"/>
        <v>150.28</v>
      </c>
      <c r="CF6" s="21">
        <f t="shared" si="9"/>
        <v>150.94999999999999</v>
      </c>
      <c r="CG6" s="21" t="str">
        <f t="shared" si="9"/>
        <v>-</v>
      </c>
      <c r="CH6" s="21" t="str">
        <f t="shared" si="9"/>
        <v>-</v>
      </c>
      <c r="CI6" s="21">
        <f t="shared" si="9"/>
        <v>160.44999999999999</v>
      </c>
      <c r="CJ6" s="21">
        <f t="shared" si="9"/>
        <v>161.13</v>
      </c>
      <c r="CK6" s="21">
        <f t="shared" si="9"/>
        <v>145.58000000000001</v>
      </c>
      <c r="CL6" s="20" t="str">
        <f>IF(CL7="","",IF(CL7="-","【-】","【"&amp;SUBSTITUTE(TEXT(CL7,"#,##0.00"),"-","△")&amp;"】"))</f>
        <v>【138.29】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 t="str">
        <f t="shared" si="10"/>
        <v>-</v>
      </c>
      <c r="CS6" s="21" t="str">
        <f t="shared" si="10"/>
        <v>-</v>
      </c>
      <c r="CT6" s="21">
        <f t="shared" si="10"/>
        <v>46.3</v>
      </c>
      <c r="CU6" s="21">
        <f t="shared" si="10"/>
        <v>47.23</v>
      </c>
      <c r="CV6" s="21">
        <f t="shared" si="10"/>
        <v>58.55</v>
      </c>
      <c r="CW6" s="20" t="str">
        <f>IF(CW7="","",IF(CW7="-","【-】","【"&amp;SUBSTITUTE(TEXT(CW7,"#,##0.00"),"-","△")&amp;"】"))</f>
        <v>【59.10】</v>
      </c>
      <c r="CX6" s="21" t="str">
        <f>IF(CX7="",NA(),CX7)</f>
        <v>-</v>
      </c>
      <c r="CY6" s="21" t="str">
        <f t="shared" ref="CY6:DG6" si="11">IF(CY7="",NA(),CY7)</f>
        <v>-</v>
      </c>
      <c r="CZ6" s="21">
        <f t="shared" si="11"/>
        <v>77.400000000000006</v>
      </c>
      <c r="DA6" s="21">
        <f t="shared" si="11"/>
        <v>77.86</v>
      </c>
      <c r="DB6" s="21">
        <f t="shared" si="11"/>
        <v>78.41</v>
      </c>
      <c r="DC6" s="21" t="str">
        <f t="shared" si="11"/>
        <v>-</v>
      </c>
      <c r="DD6" s="21" t="str">
        <f t="shared" si="11"/>
        <v>-</v>
      </c>
      <c r="DE6" s="21">
        <f t="shared" si="11"/>
        <v>85.01</v>
      </c>
      <c r="DF6" s="21">
        <f t="shared" si="11"/>
        <v>85.55</v>
      </c>
      <c r="DG6" s="21">
        <f t="shared" si="11"/>
        <v>91.97</v>
      </c>
      <c r="DH6" s="20" t="str">
        <f>IF(DH7="","",IF(DH7="-","【-】","【"&amp;SUBSTITUTE(TEXT(DH7,"#,##0.00"),"-","△")&amp;"】"))</f>
        <v>【95.82】</v>
      </c>
      <c r="DI6" s="21" t="str">
        <f>IF(DI7="",NA(),DI7)</f>
        <v>-</v>
      </c>
      <c r="DJ6" s="21" t="str">
        <f t="shared" ref="DJ6:DR6" si="12">IF(DJ7="",NA(),DJ7)</f>
        <v>-</v>
      </c>
      <c r="DK6" s="20">
        <f t="shared" si="12"/>
        <v>0</v>
      </c>
      <c r="DL6" s="21">
        <f t="shared" si="12"/>
        <v>5.26</v>
      </c>
      <c r="DM6" s="21">
        <f t="shared" si="12"/>
        <v>7.63</v>
      </c>
      <c r="DN6" s="21" t="str">
        <f t="shared" si="12"/>
        <v>-</v>
      </c>
      <c r="DO6" s="21" t="str">
        <f t="shared" si="12"/>
        <v>-</v>
      </c>
      <c r="DP6" s="21">
        <f t="shared" si="12"/>
        <v>9.0399999999999991</v>
      </c>
      <c r="DQ6" s="21">
        <f t="shared" si="12"/>
        <v>9.35</v>
      </c>
      <c r="DR6" s="21">
        <f t="shared" si="12"/>
        <v>23.95</v>
      </c>
      <c r="DS6" s="20" t="str">
        <f>IF(DS7="","",IF(DS7="-","【-】","【"&amp;SUBSTITUTE(TEXT(DS7,"#,##0.00"),"-","△")&amp;"】"))</f>
        <v>【39.74】</v>
      </c>
      <c r="DT6" s="21" t="str">
        <f>IF(DT7="",NA(),DT7)</f>
        <v>-</v>
      </c>
      <c r="DU6" s="21" t="str">
        <f t="shared" ref="DU6:EC6" si="13">IF(DU7="",NA(),DU7)</f>
        <v>-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0">
        <f t="shared" si="13"/>
        <v>0</v>
      </c>
      <c r="EB6" s="21">
        <f t="shared" si="13"/>
        <v>0.12</v>
      </c>
      <c r="EC6" s="21">
        <f t="shared" si="13"/>
        <v>0.78</v>
      </c>
      <c r="ED6" s="20" t="str">
        <f>IF(ED7="","",IF(ED7="-","【-】","【"&amp;SUBSTITUTE(TEXT(ED7,"#,##0.00"),"-","△")&amp;"】"))</f>
        <v>【7.62】</v>
      </c>
      <c r="EE6" s="21" t="str">
        <f>IF(EE7="",NA(),EE7)</f>
        <v>-</v>
      </c>
      <c r="EF6" s="21" t="str">
        <f t="shared" ref="EF6:EN6" si="14">IF(EF7="",NA(),EF7)</f>
        <v>-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>
        <f t="shared" si="14"/>
        <v>0.04</v>
      </c>
      <c r="EM6" s="21">
        <f t="shared" si="14"/>
        <v>0.06</v>
      </c>
      <c r="EN6" s="21">
        <f t="shared" si="14"/>
        <v>0.12</v>
      </c>
      <c r="EO6" s="20" t="str">
        <f>IF(EO7="","",IF(EO7="-","【-】","【"&amp;SUBSTITUTE(TEXT(EO7,"#,##0.00"),"-","△")&amp;"】"))</f>
        <v>【0.23】</v>
      </c>
    </row>
    <row r="7" spans="1:148" s="22" customFormat="1" x14ac:dyDescent="0.2">
      <c r="A7" s="14"/>
      <c r="B7" s="23">
        <v>2022</v>
      </c>
      <c r="C7" s="23">
        <v>143413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50.56</v>
      </c>
      <c r="P7" s="24">
        <v>86.02</v>
      </c>
      <c r="Q7" s="24">
        <v>90.29</v>
      </c>
      <c r="R7" s="24">
        <v>2687</v>
      </c>
      <c r="S7" s="24">
        <v>32265</v>
      </c>
      <c r="T7" s="24">
        <v>17.18</v>
      </c>
      <c r="U7" s="24">
        <v>1878.06</v>
      </c>
      <c r="V7" s="24">
        <v>27684</v>
      </c>
      <c r="W7" s="24">
        <v>4.88</v>
      </c>
      <c r="X7" s="24">
        <v>5672.95</v>
      </c>
      <c r="Y7" s="24" t="s">
        <v>102</v>
      </c>
      <c r="Z7" s="24" t="s">
        <v>102</v>
      </c>
      <c r="AA7" s="24">
        <v>96.78</v>
      </c>
      <c r="AB7" s="24">
        <v>103.84</v>
      </c>
      <c r="AC7" s="24">
        <v>100</v>
      </c>
      <c r="AD7" s="24" t="s">
        <v>102</v>
      </c>
      <c r="AE7" s="24" t="s">
        <v>102</v>
      </c>
      <c r="AF7" s="24">
        <v>106.75</v>
      </c>
      <c r="AG7" s="24">
        <v>109.7</v>
      </c>
      <c r="AH7" s="24">
        <v>102.34</v>
      </c>
      <c r="AI7" s="24">
        <v>106.11</v>
      </c>
      <c r="AJ7" s="24" t="s">
        <v>102</v>
      </c>
      <c r="AK7" s="24" t="s">
        <v>102</v>
      </c>
      <c r="AL7" s="24">
        <v>10.14</v>
      </c>
      <c r="AM7" s="24">
        <v>0</v>
      </c>
      <c r="AN7" s="24">
        <v>0</v>
      </c>
      <c r="AO7" s="24" t="s">
        <v>102</v>
      </c>
      <c r="AP7" s="24" t="s">
        <v>102</v>
      </c>
      <c r="AQ7" s="24">
        <v>7.23</v>
      </c>
      <c r="AR7" s="24">
        <v>0.1</v>
      </c>
      <c r="AS7" s="24">
        <v>39.799999999999997</v>
      </c>
      <c r="AT7" s="24">
        <v>3.15</v>
      </c>
      <c r="AU7" s="24" t="s">
        <v>102</v>
      </c>
      <c r="AV7" s="24" t="s">
        <v>102</v>
      </c>
      <c r="AW7" s="24">
        <v>34.270000000000003</v>
      </c>
      <c r="AX7" s="24">
        <v>61</v>
      </c>
      <c r="AY7" s="24">
        <v>77.989999999999995</v>
      </c>
      <c r="AZ7" s="24" t="s">
        <v>102</v>
      </c>
      <c r="BA7" s="24" t="s">
        <v>102</v>
      </c>
      <c r="BB7" s="24">
        <v>38.76</v>
      </c>
      <c r="BC7" s="24">
        <v>49.21</v>
      </c>
      <c r="BD7" s="24">
        <v>63.17</v>
      </c>
      <c r="BE7" s="24">
        <v>73.44</v>
      </c>
      <c r="BF7" s="24" t="s">
        <v>102</v>
      </c>
      <c r="BG7" s="24" t="s">
        <v>102</v>
      </c>
      <c r="BH7" s="24">
        <v>1966.48</v>
      </c>
      <c r="BI7" s="24">
        <v>1468.45</v>
      </c>
      <c r="BJ7" s="24">
        <v>1610.43</v>
      </c>
      <c r="BK7" s="24" t="s">
        <v>102</v>
      </c>
      <c r="BL7" s="24" t="s">
        <v>102</v>
      </c>
      <c r="BM7" s="24">
        <v>1303.55</v>
      </c>
      <c r="BN7" s="24">
        <v>1172.21</v>
      </c>
      <c r="BO7" s="24">
        <v>863.92</v>
      </c>
      <c r="BP7" s="24">
        <v>652.82000000000005</v>
      </c>
      <c r="BQ7" s="24" t="s">
        <v>102</v>
      </c>
      <c r="BR7" s="24" t="s">
        <v>102</v>
      </c>
      <c r="BS7" s="24">
        <v>96.41</v>
      </c>
      <c r="BT7" s="24">
        <v>95.74</v>
      </c>
      <c r="BU7" s="24">
        <v>99.83</v>
      </c>
      <c r="BV7" s="24" t="s">
        <v>102</v>
      </c>
      <c r="BW7" s="24" t="s">
        <v>102</v>
      </c>
      <c r="BX7" s="24">
        <v>78.510000000000005</v>
      </c>
      <c r="BY7" s="24">
        <v>79.55</v>
      </c>
      <c r="BZ7" s="24">
        <v>87.28</v>
      </c>
      <c r="CA7" s="24">
        <v>97.61</v>
      </c>
      <c r="CB7" s="24" t="s">
        <v>102</v>
      </c>
      <c r="CC7" s="24" t="s">
        <v>102</v>
      </c>
      <c r="CD7" s="24">
        <v>147.26</v>
      </c>
      <c r="CE7" s="24">
        <v>150.28</v>
      </c>
      <c r="CF7" s="24">
        <v>150.94999999999999</v>
      </c>
      <c r="CG7" s="24" t="s">
        <v>102</v>
      </c>
      <c r="CH7" s="24" t="s">
        <v>102</v>
      </c>
      <c r="CI7" s="24">
        <v>160.44999999999999</v>
      </c>
      <c r="CJ7" s="24">
        <v>161.13</v>
      </c>
      <c r="CK7" s="24">
        <v>145.58000000000001</v>
      </c>
      <c r="CL7" s="24">
        <v>138.29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 t="s">
        <v>102</v>
      </c>
      <c r="CS7" s="24" t="s">
        <v>102</v>
      </c>
      <c r="CT7" s="24">
        <v>46.3</v>
      </c>
      <c r="CU7" s="24">
        <v>47.23</v>
      </c>
      <c r="CV7" s="24">
        <v>58.55</v>
      </c>
      <c r="CW7" s="24">
        <v>59.1</v>
      </c>
      <c r="CX7" s="24" t="s">
        <v>102</v>
      </c>
      <c r="CY7" s="24" t="s">
        <v>102</v>
      </c>
      <c r="CZ7" s="24">
        <v>77.400000000000006</v>
      </c>
      <c r="DA7" s="24">
        <v>77.86</v>
      </c>
      <c r="DB7" s="24">
        <v>78.41</v>
      </c>
      <c r="DC7" s="24" t="s">
        <v>102</v>
      </c>
      <c r="DD7" s="24" t="s">
        <v>102</v>
      </c>
      <c r="DE7" s="24">
        <v>85.01</v>
      </c>
      <c r="DF7" s="24">
        <v>85.55</v>
      </c>
      <c r="DG7" s="24">
        <v>91.97</v>
      </c>
      <c r="DH7" s="24">
        <v>95.82</v>
      </c>
      <c r="DI7" s="24" t="s">
        <v>102</v>
      </c>
      <c r="DJ7" s="24" t="s">
        <v>102</v>
      </c>
      <c r="DK7" s="24">
        <v>0</v>
      </c>
      <c r="DL7" s="24">
        <v>5.26</v>
      </c>
      <c r="DM7" s="24">
        <v>7.63</v>
      </c>
      <c r="DN7" s="24" t="s">
        <v>102</v>
      </c>
      <c r="DO7" s="24" t="s">
        <v>102</v>
      </c>
      <c r="DP7" s="24">
        <v>9.0399999999999991</v>
      </c>
      <c r="DQ7" s="24">
        <v>9.35</v>
      </c>
      <c r="DR7" s="24">
        <v>23.95</v>
      </c>
      <c r="DS7" s="24">
        <v>39.74</v>
      </c>
      <c r="DT7" s="24" t="s">
        <v>102</v>
      </c>
      <c r="DU7" s="24" t="s">
        <v>102</v>
      </c>
      <c r="DV7" s="24">
        <v>0</v>
      </c>
      <c r="DW7" s="24">
        <v>0</v>
      </c>
      <c r="DX7" s="24">
        <v>0</v>
      </c>
      <c r="DY7" s="24" t="s">
        <v>102</v>
      </c>
      <c r="DZ7" s="24" t="s">
        <v>102</v>
      </c>
      <c r="EA7" s="24">
        <v>0</v>
      </c>
      <c r="EB7" s="24">
        <v>0.12</v>
      </c>
      <c r="EC7" s="24">
        <v>0.78</v>
      </c>
      <c r="ED7" s="24">
        <v>7.62</v>
      </c>
      <c r="EE7" s="24" t="s">
        <v>102</v>
      </c>
      <c r="EF7" s="24" t="s">
        <v>102</v>
      </c>
      <c r="EG7" s="24">
        <v>0</v>
      </c>
      <c r="EH7" s="24">
        <v>0</v>
      </c>
      <c r="EI7" s="24">
        <v>0</v>
      </c>
      <c r="EJ7" s="24" t="s">
        <v>102</v>
      </c>
      <c r="EK7" s="24" t="s">
        <v>102</v>
      </c>
      <c r="EL7" s="24">
        <v>0.04</v>
      </c>
      <c r="EM7" s="24">
        <v>0.06</v>
      </c>
      <c r="EN7" s="24">
        <v>0.12</v>
      </c>
      <c r="EO7" s="24">
        <v>0.23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112</v>
      </c>
      <c r="E13" t="s">
        <v>111</v>
      </c>
      <c r="F13" t="s">
        <v>111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杉山 桃子</cp:lastModifiedBy>
  <cp:lastPrinted>2024-03-08T06:07:33Z</cp:lastPrinted>
  <dcterms:created xsi:type="dcterms:W3CDTF">2023-12-12T00:45:44Z</dcterms:created>
  <dcterms:modified xsi:type="dcterms:W3CDTF">2024-03-08T06:07:51Z</dcterms:modified>
  <cp:category/>
</cp:coreProperties>
</file>