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班別フォルダ★\02_調整グループ（経理）\02_補助金・交付金\02_緊急包括支援交付金\01_令和５年度\01_令和５年度県要綱・申請案内\2023.09 .22_設備整備実績報告通知\施行\実績報告様式\"/>
    </mc:Choice>
  </mc:AlternateContent>
  <bookViews>
    <workbookView xWindow="0" yWindow="0" windowWidth="23040" windowHeight="9360" tabRatio="861"/>
  </bookViews>
  <sheets>
    <sheet name="お読みください" sheetId="87" r:id="rId1"/>
    <sheet name="別紙５" sheetId="47" r:id="rId2"/>
    <sheet name="別紙６" sheetId="48" r:id="rId3"/>
    <sheet name="別紙６(1)" sheetId="49" r:id="rId4"/>
    <sheet name="別紙６(2)" sheetId="50" r:id="rId5"/>
    <sheet name="別紙６(3)" sheetId="52" r:id="rId6"/>
    <sheet name="別紙６(4)" sheetId="54" r:id="rId7"/>
    <sheet name="別紙６(5)" sheetId="56" r:id="rId8"/>
    <sheet name="別紙６(6)" sheetId="57" r:id="rId9"/>
    <sheet name="別紙６(7)" sheetId="58" r:id="rId10"/>
    <sheet name="別紙６(8)" sheetId="63" r:id="rId11"/>
    <sheet name="別紙６(９)" sheetId="64" r:id="rId12"/>
    <sheet name="別紙６(10)" sheetId="65" r:id="rId13"/>
    <sheet name="別紙６(11)" sheetId="88" r:id="rId14"/>
    <sheet name="別紙６(12)" sheetId="67" r:id="rId15"/>
    <sheet name="別紙６(13)" sheetId="62" r:id="rId16"/>
    <sheet name="別紙６(14)" sheetId="93" r:id="rId17"/>
    <sheet name="別紙６(15)" sheetId="94" r:id="rId18"/>
  </sheets>
  <definedNames>
    <definedName name="_xlnm._FilterDatabase" localSheetId="1" hidden="1">別紙５!$A$8:$F$24</definedName>
    <definedName name="_xlnm.Print_Area" localSheetId="0">お読みください!$A$1:$B$30</definedName>
    <definedName name="_xlnm.Print_Area" localSheetId="1">別紙５!$A$1:$F$24</definedName>
    <definedName name="_xlnm.Print_Area" localSheetId="12">'別紙６(10)'!$A$1:$K$13</definedName>
    <definedName name="_xlnm.Print_Area" localSheetId="13">'別紙６(11)'!$A$1:$F$7</definedName>
    <definedName name="_xlnm.Print_Area" localSheetId="14">'別紙６(12)'!$A$1:$K$17</definedName>
    <definedName name="_xlnm.Print_Area" localSheetId="15">'別紙６(13)'!$A$1:$L$21</definedName>
    <definedName name="_xlnm.Print_Area" localSheetId="16">'別紙６(14)'!$A$1:$J$47</definedName>
    <definedName name="_xlnm.Print_Area" localSheetId="17">'別紙６(15)'!$A$1:$M$15</definedName>
    <definedName name="_xlnm.Print_Area" localSheetId="6">'別紙６(4)'!$A$1:$K$19</definedName>
    <definedName name="_xlnm.Print_Area" localSheetId="11">'別紙６(９)'!$A$1:$K$10</definedName>
    <definedName name="_xlnm.Print_Titles" localSheetId="1">別紙５!$8:$8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54" l="1"/>
  <c r="F7" i="54" l="1"/>
  <c r="H59" i="50"/>
  <c r="I56" i="50"/>
  <c r="K9" i="94"/>
  <c r="K10" i="94"/>
  <c r="K11" i="94"/>
  <c r="K12" i="94"/>
  <c r="K7" i="94"/>
  <c r="J15" i="62"/>
  <c r="J7" i="62"/>
  <c r="H18" i="54"/>
  <c r="J12" i="94" l="1"/>
  <c r="J11" i="94"/>
  <c r="J10" i="94"/>
  <c r="J9" i="94"/>
  <c r="J8" i="94"/>
  <c r="K8" i="94" s="1"/>
  <c r="K13" i="94" s="1"/>
  <c r="K14" i="94" s="1"/>
  <c r="K15" i="94" s="1"/>
  <c r="J7" i="94"/>
  <c r="H47" i="93"/>
  <c r="G46" i="93"/>
  <c r="G44" i="93"/>
  <c r="H44" i="93"/>
  <c r="G23" i="93"/>
  <c r="J17" i="62"/>
  <c r="I17" i="62"/>
  <c r="I20" i="62"/>
  <c r="G16" i="63" l="1"/>
  <c r="H9" i="58"/>
  <c r="I14" i="52"/>
  <c r="I13" i="52"/>
  <c r="I6" i="52"/>
  <c r="H22" i="52"/>
  <c r="F14" i="52"/>
  <c r="H14" i="52" s="1"/>
  <c r="D14" i="52"/>
  <c r="F13" i="52"/>
  <c r="H13" i="52" s="1"/>
  <c r="D13" i="52"/>
  <c r="G58" i="50" l="1"/>
  <c r="G33" i="50"/>
  <c r="H56" i="50"/>
  <c r="G9" i="50"/>
  <c r="E9" i="50"/>
  <c r="G8" i="50"/>
  <c r="E8" i="50"/>
  <c r="H8" i="50" s="1"/>
  <c r="H7" i="50"/>
  <c r="G6" i="50"/>
  <c r="E6" i="50"/>
  <c r="H6" i="50" s="1"/>
  <c r="H9" i="50" l="1"/>
  <c r="G10" i="50"/>
  <c r="H10" i="50"/>
  <c r="G11" i="63" l="1"/>
  <c r="E11" i="63"/>
  <c r="H11" i="63" s="1"/>
  <c r="H10" i="52" l="1"/>
  <c r="D23" i="48" l="1"/>
  <c r="H8" i="64" l="1"/>
  <c r="H7" i="64"/>
  <c r="H6" i="64"/>
  <c r="H5" i="64"/>
  <c r="F8" i="64"/>
  <c r="I8" i="64" s="1"/>
  <c r="F7" i="64"/>
  <c r="I7" i="64" s="1"/>
  <c r="F6" i="64"/>
  <c r="I6" i="64" s="1"/>
  <c r="F5" i="64"/>
  <c r="G15" i="63"/>
  <c r="G14" i="63"/>
  <c r="G13" i="63"/>
  <c r="G12" i="63"/>
  <c r="H12" i="63" s="1"/>
  <c r="G10" i="63"/>
  <c r="G9" i="63"/>
  <c r="G8" i="63"/>
  <c r="G7" i="63"/>
  <c r="G6" i="63"/>
  <c r="E15" i="63"/>
  <c r="E14" i="63"/>
  <c r="H14" i="63" s="1"/>
  <c r="E13" i="63"/>
  <c r="E12" i="63"/>
  <c r="E10" i="63"/>
  <c r="E9" i="63"/>
  <c r="E8" i="63"/>
  <c r="E7" i="63"/>
  <c r="E6" i="63"/>
  <c r="H8" i="58"/>
  <c r="H7" i="58"/>
  <c r="H6" i="58"/>
  <c r="H5" i="58"/>
  <c r="I5" i="58" s="1"/>
  <c r="F8" i="58"/>
  <c r="I8" i="58" s="1"/>
  <c r="F7" i="58"/>
  <c r="F6" i="58"/>
  <c r="F5" i="58"/>
  <c r="H7" i="63" l="1"/>
  <c r="H8" i="63"/>
  <c r="H6" i="63"/>
  <c r="H9" i="63"/>
  <c r="H10" i="63"/>
  <c r="I6" i="58"/>
  <c r="H13" i="63"/>
  <c r="H15" i="63"/>
  <c r="I5" i="64"/>
  <c r="I10" i="64" s="1"/>
  <c r="H9" i="64"/>
  <c r="I7" i="58"/>
  <c r="H16" i="63" l="1"/>
  <c r="I10" i="58"/>
  <c r="F22" i="48" l="1"/>
  <c r="D5" i="65"/>
  <c r="F6" i="65"/>
  <c r="H6" i="65" s="1"/>
  <c r="D6" i="65"/>
  <c r="I6" i="65" s="1"/>
  <c r="F5" i="65"/>
  <c r="H5" i="65" s="1"/>
  <c r="C22" i="48" l="1"/>
  <c r="I5" i="65"/>
  <c r="D23" i="47" l="1"/>
  <c r="E22" i="48"/>
  <c r="G22" i="48" s="1"/>
  <c r="H18" i="52"/>
  <c r="H17" i="52"/>
  <c r="E23" i="47" l="1"/>
  <c r="C21" i="48"/>
  <c r="H23" i="93"/>
  <c r="F21" i="48" s="1"/>
  <c r="G31" i="50" l="1"/>
  <c r="D24" i="49"/>
  <c r="G33" i="63" l="1"/>
  <c r="E21" i="48" l="1"/>
  <c r="G21" i="48" s="1"/>
  <c r="E22" i="47" s="1"/>
  <c r="D22" i="47" l="1"/>
  <c r="F24" i="49" l="1"/>
  <c r="D7" i="88" l="1"/>
  <c r="F18" i="48" l="1"/>
  <c r="C18" i="48"/>
  <c r="D19" i="47" s="1"/>
  <c r="G35" i="63" l="1"/>
  <c r="C15" i="48" s="1"/>
  <c r="D16" i="47" s="1"/>
  <c r="C16" i="48"/>
  <c r="D17" i="47" s="1"/>
  <c r="F6" i="67" l="1"/>
  <c r="F7" i="67"/>
  <c r="F8" i="67"/>
  <c r="F9" i="67"/>
  <c r="F10" i="67"/>
  <c r="F11" i="67"/>
  <c r="F5" i="67"/>
  <c r="F7" i="65"/>
  <c r="G17" i="62"/>
  <c r="G16" i="62"/>
  <c r="G14" i="62"/>
  <c r="G13" i="62"/>
  <c r="G7" i="62"/>
  <c r="G8" i="62"/>
  <c r="G9" i="62"/>
  <c r="G6" i="62"/>
  <c r="F6" i="54"/>
  <c r="F8" i="54"/>
  <c r="F5" i="54"/>
  <c r="F6" i="52"/>
  <c r="H6" i="52" s="1"/>
  <c r="F7" i="52"/>
  <c r="F8" i="52"/>
  <c r="H8" i="52" s="1"/>
  <c r="F9" i="52"/>
  <c r="H9" i="52" s="1"/>
  <c r="H11" i="52"/>
  <c r="H12" i="52"/>
  <c r="F5" i="52"/>
  <c r="H5" i="52"/>
  <c r="D17" i="62" l="1"/>
  <c r="D16" i="62"/>
  <c r="D14" i="62"/>
  <c r="D13" i="62"/>
  <c r="D9" i="62"/>
  <c r="D8" i="62"/>
  <c r="D7" i="62"/>
  <c r="D6" i="62"/>
  <c r="D15" i="67"/>
  <c r="D14" i="67"/>
  <c r="D13" i="67"/>
  <c r="D12" i="67"/>
  <c r="D11" i="67"/>
  <c r="D10" i="67"/>
  <c r="D9" i="67"/>
  <c r="D8" i="67"/>
  <c r="D7" i="67"/>
  <c r="D6" i="67"/>
  <c r="D5" i="67"/>
  <c r="D10" i="52"/>
  <c r="D9" i="52"/>
  <c r="D8" i="52"/>
  <c r="D7" i="52"/>
  <c r="D6" i="52"/>
  <c r="D5" i="52"/>
  <c r="D8" i="54"/>
  <c r="D7" i="54"/>
  <c r="D6" i="54"/>
  <c r="D5" i="54"/>
  <c r="I18" i="62" l="1"/>
  <c r="J18" i="62" s="1"/>
  <c r="I19" i="62"/>
  <c r="J19" i="62" s="1"/>
  <c r="H6" i="67"/>
  <c r="I6" i="67" s="1"/>
  <c r="H7" i="67"/>
  <c r="I7" i="67" s="1"/>
  <c r="H8" i="67"/>
  <c r="I8" i="67"/>
  <c r="H9" i="67"/>
  <c r="H10" i="67"/>
  <c r="I10" i="67" s="1"/>
  <c r="H11" i="67"/>
  <c r="I11" i="67" s="1"/>
  <c r="H12" i="67"/>
  <c r="I12" i="67" s="1"/>
  <c r="H13" i="67"/>
  <c r="I13" i="67" s="1"/>
  <c r="H14" i="67"/>
  <c r="I14" i="67" s="1"/>
  <c r="H15" i="67"/>
  <c r="I15" i="67" s="1"/>
  <c r="I9" i="67"/>
  <c r="H9" i="65"/>
  <c r="I9" i="65" s="1"/>
  <c r="H10" i="65"/>
  <c r="I10" i="65" s="1"/>
  <c r="H7" i="65"/>
  <c r="H8" i="65"/>
  <c r="I8" i="65" s="1"/>
  <c r="H11" i="65"/>
  <c r="I11" i="65" s="1"/>
  <c r="H6" i="54"/>
  <c r="H8" i="54"/>
  <c r="H9" i="54"/>
  <c r="H10" i="54"/>
  <c r="H11" i="54"/>
  <c r="H12" i="54"/>
  <c r="H13" i="54"/>
  <c r="H14" i="54"/>
  <c r="H15" i="54"/>
  <c r="H16" i="54"/>
  <c r="H17" i="54"/>
  <c r="H5" i="54"/>
  <c r="H33" i="63"/>
  <c r="H36" i="63" s="1"/>
  <c r="F15" i="48" s="1"/>
  <c r="I8" i="62"/>
  <c r="I9" i="62"/>
  <c r="I10" i="62"/>
  <c r="I11" i="62"/>
  <c r="I12" i="62"/>
  <c r="I13" i="62"/>
  <c r="I15" i="62"/>
  <c r="I16" i="62"/>
  <c r="J16" i="62" s="1"/>
  <c r="I6" i="62"/>
  <c r="H31" i="50"/>
  <c r="H33" i="50" s="1"/>
  <c r="E24" i="49"/>
  <c r="J10" i="62" l="1"/>
  <c r="I7" i="65"/>
  <c r="I13" i="65" s="1"/>
  <c r="H12" i="65"/>
  <c r="C11" i="48"/>
  <c r="E11" i="48" l="1"/>
  <c r="D12" i="47"/>
  <c r="D26" i="57" l="1"/>
  <c r="C14" i="48" l="1"/>
  <c r="F13" i="48"/>
  <c r="C13" i="48"/>
  <c r="D14" i="47" s="1"/>
  <c r="D15" i="47" l="1"/>
  <c r="E13" i="48"/>
  <c r="G13" i="48" s="1"/>
  <c r="E14" i="47" s="1"/>
  <c r="E14" i="48"/>
  <c r="H5" i="67"/>
  <c r="I14" i="62"/>
  <c r="C20" i="48" s="1"/>
  <c r="E5" i="56"/>
  <c r="E6" i="56"/>
  <c r="E7" i="56"/>
  <c r="E8" i="56"/>
  <c r="E9" i="56"/>
  <c r="E10" i="56"/>
  <c r="E11" i="56"/>
  <c r="E12" i="56"/>
  <c r="E13" i="56"/>
  <c r="E14" i="56"/>
  <c r="I7" i="54"/>
  <c r="I19" i="54" s="1"/>
  <c r="I5" i="52"/>
  <c r="H15" i="52"/>
  <c r="H16" i="52"/>
  <c r="H19" i="52"/>
  <c r="H20" i="52"/>
  <c r="H21" i="52"/>
  <c r="E20" i="48" l="1"/>
  <c r="D21" i="47"/>
  <c r="J14" i="62"/>
  <c r="F16" i="48"/>
  <c r="I7" i="52"/>
  <c r="I23" i="52" s="1"/>
  <c r="I9" i="52"/>
  <c r="H16" i="67"/>
  <c r="C19" i="48" s="1"/>
  <c r="I10" i="52"/>
  <c r="I8" i="52"/>
  <c r="I6" i="54"/>
  <c r="I15" i="52"/>
  <c r="F8" i="48"/>
  <c r="C8" i="48"/>
  <c r="I5" i="67"/>
  <c r="I17" i="67" s="1"/>
  <c r="J8" i="62"/>
  <c r="J6" i="62"/>
  <c r="J13" i="62"/>
  <c r="J9" i="62"/>
  <c r="E15" i="56"/>
  <c r="I5" i="54"/>
  <c r="I8" i="54"/>
  <c r="J21" i="62" l="1"/>
  <c r="F20" i="48" s="1"/>
  <c r="G20" i="48" s="1"/>
  <c r="E21" i="47" s="1"/>
  <c r="D20" i="47"/>
  <c r="E19" i="48"/>
  <c r="F14" i="48"/>
  <c r="E16" i="48"/>
  <c r="G16" i="48" s="1"/>
  <c r="E17" i="47" s="1"/>
  <c r="C17" i="48"/>
  <c r="E15" i="48"/>
  <c r="E8" i="48"/>
  <c r="D9" i="47"/>
  <c r="C10" i="48"/>
  <c r="C12" i="48"/>
  <c r="F12" i="48"/>
  <c r="F19" i="48"/>
  <c r="G14" i="48" l="1"/>
  <c r="G8" i="48"/>
  <c r="E9" i="47" s="1"/>
  <c r="E12" i="48"/>
  <c r="G12" i="48" s="1"/>
  <c r="E13" i="47" s="1"/>
  <c r="D13" i="47"/>
  <c r="E10" i="48"/>
  <c r="D11" i="47"/>
  <c r="E17" i="48"/>
  <c r="D18" i="47"/>
  <c r="G19" i="48"/>
  <c r="E20" i="47" s="1"/>
  <c r="F17" i="48"/>
  <c r="G15" i="48"/>
  <c r="E16" i="47" s="1"/>
  <c r="F11" i="48"/>
  <c r="G11" i="48" s="1"/>
  <c r="E12" i="47" s="1"/>
  <c r="F10" i="48"/>
  <c r="E18" i="48"/>
  <c r="G10" i="48" l="1"/>
  <c r="E15" i="47"/>
  <c r="G17" i="48"/>
  <c r="E18" i="47" s="1"/>
  <c r="C9" i="48"/>
  <c r="C23" i="48" s="1"/>
  <c r="E11" i="47" l="1"/>
  <c r="G23" i="48"/>
  <c r="D10" i="47"/>
  <c r="D24" i="47" s="1"/>
  <c r="E9" i="48"/>
  <c r="E23" i="48" s="1"/>
  <c r="G18" i="48" l="1"/>
  <c r="E19" i="47" s="1"/>
  <c r="F9" i="48" l="1"/>
  <c r="F23" i="48" s="1"/>
  <c r="G9" i="48" l="1"/>
  <c r="E10" i="47" l="1"/>
  <c r="E24" i="47" s="1"/>
</calcChain>
</file>

<file path=xl/comments1.xml><?xml version="1.0" encoding="utf-8"?>
<comments xmlns="http://schemas.openxmlformats.org/spreadsheetml/2006/main">
  <authors>
    <author>user</author>
  </authors>
  <commentList>
    <comment ref="D5" authorId="0" shapeId="0">
      <text>
        <r>
          <rPr>
            <sz val="12"/>
            <color indexed="81"/>
            <rFont val="ＭＳ Ｐゴシック"/>
            <family val="3"/>
            <charset val="128"/>
          </rPr>
          <t>１施設当たり905,000円
（１より大きい数字を入れても、
905,000円と表示されます）</t>
        </r>
      </text>
    </comment>
  </commentList>
</comments>
</file>

<file path=xl/comments2.xml><?xml version="1.0" encoding="utf-8"?>
<comments xmlns="http://schemas.openxmlformats.org/spreadsheetml/2006/main">
  <authors>
    <author>user</author>
  </authors>
  <commentList>
    <comment ref="B5" authorId="0" shapeId="0">
      <text>
        <r>
          <rPr>
            <sz val="9"/>
            <color indexed="81"/>
            <rFont val="ＭＳ Ｐゴシック"/>
            <family val="3"/>
            <charset val="128"/>
          </rPr>
          <t>1施設当たりの上限は２台
（但し薬局については１台）</t>
        </r>
      </text>
    </comment>
  </commentList>
</comments>
</file>

<file path=xl/sharedStrings.xml><?xml version="1.0" encoding="utf-8"?>
<sst xmlns="http://schemas.openxmlformats.org/spreadsheetml/2006/main" count="617" uniqueCount="248">
  <si>
    <t>数量</t>
    <rPh sb="0" eb="2">
      <t>スウリョウ</t>
    </rPh>
    <phoneticPr fontId="2"/>
  </si>
  <si>
    <t>品目</t>
    <rPh sb="0" eb="2">
      <t>ヒンモク</t>
    </rPh>
    <phoneticPr fontId="2"/>
  </si>
  <si>
    <t>基準額</t>
    <rPh sb="0" eb="2">
      <t>キジュン</t>
    </rPh>
    <rPh sb="2" eb="3">
      <t>ガク</t>
    </rPh>
    <phoneticPr fontId="2"/>
  </si>
  <si>
    <t>員数</t>
    <rPh sb="0" eb="2">
      <t>インスウ</t>
    </rPh>
    <phoneticPr fontId="2"/>
  </si>
  <si>
    <t>規格</t>
    <rPh sb="0" eb="2">
      <t>キカク</t>
    </rPh>
    <phoneticPr fontId="2"/>
  </si>
  <si>
    <t>新設・増設に伴う初度設備</t>
    <rPh sb="0" eb="2">
      <t>シンセツ</t>
    </rPh>
    <rPh sb="3" eb="5">
      <t>ゾウセツ</t>
    </rPh>
    <rPh sb="6" eb="7">
      <t>トモナ</t>
    </rPh>
    <rPh sb="8" eb="10">
      <t>ショド</t>
    </rPh>
    <rPh sb="10" eb="12">
      <t>セツビ</t>
    </rPh>
    <phoneticPr fontId="2"/>
  </si>
  <si>
    <t>人工呼吸器及び付帯する備品</t>
    <rPh sb="0" eb="5">
      <t>ジンコウコキュウキ</t>
    </rPh>
    <rPh sb="5" eb="6">
      <t>オヨ</t>
    </rPh>
    <rPh sb="7" eb="9">
      <t>フタイ</t>
    </rPh>
    <rPh sb="11" eb="13">
      <t>ビヒン</t>
    </rPh>
    <phoneticPr fontId="2"/>
  </si>
  <si>
    <t>個人防護具</t>
    <rPh sb="0" eb="2">
      <t>コジン</t>
    </rPh>
    <rPh sb="2" eb="4">
      <t>ボウゴ</t>
    </rPh>
    <rPh sb="4" eb="5">
      <t>グ</t>
    </rPh>
    <phoneticPr fontId="2"/>
  </si>
  <si>
    <t>簡易陰圧装置</t>
    <rPh sb="0" eb="2">
      <t>カンイ</t>
    </rPh>
    <rPh sb="2" eb="4">
      <t>インアツ</t>
    </rPh>
    <rPh sb="4" eb="6">
      <t>ソウチ</t>
    </rPh>
    <phoneticPr fontId="2"/>
  </si>
  <si>
    <t>簡易ベッド</t>
    <rPh sb="0" eb="2">
      <t>カンイ</t>
    </rPh>
    <phoneticPr fontId="2"/>
  </si>
  <si>
    <t>簡易病室及び付帯する備品</t>
    <rPh sb="0" eb="2">
      <t>カンイ</t>
    </rPh>
    <rPh sb="2" eb="4">
      <t>ビョウシツ</t>
    </rPh>
    <rPh sb="4" eb="5">
      <t>オヨ</t>
    </rPh>
    <rPh sb="6" eb="8">
      <t>フタイ</t>
    </rPh>
    <rPh sb="10" eb="12">
      <t>ビヒン</t>
    </rPh>
    <phoneticPr fontId="2"/>
  </si>
  <si>
    <t>備考</t>
    <rPh sb="0" eb="2">
      <t>ビコウ</t>
    </rPh>
    <phoneticPr fontId="2"/>
  </si>
  <si>
    <t>個人防護具</t>
    <rPh sb="0" eb="5">
      <t>コジンボウゴグ</t>
    </rPh>
    <phoneticPr fontId="2"/>
  </si>
  <si>
    <t>簡易診療室及び付帯する備品</t>
    <rPh sb="0" eb="2">
      <t>カンイ</t>
    </rPh>
    <rPh sb="2" eb="4">
      <t>シンリョウ</t>
    </rPh>
    <rPh sb="4" eb="5">
      <t>シツ</t>
    </rPh>
    <rPh sb="5" eb="6">
      <t>オヨ</t>
    </rPh>
    <rPh sb="7" eb="9">
      <t>フタイ</t>
    </rPh>
    <rPh sb="11" eb="13">
      <t>ビヒン</t>
    </rPh>
    <phoneticPr fontId="2"/>
  </si>
  <si>
    <t>次世代シークエンサー</t>
    <rPh sb="0" eb="3">
      <t>ジセダイ</t>
    </rPh>
    <phoneticPr fontId="2"/>
  </si>
  <si>
    <t>等温遺伝子増幅装置</t>
    <rPh sb="0" eb="5">
      <t>トウオンイデンシ</t>
    </rPh>
    <rPh sb="5" eb="9">
      <t>ゾウフクソウチ</t>
    </rPh>
    <phoneticPr fontId="2"/>
  </si>
  <si>
    <t>対象経費</t>
    <rPh sb="0" eb="4">
      <t>タイショウケイヒ</t>
    </rPh>
    <phoneticPr fontId="2"/>
  </si>
  <si>
    <t>１食</t>
    <rPh sb="1" eb="2">
      <t>ショク</t>
    </rPh>
    <phoneticPr fontId="2"/>
  </si>
  <si>
    <t>１日</t>
    <rPh sb="1" eb="2">
      <t>ニチ</t>
    </rPh>
    <phoneticPr fontId="2"/>
  </si>
  <si>
    <t>事業区分</t>
    <rPh sb="0" eb="2">
      <t>ジギョウ</t>
    </rPh>
    <rPh sb="2" eb="4">
      <t>クブン</t>
    </rPh>
    <phoneticPr fontId="4"/>
  </si>
  <si>
    <t>公費補助額</t>
    <rPh sb="0" eb="2">
      <t>コウヒ</t>
    </rPh>
    <phoneticPr fontId="4"/>
  </si>
  <si>
    <t>積算内訳</t>
    <rPh sb="0" eb="2">
      <t>セキサン</t>
    </rPh>
    <rPh sb="2" eb="4">
      <t>ウチワケ</t>
    </rPh>
    <phoneticPr fontId="2"/>
  </si>
  <si>
    <t>医師</t>
    <rPh sb="0" eb="2">
      <t>イシ</t>
    </rPh>
    <phoneticPr fontId="2"/>
  </si>
  <si>
    <t>選定額</t>
    <rPh sb="0" eb="3">
      <t>センテイガク</t>
    </rPh>
    <phoneticPr fontId="4"/>
  </si>
  <si>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2"/>
  </si>
  <si>
    <t>会議費</t>
    <rPh sb="0" eb="3">
      <t>カイギヒ</t>
    </rPh>
    <phoneticPr fontId="2"/>
  </si>
  <si>
    <t>旅費</t>
    <rPh sb="0" eb="2">
      <t>リョヒ</t>
    </rPh>
    <phoneticPr fontId="2"/>
  </si>
  <si>
    <t>需用費</t>
    <rPh sb="0" eb="3">
      <t>ジュヨウヒ</t>
    </rPh>
    <phoneticPr fontId="2"/>
  </si>
  <si>
    <t>消耗品費</t>
    <rPh sb="0" eb="3">
      <t>ショウモウヒン</t>
    </rPh>
    <rPh sb="3" eb="4">
      <t>ヒ</t>
    </rPh>
    <phoneticPr fontId="2"/>
  </si>
  <si>
    <t>印刷製本費</t>
    <rPh sb="0" eb="2">
      <t>インサツ</t>
    </rPh>
    <rPh sb="2" eb="4">
      <t>セイホン</t>
    </rPh>
    <rPh sb="4" eb="5">
      <t>ヒ</t>
    </rPh>
    <phoneticPr fontId="2"/>
  </si>
  <si>
    <t>材料費</t>
    <rPh sb="0" eb="3">
      <t>ザイリョウヒ</t>
    </rPh>
    <phoneticPr fontId="2"/>
  </si>
  <si>
    <t>光熱水費</t>
    <rPh sb="0" eb="4">
      <t>コウネツスイヒ</t>
    </rPh>
    <phoneticPr fontId="2"/>
  </si>
  <si>
    <t>燃料費</t>
    <rPh sb="0" eb="3">
      <t>ネンリョウヒ</t>
    </rPh>
    <phoneticPr fontId="2"/>
  </si>
  <si>
    <t>修繕料</t>
    <rPh sb="0" eb="2">
      <t>シュウゼン</t>
    </rPh>
    <rPh sb="2" eb="3">
      <t>リョウ</t>
    </rPh>
    <phoneticPr fontId="2"/>
  </si>
  <si>
    <t>役務費</t>
    <rPh sb="0" eb="3">
      <t>エキムヒ</t>
    </rPh>
    <phoneticPr fontId="2"/>
  </si>
  <si>
    <t>通信運搬費</t>
    <rPh sb="0" eb="2">
      <t>ツウシン</t>
    </rPh>
    <rPh sb="2" eb="4">
      <t>ウンパン</t>
    </rPh>
    <rPh sb="4" eb="5">
      <t>ヒ</t>
    </rPh>
    <phoneticPr fontId="2"/>
  </si>
  <si>
    <t>手数料</t>
    <rPh sb="0" eb="3">
      <t>テスウリョウ</t>
    </rPh>
    <phoneticPr fontId="2"/>
  </si>
  <si>
    <t>保険料</t>
    <rPh sb="0" eb="3">
      <t>ホケンリョウ</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</si>
  <si>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</si>
  <si>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</si>
  <si>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</si>
  <si>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補助及び交付金</t>
    <rPh sb="0" eb="2">
      <t>ホジョ</t>
    </rPh>
    <rPh sb="2" eb="3">
      <t>オヨ</t>
    </rPh>
    <rPh sb="4" eb="7">
      <t>コウフキン</t>
    </rPh>
    <phoneticPr fontId="2"/>
  </si>
  <si>
    <t>食　費</t>
    <rPh sb="0" eb="1">
      <t>ショク</t>
    </rPh>
    <rPh sb="2" eb="3">
      <t>ヒ</t>
    </rPh>
    <phoneticPr fontId="2"/>
  </si>
  <si>
    <t>対象経費</t>
    <rPh sb="0" eb="2">
      <t>タイショウ</t>
    </rPh>
    <rPh sb="2" eb="4">
      <t>ケイヒ</t>
    </rPh>
    <phoneticPr fontId="2"/>
  </si>
  <si>
    <t>従事者数</t>
    <rPh sb="0" eb="3">
      <t>ジュウジシャ</t>
    </rPh>
    <rPh sb="3" eb="4">
      <t>スウ</t>
    </rPh>
    <phoneticPr fontId="2"/>
  </si>
  <si>
    <t>延べ時間数</t>
    <rPh sb="0" eb="1">
      <t>ノ</t>
    </rPh>
    <rPh sb="2" eb="4">
      <t>ジカン</t>
    </rPh>
    <rPh sb="4" eb="5">
      <t>スウ</t>
    </rPh>
    <phoneticPr fontId="2"/>
  </si>
  <si>
    <t>医師以外の医療従事者</t>
    <rPh sb="0" eb="2">
      <t>イシ</t>
    </rPh>
    <rPh sb="2" eb="4">
      <t>イガイ</t>
    </rPh>
    <rPh sb="5" eb="7">
      <t>イリョウ</t>
    </rPh>
    <rPh sb="7" eb="10">
      <t>ジュウジシャ</t>
    </rPh>
    <phoneticPr fontId="2"/>
  </si>
  <si>
    <t>有料施設等（会議室、レストラン等）</t>
    <rPh sb="0" eb="2">
      <t>ユウリョウ</t>
    </rPh>
    <rPh sb="2" eb="4">
      <t>シセツ</t>
    </rPh>
    <rPh sb="4" eb="5">
      <t>トウ</t>
    </rPh>
    <rPh sb="6" eb="9">
      <t>カイギシツ</t>
    </rPh>
    <rPh sb="15" eb="16">
      <t>トウ</t>
    </rPh>
    <phoneticPr fontId="2"/>
  </si>
  <si>
    <t>宿泊施設借上に係る室料</t>
    <rPh sb="0" eb="2">
      <t>シュクハク</t>
    </rPh>
    <rPh sb="2" eb="4">
      <t>シセツ</t>
    </rPh>
    <rPh sb="4" eb="6">
      <t>カリア</t>
    </rPh>
    <rPh sb="7" eb="8">
      <t>カカ</t>
    </rPh>
    <rPh sb="9" eb="10">
      <t>シツ</t>
    </rPh>
    <rPh sb="10" eb="11">
      <t>リョウ</t>
    </rPh>
    <phoneticPr fontId="2"/>
  </si>
  <si>
    <t>リアルタイムＰＣＲ装置</t>
    <rPh sb="9" eb="11">
      <t>ソウチ</t>
    </rPh>
    <phoneticPr fontId="2"/>
  </si>
  <si>
    <t>新型コロナウイルス感染症を疑う患者受入れのための救急・周産期・小児医療体制確保事業</t>
    <rPh sb="0" eb="2">
      <t>シンガタ</t>
    </rPh>
    <rPh sb="9" eb="12">
      <t>カンセンショウ</t>
    </rPh>
    <rPh sb="13" eb="14">
      <t>ウタガ</t>
    </rPh>
    <rPh sb="15" eb="17">
      <t>カンジャ</t>
    </rPh>
    <rPh sb="17" eb="19">
      <t>ウケイ</t>
    </rPh>
    <rPh sb="24" eb="26">
      <t>キュウキュウ</t>
    </rPh>
    <rPh sb="27" eb="30">
      <t>シュウサンキ</t>
    </rPh>
    <rPh sb="31" eb="33">
      <t>ショウニ</t>
    </rPh>
    <rPh sb="33" eb="35">
      <t>イリョウ</t>
    </rPh>
    <rPh sb="35" eb="37">
      <t>タイセイ</t>
    </rPh>
    <rPh sb="37" eb="39">
      <t>カクホ</t>
    </rPh>
    <rPh sb="39" eb="41">
      <t>ジギョウ</t>
    </rPh>
    <phoneticPr fontId="2"/>
  </si>
  <si>
    <t>簡易診療室及び付帯する備品</t>
    <rPh sb="0" eb="2">
      <t>カンイ</t>
    </rPh>
    <rPh sb="2" eb="5">
      <t>シンリョウシツ</t>
    </rPh>
    <rPh sb="5" eb="6">
      <t>オヨ</t>
    </rPh>
    <rPh sb="7" eb="9">
      <t>フタイ</t>
    </rPh>
    <rPh sb="11" eb="13">
      <t>ビヒン</t>
    </rPh>
    <phoneticPr fontId="2"/>
  </si>
  <si>
    <t>消毒経費</t>
    <rPh sb="0" eb="2">
      <t>ショウドク</t>
    </rPh>
    <rPh sb="2" eb="4">
      <t>ケイヒ</t>
    </rPh>
    <phoneticPr fontId="2"/>
  </si>
  <si>
    <t>疑い患者の診療に要する備品
（救急医療を担う医療機関）</t>
    <rPh sb="0" eb="1">
      <t>ウタガ</t>
    </rPh>
    <rPh sb="2" eb="4">
      <t>カンジャ</t>
    </rPh>
    <rPh sb="5" eb="7">
      <t>シンリョウ</t>
    </rPh>
    <rPh sb="8" eb="9">
      <t>ヨウ</t>
    </rPh>
    <rPh sb="11" eb="13">
      <t>ビヒン</t>
    </rPh>
    <rPh sb="15" eb="17">
      <t>キュウキュウ</t>
    </rPh>
    <rPh sb="17" eb="19">
      <t>イリョウ</t>
    </rPh>
    <rPh sb="20" eb="21">
      <t>ニナ</t>
    </rPh>
    <rPh sb="22" eb="24">
      <t>イリョウ</t>
    </rPh>
    <rPh sb="24" eb="26">
      <t>キカン</t>
    </rPh>
    <phoneticPr fontId="2"/>
  </si>
  <si>
    <t>①設備整備等事業</t>
    <rPh sb="1" eb="3">
      <t>セツビ</t>
    </rPh>
    <rPh sb="3" eb="5">
      <t>セイビ</t>
    </rPh>
    <rPh sb="5" eb="6">
      <t>トウ</t>
    </rPh>
    <rPh sb="6" eb="8">
      <t>ジギョウ</t>
    </rPh>
    <phoneticPr fontId="2"/>
  </si>
  <si>
    <t>事業概要</t>
    <rPh sb="0" eb="2">
      <t>ジギョウ</t>
    </rPh>
    <rPh sb="2" eb="4">
      <t>ガイヨウ</t>
    </rPh>
    <phoneticPr fontId="4"/>
  </si>
  <si>
    <t>総事業費</t>
    <rPh sb="0" eb="1">
      <t>ソウ</t>
    </rPh>
    <rPh sb="1" eb="4">
      <t>ジギョウヒ</t>
    </rPh>
    <phoneticPr fontId="4"/>
  </si>
  <si>
    <t>うち国庫交付額</t>
    <rPh sb="2" eb="4">
      <t>コッコ</t>
    </rPh>
    <rPh sb="4" eb="6">
      <t>コウフ</t>
    </rPh>
    <rPh sb="6" eb="7">
      <t>ガク</t>
    </rPh>
    <phoneticPr fontId="4"/>
  </si>
  <si>
    <t>合計</t>
    <rPh sb="0" eb="2">
      <t>ゴウケイ</t>
    </rPh>
    <phoneticPr fontId="4"/>
  </si>
  <si>
    <t>薬剤師</t>
    <rPh sb="0" eb="3">
      <t>ヤクザイシ</t>
    </rPh>
    <phoneticPr fontId="2"/>
  </si>
  <si>
    <t>消毒費用等</t>
    <rPh sb="0" eb="2">
      <t>ショウドク</t>
    </rPh>
    <rPh sb="2" eb="4">
      <t>ヒヨウ</t>
    </rPh>
    <rPh sb="4" eb="5">
      <t>トウ</t>
    </rPh>
    <phoneticPr fontId="2"/>
  </si>
  <si>
    <t>超音波画像診断装置</t>
    <rPh sb="0" eb="3">
      <t>チョウオンパ</t>
    </rPh>
    <rPh sb="3" eb="5">
      <t>ガゾウ</t>
    </rPh>
    <rPh sb="5" eb="7">
      <t>シンダン</t>
    </rPh>
    <rPh sb="7" eb="9">
      <t>ソウチ</t>
    </rPh>
    <phoneticPr fontId="2"/>
  </si>
  <si>
    <t>血液浄化装置</t>
    <rPh sb="0" eb="2">
      <t>ケツエキ</t>
    </rPh>
    <rPh sb="2" eb="4">
      <t>ジョウカ</t>
    </rPh>
    <rPh sb="4" eb="6">
      <t>ソウチ</t>
    </rPh>
    <phoneticPr fontId="2"/>
  </si>
  <si>
    <t>気管支鏡</t>
    <rPh sb="0" eb="2">
      <t>キカン</t>
    </rPh>
    <phoneticPr fontId="2"/>
  </si>
  <si>
    <t>ＣＴ撮影装置等
（画像診断支援プログラム含む）</t>
    <rPh sb="2" eb="4">
      <t>サツエイ</t>
    </rPh>
    <rPh sb="4" eb="6">
      <t>ソウチ</t>
    </rPh>
    <rPh sb="6" eb="7">
      <t>トウ</t>
    </rPh>
    <rPh sb="9" eb="11">
      <t>ガゾウ</t>
    </rPh>
    <rPh sb="11" eb="13">
      <t>シンダン</t>
    </rPh>
    <rPh sb="13" eb="15">
      <t>シエン</t>
    </rPh>
    <rPh sb="20" eb="21">
      <t>フク</t>
    </rPh>
    <phoneticPr fontId="2"/>
  </si>
  <si>
    <t>生体情報モニタ</t>
    <rPh sb="0" eb="2">
      <t>セイタイ</t>
    </rPh>
    <rPh sb="2" eb="4">
      <t>ジョウホウ</t>
    </rPh>
    <phoneticPr fontId="2"/>
  </si>
  <si>
    <t>分娩監視装置</t>
    <rPh sb="0" eb="2">
      <t>ブンベン</t>
    </rPh>
    <rPh sb="2" eb="4">
      <t>カンシ</t>
    </rPh>
    <rPh sb="4" eb="6">
      <t>ソウチ</t>
    </rPh>
    <phoneticPr fontId="2"/>
  </si>
  <si>
    <t>新生児モニタ</t>
    <rPh sb="0" eb="3">
      <t>シンセイジ</t>
    </rPh>
    <phoneticPr fontId="2"/>
  </si>
  <si>
    <t>①医療チーム派遣経費</t>
    <rPh sb="1" eb="3">
      <t>イリョウ</t>
    </rPh>
    <rPh sb="6" eb="8">
      <t>ハケン</t>
    </rPh>
    <rPh sb="8" eb="10">
      <t>ケイヒ</t>
    </rPh>
    <phoneticPr fontId="2"/>
  </si>
  <si>
    <t>業務調整員</t>
    <rPh sb="0" eb="2">
      <t>ギョウム</t>
    </rPh>
    <rPh sb="2" eb="4">
      <t>チョウセイ</t>
    </rPh>
    <rPh sb="4" eb="5">
      <t>イン</t>
    </rPh>
    <phoneticPr fontId="2"/>
  </si>
  <si>
    <t>②医療チーム活動費</t>
    <rPh sb="1" eb="3">
      <t>イリョウ</t>
    </rPh>
    <rPh sb="6" eb="8">
      <t>カツドウ</t>
    </rPh>
    <rPh sb="8" eb="9">
      <t>ヒ</t>
    </rPh>
    <phoneticPr fontId="2"/>
  </si>
  <si>
    <t>（B)</t>
    <phoneticPr fontId="4"/>
  </si>
  <si>
    <t>（A)</t>
    <phoneticPr fontId="4"/>
  </si>
  <si>
    <t>新型コロナウイルス感染症対策事業</t>
    <phoneticPr fontId="2"/>
  </si>
  <si>
    <t>新型コロナウイルス感染症により休業等となった医療機関等に対する継続・再開支援事業</t>
    <rPh sb="0" eb="2">
      <t>シンガタ</t>
    </rPh>
    <rPh sb="9" eb="12">
      <t>カンセンショウ</t>
    </rPh>
    <rPh sb="15" eb="17">
      <t>キュウギョウ</t>
    </rPh>
    <rPh sb="17" eb="18">
      <t>トウ</t>
    </rPh>
    <rPh sb="22" eb="24">
      <t>イリョウ</t>
    </rPh>
    <rPh sb="24" eb="26">
      <t>キカン</t>
    </rPh>
    <rPh sb="26" eb="27">
      <t>トウ</t>
    </rPh>
    <rPh sb="28" eb="29">
      <t>タイ</t>
    </rPh>
    <rPh sb="31" eb="33">
      <t>ケイゾク</t>
    </rPh>
    <rPh sb="34" eb="36">
      <t>サイカイ</t>
    </rPh>
    <rPh sb="36" eb="38">
      <t>シエン</t>
    </rPh>
    <rPh sb="38" eb="40">
      <t>ジギョウ</t>
    </rPh>
    <phoneticPr fontId="2"/>
  </si>
  <si>
    <t>小　計②</t>
    <rPh sb="0" eb="1">
      <t>ショウ</t>
    </rPh>
    <rPh sb="2" eb="3">
      <t>ケイ</t>
    </rPh>
    <phoneticPr fontId="2"/>
  </si>
  <si>
    <t>小　計①</t>
    <rPh sb="0" eb="1">
      <t>ショウ</t>
    </rPh>
    <rPh sb="2" eb="3">
      <t>ケイ</t>
    </rPh>
    <phoneticPr fontId="2"/>
  </si>
  <si>
    <t>小計①</t>
    <rPh sb="0" eb="2">
      <t>ショウケイ</t>
    </rPh>
    <phoneticPr fontId="2"/>
  </si>
  <si>
    <t>小計②</t>
    <rPh sb="0" eb="2">
      <t>ショウケイ</t>
    </rPh>
    <phoneticPr fontId="2"/>
  </si>
  <si>
    <t>事業者名：</t>
    <rPh sb="0" eb="3">
      <t>ジギョウシャ</t>
    </rPh>
    <rPh sb="3" eb="4">
      <t>メイ</t>
    </rPh>
    <phoneticPr fontId="2"/>
  </si>
  <si>
    <t>（C)=（A)-(B)</t>
    <phoneticPr fontId="4"/>
  </si>
  <si>
    <t>（D)</t>
    <phoneticPr fontId="2"/>
  </si>
  <si>
    <t>計</t>
    <rPh sb="0" eb="1">
      <t>ケイ</t>
    </rPh>
    <phoneticPr fontId="2"/>
  </si>
  <si>
    <t>（1）</t>
    <phoneticPr fontId="2"/>
  </si>
  <si>
    <t>（2）</t>
    <phoneticPr fontId="2"/>
  </si>
  <si>
    <t>（3）</t>
  </si>
  <si>
    <t>（4）</t>
  </si>
  <si>
    <t>（5）</t>
  </si>
  <si>
    <t>（6）</t>
  </si>
  <si>
    <t>（7）</t>
  </si>
  <si>
    <t>（8）</t>
  </si>
  <si>
    <t>（9）</t>
  </si>
  <si>
    <t>（11）</t>
  </si>
  <si>
    <t>（12）</t>
  </si>
  <si>
    <t>（13）</t>
  </si>
  <si>
    <t>（14）</t>
  </si>
  <si>
    <t>（3）</t>
    <phoneticPr fontId="2"/>
  </si>
  <si>
    <t>延べ
借り上げ日数</t>
    <rPh sb="0" eb="1">
      <t>ノ</t>
    </rPh>
    <rPh sb="3" eb="4">
      <t>カ</t>
    </rPh>
    <rPh sb="5" eb="6">
      <t>ア</t>
    </rPh>
    <rPh sb="7" eb="9">
      <t>ニッスウ</t>
    </rPh>
    <phoneticPr fontId="2"/>
  </si>
  <si>
    <t>体外式膜型人工肺
及び付帯する備品</t>
    <rPh sb="0" eb="4">
      <t>タイガイシキマク</t>
    </rPh>
    <rPh sb="4" eb="5">
      <t>ガタ</t>
    </rPh>
    <rPh sb="5" eb="7">
      <t>ジンコウ</t>
    </rPh>
    <rPh sb="7" eb="8">
      <t>ハイ</t>
    </rPh>
    <rPh sb="9" eb="10">
      <t>オヨ</t>
    </rPh>
    <rPh sb="11" eb="13">
      <t>フタイ</t>
    </rPh>
    <rPh sb="15" eb="17">
      <t>ビヒン</t>
    </rPh>
    <phoneticPr fontId="2"/>
  </si>
  <si>
    <t>※購入額の1/2を補助</t>
    <rPh sb="1" eb="3">
      <t>コウニュウ</t>
    </rPh>
    <rPh sb="3" eb="4">
      <t>ガク</t>
    </rPh>
    <rPh sb="9" eb="11">
      <t>ホジョ</t>
    </rPh>
    <phoneticPr fontId="2"/>
  </si>
  <si>
    <t>※宿泊施設借上に係る室料、有料施設等を除く</t>
    <phoneticPr fontId="2"/>
  </si>
  <si>
    <t>賃金・報酬・謝金</t>
    <rPh sb="0" eb="2">
      <t>チンギン</t>
    </rPh>
    <rPh sb="3" eb="5">
      <t>ホウシュウ</t>
    </rPh>
    <rPh sb="6" eb="8">
      <t>シャキン</t>
    </rPh>
    <phoneticPr fontId="2"/>
  </si>
  <si>
    <t>対象経費</t>
    <rPh sb="0" eb="2">
      <t>タイショウ</t>
    </rPh>
    <rPh sb="2" eb="4">
      <t>ケイヒ</t>
    </rPh>
    <phoneticPr fontId="2"/>
  </si>
  <si>
    <t>（a or b）</t>
  </si>
  <si>
    <t>円</t>
    <rPh sb="0" eb="1">
      <t>エン</t>
    </rPh>
    <phoneticPr fontId="2"/>
  </si>
  <si>
    <t>(E)=（C)or(D)</t>
    <phoneticPr fontId="4"/>
  </si>
  <si>
    <t>円</t>
    <rPh sb="0" eb="1">
      <t>エン</t>
    </rPh>
    <phoneticPr fontId="2"/>
  </si>
  <si>
    <t>（１）</t>
    <phoneticPr fontId="2"/>
  </si>
  <si>
    <t>（２）</t>
  </si>
  <si>
    <t>（３）</t>
  </si>
  <si>
    <t>（４）</t>
  </si>
  <si>
    <t>（５）</t>
  </si>
  <si>
    <t>（６）</t>
  </si>
  <si>
    <t>（７）</t>
  </si>
  <si>
    <t>（８）</t>
  </si>
  <si>
    <t>（９）</t>
  </si>
  <si>
    <t>別紙１から４の様式は次の通りです。</t>
    <rPh sb="0" eb="2">
      <t>ベッシ</t>
    </rPh>
    <rPh sb="7" eb="9">
      <t>ヨウシキ</t>
    </rPh>
    <rPh sb="10" eb="11">
      <t>ツギ</t>
    </rPh>
    <rPh sb="12" eb="13">
      <t>トオ</t>
    </rPh>
    <phoneticPr fontId="2"/>
  </si>
  <si>
    <t>ＨＥＰＡフィルター付きパーテーション</t>
    <rPh sb="9" eb="10">
      <t>ツ</t>
    </rPh>
    <phoneticPr fontId="2"/>
  </si>
  <si>
    <t>ＨＥＰＡフィルター付き
パーテーション</t>
    <rPh sb="9" eb="10">
      <t>ツ</t>
    </rPh>
    <phoneticPr fontId="2"/>
  </si>
  <si>
    <t>ＨＥＰＡフィルター付き
空気清浄機</t>
    <rPh sb="9" eb="10">
      <t>ツ</t>
    </rPh>
    <rPh sb="12" eb="17">
      <t>クウキセイジョウキ</t>
    </rPh>
    <phoneticPr fontId="2"/>
  </si>
  <si>
    <t>金額(円)【a】</t>
    <phoneticPr fontId="2"/>
  </si>
  <si>
    <t>金額(円)【b】</t>
    <phoneticPr fontId="2"/>
  </si>
  <si>
    <t>金額(円)【b】</t>
    <phoneticPr fontId="2"/>
  </si>
  <si>
    <t>選定額(円)</t>
    <phoneticPr fontId="2"/>
  </si>
  <si>
    <t>別紙２_選定額(円)　©</t>
    <rPh sb="0" eb="2">
      <t>ベッシ</t>
    </rPh>
    <phoneticPr fontId="2"/>
  </si>
  <si>
    <t>選定額(円)</t>
    <phoneticPr fontId="2"/>
  </si>
  <si>
    <t>単価(円)</t>
    <phoneticPr fontId="2"/>
  </si>
  <si>
    <t>単価(円)</t>
    <phoneticPr fontId="2"/>
  </si>
  <si>
    <t>単価(円)</t>
    <phoneticPr fontId="2"/>
  </si>
  <si>
    <t>添付資料
番号等</t>
    <rPh sb="0" eb="2">
      <t>テンプ</t>
    </rPh>
    <rPh sb="2" eb="4">
      <t>シリョウ</t>
    </rPh>
    <rPh sb="5" eb="7">
      <t>バンゴウ</t>
    </rPh>
    <rPh sb="7" eb="8">
      <t>トウ</t>
    </rPh>
    <phoneticPr fontId="2"/>
  </si>
  <si>
    <t>事業における
寄付金その他
収入額</t>
    <rPh sb="0" eb="2">
      <t>ジギョウ</t>
    </rPh>
    <phoneticPr fontId="4"/>
  </si>
  <si>
    <t>総事業費　</t>
  </si>
  <si>
    <t xml:space="preserve">総事業費から
寄付金その他
収入額を控除した額 </t>
    <phoneticPr fontId="2"/>
  </si>
  <si>
    <t>(千円未満切捨)円</t>
    <rPh sb="8" eb="9">
      <t>エン</t>
    </rPh>
    <phoneticPr fontId="2"/>
  </si>
  <si>
    <t>(A)</t>
    <phoneticPr fontId="2"/>
  </si>
  <si>
    <t>備考</t>
    <rPh sb="0" eb="1">
      <t>ソナエ</t>
    </rPh>
    <rPh sb="1" eb="2">
      <t>コウ</t>
    </rPh>
    <phoneticPr fontId="4"/>
  </si>
  <si>
    <t>新型コロナウイルス感染症に関する相談窓口設置事業</t>
    <rPh sb="0" eb="2">
      <t>シンガタ</t>
    </rPh>
    <rPh sb="9" eb="12">
      <t>カンセンショウ</t>
    </rPh>
    <rPh sb="13" eb="14">
      <t>カン</t>
    </rPh>
    <rPh sb="16" eb="18">
      <t>ソウダン</t>
    </rPh>
    <rPh sb="18" eb="20">
      <t>マドグチ</t>
    </rPh>
    <rPh sb="20" eb="22">
      <t>セッチ</t>
    </rPh>
    <rPh sb="22" eb="24">
      <t>ジギョウ</t>
    </rPh>
    <phoneticPr fontId="1"/>
  </si>
  <si>
    <t>新型コロナウイルス感染症対策事業</t>
    <rPh sb="0" eb="2">
      <t>シンガタ</t>
    </rPh>
    <rPh sb="9" eb="12">
      <t>カンセンショウ</t>
    </rPh>
    <rPh sb="12" eb="14">
      <t>タイサク</t>
    </rPh>
    <rPh sb="14" eb="16">
      <t>ジギョウ</t>
    </rPh>
    <phoneticPr fontId="1"/>
  </si>
  <si>
    <t>新型コロナウイルス感染症患者等入院医療機関設備整備事業</t>
    <rPh sb="0" eb="2">
      <t>シンガタ</t>
    </rPh>
    <rPh sb="9" eb="12">
      <t>カンセンショウ</t>
    </rPh>
    <rPh sb="12" eb="15">
      <t>カンジャトウ</t>
    </rPh>
    <rPh sb="15" eb="21">
      <t>ニュウインイリョウキカン</t>
    </rPh>
    <rPh sb="21" eb="25">
      <t>セツビセイビ</t>
    </rPh>
    <rPh sb="25" eb="27">
      <t>ジギョウ</t>
    </rPh>
    <phoneticPr fontId="1"/>
  </si>
  <si>
    <t>ＤＭＡＴ・ＤＰＡＴ等医療チーム派遣事業</t>
    <rPh sb="9" eb="10">
      <t>トウ</t>
    </rPh>
    <rPh sb="10" eb="12">
      <t>イリョウ</t>
    </rPh>
    <rPh sb="15" eb="17">
      <t>ハケン</t>
    </rPh>
    <phoneticPr fontId="1"/>
  </si>
  <si>
    <t>新型コロナウイルス感染症により休業等となった医療機関等に対する継続・再開支援事業</t>
  </si>
  <si>
    <t>新型コロナウイルス感染症を疑う患者受入れのための救急・周産期・小児医療体制確保事業</t>
    <rPh sb="0" eb="2">
      <t>シンガタ</t>
    </rPh>
    <rPh sb="9" eb="12">
      <t>カンセンショウ</t>
    </rPh>
    <rPh sb="13" eb="14">
      <t>ウタガ</t>
    </rPh>
    <rPh sb="15" eb="19">
      <t>カンジャウケイ</t>
    </rPh>
    <rPh sb="24" eb="26">
      <t>キュウキュウ</t>
    </rPh>
    <rPh sb="27" eb="30">
      <t>シュウサンキ</t>
    </rPh>
    <rPh sb="31" eb="33">
      <t>ショウニ</t>
    </rPh>
    <rPh sb="33" eb="35">
      <t>イリョウ</t>
    </rPh>
    <rPh sb="35" eb="37">
      <t>タイセイ</t>
    </rPh>
    <rPh sb="37" eb="39">
      <t>カクホ</t>
    </rPh>
    <rPh sb="39" eb="41">
      <t>ジギョウ</t>
    </rPh>
    <phoneticPr fontId="1"/>
  </si>
  <si>
    <t>新型コロナウイルス感染症患者等入院医療機関等における外国人患者の受入れ体制確保事業</t>
  </si>
  <si>
    <t>（14）</t>
    <phoneticPr fontId="2"/>
  </si>
  <si>
    <t>（13）</t>
    <phoneticPr fontId="2"/>
  </si>
  <si>
    <t>（12）</t>
    <phoneticPr fontId="2"/>
  </si>
  <si>
    <t>（11）</t>
    <phoneticPr fontId="2"/>
  </si>
  <si>
    <t>（10）</t>
    <phoneticPr fontId="2"/>
  </si>
  <si>
    <t>新型コロナウイルス感染症患者等入院医療機関等における外国人患者の受入れ体制確保事業</t>
    <phoneticPr fontId="2"/>
  </si>
  <si>
    <t>①＋②</t>
    <phoneticPr fontId="2"/>
  </si>
  <si>
    <t>全自動化学発光酵素免疫測定装置</t>
    <rPh sb="0" eb="9">
      <t>ゼンジドウカガクハッコウコウソ</t>
    </rPh>
    <rPh sb="9" eb="11">
      <t>メンエキ</t>
    </rPh>
    <rPh sb="11" eb="13">
      <t>ソクテイ</t>
    </rPh>
    <rPh sb="13" eb="15">
      <t>ソウチ</t>
    </rPh>
    <phoneticPr fontId="2"/>
  </si>
  <si>
    <t>DMAT・DPAT等医療チーム派遣事業</t>
    <rPh sb="9" eb="10">
      <t>トウ</t>
    </rPh>
    <rPh sb="10" eb="12">
      <t>イリョウ</t>
    </rPh>
    <rPh sb="15" eb="17">
      <t>ハケン</t>
    </rPh>
    <rPh sb="17" eb="19">
      <t>ジギョウ</t>
    </rPh>
    <phoneticPr fontId="2"/>
  </si>
  <si>
    <t>医師
（重点医療機関に派遣する場合）</t>
    <rPh sb="0" eb="2">
      <t>イシ</t>
    </rPh>
    <rPh sb="4" eb="6">
      <t>ジュウテン</t>
    </rPh>
    <rPh sb="6" eb="8">
      <t>イリョウ</t>
    </rPh>
    <rPh sb="8" eb="10">
      <t>キカン</t>
    </rPh>
    <rPh sb="11" eb="13">
      <t>ハケン</t>
    </rPh>
    <rPh sb="15" eb="17">
      <t>バアイ</t>
    </rPh>
    <phoneticPr fontId="2"/>
  </si>
  <si>
    <t>薬剤師
（重点医療機関に派遣する場合）</t>
    <rPh sb="0" eb="3">
      <t>ヤクザイシ</t>
    </rPh>
    <phoneticPr fontId="2"/>
  </si>
  <si>
    <t>ＨＥＰＡフィルター付き空気清浄機
（陰圧対応可能なものに限る）</t>
    <rPh sb="9" eb="10">
      <t>ツ</t>
    </rPh>
    <rPh sb="11" eb="13">
      <t>クウキ</t>
    </rPh>
    <rPh sb="13" eb="16">
      <t>セイジョウキ</t>
    </rPh>
    <rPh sb="18" eb="20">
      <t>インアツ</t>
    </rPh>
    <rPh sb="20" eb="22">
      <t>タイオウ</t>
    </rPh>
    <rPh sb="22" eb="24">
      <t>カノウ</t>
    </rPh>
    <rPh sb="28" eb="29">
      <t>カギ</t>
    </rPh>
    <phoneticPr fontId="2"/>
  </si>
  <si>
    <t>往診等に要する経費</t>
    <rPh sb="0" eb="2">
      <t>オウシン</t>
    </rPh>
    <rPh sb="2" eb="3">
      <t>トウ</t>
    </rPh>
    <rPh sb="4" eb="5">
      <t>ヨウ</t>
    </rPh>
    <rPh sb="7" eb="9">
      <t>ケイヒ</t>
    </rPh>
    <phoneticPr fontId="2"/>
  </si>
  <si>
    <t>時間外勤務手当</t>
    <rPh sb="0" eb="2">
      <t>ジカン</t>
    </rPh>
    <rPh sb="2" eb="3">
      <t>ガイ</t>
    </rPh>
    <rPh sb="3" eb="5">
      <t>キンム</t>
    </rPh>
    <rPh sb="5" eb="7">
      <t>テアテ</t>
    </rPh>
    <phoneticPr fontId="2"/>
  </si>
  <si>
    <t>特殊勤務手当</t>
    <rPh sb="0" eb="2">
      <t>トクシュ</t>
    </rPh>
    <rPh sb="2" eb="4">
      <t>キンム</t>
    </rPh>
    <rPh sb="4" eb="6">
      <t>テアテ</t>
    </rPh>
    <phoneticPr fontId="2"/>
  </si>
  <si>
    <t>医師以外の医療従事者
（重点医療機関に派遣する場合）</t>
    <rPh sb="0" eb="2">
      <t>イシ</t>
    </rPh>
    <rPh sb="2" eb="4">
      <t>イガイ</t>
    </rPh>
    <rPh sb="5" eb="7">
      <t>イリョウ</t>
    </rPh>
    <rPh sb="7" eb="10">
      <t>ジュウジシャ</t>
    </rPh>
    <phoneticPr fontId="2"/>
  </si>
  <si>
    <t>医師
（重点医療機関に派遣する場合）</t>
    <rPh sb="0" eb="2">
      <t>イシ</t>
    </rPh>
    <phoneticPr fontId="2"/>
  </si>
  <si>
    <t>業務調整員
（重点医療機関に派遣する場合）</t>
    <rPh sb="0" eb="2">
      <t>ギョウム</t>
    </rPh>
    <rPh sb="2" eb="4">
      <t>チョウセイ</t>
    </rPh>
    <rPh sb="4" eb="5">
      <t>イン</t>
    </rPh>
    <phoneticPr fontId="2"/>
  </si>
  <si>
    <t>食糧費</t>
    <rPh sb="0" eb="3">
      <t>ショクリョウヒ</t>
    </rPh>
    <phoneticPr fontId="2"/>
  </si>
  <si>
    <t>〇エクセルへの入力にあたっては、薄水色で着色されたセルに、金額や文字を入力してください。</t>
    <rPh sb="7" eb="9">
      <t>ニュウリョク</t>
    </rPh>
    <rPh sb="16" eb="17">
      <t>ウス</t>
    </rPh>
    <rPh sb="17" eb="19">
      <t>ミズイロ</t>
    </rPh>
    <rPh sb="20" eb="22">
      <t>チャクショク</t>
    </rPh>
    <rPh sb="29" eb="31">
      <t>キンガク</t>
    </rPh>
    <rPh sb="32" eb="34">
      <t>モジ</t>
    </rPh>
    <rPh sb="35" eb="37">
      <t>ニュウリョク</t>
    </rPh>
    <phoneticPr fontId="2"/>
  </si>
  <si>
    <t>〇白色（無着色）のセルには、計算式等が既に入力されています。</t>
    <rPh sb="1" eb="2">
      <t>シロ</t>
    </rPh>
    <rPh sb="2" eb="3">
      <t>イロ</t>
    </rPh>
    <rPh sb="4" eb="7">
      <t>ムチャクショク</t>
    </rPh>
    <rPh sb="14" eb="17">
      <t>ケイサンシキ</t>
    </rPh>
    <rPh sb="17" eb="18">
      <t>トウ</t>
    </rPh>
    <rPh sb="19" eb="20">
      <t>スデ</t>
    </rPh>
    <rPh sb="21" eb="23">
      <t>ニュウリョク</t>
    </rPh>
    <phoneticPr fontId="2"/>
  </si>
  <si>
    <t>別紙５</t>
    <rPh sb="0" eb="2">
      <t>ベッシ</t>
    </rPh>
    <phoneticPr fontId="4"/>
  </si>
  <si>
    <t>神奈川県新型コロナウイルス感染症緊急包括支援補助金（医療分）に関する事業実施実績</t>
    <rPh sb="0" eb="4">
      <t>カナガワケン</t>
    </rPh>
    <rPh sb="22" eb="25">
      <t>ホジョキン</t>
    </rPh>
    <rPh sb="26" eb="28">
      <t>イリョウ</t>
    </rPh>
    <rPh sb="28" eb="29">
      <t>ブン</t>
    </rPh>
    <rPh sb="34" eb="36">
      <t>ジギョウ</t>
    </rPh>
    <rPh sb="36" eb="38">
      <t>ジッシ</t>
    </rPh>
    <rPh sb="38" eb="40">
      <t>ジッセキ</t>
    </rPh>
    <phoneticPr fontId="4"/>
  </si>
  <si>
    <t>別紙６</t>
    <rPh sb="0" eb="2">
      <t>ベッシ</t>
    </rPh>
    <phoneticPr fontId="4"/>
  </si>
  <si>
    <t>別紙６（１）</t>
    <rPh sb="0" eb="2">
      <t>ベッシ</t>
    </rPh>
    <phoneticPr fontId="2"/>
  </si>
  <si>
    <t>別紙６（２）</t>
    <rPh sb="0" eb="2">
      <t>ベッシ</t>
    </rPh>
    <phoneticPr fontId="2"/>
  </si>
  <si>
    <t>別紙６（３）</t>
    <rPh sb="0" eb="2">
      <t>ベッシ</t>
    </rPh>
    <phoneticPr fontId="2"/>
  </si>
  <si>
    <t>別紙６（４）</t>
    <rPh sb="0" eb="2">
      <t>ベッシ</t>
    </rPh>
    <phoneticPr fontId="2"/>
  </si>
  <si>
    <t>別紙６（５）</t>
    <rPh sb="0" eb="2">
      <t>ベッシ</t>
    </rPh>
    <phoneticPr fontId="2"/>
  </si>
  <si>
    <t>別紙６（６）</t>
    <rPh sb="0" eb="2">
      <t>ベッシ</t>
    </rPh>
    <phoneticPr fontId="2"/>
  </si>
  <si>
    <t>別紙６（７）</t>
    <rPh sb="0" eb="2">
      <t>ベッシ</t>
    </rPh>
    <phoneticPr fontId="2"/>
  </si>
  <si>
    <t>別紙６（8）</t>
    <rPh sb="0" eb="2">
      <t>ベッシ</t>
    </rPh>
    <phoneticPr fontId="2"/>
  </si>
  <si>
    <t>別紙６（10）</t>
    <rPh sb="0" eb="2">
      <t>ベッシ</t>
    </rPh>
    <phoneticPr fontId="2"/>
  </si>
  <si>
    <t>別紙６（11）</t>
    <rPh sb="0" eb="2">
      <t>ベッシ</t>
    </rPh>
    <phoneticPr fontId="2"/>
  </si>
  <si>
    <t>別紙６（12）</t>
    <rPh sb="0" eb="2">
      <t>ベッシ</t>
    </rPh>
    <phoneticPr fontId="2"/>
  </si>
  <si>
    <t>別紙６（13）</t>
    <rPh sb="0" eb="2">
      <t>ベッシ</t>
    </rPh>
    <phoneticPr fontId="2"/>
  </si>
  <si>
    <t>別紙６（14）</t>
    <rPh sb="0" eb="2">
      <t>ベッシ</t>
    </rPh>
    <phoneticPr fontId="2"/>
  </si>
  <si>
    <t>対象経費支出額</t>
    <phoneticPr fontId="2"/>
  </si>
  <si>
    <t>対象経費支出額</t>
    <rPh sb="0" eb="4">
      <t>タイショウケイヒ</t>
    </rPh>
    <rPh sb="4" eb="6">
      <t>シシュツ</t>
    </rPh>
    <rPh sb="6" eb="7">
      <t>ガク</t>
    </rPh>
    <phoneticPr fontId="2"/>
  </si>
  <si>
    <t>別紙６_総事業費(A)
別紙６_選定額　(D)</t>
    <rPh sb="0" eb="2">
      <t>ベッシ</t>
    </rPh>
    <rPh sb="12" eb="14">
      <t>ベッシ</t>
    </rPh>
    <phoneticPr fontId="2"/>
  </si>
  <si>
    <t>別紙６_総事業費(A)</t>
    <rPh sb="0" eb="2">
      <t>ベッシ</t>
    </rPh>
    <phoneticPr fontId="2"/>
  </si>
  <si>
    <t>別紙６_選定額　(D)</t>
    <rPh sb="0" eb="2">
      <t>ベッシ</t>
    </rPh>
    <phoneticPr fontId="2"/>
  </si>
  <si>
    <t>（9）</t>
    <phoneticPr fontId="2"/>
  </si>
  <si>
    <t>別紙６（9）</t>
    <rPh sb="0" eb="2">
      <t>ベッシ</t>
    </rPh>
    <phoneticPr fontId="2"/>
  </si>
  <si>
    <t>（10）</t>
    <phoneticPr fontId="2"/>
  </si>
  <si>
    <t>（11）</t>
    <phoneticPr fontId="2"/>
  </si>
  <si>
    <t>①入院医療機関</t>
    <rPh sb="1" eb="3">
      <t>ニュウイン</t>
    </rPh>
    <rPh sb="3" eb="5">
      <t>イリョウ</t>
    </rPh>
    <rPh sb="5" eb="7">
      <t>キカン</t>
    </rPh>
    <phoneticPr fontId="2"/>
  </si>
  <si>
    <t>金額(円)【b】</t>
    <phoneticPr fontId="2"/>
  </si>
  <si>
    <t>別紙６_総事業費(A)</t>
    <phoneticPr fontId="2"/>
  </si>
  <si>
    <t>別紙６_選定額　(D)</t>
    <phoneticPr fontId="2"/>
  </si>
  <si>
    <t>〇補助金の実績報告書のうち、【別紙５、別紙６】の作成にあたっては、このエクセルを使用してください。</t>
    <rPh sb="1" eb="4">
      <t>ホジョキン</t>
    </rPh>
    <rPh sb="5" eb="7">
      <t>ジッセキ</t>
    </rPh>
    <rPh sb="7" eb="9">
      <t>ホウコク</t>
    </rPh>
    <rPh sb="9" eb="10">
      <t>ショ</t>
    </rPh>
    <rPh sb="15" eb="17">
      <t>ベッシ</t>
    </rPh>
    <rPh sb="19" eb="21">
      <t>ベッシ</t>
    </rPh>
    <rPh sb="24" eb="26">
      <t>サクセイ</t>
    </rPh>
    <rPh sb="40" eb="42">
      <t>シヨウ</t>
    </rPh>
    <phoneticPr fontId="2"/>
  </si>
  <si>
    <t>別紙６(＃)</t>
    <rPh sb="0" eb="2">
      <t>ベッシ</t>
    </rPh>
    <phoneticPr fontId="2"/>
  </si>
  <si>
    <t>別紙５</t>
    <rPh sb="0" eb="2">
      <t>ベッシ</t>
    </rPh>
    <phoneticPr fontId="2"/>
  </si>
  <si>
    <t>別紙６</t>
    <rPh sb="0" eb="2">
      <t>ベッシ</t>
    </rPh>
    <phoneticPr fontId="2"/>
  </si>
  <si>
    <t>〇別紙６（＃）を作成すると、別紙５、別紙６の必要な項目が自動で転記されます。</t>
    <rPh sb="1" eb="3">
      <t>ベッシ</t>
    </rPh>
    <rPh sb="8" eb="10">
      <t>サクセイ</t>
    </rPh>
    <rPh sb="14" eb="16">
      <t>ベッシ</t>
    </rPh>
    <rPh sb="18" eb="20">
      <t>ベッシ</t>
    </rPh>
    <rPh sb="28" eb="30">
      <t>ジドウ</t>
    </rPh>
    <rPh sb="31" eb="33">
      <t>テンキ</t>
    </rPh>
    <phoneticPr fontId="2"/>
  </si>
  <si>
    <t>〇そのため、別紙６（＃）から作成すると便利です。</t>
    <rPh sb="6" eb="8">
      <t>ベッシ</t>
    </rPh>
    <rPh sb="14" eb="16">
      <t>サクセイ</t>
    </rPh>
    <rPh sb="19" eb="21">
      <t>ベンリ</t>
    </rPh>
    <phoneticPr fontId="2"/>
  </si>
  <si>
    <r>
      <t>このうち、別紙６につきましては、エクセルのシートに</t>
    </r>
    <r>
      <rPr>
        <u/>
        <sz val="11"/>
        <color theme="1"/>
        <rFont val="ＭＳ 明朝"/>
        <family val="1"/>
        <charset val="128"/>
      </rPr>
      <t>（）カッコ</t>
    </r>
    <r>
      <rPr>
        <sz val="11"/>
        <color theme="1"/>
        <rFont val="ＭＳ 明朝"/>
        <family val="2"/>
        <charset val="128"/>
      </rPr>
      <t>で番号が附番されています。各事業ごと別紙６の提出が必要です。</t>
    </r>
    <rPh sb="5" eb="7">
      <t>ベッシ</t>
    </rPh>
    <rPh sb="31" eb="33">
      <t>バンゴウ</t>
    </rPh>
    <rPh sb="34" eb="36">
      <t>フバン</t>
    </rPh>
    <rPh sb="43" eb="46">
      <t>カクジギョウ</t>
    </rPh>
    <rPh sb="48" eb="50">
      <t>ベッシ</t>
    </rPh>
    <rPh sb="52" eb="54">
      <t>テイシュツ</t>
    </rPh>
    <rPh sb="55" eb="57">
      <t>ヒツヨウ</t>
    </rPh>
    <phoneticPr fontId="2"/>
  </si>
  <si>
    <t>対象経費支出額</t>
    <phoneticPr fontId="2"/>
  </si>
  <si>
    <t>事業の実施に要した経費に関する調書（個票）</t>
    <rPh sb="0" eb="2">
      <t>ジギョウ</t>
    </rPh>
    <rPh sb="3" eb="5">
      <t>ジッシ</t>
    </rPh>
    <rPh sb="6" eb="7">
      <t>ヨウ</t>
    </rPh>
    <rPh sb="18" eb="20">
      <t>コヒョウ</t>
    </rPh>
    <phoneticPr fontId="2"/>
  </si>
  <si>
    <t>【医療機関】ＨＥＰＡフィルター付空気清浄機（陰圧対応可能なものに限る）</t>
    <rPh sb="1" eb="3">
      <t>イリョウ</t>
    </rPh>
    <rPh sb="3" eb="5">
      <t>キカン</t>
    </rPh>
    <rPh sb="15" eb="16">
      <t>ツ</t>
    </rPh>
    <rPh sb="16" eb="18">
      <t>クウキ</t>
    </rPh>
    <rPh sb="18" eb="21">
      <t>セイジョウキ</t>
    </rPh>
    <rPh sb="22" eb="24">
      <t>インアツ</t>
    </rPh>
    <rPh sb="24" eb="26">
      <t>タイオウ</t>
    </rPh>
    <rPh sb="26" eb="28">
      <t>カノウ</t>
    </rPh>
    <rPh sb="32" eb="33">
      <t>カギ</t>
    </rPh>
    <phoneticPr fontId="2"/>
  </si>
  <si>
    <t>【薬局】ＨＥＰＡフィルター付空気清浄機
（陰圧対応可能なものに限る）</t>
    <rPh sb="1" eb="3">
      <t>ヤッキョク</t>
    </rPh>
    <rPh sb="13" eb="14">
      <t>ツ</t>
    </rPh>
    <rPh sb="14" eb="16">
      <t>クウキ</t>
    </rPh>
    <rPh sb="16" eb="19">
      <t>セイジョウキ</t>
    </rPh>
    <rPh sb="21" eb="23">
      <t>インアツ</t>
    </rPh>
    <rPh sb="23" eb="25">
      <t>タイオウ</t>
    </rPh>
    <rPh sb="25" eb="27">
      <t>カノウ</t>
    </rPh>
    <rPh sb="31" eb="32">
      <t>カギ</t>
    </rPh>
    <phoneticPr fontId="2"/>
  </si>
  <si>
    <t>（15）</t>
    <phoneticPr fontId="2"/>
  </si>
  <si>
    <t>別紙６（15）</t>
    <rPh sb="0" eb="2">
      <t>ベッシ</t>
    </rPh>
    <phoneticPr fontId="2"/>
  </si>
  <si>
    <t>(B)</t>
    <phoneticPr fontId="2"/>
  </si>
  <si>
    <t>（10）</t>
    <phoneticPr fontId="2"/>
  </si>
  <si>
    <t>令和５年５月</t>
    <rPh sb="0" eb="2">
      <t>レイワ</t>
    </rPh>
    <rPh sb="3" eb="4">
      <t>ネン</t>
    </rPh>
    <rPh sb="5" eb="6">
      <t>ガツ</t>
    </rPh>
    <phoneticPr fontId="2"/>
  </si>
  <si>
    <t>令和５年度神奈川県新型コロナウイルス感染症緊急包括支援補助金（医療分）に関する事業実施実績</t>
    <rPh sb="0" eb="2">
      <t>レイワ</t>
    </rPh>
    <rPh sb="3" eb="5">
      <t>ネンド</t>
    </rPh>
    <phoneticPr fontId="4"/>
  </si>
  <si>
    <t>事業の実施に要した経費精算額算出内訳（令和５年度新型コロナウイルス感染症緊急包括支援補助金（医療分）</t>
    <phoneticPr fontId="4"/>
  </si>
  <si>
    <t>令和５年度</t>
    <rPh sb="0" eb="2">
      <t>レイワ</t>
    </rPh>
    <rPh sb="3" eb="4">
      <t>ネン</t>
    </rPh>
    <rPh sb="4" eb="5">
      <t>ド</t>
    </rPh>
    <phoneticPr fontId="2"/>
  </si>
  <si>
    <t>①軽症者等の療養体制の確保に係る経費（令和５年５月７日まで）、高齢者や妊婦の方の療養体制の確保に係る経費（令和５年５月８日以降）</t>
    <rPh sb="19" eb="21">
      <t>レイワ</t>
    </rPh>
    <rPh sb="22" eb="23">
      <t>ネン</t>
    </rPh>
    <rPh sb="24" eb="25">
      <t>ガツ</t>
    </rPh>
    <rPh sb="26" eb="27">
      <t>ニチ</t>
    </rPh>
    <rPh sb="31" eb="34">
      <t>コウレイシャ</t>
    </rPh>
    <rPh sb="35" eb="37">
      <t>ニンプ</t>
    </rPh>
    <rPh sb="38" eb="39">
      <t>カタ</t>
    </rPh>
    <rPh sb="40" eb="42">
      <t>リョウヨウ</t>
    </rPh>
    <rPh sb="42" eb="44">
      <t>タイセイ</t>
    </rPh>
    <rPh sb="45" eb="47">
      <t>カクホ</t>
    </rPh>
    <rPh sb="48" eb="49">
      <t>カカ</t>
    </rPh>
    <rPh sb="50" eb="52">
      <t>ケイヒ</t>
    </rPh>
    <rPh sb="53" eb="55">
      <t>レイワ</t>
    </rPh>
    <rPh sb="56" eb="57">
      <t>ネン</t>
    </rPh>
    <rPh sb="58" eb="59">
      <t>ガツ</t>
    </rPh>
    <rPh sb="60" eb="61">
      <t>ニチ</t>
    </rPh>
    <rPh sb="61" eb="63">
      <t>イコウ</t>
    </rPh>
    <phoneticPr fontId="2"/>
  </si>
  <si>
    <t>③消毒に係る経費</t>
    <rPh sb="1" eb="3">
      <t>ショウドク</t>
    </rPh>
    <rPh sb="4" eb="5">
      <t>カカ</t>
    </rPh>
    <rPh sb="6" eb="8">
      <t>ケイヒ</t>
    </rPh>
    <phoneticPr fontId="2"/>
  </si>
  <si>
    <r>
      <t>外来対応医療機関設備整備事業</t>
    </r>
    <r>
      <rPr>
        <sz val="10"/>
        <color rgb="FFFF0000"/>
        <rFont val="ＭＳ ゴシック"/>
        <family val="3"/>
        <charset val="128"/>
      </rPr>
      <t>（５月７日までは帰国者・接触者外来等設備整備事業）</t>
    </r>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1"/>
  </si>
  <si>
    <r>
      <t xml:space="preserve">感染症検査機関等設備整備事業
</t>
    </r>
    <r>
      <rPr>
        <sz val="10"/>
        <color rgb="FFFF0000"/>
        <rFont val="ＭＳ ゴシック"/>
        <family val="3"/>
        <charset val="128"/>
      </rPr>
      <t>(令和５年４月１日から５月７日までに生じた費用を対象)</t>
    </r>
    <rPh sb="0" eb="3">
      <t>カンセンショウ</t>
    </rPh>
    <rPh sb="3" eb="5">
      <t>ケンサ</t>
    </rPh>
    <rPh sb="5" eb="7">
      <t>キカン</t>
    </rPh>
    <rPh sb="7" eb="8">
      <t>トウ</t>
    </rPh>
    <rPh sb="8" eb="10">
      <t>セツビ</t>
    </rPh>
    <rPh sb="10" eb="12">
      <t>セイビ</t>
    </rPh>
    <rPh sb="12" eb="14">
      <t>ジギョウ</t>
    </rPh>
    <phoneticPr fontId="1"/>
  </si>
  <si>
    <r>
      <t xml:space="preserve">感染症対策専門家派遣等事業
</t>
    </r>
    <r>
      <rPr>
        <sz val="10"/>
        <color rgb="FFFF0000"/>
        <rFont val="ＭＳ ゴシック"/>
        <family val="3"/>
        <charset val="128"/>
      </rPr>
      <t>(令和５年４月１日から５月７日までに生じた費用を対象)</t>
    </r>
    <rPh sb="0" eb="2">
      <t>カンセン</t>
    </rPh>
    <rPh sb="2" eb="3">
      <t>ショウ</t>
    </rPh>
    <rPh sb="3" eb="5">
      <t>タイサク</t>
    </rPh>
    <rPh sb="5" eb="8">
      <t>センモンカ</t>
    </rPh>
    <rPh sb="8" eb="10">
      <t>ハケン</t>
    </rPh>
    <rPh sb="10" eb="11">
      <t>トウ</t>
    </rPh>
    <rPh sb="11" eb="13">
      <t>ジギョウ</t>
    </rPh>
    <phoneticPr fontId="1"/>
  </si>
  <si>
    <r>
      <t xml:space="preserve">新型コロナウイルス重症患者を診療する医療従事者派遣体制の確保事業
</t>
    </r>
    <r>
      <rPr>
        <sz val="10"/>
        <color rgb="FFFF0000"/>
        <rFont val="ＭＳ ゴシック"/>
        <family val="3"/>
        <charset val="128"/>
      </rPr>
      <t>(令和５年４月１日から５月７日までに生じた費用を対象)</t>
    </r>
    <rPh sb="0" eb="2">
      <t>シンガタ</t>
    </rPh>
    <rPh sb="9" eb="11">
      <t>ジュウショウ</t>
    </rPh>
    <rPh sb="11" eb="13">
      <t>カンジャ</t>
    </rPh>
    <rPh sb="14" eb="16">
      <t>シンリョウ</t>
    </rPh>
    <rPh sb="18" eb="20">
      <t>イリョウ</t>
    </rPh>
    <rPh sb="20" eb="23">
      <t>ジュウジシャ</t>
    </rPh>
    <rPh sb="23" eb="25">
      <t>ハケン</t>
    </rPh>
    <rPh sb="25" eb="27">
      <t>タイセイ</t>
    </rPh>
    <rPh sb="28" eb="30">
      <t>カクホ</t>
    </rPh>
    <rPh sb="30" eb="32">
      <t>ジギョウ</t>
    </rPh>
    <phoneticPr fontId="1"/>
  </si>
  <si>
    <r>
      <t xml:space="preserve">新型コロナウイルスに感染した医師等にかわり診療等を行う医師等派遣体制の確保事業
</t>
    </r>
    <r>
      <rPr>
        <sz val="10"/>
        <color rgb="FFFF0000"/>
        <rFont val="ＭＳ ゴシック"/>
        <family val="3"/>
        <charset val="128"/>
      </rPr>
      <t>(令和５年４月１日から５月７日までに生じた費用を対象)</t>
    </r>
    <phoneticPr fontId="2"/>
  </si>
  <si>
    <r>
      <t xml:space="preserve">医療機関における新型コロナウイルス感染症の外国人患者受入れのための設備整備事業
</t>
    </r>
    <r>
      <rPr>
        <sz val="10"/>
        <color rgb="FFFF0000"/>
        <rFont val="ＭＳ ゴシック"/>
        <family val="3"/>
        <charset val="128"/>
      </rPr>
      <t>(令和５年４月１日から５月７日までに生じた費用を対象)</t>
    </r>
    <phoneticPr fontId="2"/>
  </si>
  <si>
    <r>
      <t xml:space="preserve">新型コロナウイルス感染症重点医療機関等設備整備事業
</t>
    </r>
    <r>
      <rPr>
        <sz val="10"/>
        <color rgb="FFFF0000"/>
        <rFont val="ＭＳ ゴシック"/>
        <family val="3"/>
        <charset val="128"/>
      </rPr>
      <t>(令和５年４月１日から５月７日までに生じた費用を対象)</t>
    </r>
    <phoneticPr fontId="2"/>
  </si>
  <si>
    <t>外来対応医療機関確保事業</t>
    <rPh sb="0" eb="2">
      <t>ガイライ</t>
    </rPh>
    <rPh sb="2" eb="4">
      <t>タイオウ</t>
    </rPh>
    <rPh sb="4" eb="6">
      <t>イリョウ</t>
    </rPh>
    <rPh sb="6" eb="8">
      <t>キカン</t>
    </rPh>
    <rPh sb="8" eb="10">
      <t>カクホ</t>
    </rPh>
    <rPh sb="10" eb="12">
      <t>ジギョウ</t>
    </rPh>
    <phoneticPr fontId="2"/>
  </si>
  <si>
    <t>事業の実施に要した経費精算額算出内訳（令和５年度新型コロナウイルス感染症緊急包括支援補助金（医療分）</t>
    <rPh sb="19" eb="21">
      <t>レイワ</t>
    </rPh>
    <rPh sb="22" eb="23">
      <t>ネン</t>
    </rPh>
    <rPh sb="23" eb="24">
      <t>ド</t>
    </rPh>
    <phoneticPr fontId="2"/>
  </si>
  <si>
    <t>②その他の経費</t>
    <rPh sb="3" eb="4">
      <t>ホカ</t>
    </rPh>
    <rPh sb="5" eb="7">
      <t>ケイヒ</t>
    </rPh>
    <phoneticPr fontId="2"/>
  </si>
  <si>
    <t>新型コロナウイルス感染症患者等入院医療機関等設備整備事業</t>
    <rPh sb="0" eb="2">
      <t>シンガタ</t>
    </rPh>
    <rPh sb="9" eb="12">
      <t>カンセンショウ</t>
    </rPh>
    <rPh sb="12" eb="14">
      <t>カンジャ</t>
    </rPh>
    <rPh sb="14" eb="15">
      <t>トウ</t>
    </rPh>
    <rPh sb="15" eb="21">
      <t>ニュウインイリョウキカン</t>
    </rPh>
    <rPh sb="21" eb="22">
      <t>トウ</t>
    </rPh>
    <rPh sb="22" eb="24">
      <t>セツビ</t>
    </rPh>
    <rPh sb="24" eb="26">
      <t>セイビ</t>
    </rPh>
    <rPh sb="26" eb="28">
      <t>ジギョウ</t>
    </rPh>
    <phoneticPr fontId="2"/>
  </si>
  <si>
    <t>外来対応医療機関設備整備事業(５月７日までは帰国者・接触者外来等設備整備事業）</t>
    <rPh sb="0" eb="2">
      <t>ガイライ</t>
    </rPh>
    <rPh sb="2" eb="4">
      <t>タイオウ</t>
    </rPh>
    <rPh sb="4" eb="6">
      <t>イリョウ</t>
    </rPh>
    <rPh sb="6" eb="8">
      <t>キカン</t>
    </rPh>
    <rPh sb="8" eb="10">
      <t>セツビ</t>
    </rPh>
    <rPh sb="10" eb="12">
      <t>セイビ</t>
    </rPh>
    <rPh sb="12" eb="14">
      <t>ジギョウ</t>
    </rPh>
    <rPh sb="16" eb="17">
      <t>ガツ</t>
    </rPh>
    <rPh sb="18" eb="19">
      <t>ニチ</t>
    </rPh>
    <rPh sb="22" eb="25">
      <t>キコクシャ</t>
    </rPh>
    <rPh sb="26" eb="29">
      <t>セッショクシャ</t>
    </rPh>
    <rPh sb="29" eb="31">
      <t>ガイライ</t>
    </rPh>
    <rPh sb="31" eb="32">
      <t>トウ</t>
    </rPh>
    <rPh sb="32" eb="34">
      <t>セツビ</t>
    </rPh>
    <rPh sb="34" eb="36">
      <t>セイビ</t>
    </rPh>
    <rPh sb="36" eb="38">
      <t>ジギョウ</t>
    </rPh>
    <phoneticPr fontId="2"/>
  </si>
  <si>
    <r>
      <t>感染症検査機関等設備整備事業</t>
    </r>
    <r>
      <rPr>
        <sz val="11"/>
        <color rgb="FFFF0000"/>
        <rFont val="ＭＳ 明朝"/>
        <family val="1"/>
        <charset val="128"/>
      </rPr>
      <t>(令和５年４月１日から５月７日までに生じた費用を対象)</t>
    </r>
    <rPh sb="0" eb="3">
      <t>カンセンショウ</t>
    </rPh>
    <rPh sb="3" eb="12">
      <t>ケンサキカントウセツビセイビ</t>
    </rPh>
    <rPh sb="12" eb="14">
      <t>ジギョウ</t>
    </rPh>
    <phoneticPr fontId="2"/>
  </si>
  <si>
    <r>
      <t>感染症対策専門家派遣等事業</t>
    </r>
    <r>
      <rPr>
        <sz val="11"/>
        <color rgb="FFFF0000"/>
        <rFont val="ＭＳ 明朝"/>
        <family val="1"/>
        <charset val="128"/>
      </rPr>
      <t>(令和５年４月１日から５月７日までに生じた費用を対象)</t>
    </r>
    <phoneticPr fontId="2"/>
  </si>
  <si>
    <r>
      <t>新型コロナウイルス重症患者を診療する医療従事者派遣体制の確保事業</t>
    </r>
    <r>
      <rPr>
        <sz val="11"/>
        <color rgb="FFFF0000"/>
        <rFont val="ＭＳ 明朝"/>
        <family val="1"/>
        <charset val="128"/>
      </rPr>
      <t>(令和５年４月１日から５月７日までに生じた費用を対象)</t>
    </r>
    <rPh sb="9" eb="13">
      <t>ジュウショウカンジャ</t>
    </rPh>
    <rPh sb="14" eb="16">
      <t>シンリョウ</t>
    </rPh>
    <rPh sb="18" eb="20">
      <t>イリョウ</t>
    </rPh>
    <rPh sb="20" eb="23">
      <t>ジュウジシャ</t>
    </rPh>
    <rPh sb="23" eb="25">
      <t>ハケン</t>
    </rPh>
    <rPh sb="25" eb="27">
      <t>タイセイ</t>
    </rPh>
    <rPh sb="28" eb="30">
      <t>カクホ</t>
    </rPh>
    <rPh sb="30" eb="32">
      <t>ジギョウ</t>
    </rPh>
    <phoneticPr fontId="2"/>
  </si>
  <si>
    <t>医師
(臨時の医療施設、健康管理を強化した宿泊療養施設、入院待機ステーション、新型コロナウイルス感染症に感染した入所者に対して継続して療養を行う高齢者施設に派遣する場合）</t>
    <rPh sb="0" eb="2">
      <t>イシ</t>
    </rPh>
    <phoneticPr fontId="2"/>
  </si>
  <si>
    <t>医師以外の医療従事者
(臨時の医療施設、健康管理を強化した宿泊療養施設、入院待機ステーション、新型コロナウイルス感染症に感染した入所者に対して継続して療養を行う高齢者施設に派遣する場合）</t>
    <rPh sb="0" eb="2">
      <t>イシ</t>
    </rPh>
    <rPh sb="2" eb="4">
      <t>イガイ</t>
    </rPh>
    <rPh sb="5" eb="7">
      <t>イリョウ</t>
    </rPh>
    <rPh sb="7" eb="10">
      <t>ジュウジシャ</t>
    </rPh>
    <phoneticPr fontId="2"/>
  </si>
  <si>
    <t>看護職員
（新型コロナウイルス感染症に感染した入所者に対して継続して療養を行う高齢者施設に派遣する場合　令和５年9月30日までの派遣に限った特例）</t>
    <phoneticPr fontId="2"/>
  </si>
  <si>
    <t>業務調整員
（臨時の医療施設、健康管理を強化した宿泊療養施設、新型コロナウイルス感染症に感染した入所者に対して継続して療養を行う高齢者施設に派遣するに派遣する場合）</t>
    <rPh sb="0" eb="2">
      <t>ギョウム</t>
    </rPh>
    <rPh sb="2" eb="4">
      <t>チョウセイ</t>
    </rPh>
    <rPh sb="4" eb="5">
      <t>イン</t>
    </rPh>
    <phoneticPr fontId="2"/>
  </si>
  <si>
    <r>
      <t>新型コロナウイルスに感染した医師等にかわり診療等を行う医師等派遣体制の確保事業</t>
    </r>
    <r>
      <rPr>
        <sz val="11"/>
        <color rgb="FFFF0000"/>
        <rFont val="ＭＳ 明朝"/>
        <family val="1"/>
        <charset val="128"/>
      </rPr>
      <t>(令和５年４月１日から５月７日までに生じた費用を対象)</t>
    </r>
    <rPh sb="0" eb="2">
      <t>シンガタ</t>
    </rPh>
    <rPh sb="10" eb="12">
      <t>カンセン</t>
    </rPh>
    <rPh sb="14" eb="16">
      <t>イシ</t>
    </rPh>
    <rPh sb="16" eb="17">
      <t>トウ</t>
    </rPh>
    <rPh sb="21" eb="23">
      <t>シンリョウ</t>
    </rPh>
    <rPh sb="23" eb="24">
      <t>トウ</t>
    </rPh>
    <rPh sb="25" eb="26">
      <t>オコナ</t>
    </rPh>
    <rPh sb="27" eb="29">
      <t>イシ</t>
    </rPh>
    <rPh sb="29" eb="30">
      <t>トウ</t>
    </rPh>
    <rPh sb="30" eb="32">
      <t>ハケン</t>
    </rPh>
    <rPh sb="32" eb="34">
      <t>タイセイ</t>
    </rPh>
    <rPh sb="35" eb="37">
      <t>カクホ</t>
    </rPh>
    <rPh sb="37" eb="39">
      <t>ジギョウ</t>
    </rPh>
    <phoneticPr fontId="2"/>
  </si>
  <si>
    <r>
      <t>医療機関における新型コロナウイルス感染症の外国人患者受入れのための設備整備事業</t>
    </r>
    <r>
      <rPr>
        <sz val="11"/>
        <color rgb="FFFF0000"/>
        <rFont val="ＭＳ Ｐゴシック"/>
        <family val="3"/>
        <charset val="128"/>
        <scheme val="minor"/>
      </rPr>
      <t>(令和５年４月１日から５月７日までに生じた費用を対象)</t>
    </r>
    <phoneticPr fontId="2"/>
  </si>
  <si>
    <r>
      <t>新型コロナウイルス感染症重点医療機関等設備整備事業</t>
    </r>
    <r>
      <rPr>
        <sz val="11"/>
        <color rgb="FFFF0000"/>
        <rFont val="ＭＳ 明朝"/>
        <family val="1"/>
        <charset val="128"/>
      </rPr>
      <t>(令和５年４月１日から５月７日までに生じた費用を対象)</t>
    </r>
    <rPh sb="0" eb="2">
      <t>シンガタ</t>
    </rPh>
    <rPh sb="9" eb="12">
      <t>カンセンショウ</t>
    </rPh>
    <rPh sb="12" eb="14">
      <t>ジュウテン</t>
    </rPh>
    <rPh sb="14" eb="16">
      <t>イリョウ</t>
    </rPh>
    <rPh sb="16" eb="18">
      <t>キカン</t>
    </rPh>
    <rPh sb="18" eb="19">
      <t>トウ</t>
    </rPh>
    <rPh sb="19" eb="21">
      <t>セツビ</t>
    </rPh>
    <rPh sb="21" eb="23">
      <t>セイビ</t>
    </rPh>
    <rPh sb="23" eb="25">
      <t>ジギョウ</t>
    </rPh>
    <phoneticPr fontId="2"/>
  </si>
  <si>
    <r>
      <t xml:space="preserve">疑い患者に使用する保育器
</t>
    </r>
    <r>
      <rPr>
        <sz val="10"/>
        <color theme="1"/>
        <rFont val="ＭＳ 明朝"/>
        <family val="1"/>
        <charset val="128"/>
      </rPr>
      <t>（周産期医療又は小児医療を担う医療機関）</t>
    </r>
    <rPh sb="0" eb="1">
      <t>ウタガ</t>
    </rPh>
    <rPh sb="2" eb="4">
      <t>カンジャ</t>
    </rPh>
    <rPh sb="5" eb="7">
      <t>シヨウ</t>
    </rPh>
    <rPh sb="9" eb="12">
      <t>ホイクキ</t>
    </rPh>
    <rPh sb="14" eb="17">
      <t>シュウサンキ</t>
    </rPh>
    <rPh sb="17" eb="19">
      <t>イリョウ</t>
    </rPh>
    <rPh sb="19" eb="20">
      <t>マタ</t>
    </rPh>
    <rPh sb="21" eb="23">
      <t>ショウニ</t>
    </rPh>
    <rPh sb="23" eb="25">
      <t>イリョウ</t>
    </rPh>
    <rPh sb="26" eb="27">
      <t>ニナ</t>
    </rPh>
    <rPh sb="28" eb="30">
      <t>イリョウ</t>
    </rPh>
    <rPh sb="30" eb="32">
      <t>キカン</t>
    </rPh>
    <phoneticPr fontId="2"/>
  </si>
  <si>
    <r>
      <t>②軽症者等の療養体制の確保に係る経費</t>
    </r>
    <r>
      <rPr>
        <sz val="11"/>
        <color rgb="FFFF0000"/>
        <rFont val="ＭＳ 明朝"/>
        <family val="1"/>
        <charset val="128"/>
      </rPr>
      <t>(令和５年４月１日から５月７日までに生じた費用を対象)</t>
    </r>
    <rPh sb="1" eb="3">
      <t>ケイショウ</t>
    </rPh>
    <rPh sb="3" eb="4">
      <t>シャ</t>
    </rPh>
    <rPh sb="4" eb="5">
      <t>トウ</t>
    </rPh>
    <rPh sb="6" eb="8">
      <t>リョウヨウ</t>
    </rPh>
    <rPh sb="8" eb="10">
      <t>タイセイ</t>
    </rPh>
    <rPh sb="11" eb="13">
      <t>カクホ</t>
    </rPh>
    <rPh sb="14" eb="15">
      <t>カカ</t>
    </rPh>
    <rPh sb="16" eb="18">
      <t>ケイヒ</t>
    </rPh>
    <phoneticPr fontId="2"/>
  </si>
  <si>
    <t>医薬材料費</t>
    <rPh sb="0" eb="2">
      <t>イヤク</t>
    </rPh>
    <rPh sb="2" eb="5">
      <t>ザイリョウヒ</t>
    </rPh>
    <phoneticPr fontId="2"/>
  </si>
  <si>
    <t>外来対応医療機関確保事業</t>
    <rPh sb="0" eb="2">
      <t>ガイライ</t>
    </rPh>
    <rPh sb="2" eb="4">
      <t>タイオウ</t>
    </rPh>
    <rPh sb="4" eb="6">
      <t>イリョウ</t>
    </rPh>
    <rPh sb="6" eb="8">
      <t>キカン</t>
    </rPh>
    <rPh sb="8" eb="10">
      <t>カクホ</t>
    </rPh>
    <phoneticPr fontId="2"/>
  </si>
  <si>
    <t>患者案内のための看板の設置料</t>
    <rPh sb="0" eb="2">
      <t>カンジャ</t>
    </rPh>
    <rPh sb="2" eb="4">
      <t>アンナイ</t>
    </rPh>
    <rPh sb="8" eb="10">
      <t>カンバン</t>
    </rPh>
    <rPh sb="11" eb="13">
      <t>セッチ</t>
    </rPh>
    <phoneticPr fontId="2"/>
  </si>
  <si>
    <t>ホームページ上に外来対応医療機関であることを明記するための改修費</t>
    <rPh sb="6" eb="7">
      <t>ジョウ</t>
    </rPh>
    <rPh sb="8" eb="10">
      <t>ガイライ</t>
    </rPh>
    <rPh sb="10" eb="12">
      <t>タイオウ</t>
    </rPh>
    <rPh sb="12" eb="14">
      <t>イリョウ</t>
    </rPh>
    <rPh sb="14" eb="16">
      <t>キカン</t>
    </rPh>
    <rPh sb="22" eb="24">
      <t>メイキ</t>
    </rPh>
    <rPh sb="29" eb="32">
      <t>カイシュウヒ</t>
    </rPh>
    <phoneticPr fontId="2"/>
  </si>
  <si>
    <t>換気設備設置のための軽微な改修等の修繕費</t>
    <rPh sb="0" eb="2">
      <t>カンキ</t>
    </rPh>
    <rPh sb="2" eb="4">
      <t>セツビ</t>
    </rPh>
    <rPh sb="4" eb="6">
      <t>セッチ</t>
    </rPh>
    <rPh sb="10" eb="12">
      <t>ケイビ</t>
    </rPh>
    <rPh sb="13" eb="15">
      <t>カイシュウ</t>
    </rPh>
    <rPh sb="15" eb="16">
      <t>トウ</t>
    </rPh>
    <rPh sb="17" eb="20">
      <t>シュウゼンヒ</t>
    </rPh>
    <phoneticPr fontId="2"/>
  </si>
  <si>
    <t>非接触サーモグラフィーカメラ（検温・消毒機能付き等）の購入費</t>
    <rPh sb="0" eb="3">
      <t>ヒセッショク</t>
    </rPh>
    <rPh sb="15" eb="17">
      <t>ケンオン</t>
    </rPh>
    <rPh sb="18" eb="20">
      <t>ショウドク</t>
    </rPh>
    <rPh sb="20" eb="22">
      <t>キノウ</t>
    </rPh>
    <rPh sb="22" eb="23">
      <t>ツ</t>
    </rPh>
    <rPh sb="24" eb="25">
      <t>トウ</t>
    </rPh>
    <rPh sb="27" eb="30">
      <t>コウニュウヒ</t>
    </rPh>
    <phoneticPr fontId="2"/>
  </si>
  <si>
    <t>その他</t>
    <rPh sb="2" eb="3">
      <t>ホカ</t>
    </rPh>
    <phoneticPr fontId="2"/>
  </si>
  <si>
    <t>小計</t>
    <rPh sb="0" eb="2">
      <t>ショウケイ</t>
    </rPh>
    <phoneticPr fontId="2"/>
  </si>
  <si>
    <t>令和５年度神奈川県新型コロナウイルス感染症緊急包括支援補助金（医療分）の実績報告にあたって</t>
    <rPh sb="0" eb="2">
      <t>レイワ</t>
    </rPh>
    <rPh sb="3" eb="5">
      <t>ネンド</t>
    </rPh>
    <rPh sb="5" eb="9">
      <t>カナガワケン</t>
    </rPh>
    <rPh sb="27" eb="30">
      <t>ホジョキン</t>
    </rPh>
    <rPh sb="31" eb="33">
      <t>イリョウ</t>
    </rPh>
    <rPh sb="33" eb="34">
      <t>ブン</t>
    </rPh>
    <rPh sb="36" eb="38">
      <t>ジッセキ</t>
    </rPh>
    <rPh sb="38" eb="40">
      <t>ホウコク</t>
    </rPh>
    <phoneticPr fontId="4"/>
  </si>
  <si>
    <t>別紙６_総事業費計(A)</t>
    <rPh sb="0" eb="2">
      <t>ベッシ</t>
    </rPh>
    <rPh sb="4" eb="8">
      <t>ソウジギョウヒ</t>
    </rPh>
    <rPh sb="8" eb="9">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</si>
</sst>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_ "/>
  </numFmts>
  <fonts count="27" x14ac:knownFonts="1">
    <font>
      <sz val="12"/>
      <color theme="1"/>
      <name val="ＭＳ 明朝"/>
      <family val="2"/>
      <charset val="128"/>
    </font>
    <font>
      <sz val="12"/>
      <color theme="1"/>
      <name val="ＭＳ 明朝"/>
      <family val="2"/>
      <charset val="128"/>
    </font>
    <font>
      <sz val="6"/>
      <name val="ＭＳ 明朝"/>
      <family val="2"/>
      <charset val="128"/>
    </font>
    <font>
      <sz val="9"/>
      <color indexed="81"/>
      <name val="ＭＳ Ｐゴシック"/>
      <family val="3"/>
      <charset val="128"/>
    </font>
    <font>
      <sz val="6"/>
      <name val="ＭＳ Ｐゴシック"/>
      <family val="3"/>
      <charset val="128"/>
    </font>
    <font>
      <sz val="10"/>
      <name val="ＭＳ ゴシック"/>
      <family val="3"/>
      <charset val="128"/>
    </font>
    <font>
      <sz val="11"/>
      <name val="ＭＳ ゴシック"/>
      <family val="3"/>
      <charset val="128"/>
    </font>
    <font>
      <sz val="11"/>
      <color theme="1"/>
      <name val="ＭＳ 明朝"/>
      <family val="1"/>
      <charset val="128"/>
    </font>
    <font>
      <u/>
      <sz val="11"/>
      <color theme="1"/>
      <name val="ＭＳ 明朝"/>
      <family val="1"/>
      <charset val="128"/>
    </font>
    <font>
      <sz val="12"/>
      <color rgb="FF000000"/>
      <name val="ＭＳ 明朝"/>
      <family val="2"/>
      <charset val="128"/>
    </font>
    <font>
      <sz val="11"/>
      <name val="ＭＳ 明朝"/>
      <family val="1"/>
      <charset val="128"/>
    </font>
    <font>
      <sz val="11"/>
      <color rgb="FF000000"/>
      <name val="ＭＳ Ｐゴシック"/>
      <family val="3"/>
      <charset val="128"/>
      <scheme val="minor"/>
    </font>
    <font>
      <sz val="11"/>
      <name val="ＭＳ Ｐゴシック"/>
      <family val="3"/>
      <charset val="128"/>
    </font>
    <font>
      <sz val="11"/>
      <color rgb="FF000000"/>
      <name val="ＭＳ 明朝"/>
      <family val="1"/>
      <charset val="128"/>
    </font>
    <font>
      <b/>
      <sz val="10"/>
      <name val="ＭＳ ゴシック"/>
      <family val="3"/>
      <charset val="128"/>
    </font>
    <font>
      <sz val="12"/>
      <color indexed="81"/>
      <name val="ＭＳ Ｐゴシック"/>
      <family val="3"/>
      <charset val="128"/>
    </font>
    <font>
      <sz val="10"/>
      <color theme="1"/>
      <name val="ＭＳ 明朝"/>
      <family val="1"/>
      <charset val="128"/>
    </font>
    <font>
      <sz val="10"/>
      <name val="ＭＳ Ｐゴシック"/>
      <family val="3"/>
      <charset val="128"/>
    </font>
    <font>
      <sz val="11"/>
      <color theme="1"/>
      <name val="ＭＳ 明朝"/>
      <family val="2"/>
      <charset val="128"/>
    </font>
    <font>
      <sz val="11"/>
      <color rgb="FF000000"/>
      <name val="ＭＳ 明朝"/>
      <family val="2"/>
      <charset val="128"/>
    </font>
    <font>
      <sz val="11"/>
      <color theme="1"/>
      <name val="ＭＳ Ｐゴシック"/>
      <family val="2"/>
    </font>
    <font>
      <u/>
      <sz val="11"/>
      <name val="ＭＳ ゴシック"/>
      <family val="3"/>
      <charset val="128"/>
    </font>
    <font>
      <sz val="11"/>
      <name val="ＭＳ 明朝"/>
      <family val="2"/>
      <charset val="128"/>
    </font>
    <font>
      <sz val="11"/>
      <color rgb="FFFF0000"/>
      <name val="ＭＳ 明朝"/>
      <family val="1"/>
      <charset val="128"/>
    </font>
    <font>
      <sz val="10"/>
      <color rgb="FFFF0000"/>
      <name val="ＭＳ ゴシック"/>
      <family val="3"/>
      <charset val="128"/>
    </font>
    <font>
      <sz val="9"/>
      <name val="ＭＳ ゴシック"/>
      <family val="3"/>
      <charset val="128"/>
    </font>
    <font>
      <sz val="11"/>
      <color rgb="FFFF0000"/>
      <name val="ＭＳ Ｐゴシック"/>
      <family val="3"/>
      <charset val="128"/>
      <scheme val="minor"/>
    </font>
  </fonts>
  <fills count="9">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rgb="FFFFCCFF"/>
        <bgColor rgb="FF000000"/>
      </patternFill>
    </fill>
    <fill>
      <patternFill patternType="solid">
        <fgColor theme="4" tint="0.79998168889431442"/>
        <bgColor rgb="FF000000"/>
      </patternFill>
    </fill>
    <fill>
      <patternFill patternType="solid">
        <fgColor rgb="FFDDEBF7"/>
        <bgColor rgb="FF000000"/>
      </patternFill>
    </fill>
    <fill>
      <patternFill patternType="solid">
        <fgColor theme="0"/>
        <bgColor indexed="64"/>
      </patternFill>
    </fill>
    <fill>
      <patternFill patternType="solid">
        <fgColor theme="4" tint="0.59999389629810485"/>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right/>
      <top style="thin">
        <color auto="1"/>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diagonalDown="1">
      <left style="thin">
        <color auto="1"/>
      </left>
      <right style="thin">
        <color auto="1"/>
      </right>
      <top/>
      <bottom style="thin">
        <color auto="1"/>
      </bottom>
      <diagonal style="thin">
        <color auto="1"/>
      </diagonal>
    </border>
    <border>
      <left style="medium">
        <color indexed="64"/>
      </left>
      <right style="medium">
        <color indexed="64"/>
      </right>
      <top style="medium">
        <color indexed="64"/>
      </top>
      <bottom style="medium">
        <color indexed="64"/>
      </bottom>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left style="medium">
        <color indexed="64"/>
      </left>
      <right/>
      <top style="thin">
        <color indexed="64"/>
      </top>
      <bottom/>
      <diagonal/>
    </border>
    <border>
      <left/>
      <right style="medium">
        <color indexed="64"/>
      </right>
      <top style="thin">
        <color auto="1"/>
      </top>
      <bottom style="thin">
        <color indexed="64"/>
      </bottom>
      <diagonal/>
    </border>
    <border>
      <left style="medium">
        <color indexed="64"/>
      </left>
      <right/>
      <top/>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style="thin">
        <color auto="1"/>
      </left>
      <right style="medium">
        <color indexed="64"/>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9" fillId="0" borderId="0" applyFont="0" applyFill="0" applyBorder="0" applyAlignment="0" applyProtection="0">
      <alignment vertical="center"/>
    </xf>
    <xf numFmtId="0" fontId="12" fillId="0" borderId="0"/>
    <xf numFmtId="38" fontId="12" fillId="0" borderId="0" applyFont="0" applyFill="0" applyBorder="0" applyAlignment="0" applyProtection="0"/>
  </cellStyleXfs>
  <cellXfs count="509">
    <xf numFmtId="0" fontId="0" fillId="0" borderId="0" xfId="0">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Border="1" applyAlignment="1">
      <alignment vertical="center" wrapText="1"/>
    </xf>
    <xf numFmtId="3" fontId="5" fillId="0" borderId="0" xfId="0" applyNumberFormat="1" applyFont="1" applyFill="1" applyBorder="1" applyAlignment="1">
      <alignment vertical="center" wrapText="1"/>
    </xf>
    <xf numFmtId="0" fontId="7" fillId="0" borderId="0" xfId="0" applyFont="1" applyAlignment="1">
      <alignment horizontal="right" vertical="center"/>
    </xf>
    <xf numFmtId="38" fontId="7" fillId="0" borderId="1" xfId="1" applyFont="1" applyBorder="1">
      <alignment vertical="center"/>
    </xf>
    <xf numFmtId="0" fontId="7" fillId="3" borderId="1" xfId="0" applyFont="1" applyFill="1" applyBorder="1">
      <alignment vertical="center"/>
    </xf>
    <xf numFmtId="38" fontId="7" fillId="3" borderId="1" xfId="1" applyFont="1" applyFill="1" applyBorder="1">
      <alignment vertical="center"/>
    </xf>
    <xf numFmtId="0" fontId="10" fillId="0" borderId="0" xfId="0" applyFont="1" applyFill="1" applyAlignment="1">
      <alignment horizontal="right"/>
    </xf>
    <xf numFmtId="0" fontId="5" fillId="0" borderId="0" xfId="4" applyFont="1" applyFill="1" applyAlignment="1">
      <alignment vertical="center"/>
    </xf>
    <xf numFmtId="0" fontId="6" fillId="0" borderId="0" xfId="4" applyFont="1" applyFill="1" applyAlignment="1">
      <alignment vertical="center"/>
    </xf>
    <xf numFmtId="0" fontId="5" fillId="0" borderId="0" xfId="4" applyFont="1" applyFill="1" applyAlignment="1">
      <alignment horizontal="centerContinuous" vertical="center"/>
    </xf>
    <xf numFmtId="0" fontId="5" fillId="0" borderId="0" xfId="4" applyFont="1" applyFill="1" applyAlignment="1">
      <alignment vertical="center" wrapText="1"/>
    </xf>
    <xf numFmtId="0" fontId="5" fillId="0" borderId="0" xfId="4" applyFont="1" applyFill="1" applyAlignment="1">
      <alignment horizontal="right" vertical="center"/>
    </xf>
    <xf numFmtId="0" fontId="8" fillId="0" borderId="0" xfId="0" applyFont="1" applyFill="1" applyAlignment="1"/>
    <xf numFmtId="0" fontId="5" fillId="0" borderId="0" xfId="4" applyFont="1" applyFill="1" applyBorder="1" applyAlignment="1">
      <alignment horizontal="right" vertical="center"/>
    </xf>
    <xf numFmtId="0" fontId="13" fillId="6" borderId="1" xfId="0" applyFont="1" applyFill="1" applyBorder="1">
      <alignment vertical="center"/>
    </xf>
    <xf numFmtId="38" fontId="7" fillId="0" borderId="1" xfId="1" applyFont="1" applyBorder="1" applyProtection="1">
      <alignment vertical="center"/>
      <protection locked="0"/>
    </xf>
    <xf numFmtId="0" fontId="7" fillId="3" borderId="1" xfId="0" applyFont="1" applyFill="1" applyBorder="1" applyAlignment="1">
      <alignment vertical="center" shrinkToFit="1"/>
    </xf>
    <xf numFmtId="0" fontId="10" fillId="3" borderId="1" xfId="0" applyFont="1" applyFill="1" applyBorder="1">
      <alignment vertical="center"/>
    </xf>
    <xf numFmtId="0" fontId="7" fillId="3" borderId="1" xfId="0" applyFont="1" applyFill="1" applyBorder="1" applyProtection="1">
      <alignment vertical="center"/>
      <protection locked="0"/>
    </xf>
    <xf numFmtId="38" fontId="7" fillId="3" borderId="1" xfId="1" applyFont="1" applyFill="1" applyBorder="1" applyProtection="1">
      <alignment vertical="center"/>
      <protection locked="0"/>
    </xf>
    <xf numFmtId="0" fontId="7" fillId="0" borderId="0" xfId="0" applyFont="1" applyAlignment="1" applyProtection="1">
      <alignment horizontal="right" vertical="center"/>
      <protection locked="0"/>
    </xf>
    <xf numFmtId="0" fontId="10" fillId="3" borderId="1" xfId="0" applyFont="1" applyFill="1" applyBorder="1" applyProtection="1">
      <alignment vertical="center"/>
      <protection locked="0"/>
    </xf>
    <xf numFmtId="38" fontId="10" fillId="0" borderId="1" xfId="1" applyFont="1" applyBorder="1" applyProtection="1">
      <alignment vertical="center"/>
      <protection locked="0"/>
    </xf>
    <xf numFmtId="38" fontId="10" fillId="3" borderId="1" xfId="1" applyFont="1" applyFill="1" applyBorder="1" applyProtection="1">
      <alignment vertical="center"/>
      <protection locked="0"/>
    </xf>
    <xf numFmtId="38" fontId="10" fillId="0" borderId="15" xfId="1" applyFont="1" applyBorder="1" applyProtection="1">
      <alignment vertical="center"/>
    </xf>
    <xf numFmtId="38" fontId="10" fillId="0" borderId="1" xfId="1" applyFont="1" applyBorder="1" applyProtection="1">
      <alignment vertical="center"/>
    </xf>
    <xf numFmtId="0" fontId="10" fillId="0" borderId="1" xfId="0" applyFont="1" applyBorder="1" applyProtection="1">
      <alignment vertical="center"/>
      <protection locked="0"/>
    </xf>
    <xf numFmtId="38" fontId="13" fillId="0" borderId="1" xfId="1" applyFont="1" applyFill="1" applyBorder="1">
      <alignment vertical="center"/>
    </xf>
    <xf numFmtId="0" fontId="7" fillId="0" borderId="0" xfId="0" applyFont="1" applyBorder="1" applyAlignment="1">
      <alignment horizontal="center" vertical="center"/>
    </xf>
    <xf numFmtId="0" fontId="7" fillId="0" borderId="0" xfId="0" applyFont="1" applyBorder="1">
      <alignment vertical="center"/>
    </xf>
    <xf numFmtId="38" fontId="7" fillId="0" borderId="1" xfId="1" applyFont="1" applyFill="1" applyBorder="1" applyProtection="1">
      <alignment vertical="center"/>
      <protection locked="0"/>
    </xf>
    <xf numFmtId="38" fontId="7" fillId="0" borderId="1" xfId="1" applyFont="1" applyFill="1" applyBorder="1">
      <alignment vertical="center"/>
    </xf>
    <xf numFmtId="38" fontId="7" fillId="3" borderId="1" xfId="1" applyFont="1" applyFill="1" applyBorder="1" applyAlignment="1">
      <alignment vertical="center"/>
    </xf>
    <xf numFmtId="38" fontId="10" fillId="3" borderId="1" xfId="1" applyFont="1" applyFill="1" applyBorder="1">
      <alignment vertical="center"/>
    </xf>
    <xf numFmtId="38" fontId="10" fillId="3" borderId="1" xfId="1" applyFont="1" applyFill="1" applyBorder="1" applyAlignment="1">
      <alignment vertical="center"/>
    </xf>
    <xf numFmtId="38" fontId="13" fillId="6" borderId="1" xfId="1" applyFont="1" applyFill="1" applyBorder="1">
      <alignment vertical="center"/>
    </xf>
    <xf numFmtId="0" fontId="7" fillId="3" borderId="1" xfId="0" applyFont="1" applyFill="1" applyBorder="1" applyAlignment="1">
      <alignment vertical="center" wrapText="1" shrinkToFi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wrapText="1"/>
    </xf>
    <xf numFmtId="38" fontId="7" fillId="0" borderId="1" xfId="1" applyFont="1" applyFill="1" applyBorder="1" applyAlignment="1">
      <alignment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Border="1" applyAlignment="1">
      <alignment vertical="center"/>
    </xf>
    <xf numFmtId="0" fontId="5" fillId="0" borderId="7" xfId="4" applyFont="1" applyFill="1" applyBorder="1" applyAlignment="1">
      <alignment vertical="center" wrapText="1" shrinkToFit="1"/>
    </xf>
    <xf numFmtId="0" fontId="6" fillId="0" borderId="0" xfId="4" applyFont="1" applyFill="1" applyAlignment="1">
      <alignment horizontal="right" vertical="center"/>
    </xf>
    <xf numFmtId="0" fontId="5" fillId="0" borderId="6" xfId="4" quotePrefix="1" applyFont="1" applyFill="1" applyBorder="1" applyAlignment="1">
      <alignment horizontal="right" vertical="center"/>
    </xf>
    <xf numFmtId="0" fontId="5" fillId="0" borderId="10" xfId="4" quotePrefix="1" applyFont="1" applyFill="1" applyBorder="1" applyAlignment="1">
      <alignment horizontal="right" vertical="center"/>
    </xf>
    <xf numFmtId="0" fontId="5" fillId="0" borderId="14" xfId="4" applyFont="1" applyFill="1" applyBorder="1" applyAlignment="1">
      <alignment vertical="center" wrapText="1" shrinkToFit="1"/>
    </xf>
    <xf numFmtId="3" fontId="5" fillId="0" borderId="3" xfId="4" applyNumberFormat="1" applyFont="1" applyFill="1" applyBorder="1" applyAlignment="1">
      <alignment vertical="center" wrapText="1"/>
    </xf>
    <xf numFmtId="0" fontId="5" fillId="3" borderId="3" xfId="4" applyFont="1" applyFill="1" applyBorder="1" applyAlignment="1">
      <alignment vertical="center" wrapText="1"/>
    </xf>
    <xf numFmtId="0" fontId="5" fillId="3" borderId="1" xfId="4" applyFont="1" applyFill="1" applyBorder="1" applyAlignment="1">
      <alignment vertical="center" wrapText="1" shrinkToFit="1"/>
    </xf>
    <xf numFmtId="0" fontId="14" fillId="0" borderId="0" xfId="4" applyFont="1" applyFill="1" applyAlignment="1">
      <alignment horizontal="left" vertical="center" wrapText="1"/>
    </xf>
    <xf numFmtId="0" fontId="5" fillId="0" borderId="6" xfId="4" quotePrefix="1" applyFont="1" applyFill="1" applyBorder="1" applyAlignment="1">
      <alignment horizontal="right" vertical="center" wrapText="1"/>
    </xf>
    <xf numFmtId="0" fontId="10" fillId="0" borderId="12" xfId="2"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2" borderId="1" xfId="0" applyFont="1" applyFill="1" applyBorder="1" applyAlignment="1" applyProtection="1">
      <alignment horizontal="center" vertical="center"/>
      <protection locked="0"/>
    </xf>
    <xf numFmtId="38" fontId="7" fillId="0" borderId="2" xfId="1" applyFont="1" applyBorder="1">
      <alignment vertical="center"/>
    </xf>
    <xf numFmtId="38" fontId="7" fillId="0" borderId="23" xfId="0" applyNumberFormat="1" applyFont="1" applyBorder="1" applyAlignment="1">
      <alignment vertical="center"/>
    </xf>
    <xf numFmtId="38" fontId="7" fillId="0" borderId="23" xfId="1" applyFont="1" applyFill="1" applyBorder="1">
      <alignment vertical="center"/>
    </xf>
    <xf numFmtId="38" fontId="7" fillId="0" borderId="23" xfId="1" applyFont="1" applyBorder="1" applyAlignment="1">
      <alignment vertical="center"/>
    </xf>
    <xf numFmtId="38" fontId="10" fillId="0" borderId="23" xfId="1" applyFont="1" applyFill="1" applyBorder="1">
      <alignment vertical="center"/>
    </xf>
    <xf numFmtId="38" fontId="7" fillId="0" borderId="24" xfId="1" applyFont="1" applyBorder="1" applyAlignment="1">
      <alignment vertical="center"/>
    </xf>
    <xf numFmtId="38" fontId="7" fillId="0" borderId="23" xfId="1" applyFont="1" applyFill="1" applyBorder="1" applyAlignment="1">
      <alignment vertical="center"/>
    </xf>
    <xf numFmtId="0" fontId="7" fillId="0" borderId="1" xfId="0" applyFont="1" applyBorder="1" applyAlignment="1" applyProtection="1">
      <alignment horizontal="center" vertical="center" wrapText="1"/>
      <protection locked="0"/>
    </xf>
    <xf numFmtId="0" fontId="7" fillId="0" borderId="2" xfId="0" applyFont="1" applyBorder="1" applyAlignment="1">
      <alignment horizontal="center" vertical="center" wrapText="1"/>
    </xf>
    <xf numFmtId="0" fontId="7" fillId="0" borderId="1" xfId="0" applyFont="1" applyBorder="1" applyAlignment="1" applyProtection="1">
      <alignment horizontal="center" vertical="center"/>
      <protection locked="0"/>
    </xf>
    <xf numFmtId="0" fontId="5" fillId="0" borderId="3" xfId="4" applyFont="1" applyFill="1" applyBorder="1" applyAlignment="1">
      <alignment vertical="center"/>
    </xf>
    <xf numFmtId="0" fontId="7" fillId="0" borderId="9" xfId="0" applyFont="1" applyFill="1" applyBorder="1">
      <alignment vertical="center"/>
    </xf>
    <xf numFmtId="0" fontId="7" fillId="3" borderId="1" xfId="0" applyFont="1" applyFill="1" applyBorder="1" applyAlignment="1" applyProtection="1">
      <alignment vertical="center"/>
      <protection locked="0"/>
    </xf>
    <xf numFmtId="38" fontId="7" fillId="0" borderId="1" xfId="1" applyFont="1" applyBorder="1" applyAlignment="1" applyProtection="1">
      <alignment vertical="center"/>
      <protection locked="0"/>
    </xf>
    <xf numFmtId="38" fontId="7" fillId="3" borderId="1" xfId="1" applyFont="1" applyFill="1" applyBorder="1" applyAlignment="1" applyProtection="1">
      <alignment vertical="center"/>
      <protection locked="0"/>
    </xf>
    <xf numFmtId="38" fontId="7" fillId="0" borderId="1" xfId="1" applyFont="1" applyBorder="1" applyAlignment="1" applyProtection="1">
      <alignment vertical="center"/>
    </xf>
    <xf numFmtId="38" fontId="7" fillId="0" borderId="1" xfId="1" applyFont="1" applyFill="1" applyBorder="1" applyAlignment="1" applyProtection="1">
      <alignment vertical="center"/>
      <protection locked="0"/>
    </xf>
    <xf numFmtId="0" fontId="7" fillId="3" borderId="1" xfId="0" applyFont="1" applyFill="1" applyBorder="1" applyAlignment="1">
      <alignment vertical="center"/>
    </xf>
    <xf numFmtId="0" fontId="7" fillId="0" borderId="15" xfId="0" applyFont="1" applyFill="1" applyBorder="1" applyAlignment="1" applyProtection="1">
      <alignment vertical="center"/>
      <protection locked="0"/>
    </xf>
    <xf numFmtId="38" fontId="7" fillId="0" borderId="15" xfId="1" applyFont="1" applyFill="1" applyBorder="1" applyAlignment="1" applyProtection="1">
      <alignment vertical="center"/>
      <protection locked="0"/>
    </xf>
    <xf numFmtId="0" fontId="7" fillId="0" borderId="0" xfId="0" applyFont="1" applyFill="1" applyBorder="1" applyProtection="1">
      <alignment vertical="center"/>
      <protection locked="0"/>
    </xf>
    <xf numFmtId="0" fontId="7" fillId="0" borderId="1" xfId="0" applyFont="1" applyBorder="1" applyAlignment="1" applyProtection="1">
      <alignment vertical="center" wrapText="1"/>
      <protection locked="0"/>
    </xf>
    <xf numFmtId="0" fontId="7" fillId="0" borderId="1" xfId="0" applyFont="1" applyBorder="1" applyAlignment="1">
      <alignment horizontal="center" vertical="center" wrapText="1"/>
    </xf>
    <xf numFmtId="0" fontId="7" fillId="0" borderId="0" xfId="0" applyFont="1">
      <alignment vertical="center"/>
    </xf>
    <xf numFmtId="0" fontId="13" fillId="0" borderId="0" xfId="2" applyFont="1" applyFill="1" applyBorder="1">
      <alignment vertical="center"/>
    </xf>
    <xf numFmtId="0" fontId="13" fillId="2" borderId="1" xfId="2" applyFont="1" applyFill="1" applyBorder="1" applyAlignment="1">
      <alignment horizontal="center" vertical="center" wrapText="1"/>
    </xf>
    <xf numFmtId="0" fontId="13" fillId="0" borderId="6" xfId="2" applyFont="1" applyFill="1" applyBorder="1" applyAlignment="1">
      <alignment horizontal="center" vertical="center"/>
    </xf>
    <xf numFmtId="0" fontId="13" fillId="0" borderId="7" xfId="2" applyFont="1" applyFill="1" applyBorder="1" applyAlignment="1">
      <alignment vertical="center"/>
    </xf>
    <xf numFmtId="0" fontId="13" fillId="3" borderId="1" xfId="2" applyFont="1" applyFill="1" applyBorder="1" applyAlignment="1">
      <alignment horizontal="left" vertical="center"/>
    </xf>
    <xf numFmtId="38" fontId="13" fillId="3" borderId="1" xfId="1" applyFont="1" applyFill="1" applyBorder="1" applyAlignment="1">
      <alignment horizontal="right" vertical="center"/>
    </xf>
    <xf numFmtId="0" fontId="13" fillId="0" borderId="2" xfId="2" applyFont="1" applyFill="1" applyBorder="1" applyAlignment="1">
      <alignment horizontal="center" vertical="center"/>
    </xf>
    <xf numFmtId="0" fontId="13" fillId="0" borderId="1" xfId="2" applyFont="1" applyFill="1" applyBorder="1" applyAlignment="1">
      <alignment horizontal="center" vertical="center"/>
    </xf>
    <xf numFmtId="38" fontId="7" fillId="3" borderId="1" xfId="1" applyFont="1" applyFill="1" applyBorder="1" applyAlignment="1">
      <alignment horizontal="right" vertical="center"/>
    </xf>
    <xf numFmtId="0" fontId="13" fillId="0" borderId="8" xfId="2"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3" xfId="2" applyFont="1" applyFill="1" applyBorder="1" applyAlignment="1">
      <alignment horizontal="center" vertical="center"/>
    </xf>
    <xf numFmtId="0" fontId="13" fillId="0" borderId="7" xfId="2" applyFont="1" applyFill="1" applyBorder="1" applyAlignment="1">
      <alignment horizontal="center" vertical="center"/>
    </xf>
    <xf numFmtId="38" fontId="7" fillId="3" borderId="2" xfId="1" applyFont="1" applyFill="1" applyBorder="1" applyAlignment="1">
      <alignment horizontal="right" vertical="center"/>
    </xf>
    <xf numFmtId="38" fontId="10" fillId="0" borderId="26" xfId="1" applyFont="1" applyFill="1" applyBorder="1">
      <alignment vertical="center"/>
    </xf>
    <xf numFmtId="0" fontId="10" fillId="0" borderId="0" xfId="0" applyFont="1">
      <alignment vertical="center"/>
    </xf>
    <xf numFmtId="0" fontId="7" fillId="0" borderId="25" xfId="0" applyFont="1" applyBorder="1">
      <alignment vertical="center"/>
    </xf>
    <xf numFmtId="0" fontId="10" fillId="0" borderId="0" xfId="0" applyFont="1" applyFill="1" applyBorder="1">
      <alignment vertical="center"/>
    </xf>
    <xf numFmtId="0" fontId="7" fillId="0" borderId="0" xfId="0" applyFont="1" applyFill="1" applyBorder="1">
      <alignment vertical="center"/>
    </xf>
    <xf numFmtId="0" fontId="7" fillId="0" borderId="12"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5" borderId="1" xfId="0" applyFont="1" applyFill="1" applyBorder="1">
      <alignment vertical="center"/>
    </xf>
    <xf numFmtId="38" fontId="7" fillId="0" borderId="1" xfId="3" applyFont="1" applyFill="1" applyBorder="1">
      <alignment vertical="center"/>
    </xf>
    <xf numFmtId="38" fontId="7" fillId="3" borderId="1" xfId="3" applyFont="1" applyFill="1" applyBorder="1">
      <alignment vertical="center"/>
    </xf>
    <xf numFmtId="0" fontId="13" fillId="0" borderId="0" xfId="2" applyFont="1" applyFill="1" applyBorder="1" applyAlignment="1"/>
    <xf numFmtId="0" fontId="7" fillId="3" borderId="2" xfId="0" applyFont="1" applyFill="1" applyBorder="1" applyAlignment="1">
      <alignment vertical="center" wrapText="1"/>
    </xf>
    <xf numFmtId="0" fontId="7" fillId="5" borderId="2" xfId="0" applyFont="1" applyFill="1" applyBorder="1">
      <alignment vertical="center"/>
    </xf>
    <xf numFmtId="38" fontId="7" fillId="0" borderId="1" xfId="0" applyNumberFormat="1" applyFont="1" applyFill="1" applyBorder="1">
      <alignment vertical="center"/>
    </xf>
    <xf numFmtId="0" fontId="13" fillId="3" borderId="1" xfId="2" applyFont="1" applyFill="1" applyBorder="1" applyAlignment="1">
      <alignment vertical="center"/>
    </xf>
    <xf numFmtId="38" fontId="13" fillId="0" borderId="23" xfId="2" applyNumberFormat="1" applyFont="1" applyFill="1" applyBorder="1" applyAlignment="1">
      <alignment vertical="center"/>
    </xf>
    <xf numFmtId="0" fontId="7" fillId="0" borderId="24" xfId="0" applyFont="1" applyFill="1" applyBorder="1" applyProtection="1">
      <alignment vertical="center"/>
      <protection locked="0"/>
    </xf>
    <xf numFmtId="0" fontId="7" fillId="0" borderId="4" xfId="0" applyFont="1" applyFill="1" applyBorder="1" applyProtection="1">
      <alignment vertical="center"/>
      <protection locked="0"/>
    </xf>
    <xf numFmtId="0" fontId="7" fillId="0" borderId="25" xfId="0" applyFont="1" applyFill="1" applyBorder="1" applyProtection="1">
      <alignment vertical="center"/>
      <protection locked="0"/>
    </xf>
    <xf numFmtId="0" fontId="7" fillId="0" borderId="0" xfId="0" applyFont="1" applyProtection="1">
      <alignment vertical="center"/>
      <protection locked="0"/>
    </xf>
    <xf numFmtId="0" fontId="13" fillId="0" borderId="0" xfId="0" applyFont="1" applyFill="1" applyBorder="1">
      <alignment vertical="center"/>
    </xf>
    <xf numFmtId="0" fontId="7" fillId="0" borderId="0" xfId="0" applyFont="1" applyFill="1" applyBorder="1" applyAlignment="1">
      <alignment horizontal="right" vertical="center"/>
    </xf>
    <xf numFmtId="38" fontId="7" fillId="0" borderId="10" xfId="0" applyNumberFormat="1" applyFont="1" applyFill="1" applyBorder="1">
      <alignment vertical="center"/>
    </xf>
    <xf numFmtId="38" fontId="7" fillId="0" borderId="3" xfId="0" applyNumberFormat="1" applyFont="1" applyFill="1" applyBorder="1">
      <alignment vertical="center"/>
    </xf>
    <xf numFmtId="0" fontId="7" fillId="0" borderId="0" xfId="0" applyFont="1" applyFill="1" applyBorder="1" applyAlignment="1">
      <alignment vertical="center"/>
    </xf>
    <xf numFmtId="38" fontId="7" fillId="3" borderId="2" xfId="1" applyFont="1" applyFill="1" applyBorder="1">
      <alignment vertical="center"/>
    </xf>
    <xf numFmtId="0" fontId="13" fillId="3" borderId="1" xfId="2" applyFont="1" applyFill="1" applyBorder="1" applyAlignment="1">
      <alignment horizontal="center" vertical="center"/>
    </xf>
    <xf numFmtId="0" fontId="13" fillId="0" borderId="7" xfId="2" applyFont="1" applyFill="1" applyBorder="1" applyAlignment="1">
      <alignment horizontal="left" vertical="center"/>
    </xf>
    <xf numFmtId="38" fontId="13" fillId="0" borderId="23" xfId="1" applyFont="1" applyFill="1" applyBorder="1">
      <alignment vertical="center"/>
    </xf>
    <xf numFmtId="0" fontId="13" fillId="0" borderId="28" xfId="2" applyFont="1" applyFill="1" applyBorder="1">
      <alignment vertical="center"/>
    </xf>
    <xf numFmtId="0" fontId="13" fillId="0" borderId="26" xfId="2" applyFont="1" applyFill="1" applyBorder="1">
      <alignment vertical="center"/>
    </xf>
    <xf numFmtId="38" fontId="13" fillId="0" borderId="1" xfId="3" applyFont="1" applyFill="1" applyBorder="1">
      <alignment vertical="center"/>
    </xf>
    <xf numFmtId="0" fontId="7" fillId="0" borderId="5" xfId="0" applyFont="1" applyBorder="1" applyAlignment="1">
      <alignment horizontal="right" vertical="center"/>
    </xf>
    <xf numFmtId="0" fontId="7" fillId="0" borderId="18" xfId="0" applyFont="1" applyFill="1" applyBorder="1">
      <alignment vertical="center"/>
    </xf>
    <xf numFmtId="0" fontId="7" fillId="0" borderId="18" xfId="0" applyFont="1" applyFill="1" applyBorder="1" applyAlignment="1">
      <alignment vertical="center"/>
    </xf>
    <xf numFmtId="0" fontId="7" fillId="0" borderId="18" xfId="0" applyFont="1" applyFill="1" applyBorder="1" applyAlignment="1">
      <alignment horizontal="center" vertical="center"/>
    </xf>
    <xf numFmtId="38" fontId="7" fillId="0" borderId="18" xfId="3" applyFont="1" applyFill="1" applyBorder="1">
      <alignment vertical="center"/>
    </xf>
    <xf numFmtId="0" fontId="7" fillId="0" borderId="11" xfId="0" applyFont="1" applyFill="1" applyBorder="1" applyAlignment="1">
      <alignment horizontal="center" vertical="center"/>
    </xf>
    <xf numFmtId="0" fontId="7" fillId="0" borderId="11" xfId="0" applyFont="1" applyFill="1" applyBorder="1">
      <alignment vertical="center"/>
    </xf>
    <xf numFmtId="38" fontId="7" fillId="0" borderId="11" xfId="3" applyFont="1" applyFill="1" applyBorder="1">
      <alignment vertical="center"/>
    </xf>
    <xf numFmtId="0" fontId="7" fillId="0" borderId="11" xfId="0" applyFont="1" applyFill="1" applyBorder="1" applyAlignment="1">
      <alignment vertical="center"/>
    </xf>
    <xf numFmtId="38" fontId="7" fillId="0" borderId="11" xfId="1" applyFont="1" applyFill="1" applyBorder="1">
      <alignment vertical="center"/>
    </xf>
    <xf numFmtId="38" fontId="7" fillId="0" borderId="0" xfId="1" applyFont="1" applyFill="1" applyBorder="1" applyAlignment="1">
      <alignment vertical="center"/>
    </xf>
    <xf numFmtId="0" fontId="7" fillId="0" borderId="25" xfId="0" applyFont="1" applyFill="1" applyBorder="1">
      <alignment vertical="center"/>
    </xf>
    <xf numFmtId="38" fontId="7" fillId="0" borderId="24" xfId="1" applyFont="1" applyBorder="1" applyAlignment="1">
      <alignment horizontal="right" vertical="center"/>
    </xf>
    <xf numFmtId="0" fontId="7" fillId="0" borderId="0" xfId="0" applyFont="1" applyBorder="1" applyAlignment="1">
      <alignment horizontal="left" vertical="center"/>
    </xf>
    <xf numFmtId="0" fontId="7" fillId="0" borderId="18" xfId="0" applyFont="1" applyBorder="1" applyAlignment="1">
      <alignment vertical="center"/>
    </xf>
    <xf numFmtId="38" fontId="7" fillId="0" borderId="18" xfId="1" applyFont="1" applyFill="1" applyBorder="1" applyAlignment="1">
      <alignment vertical="center"/>
    </xf>
    <xf numFmtId="38" fontId="7" fillId="0" borderId="18" xfId="1" applyFont="1" applyBorder="1" applyAlignment="1">
      <alignment vertical="center"/>
    </xf>
    <xf numFmtId="38" fontId="7" fillId="0" borderId="0" xfId="1" applyFont="1" applyBorder="1" applyAlignment="1">
      <alignment vertical="center"/>
    </xf>
    <xf numFmtId="38" fontId="7" fillId="0" borderId="24" xfId="1" applyFont="1" applyFill="1" applyBorder="1" applyAlignment="1">
      <alignment vertical="center"/>
    </xf>
    <xf numFmtId="38" fontId="7" fillId="0" borderId="11" xfId="1" applyFont="1" applyFill="1" applyBorder="1" applyAlignment="1">
      <alignment horizontal="right" vertical="center"/>
    </xf>
    <xf numFmtId="38" fontId="7" fillId="0" borderId="12" xfId="1" applyFont="1" applyFill="1" applyBorder="1" applyAlignment="1">
      <alignment vertical="center"/>
    </xf>
    <xf numFmtId="0" fontId="5" fillId="0" borderId="10" xfId="4" applyFont="1" applyFill="1" applyBorder="1" applyAlignment="1">
      <alignment vertical="center" wrapText="1"/>
    </xf>
    <xf numFmtId="0" fontId="5" fillId="0" borderId="14" xfId="4" applyFont="1" applyFill="1" applyBorder="1" applyAlignment="1">
      <alignment horizontal="center" vertical="center" wrapText="1" shrinkToFit="1"/>
    </xf>
    <xf numFmtId="0" fontId="5" fillId="0" borderId="3" xfId="4" applyFont="1" applyFill="1" applyBorder="1" applyAlignment="1">
      <alignment vertical="center" wrapText="1" shrinkToFit="1"/>
    </xf>
    <xf numFmtId="0" fontId="5" fillId="0" borderId="3" xfId="0" applyFont="1" applyFill="1" applyBorder="1" applyAlignment="1">
      <alignment vertical="center"/>
    </xf>
    <xf numFmtId="0" fontId="5" fillId="0" borderId="3" xfId="4" applyFont="1" applyFill="1" applyBorder="1" applyAlignment="1">
      <alignment horizontal="right" vertical="center"/>
    </xf>
    <xf numFmtId="3" fontId="6" fillId="0" borderId="14" xfId="0" applyNumberFormat="1" applyFont="1" applyFill="1" applyBorder="1" applyAlignment="1">
      <alignment vertical="center" wrapText="1"/>
    </xf>
    <xf numFmtId="3" fontId="6" fillId="3" borderId="3" xfId="0" applyNumberFormat="1" applyFont="1" applyFill="1" applyBorder="1" applyAlignment="1">
      <alignment vertical="center" wrapText="1"/>
    </xf>
    <xf numFmtId="3" fontId="6" fillId="0" borderId="3" xfId="0" applyNumberFormat="1" applyFont="1" applyFill="1" applyBorder="1" applyAlignment="1">
      <alignment vertical="center" wrapText="1"/>
    </xf>
    <xf numFmtId="38" fontId="6" fillId="0" borderId="3" xfId="0" applyNumberFormat="1" applyFont="1" applyFill="1" applyBorder="1" applyAlignment="1">
      <alignment vertical="center" wrapText="1"/>
    </xf>
    <xf numFmtId="3" fontId="6" fillId="0" borderId="3" xfId="0" applyNumberFormat="1" applyFont="1" applyFill="1" applyBorder="1" applyAlignment="1">
      <alignment vertical="center"/>
    </xf>
    <xf numFmtId="38" fontId="6" fillId="0" borderId="1" xfId="5" applyFont="1" applyFill="1" applyBorder="1" applyAlignment="1">
      <alignment vertical="center" wrapText="1" shrinkToFit="1"/>
    </xf>
    <xf numFmtId="38" fontId="6" fillId="0" borderId="3" xfId="5" applyFont="1" applyFill="1" applyBorder="1" applyAlignment="1">
      <alignment vertical="center" wrapText="1" shrinkToFit="1"/>
    </xf>
    <xf numFmtId="0" fontId="13" fillId="2" borderId="2" xfId="2" applyFont="1" applyFill="1" applyBorder="1" applyAlignment="1">
      <alignment horizontal="center" vertical="center"/>
    </xf>
    <xf numFmtId="38" fontId="7" fillId="0" borderId="1" xfId="1" applyFont="1" applyFill="1" applyBorder="1" applyAlignment="1">
      <alignment vertical="center"/>
    </xf>
    <xf numFmtId="38" fontId="7" fillId="3" borderId="1" xfId="1" applyFont="1" applyFill="1" applyBorder="1" applyAlignment="1">
      <alignment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xf>
    <xf numFmtId="0" fontId="13" fillId="4" borderId="3"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38" fontId="7" fillId="0" borderId="11" xfId="1" applyFont="1" applyFill="1" applyBorder="1" applyAlignment="1">
      <alignment vertical="center"/>
    </xf>
    <xf numFmtId="0" fontId="7" fillId="2" borderId="3" xfId="0" applyFont="1" applyFill="1" applyBorder="1" applyAlignment="1">
      <alignment vertical="center"/>
    </xf>
    <xf numFmtId="38" fontId="7" fillId="3" borderId="7" xfId="1" applyFont="1" applyFill="1" applyBorder="1" applyAlignment="1">
      <alignment vertical="center"/>
    </xf>
    <xf numFmtId="38" fontId="7" fillId="3" borderId="13" xfId="1" applyFont="1" applyFill="1" applyBorder="1" applyAlignment="1">
      <alignment vertical="center"/>
    </xf>
    <xf numFmtId="38" fontId="7" fillId="0" borderId="1" xfId="0" applyNumberFormat="1" applyFont="1" applyFill="1" applyBorder="1" applyAlignment="1">
      <alignment vertical="center"/>
    </xf>
    <xf numFmtId="0" fontId="13" fillId="0" borderId="6" xfId="2" applyFont="1" applyFill="1" applyBorder="1" applyAlignment="1">
      <alignment horizontal="center" vertical="center" wrapText="1" shrinkToFit="1"/>
    </xf>
    <xf numFmtId="0" fontId="13" fillId="2" borderId="6" xfId="2" applyFont="1" applyFill="1" applyBorder="1" applyAlignment="1">
      <alignment horizontal="center" vertical="center" wrapText="1"/>
    </xf>
    <xf numFmtId="0" fontId="7" fillId="4"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6" xfId="0" applyFont="1" applyBorder="1" applyAlignment="1">
      <alignment horizontal="center" vertical="center"/>
    </xf>
    <xf numFmtId="0" fontId="13" fillId="0" borderId="10" xfId="2" applyFont="1" applyFill="1" applyBorder="1" applyAlignment="1">
      <alignment horizontal="center" vertical="center" wrapText="1" shrinkToFit="1"/>
    </xf>
    <xf numFmtId="0" fontId="13" fillId="3" borderId="6" xfId="2" applyFont="1" applyFill="1" applyBorder="1" applyAlignment="1">
      <alignment vertical="center"/>
    </xf>
    <xf numFmtId="38" fontId="16" fillId="3" borderId="7" xfId="1" applyFont="1" applyFill="1" applyBorder="1" applyAlignment="1">
      <alignment vertical="center"/>
    </xf>
    <xf numFmtId="0" fontId="7" fillId="0" borderId="1" xfId="0" applyFont="1" applyBorder="1" applyAlignment="1" applyProtection="1">
      <alignment horizontal="center" vertical="center" wrapText="1"/>
      <protection locked="0"/>
    </xf>
    <xf numFmtId="0" fontId="7" fillId="3" borderId="1" xfId="0" applyFont="1" applyFill="1" applyBorder="1" applyAlignment="1" applyProtection="1">
      <alignment vertical="center"/>
      <protection locked="0"/>
    </xf>
    <xf numFmtId="38" fontId="7" fillId="0" borderId="1" xfId="1" applyFont="1" applyFill="1" applyBorder="1" applyAlignment="1" applyProtection="1">
      <alignment vertical="center"/>
    </xf>
    <xf numFmtId="38" fontId="7" fillId="0" borderId="1" xfId="1" applyFont="1" applyFill="1" applyBorder="1" applyAlignment="1" applyProtection="1">
      <alignment vertical="center"/>
      <protection locked="0"/>
    </xf>
    <xf numFmtId="38" fontId="13" fillId="3" borderId="1" xfId="1" applyFont="1" applyFill="1" applyBorder="1">
      <alignment vertical="center"/>
    </xf>
    <xf numFmtId="0" fontId="7" fillId="0" borderId="1" xfId="0" applyFont="1" applyFill="1" applyBorder="1" applyAlignment="1" applyProtection="1">
      <alignment vertical="center"/>
      <protection locked="0"/>
    </xf>
    <xf numFmtId="0" fontId="10" fillId="0" borderId="1" xfId="0" applyFont="1" applyFill="1" applyBorder="1" applyProtection="1">
      <alignment vertical="center"/>
      <protection locked="0"/>
    </xf>
    <xf numFmtId="0" fontId="7" fillId="0" borderId="1" xfId="0" applyFont="1" applyFill="1" applyBorder="1">
      <alignment vertical="center"/>
    </xf>
    <xf numFmtId="0" fontId="5" fillId="0" borderId="3" xfId="0" applyFont="1" applyFill="1" applyBorder="1" applyAlignment="1">
      <alignment horizontal="right" vertical="center"/>
    </xf>
    <xf numFmtId="0" fontId="5" fillId="0" borderId="3" xfId="0" applyFont="1" applyFill="1" applyBorder="1" applyAlignment="1">
      <alignment horizontal="right" vertical="center" wrapText="1"/>
    </xf>
    <xf numFmtId="0" fontId="5" fillId="0" borderId="8" xfId="0" quotePrefix="1" applyFont="1" applyFill="1" applyBorder="1" applyAlignment="1">
      <alignment horizontal="center" vertical="center" wrapText="1"/>
    </xf>
    <xf numFmtId="0" fontId="5" fillId="0" borderId="3" xfId="4" quotePrefix="1" applyFont="1" applyFill="1" applyBorder="1" applyAlignment="1">
      <alignment horizontal="right" vertical="center"/>
    </xf>
    <xf numFmtId="0" fontId="7" fillId="4" borderId="1"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0" borderId="15" xfId="0" applyFont="1" applyFill="1" applyBorder="1" applyAlignment="1" applyProtection="1">
      <alignment vertical="center"/>
      <protection locked="0"/>
    </xf>
    <xf numFmtId="0" fontId="7" fillId="4" borderId="7" xfId="0" applyFont="1" applyFill="1" applyBorder="1" applyAlignment="1">
      <alignment horizontal="center" vertical="center"/>
    </xf>
    <xf numFmtId="0" fontId="7" fillId="0" borderId="15" xfId="0" applyFont="1" applyFill="1" applyBorder="1">
      <alignment vertical="center"/>
    </xf>
    <xf numFmtId="38" fontId="7" fillId="0" borderId="15" xfId="1" applyFont="1" applyBorder="1">
      <alignment vertical="center"/>
    </xf>
    <xf numFmtId="0" fontId="18" fillId="0" borderId="0" xfId="0" applyFont="1">
      <alignment vertical="center"/>
    </xf>
    <xf numFmtId="0" fontId="18" fillId="0" borderId="0" xfId="0" applyFont="1" applyAlignment="1">
      <alignment vertical="center" wrapText="1"/>
    </xf>
    <xf numFmtId="0" fontId="13" fillId="0" borderId="0" xfId="0" applyFont="1" applyFill="1" applyBorder="1" applyAlignment="1">
      <alignment vertical="center" wrapText="1"/>
    </xf>
    <xf numFmtId="0" fontId="18" fillId="0" borderId="1" xfId="0" applyFont="1" applyBorder="1" applyAlignment="1">
      <alignment horizontal="center" vertical="center" wrapText="1"/>
    </xf>
    <xf numFmtId="0" fontId="18" fillId="0" borderId="1" xfId="0" quotePrefix="1" applyFont="1" applyBorder="1" applyAlignment="1">
      <alignment horizontal="right" vertical="center" wrapText="1"/>
    </xf>
    <xf numFmtId="0" fontId="5" fillId="0"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19" fillId="0" borderId="0" xfId="2" applyFont="1" applyFill="1" applyBorder="1">
      <alignment vertical="center"/>
    </xf>
    <xf numFmtId="0" fontId="11" fillId="0" borderId="0" xfId="2" applyFont="1" applyFill="1" applyBorder="1">
      <alignment vertical="center"/>
    </xf>
    <xf numFmtId="0" fontId="19" fillId="0" borderId="6" xfId="2" applyFont="1" applyFill="1" applyBorder="1" applyAlignment="1">
      <alignment horizontal="left" vertical="center"/>
    </xf>
    <xf numFmtId="0" fontId="19" fillId="0" borderId="7" xfId="2" applyFont="1" applyFill="1" applyBorder="1" applyAlignment="1">
      <alignment horizontal="left" vertical="center"/>
    </xf>
    <xf numFmtId="38" fontId="20" fillId="3" borderId="1" xfId="3" applyFont="1" applyFill="1" applyBorder="1">
      <alignment vertical="center"/>
    </xf>
    <xf numFmtId="38" fontId="10" fillId="0" borderId="18" xfId="1" applyFont="1" applyFill="1" applyBorder="1">
      <alignment vertical="center"/>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14" fillId="0" borderId="0" xfId="4" applyFont="1" applyFill="1" applyAlignment="1">
      <alignment horizontal="left" vertical="center" wrapText="1"/>
    </xf>
    <xf numFmtId="0" fontId="5" fillId="0" borderId="8" xfId="4" applyFont="1" applyFill="1" applyBorder="1" applyAlignment="1">
      <alignment horizontal="center" vertical="center" wrapText="1"/>
    </xf>
    <xf numFmtId="0" fontId="5" fillId="0" borderId="2" xfId="4" applyFont="1" applyFill="1" applyBorder="1" applyAlignment="1">
      <alignment horizontal="center" vertical="center" wrapText="1"/>
    </xf>
    <xf numFmtId="38" fontId="13" fillId="3" borderId="6" xfId="1" applyFont="1" applyFill="1" applyBorder="1" applyAlignment="1">
      <alignment vertical="center"/>
    </xf>
    <xf numFmtId="38" fontId="13" fillId="3" borderId="6" xfId="1" applyFont="1" applyFill="1" applyBorder="1" applyAlignment="1">
      <alignment horizontal="center" vertical="center"/>
    </xf>
    <xf numFmtId="38" fontId="7" fillId="0" borderId="6" xfId="1" applyFont="1" applyFill="1" applyBorder="1" applyAlignment="1">
      <alignment vertical="center"/>
    </xf>
    <xf numFmtId="38" fontId="5" fillId="0" borderId="3" xfId="5" applyFont="1" applyFill="1" applyBorder="1" applyAlignment="1">
      <alignment vertical="center" wrapText="1" shrinkToFit="1"/>
    </xf>
    <xf numFmtId="0" fontId="17" fillId="0" borderId="8" xfId="4" applyFont="1" applyFill="1" applyBorder="1" applyAlignment="1">
      <alignment horizontal="center" vertical="center" wrapText="1"/>
    </xf>
    <xf numFmtId="0" fontId="18" fillId="0" borderId="0" xfId="0" applyFont="1" applyAlignment="1">
      <alignment horizontal="center" vertical="center"/>
    </xf>
    <xf numFmtId="0" fontId="18" fillId="0" borderId="0" xfId="0" applyFont="1" applyAlignment="1">
      <alignment horizontal="right" vertical="center"/>
    </xf>
    <xf numFmtId="0" fontId="5" fillId="0" borderId="7" xfId="4" applyFont="1" applyFill="1" applyBorder="1" applyAlignment="1">
      <alignment horizontal="left" vertical="center" wrapText="1" shrinkToFit="1"/>
    </xf>
    <xf numFmtId="176" fontId="6" fillId="0" borderId="2" xfId="4" applyNumberFormat="1" applyFont="1" applyFill="1" applyBorder="1" applyAlignment="1">
      <alignment horizontal="right" vertical="center" wrapText="1" shrinkToFit="1"/>
    </xf>
    <xf numFmtId="0" fontId="5" fillId="0" borderId="6" xfId="4" quotePrefix="1" applyFont="1" applyFill="1" applyBorder="1" applyAlignment="1">
      <alignment horizontal="right" vertical="center" wrapText="1"/>
    </xf>
    <xf numFmtId="0" fontId="13" fillId="2" borderId="2" xfId="2" applyFont="1" applyFill="1" applyBorder="1" applyAlignment="1">
      <alignment horizontal="center" vertical="center"/>
    </xf>
    <xf numFmtId="0" fontId="7" fillId="0"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Border="1" applyAlignment="1" applyProtection="1">
      <alignment horizontal="center" vertical="center" wrapText="1"/>
      <protection locked="0"/>
    </xf>
    <xf numFmtId="0" fontId="13" fillId="3" borderId="1" xfId="2" applyFont="1" applyFill="1" applyBorder="1" applyAlignment="1">
      <alignment horizontal="center" vertical="center"/>
    </xf>
    <xf numFmtId="0" fontId="5" fillId="0" borderId="13" xfId="4" applyFont="1" applyFill="1" applyBorder="1" applyAlignment="1">
      <alignment vertical="center" wrapText="1" shrinkToFit="1"/>
    </xf>
    <xf numFmtId="0" fontId="5" fillId="3" borderId="2" xfId="4" applyFont="1" applyFill="1" applyBorder="1" applyAlignment="1">
      <alignment vertical="center" wrapText="1"/>
    </xf>
    <xf numFmtId="38" fontId="6" fillId="0" borderId="2" xfId="5" applyFont="1" applyFill="1" applyBorder="1" applyAlignment="1">
      <alignment vertical="center" wrapText="1" shrinkToFit="1"/>
    </xf>
    <xf numFmtId="0" fontId="5" fillId="3" borderId="1" xfId="4" applyFont="1" applyFill="1" applyBorder="1" applyAlignment="1">
      <alignment vertical="center" wrapText="1"/>
    </xf>
    <xf numFmtId="3" fontId="6" fillId="0" borderId="13" xfId="0" applyNumberFormat="1" applyFont="1" applyFill="1" applyBorder="1" applyAlignment="1">
      <alignment vertical="center" wrapText="1"/>
    </xf>
    <xf numFmtId="3" fontId="6" fillId="3" borderId="2" xfId="0" applyNumberFormat="1" applyFont="1" applyFill="1" applyBorder="1" applyAlignment="1">
      <alignment vertical="center" wrapText="1"/>
    </xf>
    <xf numFmtId="3" fontId="6" fillId="0" borderId="2"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0" borderId="1" xfId="0" applyNumberFormat="1" applyFont="1" applyFill="1" applyBorder="1" applyAlignment="1">
      <alignment vertical="center" wrapText="1"/>
    </xf>
    <xf numFmtId="3" fontId="6" fillId="3" borderId="3" xfId="0" applyNumberFormat="1" applyFont="1" applyFill="1" applyBorder="1" applyAlignment="1">
      <alignment vertical="center"/>
    </xf>
    <xf numFmtId="38" fontId="7" fillId="0" borderId="2" xfId="1" applyFont="1" applyBorder="1" applyAlignment="1" applyProtection="1">
      <alignment vertical="center"/>
      <protection locked="0"/>
    </xf>
    <xf numFmtId="38" fontId="7" fillId="0" borderId="23" xfId="0" applyNumberFormat="1" applyFont="1" applyBorder="1" applyProtection="1">
      <alignment vertical="center"/>
      <protection locked="0"/>
    </xf>
    <xf numFmtId="38" fontId="7" fillId="0" borderId="23" xfId="0" applyNumberFormat="1" applyFont="1" applyFill="1" applyBorder="1" applyProtection="1">
      <alignment vertical="center"/>
      <protection locked="0"/>
    </xf>
    <xf numFmtId="0" fontId="10" fillId="0" borderId="1" xfId="0" applyFont="1" applyBorder="1" applyAlignment="1" applyProtection="1">
      <alignment vertical="center" wrapText="1"/>
      <protection locked="0"/>
    </xf>
    <xf numFmtId="3" fontId="5" fillId="3" borderId="3" xfId="4" applyNumberFormat="1" applyFont="1" applyFill="1" applyBorder="1" applyAlignment="1">
      <alignment horizontal="left" vertical="center" wrapText="1"/>
    </xf>
    <xf numFmtId="176" fontId="5" fillId="3" borderId="1" xfId="4" applyNumberFormat="1" applyFont="1" applyFill="1" applyBorder="1" applyAlignment="1">
      <alignment horizontal="left" vertical="center" wrapText="1" shrinkToFit="1"/>
    </xf>
    <xf numFmtId="3" fontId="5" fillId="3" borderId="2" xfId="4" applyNumberFormat="1" applyFont="1" applyFill="1" applyBorder="1" applyAlignment="1">
      <alignment vertical="center" wrapText="1"/>
    </xf>
    <xf numFmtId="3" fontId="5" fillId="3" borderId="1" xfId="4" applyNumberFormat="1" applyFont="1" applyFill="1" applyBorder="1" applyAlignment="1">
      <alignment vertical="center" wrapText="1"/>
    </xf>
    <xf numFmtId="38" fontId="5" fillId="3" borderId="3" xfId="1" applyFont="1" applyFill="1" applyBorder="1" applyAlignment="1">
      <alignment vertical="center" wrapText="1"/>
    </xf>
    <xf numFmtId="38" fontId="5" fillId="3" borderId="14" xfId="1" applyFont="1" applyFill="1" applyBorder="1" applyAlignment="1">
      <alignment vertical="center" wrapText="1"/>
    </xf>
    <xf numFmtId="38" fontId="5" fillId="3" borderId="14" xfId="0" applyNumberFormat="1" applyFont="1" applyFill="1" applyBorder="1" applyAlignment="1">
      <alignment vertical="center" wrapText="1"/>
    </xf>
    <xf numFmtId="38" fontId="5" fillId="3" borderId="13" xfId="0" applyNumberFormat="1" applyFont="1" applyFill="1" applyBorder="1" applyAlignment="1">
      <alignment vertical="center" wrapText="1"/>
    </xf>
    <xf numFmtId="38" fontId="5" fillId="3" borderId="7" xfId="0" applyNumberFormat="1" applyFont="1" applyFill="1" applyBorder="1" applyAlignment="1">
      <alignment vertical="center" wrapText="1"/>
    </xf>
    <xf numFmtId="0" fontId="13" fillId="2" borderId="2" xfId="2" applyFont="1" applyFill="1" applyBorder="1" applyAlignment="1">
      <alignment horizontal="center" vertical="center"/>
    </xf>
    <xf numFmtId="0" fontId="7" fillId="0" borderId="1" xfId="0" applyFont="1" applyFill="1" applyBorder="1" applyAlignment="1">
      <alignment horizontal="center" vertical="center" shrinkToFit="1"/>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10" fillId="0" borderId="1" xfId="4" applyFont="1" applyFill="1" applyBorder="1" applyAlignment="1">
      <alignment vertical="center" wrapText="1"/>
    </xf>
    <xf numFmtId="0" fontId="7" fillId="0" borderId="1" xfId="0" applyFont="1" applyBorder="1" applyAlignment="1">
      <alignment vertical="center" wrapText="1"/>
    </xf>
    <xf numFmtId="38" fontId="7" fillId="0" borderId="15" xfId="3" applyFont="1" applyFill="1" applyBorder="1">
      <alignment vertical="center"/>
    </xf>
    <xf numFmtId="0" fontId="5" fillId="3" borderId="8" xfId="4" applyFont="1" applyFill="1" applyBorder="1" applyAlignment="1">
      <alignment vertical="center" wrapText="1"/>
    </xf>
    <xf numFmtId="38" fontId="6" fillId="0" borderId="8" xfId="5" applyFont="1" applyFill="1" applyBorder="1" applyAlignment="1">
      <alignment vertical="center" wrapText="1" shrinkToFit="1"/>
    </xf>
    <xf numFmtId="3" fontId="6" fillId="0" borderId="5" xfId="0" applyNumberFormat="1" applyFont="1" applyFill="1" applyBorder="1" applyAlignment="1">
      <alignment vertical="center" wrapText="1"/>
    </xf>
    <xf numFmtId="38" fontId="5" fillId="3" borderId="5" xfId="0" applyNumberFormat="1" applyFont="1" applyFill="1" applyBorder="1" applyAlignment="1">
      <alignment vertical="center" wrapText="1"/>
    </xf>
    <xf numFmtId="0" fontId="7" fillId="0" borderId="0" xfId="0" applyFont="1" applyFill="1" applyBorder="1">
      <alignment vertical="center"/>
    </xf>
    <xf numFmtId="38" fontId="13" fillId="3" borderId="1" xfId="1" applyFont="1" applyFill="1" applyBorder="1" applyAlignment="1">
      <alignment horizontal="right" vertical="center"/>
    </xf>
    <xf numFmtId="0" fontId="13" fillId="0" borderId="7" xfId="2" applyFont="1" applyFill="1" applyBorder="1" applyAlignment="1">
      <alignment vertical="center"/>
    </xf>
    <xf numFmtId="0" fontId="13" fillId="0" borderId="2" xfId="2" applyFont="1" applyFill="1" applyBorder="1" applyAlignment="1">
      <alignment horizontal="center" vertical="center"/>
    </xf>
    <xf numFmtId="0" fontId="13" fillId="0" borderId="1" xfId="2" applyFont="1" applyFill="1" applyBorder="1" applyAlignment="1">
      <alignment horizontal="center" vertical="center"/>
    </xf>
    <xf numFmtId="0" fontId="13" fillId="0" borderId="8" xfId="2" applyFont="1" applyFill="1" applyBorder="1" applyAlignment="1">
      <alignment horizontal="center" vertical="center"/>
    </xf>
    <xf numFmtId="0" fontId="13" fillId="0" borderId="1" xfId="2" applyFont="1" applyFill="1" applyBorder="1" applyAlignment="1">
      <alignment horizontal="center" vertical="center" wrapText="1"/>
    </xf>
    <xf numFmtId="0" fontId="13" fillId="0" borderId="7" xfId="2" applyFont="1" applyFill="1" applyBorder="1" applyAlignment="1">
      <alignment horizontal="center" vertical="center"/>
    </xf>
    <xf numFmtId="0" fontId="13" fillId="0" borderId="3" xfId="2" applyFont="1" applyFill="1" applyBorder="1" applyAlignment="1">
      <alignment horizontal="center" vertical="center"/>
    </xf>
    <xf numFmtId="0" fontId="22" fillId="0" borderId="1" xfId="0" quotePrefix="1" applyFont="1" applyFill="1" applyBorder="1" applyAlignment="1">
      <alignment horizontal="right" vertical="center" wrapText="1"/>
    </xf>
    <xf numFmtId="0" fontId="10" fillId="0" borderId="0" xfId="0" applyFont="1" applyFill="1">
      <alignmen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1" xfId="0" applyFont="1" applyFill="1" applyBorder="1" applyAlignment="1">
      <alignment horizontal="left" vertical="center" wrapText="1"/>
    </xf>
    <xf numFmtId="38" fontId="5" fillId="3" borderId="1" xfId="0" applyNumberFormat="1" applyFont="1" applyFill="1" applyBorder="1" applyAlignment="1">
      <alignment vertical="center" wrapText="1"/>
    </xf>
    <xf numFmtId="0" fontId="6" fillId="0" borderId="0" xfId="4" applyFont="1" applyFill="1" applyAlignment="1">
      <alignment horizontal="centerContinuous" vertical="center"/>
    </xf>
    <xf numFmtId="0" fontId="0" fillId="0" borderId="0" xfId="0" applyAlignment="1">
      <alignment horizontal="centerContinuous" vertical="center"/>
    </xf>
    <xf numFmtId="0" fontId="23" fillId="0" borderId="6" xfId="2"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7" fillId="4" borderId="1" xfId="0" applyFont="1" applyFill="1" applyBorder="1" applyAlignment="1">
      <alignment horizontal="center" vertical="center"/>
    </xf>
    <xf numFmtId="0" fontId="7" fillId="0" borderId="7" xfId="0" applyFont="1" applyFill="1" applyBorder="1" applyAlignment="1">
      <alignment horizontal="center" vertical="center"/>
    </xf>
    <xf numFmtId="0" fontId="13" fillId="2" borderId="2" xfId="2"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 xfId="0" applyFont="1" applyBorder="1" applyAlignment="1" applyProtection="1">
      <alignment horizontal="center" vertical="center" wrapText="1"/>
      <protection locked="0"/>
    </xf>
    <xf numFmtId="0" fontId="24" fillId="0" borderId="7" xfId="4" applyFont="1" applyFill="1" applyBorder="1" applyAlignment="1">
      <alignment vertical="center" wrapText="1" shrinkToFit="1"/>
    </xf>
    <xf numFmtId="0" fontId="5" fillId="0" borderId="6" xfId="4" quotePrefix="1" applyFont="1" applyFill="1" applyBorder="1" applyAlignment="1">
      <alignment horizontal="center" vertical="center" wrapText="1"/>
    </xf>
    <xf numFmtId="0" fontId="5" fillId="0" borderId="10" xfId="4" quotePrefix="1" applyFont="1" applyFill="1" applyBorder="1" applyAlignment="1">
      <alignment horizontal="center" vertical="center"/>
    </xf>
    <xf numFmtId="0" fontId="25" fillId="0" borderId="6" xfId="4" quotePrefix="1" applyFont="1" applyFill="1" applyBorder="1" applyAlignment="1">
      <alignment horizontal="center" vertical="center" wrapText="1"/>
    </xf>
    <xf numFmtId="0" fontId="25" fillId="0" borderId="10" xfId="4" quotePrefix="1" applyFont="1" applyFill="1" applyBorder="1" applyAlignment="1">
      <alignment horizontal="center" vertical="center"/>
    </xf>
    <xf numFmtId="0" fontId="25" fillId="0" borderId="9" xfId="4" quotePrefix="1"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3" fillId="0" borderId="2" xfId="0" applyFont="1" applyBorder="1" applyAlignment="1">
      <alignment horizontal="center" vertical="center" wrapText="1"/>
    </xf>
    <xf numFmtId="0" fontId="7" fillId="4" borderId="2"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7" fillId="3" borderId="1" xfId="0" applyFont="1" applyFill="1" applyBorder="1" applyProtection="1">
      <alignment vertical="center"/>
    </xf>
    <xf numFmtId="0" fontId="7" fillId="0" borderId="0" xfId="0" applyFont="1" applyBorder="1" applyProtection="1">
      <alignment vertical="center"/>
    </xf>
    <xf numFmtId="0" fontId="0" fillId="0" borderId="0" xfId="0" applyBorder="1" applyProtection="1">
      <alignment vertical="center"/>
    </xf>
    <xf numFmtId="0" fontId="7" fillId="0" borderId="0" xfId="0" applyFont="1" applyFill="1" applyBorder="1" applyProtection="1">
      <alignment vertical="center"/>
    </xf>
    <xf numFmtId="0" fontId="13" fillId="0" borderId="0" xfId="2" applyFont="1" applyFill="1" applyBorder="1" applyProtection="1">
      <alignment vertical="center"/>
    </xf>
    <xf numFmtId="38" fontId="7" fillId="0" borderId="30" xfId="0" applyNumberFormat="1" applyFont="1" applyFill="1" applyBorder="1" applyProtection="1">
      <alignment vertical="center"/>
    </xf>
    <xf numFmtId="38" fontId="7" fillId="0" borderId="29" xfId="0" applyNumberFormat="1" applyFont="1" applyFill="1" applyBorder="1" applyProtection="1">
      <alignment vertical="center"/>
    </xf>
    <xf numFmtId="0" fontId="7" fillId="8" borderId="2" xfId="0" applyFont="1" applyFill="1" applyBorder="1" applyAlignment="1" applyProtection="1">
      <alignment horizontal="center" vertical="center"/>
    </xf>
    <xf numFmtId="0" fontId="7" fillId="8" borderId="8"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38" fontId="7" fillId="0" borderId="31" xfId="1" applyFont="1" applyBorder="1" applyAlignment="1" applyProtection="1">
      <alignment horizontal="right" vertical="center"/>
    </xf>
    <xf numFmtId="0" fontId="5" fillId="0" borderId="1" xfId="4" applyFont="1" applyFill="1" applyBorder="1" applyAlignment="1">
      <alignment vertical="center" wrapText="1" shrinkToFit="1"/>
    </xf>
    <xf numFmtId="38" fontId="7" fillId="0" borderId="16" xfId="1" applyFont="1" applyFill="1" applyBorder="1" applyAlignment="1">
      <alignment vertical="center"/>
    </xf>
    <xf numFmtId="38" fontId="7" fillId="0" borderId="17" xfId="1" applyFont="1" applyFill="1" applyBorder="1" applyAlignment="1">
      <alignment vertical="center"/>
    </xf>
    <xf numFmtId="38" fontId="7" fillId="0" borderId="22" xfId="1" applyFont="1" applyFill="1" applyBorder="1" applyAlignment="1">
      <alignment vertical="center"/>
    </xf>
    <xf numFmtId="0" fontId="13" fillId="0" borderId="4" xfId="2" applyFont="1" applyFill="1" applyBorder="1" applyAlignment="1">
      <alignment vertical="center"/>
    </xf>
    <xf numFmtId="0" fontId="13" fillId="0" borderId="5" xfId="2" applyFont="1" applyFill="1" applyBorder="1" applyAlignment="1">
      <alignment vertical="center"/>
    </xf>
    <xf numFmtId="0" fontId="13" fillId="0" borderId="10" xfId="2" applyFont="1" applyFill="1" applyBorder="1" applyAlignment="1">
      <alignment vertical="center"/>
    </xf>
    <xf numFmtId="0" fontId="13" fillId="0" borderId="14" xfId="2" applyFont="1" applyFill="1" applyBorder="1" applyAlignment="1">
      <alignment vertical="center"/>
    </xf>
    <xf numFmtId="38" fontId="7" fillId="3" borderId="32" xfId="1" applyFont="1" applyFill="1" applyBorder="1" applyAlignment="1">
      <alignment vertical="center"/>
    </xf>
    <xf numFmtId="0" fontId="7"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38" fontId="13" fillId="3" borderId="32" xfId="1" applyFont="1" applyFill="1" applyBorder="1" applyAlignment="1">
      <alignment horizontal="right" vertical="center"/>
    </xf>
    <xf numFmtId="38" fontId="16" fillId="3" borderId="32" xfId="1" applyFont="1" applyFill="1" applyBorder="1" applyAlignment="1">
      <alignment vertical="center"/>
    </xf>
    <xf numFmtId="41" fontId="7" fillId="7" borderId="32" xfId="1" applyNumberFormat="1" applyFont="1" applyFill="1" applyBorder="1" applyProtection="1">
      <alignment vertical="center"/>
    </xf>
    <xf numFmtId="41" fontId="7" fillId="7" borderId="1" xfId="1" applyNumberFormat="1" applyFont="1" applyFill="1" applyBorder="1" applyProtection="1">
      <alignment vertical="center"/>
    </xf>
    <xf numFmtId="0" fontId="7" fillId="7" borderId="32" xfId="0" applyFont="1" applyFill="1" applyBorder="1" applyProtection="1">
      <alignment vertical="center"/>
    </xf>
    <xf numFmtId="38" fontId="7" fillId="7" borderId="32" xfId="1" applyFont="1" applyFill="1" applyBorder="1" applyProtection="1">
      <alignment vertical="center"/>
    </xf>
    <xf numFmtId="0" fontId="7" fillId="7" borderId="32" xfId="0" applyFont="1" applyFill="1" applyBorder="1" applyProtection="1">
      <alignment vertical="center"/>
      <protection locked="0"/>
    </xf>
    <xf numFmtId="38" fontId="13" fillId="7" borderId="32" xfId="1" applyFont="1" applyFill="1" applyBorder="1" applyAlignment="1" applyProtection="1">
      <alignment horizontal="right" vertical="center"/>
      <protection locked="0"/>
    </xf>
    <xf numFmtId="38" fontId="7" fillId="7" borderId="1" xfId="1" applyFont="1" applyFill="1" applyBorder="1" applyProtection="1">
      <alignment vertical="center"/>
    </xf>
    <xf numFmtId="38" fontId="13" fillId="3" borderId="1" xfId="1" applyFont="1" applyFill="1" applyBorder="1" applyAlignment="1" applyProtection="1">
      <alignment horizontal="right" vertical="center"/>
      <protection locked="0"/>
    </xf>
    <xf numFmtId="0" fontId="18" fillId="0" borderId="0" xfId="0" applyFont="1" applyAlignment="1">
      <alignment vertical="center" wrapText="1"/>
    </xf>
    <xf numFmtId="0" fontId="21" fillId="0" borderId="0" xfId="4" applyFont="1" applyFill="1" applyAlignment="1">
      <alignment horizontal="center" vertical="center" wrapText="1"/>
    </xf>
    <xf numFmtId="0" fontId="18" fillId="0" borderId="18" xfId="0" applyFont="1" applyBorder="1" applyAlignment="1">
      <alignment vertical="center" wrapText="1"/>
    </xf>
    <xf numFmtId="0" fontId="18" fillId="3" borderId="1" xfId="0" applyFont="1" applyFill="1" applyBorder="1" applyAlignment="1">
      <alignment vertical="center" wrapText="1"/>
    </xf>
    <xf numFmtId="0" fontId="18" fillId="0" borderId="11" xfId="0" applyFont="1" applyBorder="1" applyAlignment="1">
      <alignment vertical="center" wrapText="1"/>
    </xf>
    <xf numFmtId="0" fontId="13" fillId="0" borderId="0" xfId="0" applyFont="1" applyFill="1" applyBorder="1" applyAlignment="1">
      <alignment vertical="center" wrapText="1"/>
    </xf>
    <xf numFmtId="0" fontId="14" fillId="0" borderId="0" xfId="4" applyFont="1" applyFill="1" applyAlignment="1">
      <alignment horizontal="left" vertical="center" wrapText="1"/>
    </xf>
    <xf numFmtId="0" fontId="5" fillId="3" borderId="0" xfId="4" applyFont="1" applyFill="1" applyBorder="1" applyAlignment="1">
      <alignment horizontal="center" vertical="center"/>
    </xf>
    <xf numFmtId="0" fontId="5" fillId="0" borderId="3"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8"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5" fillId="0" borderId="14" xfId="4" applyFont="1" applyFill="1" applyBorder="1" applyAlignment="1">
      <alignment horizontal="center" vertical="center" wrapText="1"/>
    </xf>
    <xf numFmtId="0" fontId="13" fillId="2" borderId="1"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1" xfId="2" applyFont="1" applyFill="1" applyBorder="1" applyAlignment="1">
      <alignment horizontal="center" vertical="center" wrapText="1"/>
    </xf>
    <xf numFmtId="0" fontId="13" fillId="0" borderId="9" xfId="2" applyFont="1" applyFill="1" applyBorder="1" applyAlignment="1">
      <alignment horizontal="center" vertical="center"/>
    </xf>
    <xf numFmtId="0" fontId="13" fillId="0" borderId="13" xfId="2" applyFont="1" applyFill="1" applyBorder="1" applyAlignment="1">
      <alignment horizontal="center" vertical="center"/>
    </xf>
    <xf numFmtId="0" fontId="13" fillId="0" borderId="6" xfId="2" applyFont="1" applyFill="1" applyBorder="1" applyAlignment="1">
      <alignment horizontal="center" vertical="center"/>
    </xf>
    <xf numFmtId="0" fontId="13" fillId="0" borderId="12" xfId="2" applyFont="1" applyFill="1" applyBorder="1" applyAlignment="1">
      <alignment horizontal="center" vertical="center"/>
    </xf>
    <xf numFmtId="0" fontId="7" fillId="3" borderId="6" xfId="0" applyFont="1" applyFill="1" applyBorder="1" applyAlignment="1">
      <alignment vertical="center"/>
    </xf>
    <xf numFmtId="0" fontId="7" fillId="3" borderId="12" xfId="0" applyFont="1" applyFill="1" applyBorder="1" applyAlignment="1">
      <alignment vertical="center"/>
    </xf>
    <xf numFmtId="0" fontId="7" fillId="3" borderId="7" xfId="0" applyFont="1" applyFill="1" applyBorder="1" applyAlignment="1">
      <alignment vertical="center"/>
    </xf>
    <xf numFmtId="0" fontId="13" fillId="0" borderId="4" xfId="2" applyFont="1" applyFill="1" applyBorder="1" applyAlignment="1">
      <alignment horizontal="center" vertical="center"/>
    </xf>
    <xf numFmtId="0" fontId="13" fillId="0" borderId="5" xfId="2" applyFont="1" applyFill="1" applyBorder="1" applyAlignment="1">
      <alignment horizontal="center" vertical="center"/>
    </xf>
    <xf numFmtId="0" fontId="13" fillId="0" borderId="10" xfId="2" applyFont="1" applyFill="1" applyBorder="1" applyAlignment="1">
      <alignment horizontal="center" vertical="center"/>
    </xf>
    <xf numFmtId="0" fontId="13" fillId="0" borderId="14" xfId="2" applyFont="1" applyFill="1" applyBorder="1" applyAlignment="1">
      <alignment horizontal="center" vertical="center"/>
    </xf>
    <xf numFmtId="0" fontId="7" fillId="4" borderId="9" xfId="0" applyFont="1" applyFill="1" applyBorder="1" applyAlignment="1">
      <alignment horizontal="center" vertical="center"/>
    </xf>
    <xf numFmtId="0" fontId="7" fillId="4" borderId="18"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4" xfId="0" applyFont="1" applyFill="1" applyBorder="1" applyAlignment="1">
      <alignment horizontal="center" vertical="center"/>
    </xf>
    <xf numFmtId="0" fontId="13" fillId="2" borderId="12"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wrapText="1"/>
    </xf>
    <xf numFmtId="0" fontId="13" fillId="2" borderId="3" xfId="2" applyFont="1" applyFill="1" applyBorder="1" applyAlignment="1">
      <alignment horizontal="center" vertical="center" wrapText="1"/>
    </xf>
    <xf numFmtId="0" fontId="13" fillId="2" borderId="6" xfId="2" applyFont="1" applyFill="1" applyBorder="1" applyAlignment="1">
      <alignment horizontal="center" vertical="center" wrapText="1"/>
    </xf>
    <xf numFmtId="0" fontId="13" fillId="2" borderId="12" xfId="2" applyFont="1" applyFill="1" applyBorder="1" applyAlignment="1">
      <alignment horizontal="center" vertical="center" wrapText="1"/>
    </xf>
    <xf numFmtId="0" fontId="13" fillId="2" borderId="7" xfId="2"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19"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shrinkToFit="1"/>
    </xf>
    <xf numFmtId="0" fontId="13" fillId="4" borderId="6" xfId="0" applyFont="1" applyFill="1" applyBorder="1" applyAlignment="1">
      <alignment horizontal="center" vertical="center" shrinkToFit="1"/>
    </xf>
    <xf numFmtId="0" fontId="13" fillId="4" borderId="7" xfId="0" applyFont="1" applyFill="1" applyBorder="1" applyAlignment="1">
      <alignment horizontal="center" vertical="center" shrinkToFit="1"/>
    </xf>
    <xf numFmtId="38" fontId="7" fillId="0" borderId="16" xfId="1" applyFont="1" applyFill="1" applyBorder="1" applyAlignment="1">
      <alignment horizontal="center" vertical="center"/>
    </xf>
    <xf numFmtId="38" fontId="7" fillId="0" borderId="17" xfId="1" applyFont="1" applyFill="1" applyBorder="1" applyAlignment="1">
      <alignment horizontal="center" vertical="center"/>
    </xf>
    <xf numFmtId="38" fontId="7" fillId="0" borderId="22" xfId="1" applyFont="1" applyFill="1" applyBorder="1" applyAlignment="1">
      <alignment horizontal="center" vertical="center"/>
    </xf>
    <xf numFmtId="0" fontId="10" fillId="0" borderId="6" xfId="2" applyFont="1" applyFill="1" applyBorder="1" applyAlignment="1">
      <alignment horizontal="center" vertical="center"/>
    </xf>
    <xf numFmtId="0" fontId="10" fillId="0" borderId="12" xfId="2" applyFont="1" applyFill="1" applyBorder="1" applyAlignment="1">
      <alignment horizontal="center" vertical="center"/>
    </xf>
    <xf numFmtId="0" fontId="7" fillId="0" borderId="6" xfId="0" applyFont="1" applyBorder="1" applyAlignment="1">
      <alignment horizontal="center" vertical="center"/>
    </xf>
    <xf numFmtId="0" fontId="7" fillId="0" borderId="27"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2" xfId="0" applyFont="1" applyBorder="1" applyAlignment="1">
      <alignment horizontal="center" vertical="center" wrapText="1"/>
    </xf>
    <xf numFmtId="38" fontId="7" fillId="3" borderId="2" xfId="1" applyFont="1" applyFill="1" applyBorder="1" applyAlignment="1">
      <alignment horizontal="center" vertical="center"/>
    </xf>
    <xf numFmtId="38" fontId="7" fillId="3" borderId="8" xfId="1" applyFont="1" applyFill="1" applyBorder="1" applyAlignment="1">
      <alignment horizontal="center" vertical="center"/>
    </xf>
    <xf numFmtId="38" fontId="7" fillId="3" borderId="3" xfId="1" applyFont="1" applyFill="1" applyBorder="1" applyAlignment="1">
      <alignment horizontal="center" vertical="center"/>
    </xf>
    <xf numFmtId="38" fontId="7" fillId="0" borderId="2" xfId="1" applyFont="1" applyBorder="1" applyAlignment="1">
      <alignment horizontal="right" vertical="center"/>
    </xf>
    <xf numFmtId="38" fontId="7" fillId="0" borderId="8" xfId="1" applyFont="1" applyBorder="1" applyAlignment="1">
      <alignment horizontal="right" vertical="center"/>
    </xf>
    <xf numFmtId="38" fontId="7" fillId="0" borderId="3" xfId="1" applyFont="1" applyBorder="1" applyAlignment="1">
      <alignment horizontal="right" vertical="center"/>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38" fontId="7" fillId="0" borderId="15" xfId="1" applyFont="1" applyFill="1" applyBorder="1" applyAlignment="1" applyProtection="1">
      <alignment horizontal="center" vertical="center"/>
      <protection locked="0"/>
    </xf>
    <xf numFmtId="38" fontId="7" fillId="0" borderId="1" xfId="1" applyFont="1" applyFill="1" applyBorder="1" applyAlignment="1" applyProtection="1">
      <alignment horizontal="right" vertical="center"/>
      <protection locked="0"/>
    </xf>
    <xf numFmtId="0" fontId="10" fillId="0" borderId="6" xfId="2" applyFont="1" applyFill="1" applyBorder="1" applyAlignment="1">
      <alignment horizontal="center" vertical="center" wrapText="1" shrinkToFit="1"/>
    </xf>
    <xf numFmtId="0" fontId="10" fillId="0" borderId="27" xfId="2" applyFont="1" applyFill="1" applyBorder="1" applyAlignment="1">
      <alignment horizontal="center" vertical="center" wrapText="1" shrinkToFi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7" xfId="0" applyFont="1" applyFill="1" applyBorder="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6"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7" fillId="0" borderId="1" xfId="0" applyFont="1" applyBorder="1" applyAlignment="1">
      <alignment horizontal="center" vertical="center"/>
    </xf>
    <xf numFmtId="0" fontId="13" fillId="3" borderId="1" xfId="2" applyFont="1" applyFill="1" applyBorder="1" applyAlignment="1">
      <alignment horizontal="center" vertical="center"/>
    </xf>
    <xf numFmtId="0" fontId="7" fillId="0" borderId="1" xfId="0" applyFont="1" applyFill="1" applyBorder="1" applyAlignment="1">
      <alignment horizontal="center" vertical="center"/>
    </xf>
    <xf numFmtId="0" fontId="13" fillId="2" borderId="9" xfId="2" applyFont="1" applyFill="1" applyBorder="1" applyAlignment="1">
      <alignment horizontal="center" vertical="center"/>
    </xf>
    <xf numFmtId="0" fontId="13" fillId="2" borderId="13"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14" xfId="2" applyFont="1" applyFill="1" applyBorder="1" applyAlignment="1">
      <alignment horizontal="center" vertical="center"/>
    </xf>
    <xf numFmtId="0" fontId="7" fillId="2" borderId="9"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13" fillId="0" borderId="16" xfId="2" applyFont="1" applyFill="1" applyBorder="1" applyAlignment="1">
      <alignment horizontal="center" vertical="center"/>
    </xf>
    <xf numFmtId="0" fontId="13" fillId="0" borderId="17" xfId="2" applyFont="1" applyFill="1" applyBorder="1" applyAlignment="1">
      <alignment horizontal="center" vertical="center"/>
    </xf>
    <xf numFmtId="0" fontId="13" fillId="0" borderId="22" xfId="2" applyFont="1" applyFill="1" applyBorder="1" applyAlignment="1">
      <alignment horizontal="center" vertical="center"/>
    </xf>
    <xf numFmtId="0" fontId="7" fillId="0" borderId="7" xfId="0" applyFont="1" applyFill="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9" fillId="2" borderId="9" xfId="2" applyFont="1" applyFill="1" applyBorder="1" applyAlignment="1">
      <alignment horizontal="center" vertical="center"/>
    </xf>
    <xf numFmtId="0" fontId="19" fillId="2" borderId="13" xfId="2" applyFont="1" applyFill="1" applyBorder="1" applyAlignment="1">
      <alignment horizontal="center" vertical="center"/>
    </xf>
    <xf numFmtId="0" fontId="19" fillId="2" borderId="10" xfId="2" applyFont="1" applyFill="1" applyBorder="1" applyAlignment="1">
      <alignment horizontal="center" vertical="center"/>
    </xf>
    <xf numFmtId="0" fontId="19" fillId="2" borderId="14" xfId="2" applyFont="1" applyFill="1" applyBorder="1" applyAlignment="1">
      <alignment horizontal="center" vertical="center"/>
    </xf>
    <xf numFmtId="0" fontId="19" fillId="0" borderId="6" xfId="2" applyFont="1" applyFill="1" applyBorder="1" applyAlignment="1">
      <alignment horizontal="left" vertical="center"/>
    </xf>
    <xf numFmtId="0" fontId="19" fillId="0" borderId="7" xfId="2" applyFont="1" applyFill="1" applyBorder="1" applyAlignment="1">
      <alignment horizontal="left" vertical="center"/>
    </xf>
    <xf numFmtId="0" fontId="19" fillId="2" borderId="2" xfId="2" applyFont="1" applyFill="1" applyBorder="1" applyAlignment="1">
      <alignment horizontal="center" vertical="center" wrapText="1"/>
    </xf>
    <xf numFmtId="0" fontId="19" fillId="2" borderId="3" xfId="2" applyFont="1" applyFill="1" applyBorder="1" applyAlignment="1">
      <alignment horizontal="center" vertical="center" wrapText="1"/>
    </xf>
    <xf numFmtId="38" fontId="7" fillId="0" borderId="15" xfId="1" applyFont="1" applyBorder="1" applyAlignment="1" applyProtection="1">
      <alignment vertical="center"/>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0" borderId="15" xfId="0" applyFont="1" applyFill="1" applyBorder="1" applyAlignment="1" applyProtection="1">
      <alignment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38" fontId="7" fillId="0" borderId="1" xfId="1" applyFont="1" applyBorder="1" applyAlignment="1" applyProtection="1">
      <alignment vertical="center"/>
      <protection locked="0"/>
    </xf>
    <xf numFmtId="0" fontId="7" fillId="3" borderId="33" xfId="0" applyFont="1" applyFill="1" applyBorder="1" applyAlignment="1">
      <alignment vertical="center"/>
    </xf>
    <xf numFmtId="0" fontId="7" fillId="3" borderId="34" xfId="0" applyFont="1" applyFill="1" applyBorder="1" applyAlignment="1">
      <alignment vertical="center"/>
    </xf>
    <xf numFmtId="0" fontId="7" fillId="3" borderId="35" xfId="0" applyFont="1" applyFill="1" applyBorder="1" applyAlignment="1">
      <alignment vertical="center"/>
    </xf>
    <xf numFmtId="0" fontId="0" fillId="0" borderId="7" xfId="0" applyBorder="1" applyAlignment="1">
      <alignment vertical="center"/>
    </xf>
    <xf numFmtId="0" fontId="7" fillId="7" borderId="16" xfId="0" applyFont="1" applyFill="1" applyBorder="1" applyAlignment="1">
      <alignment vertical="center"/>
    </xf>
    <xf numFmtId="0" fontId="0" fillId="7" borderId="17" xfId="0" applyFill="1" applyBorder="1" applyAlignment="1">
      <alignment vertical="center"/>
    </xf>
    <xf numFmtId="0" fontId="0" fillId="7" borderId="22" xfId="0" applyFill="1" applyBorder="1" applyAlignment="1">
      <alignment vertical="center"/>
    </xf>
    <xf numFmtId="0" fontId="7" fillId="2" borderId="1" xfId="0" applyFont="1" applyFill="1" applyBorder="1" applyAlignment="1" applyProtection="1">
      <alignment horizontal="center" vertical="center"/>
    </xf>
    <xf numFmtId="0" fontId="13" fillId="2" borderId="1" xfId="2" applyFont="1" applyFill="1" applyBorder="1" applyAlignment="1" applyProtection="1">
      <alignment horizontal="center" vertical="center" wrapText="1"/>
    </xf>
    <xf numFmtId="0" fontId="13" fillId="2" borderId="1" xfId="2" applyFont="1" applyFill="1" applyBorder="1" applyAlignment="1" applyProtection="1">
      <alignment horizontal="center" vertical="center"/>
    </xf>
    <xf numFmtId="0" fontId="7" fillId="8" borderId="12" xfId="0" applyFont="1" applyFill="1" applyBorder="1" applyAlignment="1" applyProtection="1">
      <alignment horizontal="left" vertical="center"/>
      <protection locked="0"/>
    </xf>
    <xf numFmtId="0" fontId="0" fillId="8" borderId="7" xfId="0" applyFill="1" applyBorder="1" applyAlignment="1" applyProtection="1">
      <alignment horizontal="left" vertical="center"/>
      <protection locked="0"/>
    </xf>
    <xf numFmtId="0" fontId="7" fillId="8" borderId="12" xfId="0" applyFont="1" applyFill="1" applyBorder="1" applyAlignment="1" applyProtection="1">
      <alignment horizontal="center" vertical="center"/>
      <protection locked="0"/>
    </xf>
    <xf numFmtId="0" fontId="0" fillId="8" borderId="7" xfId="0" applyFill="1" applyBorder="1" applyAlignment="1" applyProtection="1">
      <alignment horizontal="center" vertical="center"/>
      <protection locked="0"/>
    </xf>
    <xf numFmtId="0" fontId="0" fillId="0" borderId="6" xfId="0" applyBorder="1" applyAlignment="1" applyProtection="1">
      <alignment horizontal="center" vertical="center"/>
    </xf>
    <xf numFmtId="0" fontId="0" fillId="0" borderId="12" xfId="0" applyBorder="1" applyAlignment="1" applyProtection="1">
      <alignment vertical="center"/>
    </xf>
    <xf numFmtId="0" fontId="7" fillId="8" borderId="6" xfId="0" applyFont="1" applyFill="1" applyBorder="1" applyAlignment="1" applyProtection="1">
      <alignment horizontal="center" vertical="center"/>
    </xf>
    <xf numFmtId="0" fontId="7" fillId="8" borderId="12" xfId="0" applyFont="1" applyFill="1" applyBorder="1" applyAlignment="1" applyProtection="1">
      <alignment horizontal="center" vertical="center"/>
    </xf>
    <xf numFmtId="0" fontId="0" fillId="8" borderId="7" xfId="0" applyFill="1" applyBorder="1" applyAlignment="1" applyProtection="1">
      <alignment horizontal="center" vertical="center"/>
    </xf>
    <xf numFmtId="0" fontId="7" fillId="8" borderId="12" xfId="0" applyFont="1" applyFill="1" applyBorder="1" applyAlignment="1" applyProtection="1">
      <alignment horizontal="left" vertical="center" wrapText="1"/>
    </xf>
    <xf numFmtId="0" fontId="0" fillId="8" borderId="7" xfId="0" applyFill="1" applyBorder="1" applyAlignment="1" applyProtection="1">
      <alignment horizontal="left" vertical="center" wrapText="1"/>
    </xf>
    <xf numFmtId="38" fontId="7" fillId="0" borderId="6" xfId="1" applyFont="1" applyFill="1" applyBorder="1" applyAlignment="1" applyProtection="1">
      <alignment horizontal="center" vertical="center"/>
    </xf>
    <xf numFmtId="0" fontId="0" fillId="0" borderId="7" xfId="0" applyBorder="1" applyAlignment="1" applyProtection="1">
      <alignment vertical="center"/>
    </xf>
    <xf numFmtId="38" fontId="10" fillId="0" borderId="6" xfId="1"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0" fillId="0" borderId="13" xfId="0"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0" fillId="0" borderId="14" xfId="0" applyBorder="1" applyAlignment="1" applyProtection="1">
      <alignment horizontal="center" vertical="center"/>
    </xf>
  </cellXfs>
  <cellStyles count="6">
    <cellStyle name="桁区切り" xfId="1" builtinId="6"/>
    <cellStyle name="桁区切り 2" xfId="3"/>
    <cellStyle name="桁区切り 3" xfId="5"/>
    <cellStyle name="標準" xfId="0" builtinId="0"/>
    <cellStyle name="標準 2" xfId="2"/>
    <cellStyle name="標準 3" xfId="4"/>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30"/>
  <sheetViews>
    <sheetView tabSelected="1" view="pageBreakPreview" zoomScaleNormal="100" zoomScaleSheetLayoutView="100" workbookViewId="0">
      <selection activeCell="B24" sqref="B24"/>
    </sheetView>
  </sheetViews>
  <sheetFormatPr defaultColWidth="8.75" defaultRowHeight="26.45" customHeight="1" x14ac:dyDescent="0.15"/>
  <cols>
    <col min="1" max="1" width="13.75" style="206" customWidth="1"/>
    <col min="2" max="2" width="75.625" style="206" customWidth="1"/>
    <col min="3" max="16384" width="8.75" style="206"/>
  </cols>
  <sheetData>
    <row r="1" spans="1:2" ht="26.45" customHeight="1" x14ac:dyDescent="0.15">
      <c r="A1" s="232"/>
      <c r="B1" s="233" t="s">
        <v>208</v>
      </c>
    </row>
    <row r="2" spans="1:2" ht="26.45" customHeight="1" x14ac:dyDescent="0.15">
      <c r="A2" s="349" t="s">
        <v>246</v>
      </c>
      <c r="B2" s="349"/>
    </row>
    <row r="3" spans="1:2" ht="15" customHeight="1" x14ac:dyDescent="0.15">
      <c r="A3" s="207"/>
      <c r="B3" s="207"/>
    </row>
    <row r="4" spans="1:2" ht="30.6" customHeight="1" x14ac:dyDescent="0.15">
      <c r="A4" s="353" t="s">
        <v>193</v>
      </c>
      <c r="B4" s="353"/>
    </row>
    <row r="5" spans="1:2" ht="26.45" customHeight="1" x14ac:dyDescent="0.15">
      <c r="A5" s="351" t="s">
        <v>162</v>
      </c>
      <c r="B5" s="351"/>
    </row>
    <row r="6" spans="1:2" ht="26.45" customHeight="1" x14ac:dyDescent="0.15">
      <c r="A6" s="350" t="s">
        <v>163</v>
      </c>
      <c r="B6" s="350"/>
    </row>
    <row r="7" spans="1:2" ht="22.15" customHeight="1" x14ac:dyDescent="0.15">
      <c r="A7" s="348" t="s">
        <v>197</v>
      </c>
      <c r="B7" s="348"/>
    </row>
    <row r="8" spans="1:2" ht="22.15" customHeight="1" x14ac:dyDescent="0.15">
      <c r="A8" s="348" t="s">
        <v>198</v>
      </c>
      <c r="B8" s="348"/>
    </row>
    <row r="9" spans="1:2" ht="16.899999999999999" customHeight="1" x14ac:dyDescent="0.15">
      <c r="A9" s="208"/>
      <c r="B9" s="208"/>
    </row>
    <row r="10" spans="1:2" ht="26.45" customHeight="1" x14ac:dyDescent="0.15">
      <c r="A10" s="352" t="s">
        <v>116</v>
      </c>
      <c r="B10" s="352"/>
    </row>
    <row r="11" spans="1:2" ht="26.45" customHeight="1" x14ac:dyDescent="0.15">
      <c r="A11" s="209" t="s">
        <v>195</v>
      </c>
      <c r="B11" s="270" t="s">
        <v>209</v>
      </c>
    </row>
    <row r="12" spans="1:2" ht="26.45" customHeight="1" x14ac:dyDescent="0.15">
      <c r="A12" s="209" t="s">
        <v>196</v>
      </c>
      <c r="B12" s="271" t="s">
        <v>210</v>
      </c>
    </row>
    <row r="13" spans="1:2" ht="26.45" customHeight="1" x14ac:dyDescent="0.15">
      <c r="A13" s="209" t="s">
        <v>194</v>
      </c>
      <c r="B13" s="271" t="s">
        <v>201</v>
      </c>
    </row>
    <row r="14" spans="1:2" ht="15.6" customHeight="1" x14ac:dyDescent="0.15"/>
    <row r="15" spans="1:2" ht="26.45" customHeight="1" x14ac:dyDescent="0.15">
      <c r="A15" s="348" t="s">
        <v>199</v>
      </c>
      <c r="B15" s="348"/>
    </row>
    <row r="16" spans="1:2" ht="26.45" customHeight="1" x14ac:dyDescent="0.15">
      <c r="A16" s="210" t="s">
        <v>107</v>
      </c>
      <c r="B16" s="326" t="s">
        <v>136</v>
      </c>
    </row>
    <row r="17" spans="1:2" ht="26.45" customHeight="1" x14ac:dyDescent="0.15">
      <c r="A17" s="210" t="s">
        <v>108</v>
      </c>
      <c r="B17" s="234" t="s">
        <v>137</v>
      </c>
    </row>
    <row r="18" spans="1:2" ht="26.45" customHeight="1" x14ac:dyDescent="0.15">
      <c r="A18" s="210" t="s">
        <v>109</v>
      </c>
      <c r="B18" s="48" t="s">
        <v>138</v>
      </c>
    </row>
    <row r="19" spans="1:2" ht="26.45" customHeight="1" x14ac:dyDescent="0.15">
      <c r="A19" s="210" t="s">
        <v>110</v>
      </c>
      <c r="B19" s="48" t="s">
        <v>214</v>
      </c>
    </row>
    <row r="20" spans="1:2" ht="26.45" customHeight="1" x14ac:dyDescent="0.15">
      <c r="A20" s="210" t="s">
        <v>111</v>
      </c>
      <c r="B20" s="48" t="s">
        <v>215</v>
      </c>
    </row>
    <row r="21" spans="1:2" ht="26.45" customHeight="1" x14ac:dyDescent="0.15">
      <c r="A21" s="210" t="s">
        <v>112</v>
      </c>
      <c r="B21" s="48" t="s">
        <v>216</v>
      </c>
    </row>
    <row r="22" spans="1:2" ht="26.45" customHeight="1" x14ac:dyDescent="0.15">
      <c r="A22" s="210" t="s">
        <v>113</v>
      </c>
      <c r="B22" s="48" t="s">
        <v>217</v>
      </c>
    </row>
    <row r="23" spans="1:2" ht="26.45" customHeight="1" x14ac:dyDescent="0.15">
      <c r="A23" s="210" t="s">
        <v>114</v>
      </c>
      <c r="B23" s="48" t="s">
        <v>139</v>
      </c>
    </row>
    <row r="24" spans="1:2" ht="26.45" customHeight="1" x14ac:dyDescent="0.15">
      <c r="A24" s="210" t="s">
        <v>115</v>
      </c>
      <c r="B24" s="48" t="s">
        <v>218</v>
      </c>
    </row>
    <row r="25" spans="1:2" ht="26.45" customHeight="1" x14ac:dyDescent="0.15">
      <c r="A25" s="210" t="s">
        <v>147</v>
      </c>
      <c r="B25" s="48" t="s">
        <v>140</v>
      </c>
    </row>
    <row r="26" spans="1:2" ht="26.45" customHeight="1" x14ac:dyDescent="0.15">
      <c r="A26" s="210" t="s">
        <v>146</v>
      </c>
      <c r="B26" s="48" t="s">
        <v>219</v>
      </c>
    </row>
    <row r="27" spans="1:2" ht="26.45" customHeight="1" x14ac:dyDescent="0.15">
      <c r="A27" s="210" t="s">
        <v>145</v>
      </c>
      <c r="B27" s="242" t="s">
        <v>220</v>
      </c>
    </row>
    <row r="28" spans="1:2" ht="26.45" customHeight="1" x14ac:dyDescent="0.15">
      <c r="A28" s="210" t="s">
        <v>144</v>
      </c>
      <c r="B28" s="48" t="s">
        <v>141</v>
      </c>
    </row>
    <row r="29" spans="1:2" ht="26.45" customHeight="1" x14ac:dyDescent="0.15">
      <c r="A29" s="210" t="s">
        <v>143</v>
      </c>
      <c r="B29" s="48" t="s">
        <v>142</v>
      </c>
    </row>
    <row r="30" spans="1:2" s="287" customFormat="1" ht="26.45" customHeight="1" x14ac:dyDescent="0.15">
      <c r="A30" s="286" t="s">
        <v>204</v>
      </c>
      <c r="B30" s="304" t="s">
        <v>221</v>
      </c>
    </row>
  </sheetData>
  <mergeCells count="8">
    <mergeCell ref="A8:B8"/>
    <mergeCell ref="A2:B2"/>
    <mergeCell ref="A15:B15"/>
    <mergeCell ref="A7:B7"/>
    <mergeCell ref="A6:B6"/>
    <mergeCell ref="A5:B5"/>
    <mergeCell ref="A10:B10"/>
    <mergeCell ref="A4:B4"/>
  </mergeCells>
  <phoneticPr fontId="2"/>
  <pageMargins left="0.78740157480314965" right="0.59055118110236227" top="0.78740157480314965" bottom="0.59055118110236227" header="0.31496062992125984" footer="0.31496062992125984"/>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10"/>
  <sheetViews>
    <sheetView showZeros="0" view="pageBreakPreview" zoomScale="60" zoomScaleNormal="100" workbookViewId="0">
      <selection activeCell="D17" sqref="D17"/>
    </sheetView>
  </sheetViews>
  <sheetFormatPr defaultColWidth="9" defaultRowHeight="31.15" customHeight="1" x14ac:dyDescent="0.15"/>
  <cols>
    <col min="1" max="2" width="17.625" style="106" customWidth="1"/>
    <col min="3" max="9" width="17.375" style="106" customWidth="1"/>
    <col min="10" max="10" width="35.25" style="106" customWidth="1"/>
    <col min="11" max="16384" width="9" style="106"/>
  </cols>
  <sheetData>
    <row r="1" spans="1:11" ht="31.15" customHeight="1" x14ac:dyDescent="0.15">
      <c r="A1" s="87" t="s">
        <v>173</v>
      </c>
      <c r="B1" s="87"/>
    </row>
    <row r="2" spans="1:11" ht="31.15" customHeight="1" x14ac:dyDescent="0.15">
      <c r="A2" s="123" t="s">
        <v>228</v>
      </c>
      <c r="B2" s="123"/>
    </row>
    <row r="3" spans="1:11" ht="31.15" customHeight="1" x14ac:dyDescent="0.15">
      <c r="A3" s="380" t="s">
        <v>43</v>
      </c>
      <c r="B3" s="381"/>
      <c r="C3" s="402" t="s">
        <v>44</v>
      </c>
      <c r="D3" s="402" t="s">
        <v>45</v>
      </c>
      <c r="E3" s="440" t="s">
        <v>2</v>
      </c>
      <c r="F3" s="441"/>
      <c r="G3" s="402" t="s">
        <v>180</v>
      </c>
      <c r="H3" s="402"/>
      <c r="I3" s="171" t="s">
        <v>123</v>
      </c>
      <c r="J3" s="402" t="s">
        <v>11</v>
      </c>
      <c r="K3" s="368" t="s">
        <v>129</v>
      </c>
    </row>
    <row r="4" spans="1:11" ht="31.15" customHeight="1" x14ac:dyDescent="0.15">
      <c r="A4" s="383"/>
      <c r="B4" s="384"/>
      <c r="C4" s="402"/>
      <c r="D4" s="402"/>
      <c r="E4" s="203" t="s">
        <v>126</v>
      </c>
      <c r="F4" s="108" t="s">
        <v>120</v>
      </c>
      <c r="G4" s="182" t="s">
        <v>126</v>
      </c>
      <c r="H4" s="172" t="s">
        <v>121</v>
      </c>
      <c r="I4" s="172" t="s">
        <v>103</v>
      </c>
      <c r="J4" s="402"/>
      <c r="K4" s="365"/>
    </row>
    <row r="5" spans="1:11" s="277" customFormat="1" ht="31.15" customHeight="1" x14ac:dyDescent="0.15">
      <c r="A5" s="442" t="s">
        <v>22</v>
      </c>
      <c r="B5" s="443"/>
      <c r="C5" s="8"/>
      <c r="D5" s="110"/>
      <c r="E5" s="35">
        <v>7550</v>
      </c>
      <c r="F5" s="35">
        <f t="shared" ref="F5:F8" si="0">C5*D5*E5</f>
        <v>0</v>
      </c>
      <c r="G5" s="9"/>
      <c r="H5" s="35">
        <f t="shared" ref="H5:H8" si="1">C5*D5*G5</f>
        <v>0</v>
      </c>
      <c r="I5" s="35">
        <f t="shared" ref="I5:I8" si="2">MIN(F5,H5)</f>
        <v>0</v>
      </c>
      <c r="J5" s="8"/>
      <c r="K5" s="278"/>
    </row>
    <row r="6" spans="1:11" s="277" customFormat="1" ht="31.15" customHeight="1" x14ac:dyDescent="0.15">
      <c r="A6" s="442" t="s">
        <v>46</v>
      </c>
      <c r="B6" s="443"/>
      <c r="C6" s="8"/>
      <c r="D6" s="110"/>
      <c r="E6" s="35">
        <v>2760</v>
      </c>
      <c r="F6" s="35">
        <f t="shared" si="0"/>
        <v>0</v>
      </c>
      <c r="G6" s="128"/>
      <c r="H6" s="35">
        <f t="shared" si="1"/>
        <v>0</v>
      </c>
      <c r="I6" s="35">
        <f t="shared" si="2"/>
        <v>0</v>
      </c>
      <c r="J6" s="8"/>
      <c r="K6" s="278"/>
    </row>
    <row r="7" spans="1:11" s="277" customFormat="1" ht="31.15" customHeight="1" x14ac:dyDescent="0.15">
      <c r="A7" s="444" t="s">
        <v>152</v>
      </c>
      <c r="B7" s="443"/>
      <c r="C7" s="8"/>
      <c r="D7" s="110"/>
      <c r="E7" s="35">
        <v>15100</v>
      </c>
      <c r="F7" s="35">
        <f t="shared" si="0"/>
        <v>0</v>
      </c>
      <c r="G7" s="128"/>
      <c r="H7" s="35">
        <f t="shared" si="1"/>
        <v>0</v>
      </c>
      <c r="I7" s="35">
        <f t="shared" si="2"/>
        <v>0</v>
      </c>
      <c r="J7" s="8"/>
      <c r="K7" s="278"/>
    </row>
    <row r="8" spans="1:11" s="277" customFormat="1" ht="51.6" customHeight="1" thickBot="1" x14ac:dyDescent="0.2">
      <c r="A8" s="445" t="s">
        <v>158</v>
      </c>
      <c r="B8" s="446"/>
      <c r="C8" s="8"/>
      <c r="D8" s="110"/>
      <c r="E8" s="35">
        <v>8280</v>
      </c>
      <c r="F8" s="35">
        <f t="shared" si="0"/>
        <v>0</v>
      </c>
      <c r="G8" s="128"/>
      <c r="H8" s="35">
        <f t="shared" si="1"/>
        <v>0</v>
      </c>
      <c r="I8" s="35">
        <f t="shared" si="2"/>
        <v>0</v>
      </c>
      <c r="J8" s="8"/>
      <c r="K8" s="278"/>
    </row>
    <row r="9" spans="1:11" ht="31.15" customHeight="1" thickBot="1" x14ac:dyDescent="0.2">
      <c r="A9" s="45"/>
      <c r="B9" s="45"/>
      <c r="C9" s="45"/>
      <c r="F9" s="411" t="s">
        <v>183</v>
      </c>
      <c r="G9" s="412"/>
      <c r="H9" s="67">
        <f>SUM(H5:H8)</f>
        <v>0</v>
      </c>
      <c r="I9" s="147"/>
      <c r="J9" s="75"/>
    </row>
    <row r="10" spans="1:11" ht="31.15" customHeight="1" thickBot="1" x14ac:dyDescent="0.2">
      <c r="F10" s="411" t="s">
        <v>184</v>
      </c>
      <c r="G10" s="396"/>
      <c r="H10" s="104"/>
      <c r="I10" s="66">
        <f>SUM(I5:I8)</f>
        <v>0</v>
      </c>
      <c r="J10" s="33"/>
    </row>
  </sheetData>
  <mergeCells count="13">
    <mergeCell ref="K3:K4"/>
    <mergeCell ref="F10:G10"/>
    <mergeCell ref="F9:G9"/>
    <mergeCell ref="J3:J4"/>
    <mergeCell ref="A3:B4"/>
    <mergeCell ref="E3:F3"/>
    <mergeCell ref="G3:H3"/>
    <mergeCell ref="D3:D4"/>
    <mergeCell ref="C3:C4"/>
    <mergeCell ref="A5:B5"/>
    <mergeCell ref="A6:B6"/>
    <mergeCell ref="A7:B7"/>
    <mergeCell ref="A8:B8"/>
  </mergeCells>
  <phoneticPr fontId="2"/>
  <printOptions horizontalCentered="1"/>
  <pageMargins left="0.59055118110236227" right="0.59055118110236227" top="0.78740157480314965" bottom="0.78740157480314965" header="0.31496062992125984" footer="0.31496062992125984"/>
  <pageSetup paperSize="9" scale="6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J36"/>
  <sheetViews>
    <sheetView showZeros="0" view="pageBreakPreview" topLeftCell="A23" zoomScale="60" zoomScaleNormal="70" workbookViewId="0">
      <selection activeCell="D17" sqref="D17"/>
    </sheetView>
  </sheetViews>
  <sheetFormatPr defaultColWidth="8.875" defaultRowHeight="27" customHeight="1" x14ac:dyDescent="0.15"/>
  <cols>
    <col min="1" max="1" width="28.75" style="88" customWidth="1"/>
    <col min="2" max="8" width="17.25" style="88" customWidth="1"/>
    <col min="9" max="9" width="32.875" style="88" customWidth="1"/>
    <col min="10" max="10" width="14.75" style="88" customWidth="1"/>
    <col min="11" max="16384" width="8.875" style="88"/>
  </cols>
  <sheetData>
    <row r="1" spans="1:10" ht="27" customHeight="1" x14ac:dyDescent="0.15">
      <c r="A1" s="87" t="s">
        <v>174</v>
      </c>
    </row>
    <row r="2" spans="1:10" ht="27" customHeight="1" x14ac:dyDescent="0.15">
      <c r="A2" s="88" t="s">
        <v>151</v>
      </c>
    </row>
    <row r="3" spans="1:10" ht="27" customHeight="1" x14ac:dyDescent="0.15">
      <c r="A3" s="113" t="s">
        <v>68</v>
      </c>
      <c r="D3" s="6"/>
      <c r="E3" s="16"/>
      <c r="I3" s="10"/>
    </row>
    <row r="4" spans="1:10" s="106" customFormat="1" ht="27" customHeight="1" x14ac:dyDescent="0.15">
      <c r="A4" s="402" t="s">
        <v>43</v>
      </c>
      <c r="B4" s="402" t="s">
        <v>44</v>
      </c>
      <c r="C4" s="402" t="s">
        <v>45</v>
      </c>
      <c r="D4" s="440" t="s">
        <v>2</v>
      </c>
      <c r="E4" s="441"/>
      <c r="F4" s="402" t="s">
        <v>180</v>
      </c>
      <c r="G4" s="402"/>
      <c r="H4" s="171" t="s">
        <v>123</v>
      </c>
      <c r="I4" s="402" t="s">
        <v>11</v>
      </c>
      <c r="J4" s="368" t="s">
        <v>129</v>
      </c>
    </row>
    <row r="5" spans="1:10" s="106" customFormat="1" ht="27" customHeight="1" x14ac:dyDescent="0.15">
      <c r="A5" s="402"/>
      <c r="B5" s="402"/>
      <c r="C5" s="402"/>
      <c r="D5" s="203" t="s">
        <v>126</v>
      </c>
      <c r="E5" s="200" t="s">
        <v>120</v>
      </c>
      <c r="F5" s="182" t="s">
        <v>126</v>
      </c>
      <c r="G5" s="182" t="s">
        <v>121</v>
      </c>
      <c r="H5" s="182" t="s">
        <v>103</v>
      </c>
      <c r="I5" s="402"/>
      <c r="J5" s="365"/>
    </row>
    <row r="6" spans="1:10" s="277" customFormat="1" ht="27" customHeight="1" x14ac:dyDescent="0.15">
      <c r="A6" s="288" t="s">
        <v>22</v>
      </c>
      <c r="B6" s="8"/>
      <c r="C6" s="110"/>
      <c r="D6" s="111">
        <v>7550</v>
      </c>
      <c r="E6" s="35">
        <f t="shared" ref="E6:E15" si="0">B6*C6*D6</f>
        <v>0</v>
      </c>
      <c r="F6" s="9"/>
      <c r="G6" s="35">
        <f t="shared" ref="G6:G15" si="1">B6*C6*F6</f>
        <v>0</v>
      </c>
      <c r="H6" s="35">
        <f t="shared" ref="H6:H15" si="2">MIN(E6,G6)</f>
        <v>0</v>
      </c>
      <c r="I6" s="9"/>
      <c r="J6" s="278"/>
    </row>
    <row r="7" spans="1:10" s="277" customFormat="1" ht="27" customHeight="1" x14ac:dyDescent="0.15">
      <c r="A7" s="289" t="s">
        <v>46</v>
      </c>
      <c r="B7" s="114"/>
      <c r="C7" s="115"/>
      <c r="D7" s="111">
        <v>2760</v>
      </c>
      <c r="E7" s="35">
        <f t="shared" si="0"/>
        <v>0</v>
      </c>
      <c r="F7" s="9"/>
      <c r="G7" s="35">
        <f t="shared" si="1"/>
        <v>0</v>
      </c>
      <c r="H7" s="35">
        <f t="shared" si="2"/>
        <v>0</v>
      </c>
      <c r="I7" s="128"/>
      <c r="J7" s="278"/>
    </row>
    <row r="8" spans="1:10" s="277" customFormat="1" ht="27" customHeight="1" x14ac:dyDescent="0.15">
      <c r="A8" s="290" t="s">
        <v>69</v>
      </c>
      <c r="B8" s="42"/>
      <c r="C8" s="110"/>
      <c r="D8" s="111">
        <v>1560</v>
      </c>
      <c r="E8" s="35">
        <f t="shared" si="0"/>
        <v>0</v>
      </c>
      <c r="F8" s="9"/>
      <c r="G8" s="35">
        <f t="shared" si="1"/>
        <v>0</v>
      </c>
      <c r="H8" s="35">
        <f t="shared" si="2"/>
        <v>0</v>
      </c>
      <c r="I8" s="9"/>
      <c r="J8" s="278"/>
    </row>
    <row r="9" spans="1:10" s="277" customFormat="1" ht="140.44999999999999" customHeight="1" x14ac:dyDescent="0.15">
      <c r="A9" s="295" t="s">
        <v>229</v>
      </c>
      <c r="B9" s="42"/>
      <c r="C9" s="110"/>
      <c r="D9" s="111">
        <v>15100</v>
      </c>
      <c r="E9" s="35">
        <f t="shared" si="0"/>
        <v>0</v>
      </c>
      <c r="F9" s="9"/>
      <c r="G9" s="35">
        <f t="shared" si="1"/>
        <v>0</v>
      </c>
      <c r="H9" s="35">
        <f t="shared" si="2"/>
        <v>0</v>
      </c>
      <c r="I9" s="9"/>
      <c r="J9" s="278"/>
    </row>
    <row r="10" spans="1:10" s="277" customFormat="1" ht="140.44999999999999" customHeight="1" x14ac:dyDescent="0.15">
      <c r="A10" s="296" t="s">
        <v>230</v>
      </c>
      <c r="B10" s="42"/>
      <c r="C10" s="110"/>
      <c r="D10" s="111">
        <v>5520</v>
      </c>
      <c r="E10" s="35">
        <f t="shared" si="0"/>
        <v>0</v>
      </c>
      <c r="F10" s="9"/>
      <c r="G10" s="35">
        <f t="shared" si="1"/>
        <v>0</v>
      </c>
      <c r="H10" s="35">
        <f t="shared" si="2"/>
        <v>0</v>
      </c>
      <c r="I10" s="9"/>
      <c r="J10" s="278"/>
    </row>
    <row r="11" spans="1:10" s="277" customFormat="1" ht="120" customHeight="1" x14ac:dyDescent="0.15">
      <c r="A11" s="296" t="s">
        <v>231</v>
      </c>
      <c r="B11" s="42"/>
      <c r="C11" s="110"/>
      <c r="D11" s="111">
        <v>8280</v>
      </c>
      <c r="E11" s="35">
        <f>B11*C11*D11</f>
        <v>0</v>
      </c>
      <c r="F11" s="9"/>
      <c r="G11" s="35">
        <f t="shared" si="1"/>
        <v>0</v>
      </c>
      <c r="H11" s="35">
        <f t="shared" si="2"/>
        <v>0</v>
      </c>
      <c r="I11" s="9"/>
      <c r="J11" s="278"/>
    </row>
    <row r="12" spans="1:10" s="277" customFormat="1" ht="114.75" customHeight="1" x14ac:dyDescent="0.15">
      <c r="A12" s="295" t="s">
        <v>232</v>
      </c>
      <c r="B12" s="42"/>
      <c r="C12" s="110"/>
      <c r="D12" s="111">
        <v>3120</v>
      </c>
      <c r="E12" s="35">
        <f t="shared" si="0"/>
        <v>0</v>
      </c>
      <c r="F12" s="9"/>
      <c r="G12" s="35">
        <f t="shared" si="1"/>
        <v>0</v>
      </c>
      <c r="H12" s="35">
        <f t="shared" si="2"/>
        <v>0</v>
      </c>
      <c r="I12" s="9"/>
      <c r="J12" s="278"/>
    </row>
    <row r="13" spans="1:10" s="277" customFormat="1" ht="39" customHeight="1" x14ac:dyDescent="0.15">
      <c r="A13" s="295" t="s">
        <v>159</v>
      </c>
      <c r="B13" s="42"/>
      <c r="C13" s="110"/>
      <c r="D13" s="111">
        <v>15100</v>
      </c>
      <c r="E13" s="35">
        <f t="shared" si="0"/>
        <v>0</v>
      </c>
      <c r="F13" s="9"/>
      <c r="G13" s="35">
        <f t="shared" si="1"/>
        <v>0</v>
      </c>
      <c r="H13" s="35">
        <f t="shared" si="2"/>
        <v>0</v>
      </c>
      <c r="I13" s="9"/>
      <c r="J13" s="278"/>
    </row>
    <row r="14" spans="1:10" s="277" customFormat="1" ht="39" customHeight="1" x14ac:dyDescent="0.15">
      <c r="A14" s="296" t="s">
        <v>158</v>
      </c>
      <c r="B14" s="42"/>
      <c r="C14" s="110"/>
      <c r="D14" s="111">
        <v>8280</v>
      </c>
      <c r="E14" s="35">
        <f t="shared" si="0"/>
        <v>0</v>
      </c>
      <c r="F14" s="9"/>
      <c r="G14" s="35">
        <f t="shared" si="1"/>
        <v>0</v>
      </c>
      <c r="H14" s="35">
        <f t="shared" si="2"/>
        <v>0</v>
      </c>
      <c r="I14" s="9"/>
      <c r="J14" s="278"/>
    </row>
    <row r="15" spans="1:10" s="277" customFormat="1" ht="39" customHeight="1" x14ac:dyDescent="0.15">
      <c r="A15" s="290" t="s">
        <v>160</v>
      </c>
      <c r="B15" s="42"/>
      <c r="C15" s="110"/>
      <c r="D15" s="111">
        <v>3120</v>
      </c>
      <c r="E15" s="35">
        <f t="shared" si="0"/>
        <v>0</v>
      </c>
      <c r="F15" s="9"/>
      <c r="G15" s="35">
        <f t="shared" si="1"/>
        <v>0</v>
      </c>
      <c r="H15" s="35">
        <f t="shared" si="2"/>
        <v>0</v>
      </c>
      <c r="I15" s="9"/>
      <c r="J15" s="278"/>
    </row>
    <row r="16" spans="1:10" s="106" customFormat="1" ht="27" customHeight="1" x14ac:dyDescent="0.15">
      <c r="B16" s="45"/>
      <c r="C16" s="45"/>
      <c r="E16" s="449" t="s">
        <v>77</v>
      </c>
      <c r="F16" s="449"/>
      <c r="G16" s="116">
        <f>SUM(G6:G15)</f>
        <v>0</v>
      </c>
      <c r="H16" s="126">
        <f>SUM(H6:H15)</f>
        <v>0</v>
      </c>
    </row>
    <row r="17" spans="1:10" ht="27" customHeight="1" x14ac:dyDescent="0.15">
      <c r="A17" s="113" t="s">
        <v>70</v>
      </c>
      <c r="D17" s="6"/>
      <c r="E17" s="10"/>
      <c r="H17" s="10"/>
      <c r="I17" s="10"/>
    </row>
    <row r="18" spans="1:10" ht="27" customHeight="1" x14ac:dyDescent="0.15">
      <c r="A18" s="450" t="s">
        <v>102</v>
      </c>
      <c r="B18" s="451"/>
      <c r="C18" s="431" t="s">
        <v>181</v>
      </c>
      <c r="D18" s="431"/>
      <c r="E18" s="431"/>
      <c r="F18" s="431"/>
      <c r="G18" s="201"/>
      <c r="H18" s="171" t="s">
        <v>123</v>
      </c>
      <c r="I18" s="365" t="s">
        <v>11</v>
      </c>
      <c r="J18" s="368" t="s">
        <v>129</v>
      </c>
    </row>
    <row r="19" spans="1:10" ht="27" customHeight="1" x14ac:dyDescent="0.15">
      <c r="A19" s="452"/>
      <c r="B19" s="453"/>
      <c r="C19" s="454" t="s">
        <v>21</v>
      </c>
      <c r="D19" s="455"/>
      <c r="E19" s="455"/>
      <c r="F19" s="456"/>
      <c r="G19" s="174" t="s">
        <v>121</v>
      </c>
      <c r="H19" s="172"/>
      <c r="I19" s="365"/>
      <c r="J19" s="365"/>
    </row>
    <row r="20" spans="1:10" ht="27" customHeight="1" x14ac:dyDescent="0.15">
      <c r="A20" s="90" t="s">
        <v>101</v>
      </c>
      <c r="B20" s="91"/>
      <c r="C20" s="448"/>
      <c r="D20" s="448"/>
      <c r="E20" s="448"/>
      <c r="F20" s="448"/>
      <c r="G20" s="227"/>
      <c r="H20" s="457"/>
      <c r="I20" s="117"/>
      <c r="J20" s="93"/>
    </row>
    <row r="21" spans="1:10" ht="27" customHeight="1" x14ac:dyDescent="0.15">
      <c r="A21" s="90" t="s">
        <v>26</v>
      </c>
      <c r="B21" s="91"/>
      <c r="C21" s="448"/>
      <c r="D21" s="448"/>
      <c r="E21" s="448"/>
      <c r="F21" s="448"/>
      <c r="G21" s="227"/>
      <c r="H21" s="458"/>
      <c r="I21" s="117"/>
      <c r="J21" s="93"/>
    </row>
    <row r="22" spans="1:10" ht="27" customHeight="1" x14ac:dyDescent="0.15">
      <c r="A22" s="94" t="s">
        <v>27</v>
      </c>
      <c r="B22" s="95" t="s">
        <v>28</v>
      </c>
      <c r="C22" s="448"/>
      <c r="D22" s="448"/>
      <c r="E22" s="448"/>
      <c r="F22" s="448"/>
      <c r="G22" s="227"/>
      <c r="H22" s="458"/>
      <c r="I22" s="117"/>
      <c r="J22" s="93"/>
    </row>
    <row r="23" spans="1:10" ht="27" customHeight="1" x14ac:dyDescent="0.15">
      <c r="A23" s="97"/>
      <c r="B23" s="98" t="s">
        <v>30</v>
      </c>
      <c r="C23" s="448"/>
      <c r="D23" s="448"/>
      <c r="E23" s="448"/>
      <c r="F23" s="448"/>
      <c r="G23" s="227"/>
      <c r="H23" s="458"/>
      <c r="I23" s="117"/>
      <c r="J23" s="93"/>
    </row>
    <row r="24" spans="1:10" ht="27" customHeight="1" x14ac:dyDescent="0.15">
      <c r="A24" s="97"/>
      <c r="B24" s="98" t="s">
        <v>32</v>
      </c>
      <c r="C24" s="448"/>
      <c r="D24" s="448"/>
      <c r="E24" s="448"/>
      <c r="F24" s="448"/>
      <c r="G24" s="227"/>
      <c r="H24" s="458"/>
      <c r="I24" s="117"/>
      <c r="J24" s="93"/>
    </row>
    <row r="25" spans="1:10" ht="27" customHeight="1" x14ac:dyDescent="0.15">
      <c r="A25" s="99"/>
      <c r="B25" s="95" t="s">
        <v>161</v>
      </c>
      <c r="C25" s="448"/>
      <c r="D25" s="448"/>
      <c r="E25" s="448"/>
      <c r="F25" s="448"/>
      <c r="G25" s="227"/>
      <c r="H25" s="458"/>
      <c r="I25" s="117"/>
      <c r="J25" s="93"/>
    </row>
    <row r="26" spans="1:10" ht="27" customHeight="1" x14ac:dyDescent="0.15">
      <c r="A26" s="94" t="s">
        <v>34</v>
      </c>
      <c r="B26" s="100" t="s">
        <v>35</v>
      </c>
      <c r="C26" s="448"/>
      <c r="D26" s="448"/>
      <c r="E26" s="448"/>
      <c r="F26" s="448"/>
      <c r="G26" s="227"/>
      <c r="H26" s="458"/>
      <c r="I26" s="117"/>
      <c r="J26" s="93"/>
    </row>
    <row r="27" spans="1:10" ht="27" customHeight="1" x14ac:dyDescent="0.15">
      <c r="A27" s="97"/>
      <c r="B27" s="100" t="s">
        <v>36</v>
      </c>
      <c r="C27" s="448"/>
      <c r="D27" s="448"/>
      <c r="E27" s="448"/>
      <c r="F27" s="448"/>
      <c r="G27" s="227"/>
      <c r="H27" s="458"/>
      <c r="I27" s="117"/>
      <c r="J27" s="93"/>
    </row>
    <row r="28" spans="1:10" ht="27" customHeight="1" x14ac:dyDescent="0.15">
      <c r="A28" s="99"/>
      <c r="B28" s="100" t="s">
        <v>37</v>
      </c>
      <c r="C28" s="448"/>
      <c r="D28" s="448"/>
      <c r="E28" s="448"/>
      <c r="F28" s="448"/>
      <c r="G28" s="227"/>
      <c r="H28" s="458"/>
      <c r="I28" s="117"/>
      <c r="J28" s="93"/>
    </row>
    <row r="29" spans="1:10" ht="27" customHeight="1" x14ac:dyDescent="0.15">
      <c r="A29" s="90" t="s">
        <v>38</v>
      </c>
      <c r="B29" s="91"/>
      <c r="C29" s="448"/>
      <c r="D29" s="448"/>
      <c r="E29" s="448"/>
      <c r="F29" s="448"/>
      <c r="G29" s="227"/>
      <c r="H29" s="458"/>
      <c r="I29" s="117"/>
      <c r="J29" s="93"/>
    </row>
    <row r="30" spans="1:10" ht="27" customHeight="1" x14ac:dyDescent="0.15">
      <c r="A30" s="90" t="s">
        <v>39</v>
      </c>
      <c r="B30" s="91"/>
      <c r="C30" s="448"/>
      <c r="D30" s="448"/>
      <c r="E30" s="448"/>
      <c r="F30" s="448"/>
      <c r="G30" s="228"/>
      <c r="H30" s="458"/>
      <c r="I30" s="117"/>
      <c r="J30" s="93"/>
    </row>
    <row r="31" spans="1:10" ht="27" customHeight="1" x14ac:dyDescent="0.15">
      <c r="A31" s="90" t="s">
        <v>41</v>
      </c>
      <c r="B31" s="91"/>
      <c r="C31" s="448"/>
      <c r="D31" s="448"/>
      <c r="E31" s="448"/>
      <c r="F31" s="448"/>
      <c r="G31" s="228"/>
      <c r="H31" s="458"/>
      <c r="I31" s="117"/>
      <c r="J31" s="93"/>
    </row>
    <row r="32" spans="1:10" ht="27" customHeight="1" x14ac:dyDescent="0.15">
      <c r="A32" s="90"/>
      <c r="B32" s="91"/>
      <c r="C32" s="448"/>
      <c r="D32" s="448"/>
      <c r="E32" s="448"/>
      <c r="F32" s="448"/>
      <c r="G32" s="227"/>
      <c r="H32" s="459"/>
      <c r="I32" s="117"/>
      <c r="J32" s="93"/>
    </row>
    <row r="33" spans="2:9" s="106" customFormat="1" ht="27" customHeight="1" x14ac:dyDescent="0.15">
      <c r="B33" s="45"/>
      <c r="C33" s="45"/>
      <c r="E33" s="401" t="s">
        <v>78</v>
      </c>
      <c r="F33" s="401"/>
      <c r="G33" s="229">
        <f>SUM(G20:G32)</f>
        <v>0</v>
      </c>
      <c r="H33" s="179">
        <f>G33</f>
        <v>0</v>
      </c>
    </row>
    <row r="34" spans="2:9" ht="27" customHeight="1" thickBot="1" x14ac:dyDescent="0.2"/>
    <row r="35" spans="2:9" s="84" customFormat="1" ht="27" customHeight="1" thickBot="1" x14ac:dyDescent="0.2">
      <c r="B35" s="47"/>
      <c r="C35" s="47"/>
      <c r="E35" s="447" t="s">
        <v>183</v>
      </c>
      <c r="F35" s="411"/>
      <c r="G35" s="118">
        <f>G16+G33</f>
        <v>0</v>
      </c>
      <c r="H35" s="119"/>
      <c r="I35" s="120"/>
    </row>
    <row r="36" spans="2:9" s="84" customFormat="1" ht="27" customHeight="1" thickBot="1" x14ac:dyDescent="0.2">
      <c r="B36" s="47"/>
      <c r="C36" s="47"/>
      <c r="E36" s="447" t="s">
        <v>184</v>
      </c>
      <c r="F36" s="447"/>
      <c r="G36" s="121"/>
      <c r="H36" s="70">
        <f>H16+H33</f>
        <v>0</v>
      </c>
    </row>
  </sheetData>
  <mergeCells count="30">
    <mergeCell ref="J18:J19"/>
    <mergeCell ref="J4:J5"/>
    <mergeCell ref="H20:H32"/>
    <mergeCell ref="C22:F22"/>
    <mergeCell ref="C23:F23"/>
    <mergeCell ref="C24:F24"/>
    <mergeCell ref="C20:F20"/>
    <mergeCell ref="C21:F21"/>
    <mergeCell ref="C31:F31"/>
    <mergeCell ref="C32:F32"/>
    <mergeCell ref="C27:F27"/>
    <mergeCell ref="C28:F28"/>
    <mergeCell ref="C29:F29"/>
    <mergeCell ref="A4:A5"/>
    <mergeCell ref="I18:I19"/>
    <mergeCell ref="I4:I5"/>
    <mergeCell ref="E16:F16"/>
    <mergeCell ref="C18:F18"/>
    <mergeCell ref="C4:C5"/>
    <mergeCell ref="D4:E4"/>
    <mergeCell ref="F4:G4"/>
    <mergeCell ref="B4:B5"/>
    <mergeCell ref="A18:B19"/>
    <mergeCell ref="C19:F19"/>
    <mergeCell ref="E35:F35"/>
    <mergeCell ref="E36:F36"/>
    <mergeCell ref="E33:F33"/>
    <mergeCell ref="C25:F25"/>
    <mergeCell ref="C26:F26"/>
    <mergeCell ref="C30:F30"/>
  </mergeCells>
  <phoneticPr fontId="2"/>
  <printOptions horizontalCentered="1"/>
  <pageMargins left="0.59055118110236227" right="0.59055118110236227" top="0.78740157480314965" bottom="1.1811023622047245" header="0.31496062992125984" footer="0.31496062992125984"/>
  <pageSetup paperSize="9"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3"/>
  <sheetViews>
    <sheetView showZeros="0" view="pageBreakPreview" zoomScale="60" zoomScaleNormal="85" workbookViewId="0">
      <selection activeCell="D17" sqref="D17"/>
    </sheetView>
  </sheetViews>
  <sheetFormatPr defaultColWidth="9" defaultRowHeight="31.15" customHeight="1" x14ac:dyDescent="0.15"/>
  <cols>
    <col min="1" max="2" width="17.625" style="106" customWidth="1"/>
    <col min="3" max="9" width="17.375" style="106" customWidth="1"/>
    <col min="10" max="10" width="35.25" style="106" customWidth="1"/>
    <col min="11" max="11" width="12.75" style="106" customWidth="1"/>
    <col min="12" max="16384" width="9" style="106"/>
  </cols>
  <sheetData>
    <row r="1" spans="1:11" ht="31.15" customHeight="1" x14ac:dyDescent="0.15">
      <c r="A1" s="103" t="s">
        <v>186</v>
      </c>
      <c r="B1" s="103"/>
    </row>
    <row r="2" spans="1:11" ht="31.15" customHeight="1" x14ac:dyDescent="0.15">
      <c r="A2" s="103" t="s">
        <v>233</v>
      </c>
      <c r="B2" s="103"/>
    </row>
    <row r="3" spans="1:11" ht="31.15" customHeight="1" x14ac:dyDescent="0.15">
      <c r="A3" s="380" t="s">
        <v>43</v>
      </c>
      <c r="B3" s="381"/>
      <c r="C3" s="402" t="s">
        <v>44</v>
      </c>
      <c r="D3" s="402" t="s">
        <v>45</v>
      </c>
      <c r="E3" s="440" t="s">
        <v>2</v>
      </c>
      <c r="F3" s="441"/>
      <c r="G3" s="402" t="s">
        <v>180</v>
      </c>
      <c r="H3" s="402"/>
      <c r="I3" s="171" t="s">
        <v>123</v>
      </c>
      <c r="J3" s="402" t="s">
        <v>11</v>
      </c>
      <c r="K3" s="368" t="s">
        <v>129</v>
      </c>
    </row>
    <row r="4" spans="1:11" ht="31.15" customHeight="1" x14ac:dyDescent="0.15">
      <c r="A4" s="383"/>
      <c r="B4" s="384"/>
      <c r="C4" s="402"/>
      <c r="D4" s="402"/>
      <c r="E4" s="203" t="s">
        <v>126</v>
      </c>
      <c r="F4" s="108" t="s">
        <v>120</v>
      </c>
      <c r="G4" s="182" t="s">
        <v>126</v>
      </c>
      <c r="H4" s="182" t="s">
        <v>121</v>
      </c>
      <c r="I4" s="172" t="s">
        <v>103</v>
      </c>
      <c r="J4" s="402"/>
      <c r="K4" s="365"/>
    </row>
    <row r="5" spans="1:11" s="277" customFormat="1" ht="31.15" customHeight="1" x14ac:dyDescent="0.15">
      <c r="A5" s="442" t="s">
        <v>22</v>
      </c>
      <c r="B5" s="443"/>
      <c r="C5" s="8"/>
      <c r="D5" s="110"/>
      <c r="E5" s="35">
        <v>7550</v>
      </c>
      <c r="F5" s="35">
        <f>C5*D5*E5</f>
        <v>0</v>
      </c>
      <c r="G5" s="9"/>
      <c r="H5" s="35">
        <f>C5*D5*G5</f>
        <v>0</v>
      </c>
      <c r="I5" s="35">
        <f>MIN(F5,H5)</f>
        <v>0</v>
      </c>
      <c r="J5" s="8"/>
      <c r="K5" s="278"/>
    </row>
    <row r="6" spans="1:11" s="277" customFormat="1" ht="31.15" customHeight="1" x14ac:dyDescent="0.15">
      <c r="A6" s="444" t="s">
        <v>59</v>
      </c>
      <c r="B6" s="460"/>
      <c r="C6" s="42"/>
      <c r="D6" s="110"/>
      <c r="E6" s="35">
        <v>2760</v>
      </c>
      <c r="F6" s="35">
        <f>C6*D6*E6</f>
        <v>0</v>
      </c>
      <c r="G6" s="128"/>
      <c r="H6" s="35">
        <f>C6*D6*G6</f>
        <v>0</v>
      </c>
      <c r="I6" s="35">
        <f>MIN(F6,H6)</f>
        <v>0</v>
      </c>
      <c r="J6" s="8"/>
      <c r="K6" s="278"/>
    </row>
    <row r="7" spans="1:11" s="277" customFormat="1" ht="31.15" customHeight="1" x14ac:dyDescent="0.15">
      <c r="A7" s="444" t="s">
        <v>152</v>
      </c>
      <c r="B7" s="443"/>
      <c r="C7" s="42"/>
      <c r="D7" s="110"/>
      <c r="E7" s="35">
        <v>15100</v>
      </c>
      <c r="F7" s="35">
        <f>C7*D7*E7</f>
        <v>0</v>
      </c>
      <c r="G7" s="128"/>
      <c r="H7" s="35">
        <f>C7*D7*G7</f>
        <v>0</v>
      </c>
      <c r="I7" s="35">
        <f>MIN(F7,H7)</f>
        <v>0</v>
      </c>
      <c r="J7" s="8"/>
      <c r="K7" s="278"/>
    </row>
    <row r="8" spans="1:11" s="277" customFormat="1" ht="42" customHeight="1" thickBot="1" x14ac:dyDescent="0.2">
      <c r="A8" s="444" t="s">
        <v>153</v>
      </c>
      <c r="B8" s="460"/>
      <c r="C8" s="42"/>
      <c r="D8" s="110"/>
      <c r="E8" s="35">
        <v>8280</v>
      </c>
      <c r="F8" s="35">
        <f>C8*D8*E8</f>
        <v>0</v>
      </c>
      <c r="G8" s="128"/>
      <c r="H8" s="35">
        <f>C8*D8*G8</f>
        <v>0</v>
      </c>
      <c r="I8" s="35">
        <f>MIN(F8,H8)</f>
        <v>0</v>
      </c>
      <c r="J8" s="8"/>
      <c r="K8" s="278"/>
    </row>
    <row r="9" spans="1:11" ht="31.15" customHeight="1" thickBot="1" x14ac:dyDescent="0.2">
      <c r="F9" s="411" t="s">
        <v>183</v>
      </c>
      <c r="G9" s="412"/>
      <c r="H9" s="67">
        <f>SUM(H5:H8)</f>
        <v>0</v>
      </c>
      <c r="I9" s="147"/>
      <c r="J9" s="75"/>
    </row>
    <row r="10" spans="1:11" ht="31.15" customHeight="1" thickBot="1" x14ac:dyDescent="0.2">
      <c r="F10" s="411" t="s">
        <v>184</v>
      </c>
      <c r="G10" s="396"/>
      <c r="H10" s="104"/>
      <c r="I10" s="66">
        <f>SUM(I5:I8)</f>
        <v>0</v>
      </c>
      <c r="J10" s="33"/>
    </row>
    <row r="93" spans="4:4" ht="31.15" customHeight="1" x14ac:dyDescent="0.15">
      <c r="D93" s="106" t="s">
        <v>124</v>
      </c>
    </row>
  </sheetData>
  <mergeCells count="13">
    <mergeCell ref="A8:B8"/>
    <mergeCell ref="K3:K4"/>
    <mergeCell ref="F10:G10"/>
    <mergeCell ref="F9:G9"/>
    <mergeCell ref="J3:J4"/>
    <mergeCell ref="A3:B4"/>
    <mergeCell ref="E3:F3"/>
    <mergeCell ref="G3:H3"/>
    <mergeCell ref="D3:D4"/>
    <mergeCell ref="C3:C4"/>
    <mergeCell ref="A5:B5"/>
    <mergeCell ref="A6:B6"/>
    <mergeCell ref="A7:B7"/>
  </mergeCells>
  <phoneticPr fontId="2"/>
  <printOptions horizontalCentered="1"/>
  <pageMargins left="0.59055118110236227" right="0.59055118110236227" top="0.78740157480314965" bottom="0.78740157480314965"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96"/>
  <sheetViews>
    <sheetView showZeros="0" view="pageBreakPreview" zoomScale="85" zoomScaleNormal="100" zoomScaleSheetLayoutView="85" workbookViewId="0">
      <selection activeCell="E10" sqref="E10"/>
    </sheetView>
  </sheetViews>
  <sheetFormatPr defaultColWidth="9" defaultRowHeight="30" customHeight="1" x14ac:dyDescent="0.15"/>
  <cols>
    <col min="1" max="1" width="38.875" style="105" customWidth="1"/>
    <col min="2" max="2" width="13.5" style="105" customWidth="1"/>
    <col min="3" max="4" width="17.75" style="105" customWidth="1"/>
    <col min="5" max="5" width="19" style="105" customWidth="1"/>
    <col min="6" max="6" width="14.875" style="105" customWidth="1"/>
    <col min="7" max="9" width="17.75" style="105" customWidth="1"/>
    <col min="10" max="10" width="32.125" style="105" customWidth="1"/>
    <col min="11" max="11" width="11.875" style="105" customWidth="1"/>
    <col min="12" max="16384" width="9" style="105"/>
  </cols>
  <sheetData>
    <row r="1" spans="1:11" ht="30" customHeight="1" x14ac:dyDescent="0.15">
      <c r="A1" s="103" t="s">
        <v>175</v>
      </c>
      <c r="B1" s="103"/>
      <c r="C1" s="103"/>
      <c r="D1" s="103"/>
      <c r="E1" s="103"/>
      <c r="F1" s="103"/>
      <c r="G1" s="103"/>
      <c r="H1" s="103"/>
      <c r="I1" s="103"/>
      <c r="J1" s="103"/>
    </row>
    <row r="2" spans="1:11" ht="30" customHeight="1" x14ac:dyDescent="0.15">
      <c r="A2" s="103" t="s">
        <v>74</v>
      </c>
      <c r="B2" s="103"/>
      <c r="C2" s="103"/>
      <c r="D2" s="103"/>
      <c r="E2" s="103"/>
      <c r="F2" s="103"/>
      <c r="G2" s="103"/>
      <c r="H2" s="103"/>
      <c r="I2" s="103"/>
      <c r="J2" s="103"/>
    </row>
    <row r="3" spans="1:11" ht="30" customHeight="1" x14ac:dyDescent="0.15">
      <c r="A3" s="462" t="s">
        <v>1</v>
      </c>
      <c r="B3" s="461" t="s">
        <v>2</v>
      </c>
      <c r="C3" s="461"/>
      <c r="D3" s="461"/>
      <c r="E3" s="461" t="s">
        <v>181</v>
      </c>
      <c r="F3" s="461"/>
      <c r="G3" s="461"/>
      <c r="H3" s="461"/>
      <c r="I3" s="171" t="s">
        <v>123</v>
      </c>
      <c r="J3" s="461" t="s">
        <v>11</v>
      </c>
      <c r="K3" s="368" t="s">
        <v>129</v>
      </c>
    </row>
    <row r="4" spans="1:11" ht="30" customHeight="1" x14ac:dyDescent="0.15">
      <c r="A4" s="463"/>
      <c r="B4" s="63" t="s">
        <v>3</v>
      </c>
      <c r="C4" s="63" t="s">
        <v>128</v>
      </c>
      <c r="D4" s="63" t="s">
        <v>120</v>
      </c>
      <c r="E4" s="63" t="s">
        <v>4</v>
      </c>
      <c r="F4" s="63" t="s">
        <v>0</v>
      </c>
      <c r="G4" s="63" t="s">
        <v>126</v>
      </c>
      <c r="H4" s="63" t="s">
        <v>121</v>
      </c>
      <c r="I4" s="172" t="s">
        <v>103</v>
      </c>
      <c r="J4" s="461"/>
      <c r="K4" s="365"/>
    </row>
    <row r="5" spans="1:11" ht="30" customHeight="1" x14ac:dyDescent="0.15">
      <c r="A5" s="256" t="s">
        <v>202</v>
      </c>
      <c r="B5" s="25"/>
      <c r="C5" s="29">
        <v>905000</v>
      </c>
      <c r="D5" s="29">
        <f>IF(B5&gt;1,1810000,905000)</f>
        <v>905000</v>
      </c>
      <c r="E5" s="25"/>
      <c r="F5" s="194">
        <f>B5</f>
        <v>0</v>
      </c>
      <c r="G5" s="27"/>
      <c r="H5" s="26">
        <f>F5*G5</f>
        <v>0</v>
      </c>
      <c r="I5" s="26">
        <f>MIN(D5/2,H5/2)</f>
        <v>0</v>
      </c>
      <c r="J5" s="25" t="s">
        <v>99</v>
      </c>
      <c r="K5" s="93"/>
    </row>
    <row r="6" spans="1:11" ht="30" customHeight="1" x14ac:dyDescent="0.15">
      <c r="A6" s="256" t="s">
        <v>203</v>
      </c>
      <c r="B6" s="25"/>
      <c r="C6" s="29">
        <v>905000</v>
      </c>
      <c r="D6" s="29">
        <f>IF(B6&gt;0,905000,0)</f>
        <v>0</v>
      </c>
      <c r="E6" s="25"/>
      <c r="F6" s="194">
        <f>B6</f>
        <v>0</v>
      </c>
      <c r="G6" s="27"/>
      <c r="H6" s="26">
        <f>F6*G6</f>
        <v>0</v>
      </c>
      <c r="I6" s="26">
        <f>MIN(D6/2,H6/2)</f>
        <v>0</v>
      </c>
      <c r="J6" s="25" t="s">
        <v>99</v>
      </c>
      <c r="K6" s="93"/>
    </row>
    <row r="7" spans="1:11" ht="30" customHeight="1" x14ac:dyDescent="0.15">
      <c r="A7" s="30" t="s">
        <v>60</v>
      </c>
      <c r="B7" s="25"/>
      <c r="C7" s="28"/>
      <c r="D7" s="29">
        <v>600000</v>
      </c>
      <c r="E7" s="25"/>
      <c r="F7" s="194">
        <f>B7</f>
        <v>0</v>
      </c>
      <c r="G7" s="27"/>
      <c r="H7" s="26">
        <f t="shared" ref="H7:H11" si="0">F7*G7</f>
        <v>0</v>
      </c>
      <c r="I7" s="26">
        <f>MIN(D7,H7/2)</f>
        <v>0</v>
      </c>
      <c r="J7" s="25" t="s">
        <v>99</v>
      </c>
      <c r="K7" s="93"/>
    </row>
    <row r="8" spans="1:11" ht="30" customHeight="1" x14ac:dyDescent="0.15">
      <c r="A8" s="30"/>
      <c r="B8" s="28"/>
      <c r="C8" s="28"/>
      <c r="D8" s="28"/>
      <c r="E8" s="25"/>
      <c r="F8" s="25"/>
      <c r="G8" s="27"/>
      <c r="H8" s="26">
        <f t="shared" si="0"/>
        <v>0</v>
      </c>
      <c r="I8" s="26">
        <f t="shared" ref="I8:I11" si="1">MIN(D8,H8/2)</f>
        <v>0</v>
      </c>
      <c r="J8" s="25"/>
      <c r="K8" s="93"/>
    </row>
    <row r="9" spans="1:11" ht="30" customHeight="1" x14ac:dyDescent="0.15">
      <c r="A9" s="30"/>
      <c r="B9" s="28"/>
      <c r="C9" s="28"/>
      <c r="D9" s="28"/>
      <c r="E9" s="25"/>
      <c r="F9" s="25"/>
      <c r="G9" s="27"/>
      <c r="H9" s="26">
        <f t="shared" ref="H9:H10" si="2">F9*G9</f>
        <v>0</v>
      </c>
      <c r="I9" s="26">
        <f>MIN(D9,H9/2)</f>
        <v>0</v>
      </c>
      <c r="J9" s="25"/>
      <c r="K9" s="93"/>
    </row>
    <row r="10" spans="1:11" ht="30" customHeight="1" x14ac:dyDescent="0.15">
      <c r="A10" s="30"/>
      <c r="B10" s="28"/>
      <c r="C10" s="28"/>
      <c r="D10" s="28"/>
      <c r="E10" s="25"/>
      <c r="F10" s="25"/>
      <c r="G10" s="27"/>
      <c r="H10" s="26">
        <f t="shared" si="2"/>
        <v>0</v>
      </c>
      <c r="I10" s="26">
        <f t="shared" ref="I10" si="3">MIN(D10,H10/2)</f>
        <v>0</v>
      </c>
      <c r="J10" s="25"/>
      <c r="K10" s="93"/>
    </row>
    <row r="11" spans="1:11" ht="30" customHeight="1" thickBot="1" x14ac:dyDescent="0.2">
      <c r="A11" s="30"/>
      <c r="B11" s="28"/>
      <c r="C11" s="28"/>
      <c r="D11" s="28"/>
      <c r="E11" s="25"/>
      <c r="F11" s="25"/>
      <c r="G11" s="27"/>
      <c r="H11" s="26">
        <f t="shared" si="0"/>
        <v>0</v>
      </c>
      <c r="I11" s="26">
        <f t="shared" si="1"/>
        <v>0</v>
      </c>
      <c r="J11" s="25"/>
      <c r="K11" s="93"/>
    </row>
    <row r="12" spans="1:11" ht="30" customHeight="1" thickBot="1" x14ac:dyDescent="0.2">
      <c r="E12" s="447" t="s">
        <v>183</v>
      </c>
      <c r="F12" s="447"/>
      <c r="G12" s="411"/>
      <c r="H12" s="67">
        <f>SUM(H5:H11)</f>
        <v>0</v>
      </c>
      <c r="I12" s="147"/>
      <c r="J12" s="75"/>
    </row>
    <row r="13" spans="1:11" ht="30" customHeight="1" thickBot="1" x14ac:dyDescent="0.2">
      <c r="E13" s="447" t="s">
        <v>184</v>
      </c>
      <c r="F13" s="447"/>
      <c r="G13" s="447"/>
      <c r="H13" s="104"/>
      <c r="I13" s="66">
        <f>SUM(I5:I11)</f>
        <v>0</v>
      </c>
      <c r="J13" s="33"/>
    </row>
    <row r="96" spans="3:3" ht="30" customHeight="1" x14ac:dyDescent="0.15">
      <c r="C96" s="105" t="s">
        <v>124</v>
      </c>
    </row>
  </sheetData>
  <mergeCells count="7">
    <mergeCell ref="K3:K4"/>
    <mergeCell ref="J3:J4"/>
    <mergeCell ref="E13:G13"/>
    <mergeCell ref="E12:G12"/>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7"/>
  <sheetViews>
    <sheetView view="pageBreakPreview" zoomScale="80" zoomScaleNormal="80" zoomScaleSheetLayoutView="80" workbookViewId="0">
      <selection activeCell="D17" sqref="D17"/>
    </sheetView>
  </sheetViews>
  <sheetFormatPr defaultColWidth="8.875" defaultRowHeight="24.75" customHeight="1" x14ac:dyDescent="0.15"/>
  <cols>
    <col min="1" max="1" width="8.875" style="213"/>
    <col min="2" max="2" width="16.75" style="213" customWidth="1"/>
    <col min="3" max="3" width="43" style="213" customWidth="1"/>
    <col min="4" max="4" width="18.75" style="213" customWidth="1"/>
    <col min="5" max="5" width="38.75" style="213" customWidth="1"/>
    <col min="6" max="6" width="12.625" style="213" customWidth="1"/>
    <col min="7" max="16384" width="8.875" style="213"/>
  </cols>
  <sheetData>
    <row r="1" spans="1:6" ht="24.75" customHeight="1" x14ac:dyDescent="0.15">
      <c r="A1" s="206" t="s">
        <v>176</v>
      </c>
    </row>
    <row r="2" spans="1:6" ht="24.75" customHeight="1" x14ac:dyDescent="0.15">
      <c r="A2" s="214" t="s">
        <v>234</v>
      </c>
    </row>
    <row r="3" spans="1:6" ht="24.75" customHeight="1" x14ac:dyDescent="0.15">
      <c r="A3" s="464" t="s">
        <v>16</v>
      </c>
      <c r="B3" s="465"/>
      <c r="C3" s="366" t="s">
        <v>180</v>
      </c>
      <c r="D3" s="367"/>
      <c r="E3" s="470" t="s">
        <v>11</v>
      </c>
      <c r="F3" s="368" t="s">
        <v>129</v>
      </c>
    </row>
    <row r="4" spans="1:6" ht="24.75" customHeight="1" x14ac:dyDescent="0.15">
      <c r="A4" s="466"/>
      <c r="B4" s="467"/>
      <c r="C4" s="89" t="s">
        <v>21</v>
      </c>
      <c r="D4" s="212" t="s">
        <v>121</v>
      </c>
      <c r="E4" s="471"/>
      <c r="F4" s="365"/>
    </row>
    <row r="5" spans="1:6" ht="24.75" customHeight="1" x14ac:dyDescent="0.15">
      <c r="A5" s="215" t="s">
        <v>40</v>
      </c>
      <c r="B5" s="216"/>
      <c r="C5" s="217"/>
      <c r="D5" s="217"/>
      <c r="E5" s="217"/>
      <c r="F5" s="93"/>
    </row>
    <row r="6" spans="1:6" ht="24.75" customHeight="1" thickBot="1" x14ac:dyDescent="0.2">
      <c r="A6" s="468" t="s">
        <v>41</v>
      </c>
      <c r="B6" s="469"/>
      <c r="C6" s="217"/>
      <c r="D6" s="217"/>
      <c r="E6" s="217"/>
      <c r="F6" s="93"/>
    </row>
    <row r="7" spans="1:6" s="88" customFormat="1" ht="28.9" customHeight="1" thickBot="1" x14ac:dyDescent="0.2">
      <c r="C7" s="180" t="s">
        <v>182</v>
      </c>
      <c r="D7" s="68">
        <f>SUM(D5:D6)</f>
        <v>0</v>
      </c>
      <c r="E7" s="102"/>
    </row>
  </sheetData>
  <mergeCells count="5">
    <mergeCell ref="A3:B4"/>
    <mergeCell ref="F3:F4"/>
    <mergeCell ref="A6:B6"/>
    <mergeCell ref="C3:D3"/>
    <mergeCell ref="E3:E4"/>
  </mergeCells>
  <phoneticPr fontId="2"/>
  <pageMargins left="0.59055118110236227" right="0.59055118110236227" top="0.78740157480314965" bottom="0.78740157480314965" header="0.31496062992125984" footer="0.31496062992125984"/>
  <pageSetup paperSize="9" scale="9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4"/>
  <sheetViews>
    <sheetView showZeros="0" view="pageBreakPreview" zoomScale="70" zoomScaleNormal="70" zoomScaleSheetLayoutView="70" workbookViewId="0">
      <selection activeCell="D17" sqref="D17"/>
    </sheetView>
  </sheetViews>
  <sheetFormatPr defaultColWidth="9" defaultRowHeight="30" customHeight="1" x14ac:dyDescent="0.15"/>
  <cols>
    <col min="1" max="1" width="38.875" style="87" customWidth="1"/>
    <col min="2" max="2" width="13.5" style="87" customWidth="1"/>
    <col min="3" max="4" width="18.875" style="87" customWidth="1"/>
    <col min="5" max="5" width="19" style="87" customWidth="1"/>
    <col min="6" max="6" width="13.875" style="87" customWidth="1"/>
    <col min="7" max="9" width="18.875" style="87" customWidth="1"/>
    <col min="10" max="10" width="30" style="87" customWidth="1"/>
    <col min="11" max="11" width="12.75" style="87" customWidth="1"/>
    <col min="12" max="16384" width="9" style="87"/>
  </cols>
  <sheetData>
    <row r="1" spans="1:11" ht="30" customHeight="1" x14ac:dyDescent="0.15">
      <c r="A1" s="103" t="s">
        <v>177</v>
      </c>
    </row>
    <row r="2" spans="1:11" ht="30" customHeight="1" x14ac:dyDescent="0.15">
      <c r="A2" s="103" t="s">
        <v>235</v>
      </c>
    </row>
    <row r="3" spans="1:11" ht="30" customHeight="1" x14ac:dyDescent="0.15">
      <c r="A3" s="414" t="s">
        <v>1</v>
      </c>
      <c r="B3" s="413" t="s">
        <v>2</v>
      </c>
      <c r="C3" s="413"/>
      <c r="D3" s="413"/>
      <c r="E3" s="413" t="s">
        <v>181</v>
      </c>
      <c r="F3" s="413"/>
      <c r="G3" s="413"/>
      <c r="H3" s="413"/>
      <c r="I3" s="171" t="s">
        <v>123</v>
      </c>
      <c r="J3" s="413" t="s">
        <v>11</v>
      </c>
      <c r="K3" s="368" t="s">
        <v>129</v>
      </c>
    </row>
    <row r="4" spans="1:11" ht="30" customHeight="1" x14ac:dyDescent="0.15">
      <c r="A4" s="415"/>
      <c r="B4" s="59" t="s">
        <v>3</v>
      </c>
      <c r="C4" s="59" t="s">
        <v>126</v>
      </c>
      <c r="D4" s="59" t="s">
        <v>120</v>
      </c>
      <c r="E4" s="59" t="s">
        <v>4</v>
      </c>
      <c r="F4" s="59" t="s">
        <v>0</v>
      </c>
      <c r="G4" s="59" t="s">
        <v>126</v>
      </c>
      <c r="H4" s="59" t="s">
        <v>121</v>
      </c>
      <c r="I4" s="172" t="s">
        <v>103</v>
      </c>
      <c r="J4" s="413"/>
      <c r="K4" s="365"/>
    </row>
    <row r="5" spans="1:11" ht="30" customHeight="1" x14ac:dyDescent="0.15">
      <c r="A5" s="61" t="s">
        <v>61</v>
      </c>
      <c r="B5" s="8"/>
      <c r="C5" s="7">
        <v>11000000</v>
      </c>
      <c r="D5" s="7">
        <f t="shared" ref="D5:D15" si="0">B5*C5</f>
        <v>0</v>
      </c>
      <c r="E5" s="8"/>
      <c r="F5" s="195">
        <f>B5</f>
        <v>0</v>
      </c>
      <c r="G5" s="9"/>
      <c r="H5" s="7">
        <f t="shared" ref="H5" si="1">F5*G5</f>
        <v>0</v>
      </c>
      <c r="I5" s="7">
        <f t="shared" ref="I5" si="2">MIN(D5,H5)</f>
        <v>0</v>
      </c>
      <c r="J5" s="8"/>
      <c r="K5" s="93"/>
    </row>
    <row r="6" spans="1:11" ht="30" customHeight="1" x14ac:dyDescent="0.15">
      <c r="A6" s="62" t="s">
        <v>62</v>
      </c>
      <c r="B6" s="8"/>
      <c r="C6" s="7">
        <v>6600000</v>
      </c>
      <c r="D6" s="7">
        <f t="shared" si="0"/>
        <v>0</v>
      </c>
      <c r="E6" s="8"/>
      <c r="F6" s="195">
        <f t="shared" ref="F6:F11" si="3">B6</f>
        <v>0</v>
      </c>
      <c r="G6" s="9"/>
      <c r="H6" s="7">
        <f t="shared" ref="H6:H15" si="4">F6*G6</f>
        <v>0</v>
      </c>
      <c r="I6" s="7">
        <f t="shared" ref="I6:I11" si="5">MIN(D6,H6)</f>
        <v>0</v>
      </c>
      <c r="J6" s="8"/>
      <c r="K6" s="93"/>
    </row>
    <row r="7" spans="1:11" ht="30" customHeight="1" x14ac:dyDescent="0.15">
      <c r="A7" s="62" t="s">
        <v>63</v>
      </c>
      <c r="B7" s="8"/>
      <c r="C7" s="7">
        <v>5500000</v>
      </c>
      <c r="D7" s="7">
        <f t="shared" si="0"/>
        <v>0</v>
      </c>
      <c r="E7" s="8"/>
      <c r="F7" s="195">
        <f t="shared" si="3"/>
        <v>0</v>
      </c>
      <c r="G7" s="9"/>
      <c r="H7" s="7">
        <f t="shared" si="4"/>
        <v>0</v>
      </c>
      <c r="I7" s="7">
        <f t="shared" si="5"/>
        <v>0</v>
      </c>
      <c r="J7" s="8"/>
      <c r="K7" s="93"/>
    </row>
    <row r="8" spans="1:11" ht="30" customHeight="1" x14ac:dyDescent="0.15">
      <c r="A8" s="86" t="s">
        <v>64</v>
      </c>
      <c r="B8" s="8"/>
      <c r="C8" s="7">
        <v>66000000</v>
      </c>
      <c r="D8" s="7">
        <f t="shared" si="0"/>
        <v>0</v>
      </c>
      <c r="E8" s="8"/>
      <c r="F8" s="195">
        <f t="shared" si="3"/>
        <v>0</v>
      </c>
      <c r="G8" s="9"/>
      <c r="H8" s="7">
        <f t="shared" si="4"/>
        <v>0</v>
      </c>
      <c r="I8" s="7">
        <f t="shared" si="5"/>
        <v>0</v>
      </c>
      <c r="J8" s="8"/>
      <c r="K8" s="93"/>
    </row>
    <row r="9" spans="1:11" ht="30" customHeight="1" x14ac:dyDescent="0.15">
      <c r="A9" s="62" t="s">
        <v>65</v>
      </c>
      <c r="B9" s="8"/>
      <c r="C9" s="7">
        <v>1100000</v>
      </c>
      <c r="D9" s="7">
        <f t="shared" si="0"/>
        <v>0</v>
      </c>
      <c r="E9" s="8"/>
      <c r="F9" s="195">
        <f t="shared" si="3"/>
        <v>0</v>
      </c>
      <c r="G9" s="9"/>
      <c r="H9" s="7">
        <f t="shared" si="4"/>
        <v>0</v>
      </c>
      <c r="I9" s="7">
        <f t="shared" si="5"/>
        <v>0</v>
      </c>
      <c r="J9" s="8"/>
      <c r="K9" s="93"/>
    </row>
    <row r="10" spans="1:11" ht="30" customHeight="1" x14ac:dyDescent="0.15">
      <c r="A10" s="62" t="s">
        <v>66</v>
      </c>
      <c r="B10" s="8"/>
      <c r="C10" s="7">
        <v>2200000</v>
      </c>
      <c r="D10" s="7">
        <f t="shared" si="0"/>
        <v>0</v>
      </c>
      <c r="E10" s="8"/>
      <c r="F10" s="195">
        <f t="shared" si="3"/>
        <v>0</v>
      </c>
      <c r="G10" s="9"/>
      <c r="H10" s="7">
        <f t="shared" si="4"/>
        <v>0</v>
      </c>
      <c r="I10" s="7">
        <f t="shared" si="5"/>
        <v>0</v>
      </c>
      <c r="J10" s="8"/>
      <c r="K10" s="93"/>
    </row>
    <row r="11" spans="1:11" ht="30" customHeight="1" x14ac:dyDescent="0.15">
      <c r="A11" s="62" t="s">
        <v>67</v>
      </c>
      <c r="B11" s="8"/>
      <c r="C11" s="7">
        <v>1100000</v>
      </c>
      <c r="D11" s="7">
        <f t="shared" si="0"/>
        <v>0</v>
      </c>
      <c r="E11" s="8"/>
      <c r="F11" s="195">
        <f t="shared" si="3"/>
        <v>0</v>
      </c>
      <c r="G11" s="9"/>
      <c r="H11" s="7">
        <f t="shared" si="4"/>
        <v>0</v>
      </c>
      <c r="I11" s="7">
        <f t="shared" si="5"/>
        <v>0</v>
      </c>
      <c r="J11" s="8"/>
      <c r="K11" s="93"/>
    </row>
    <row r="12" spans="1:11" ht="30" customHeight="1" x14ac:dyDescent="0.15">
      <c r="A12" s="62"/>
      <c r="B12" s="204"/>
      <c r="C12" s="205"/>
      <c r="D12" s="205">
        <f t="shared" si="0"/>
        <v>0</v>
      </c>
      <c r="E12" s="8"/>
      <c r="F12" s="8"/>
      <c r="G12" s="9"/>
      <c r="H12" s="7">
        <f t="shared" si="4"/>
        <v>0</v>
      </c>
      <c r="I12" s="35">
        <f>H12</f>
        <v>0</v>
      </c>
      <c r="J12" s="8"/>
      <c r="K12" s="93"/>
    </row>
    <row r="13" spans="1:11" ht="30" customHeight="1" x14ac:dyDescent="0.15">
      <c r="A13" s="62"/>
      <c r="B13" s="204"/>
      <c r="C13" s="205"/>
      <c r="D13" s="205">
        <f t="shared" si="0"/>
        <v>0</v>
      </c>
      <c r="E13" s="8"/>
      <c r="F13" s="8"/>
      <c r="G13" s="9"/>
      <c r="H13" s="7">
        <f t="shared" si="4"/>
        <v>0</v>
      </c>
      <c r="I13" s="35">
        <f t="shared" ref="I13:I15" si="6">H13</f>
        <v>0</v>
      </c>
      <c r="J13" s="8"/>
      <c r="K13" s="93"/>
    </row>
    <row r="14" spans="1:11" ht="30" customHeight="1" x14ac:dyDescent="0.15">
      <c r="A14" s="62"/>
      <c r="B14" s="204"/>
      <c r="C14" s="205"/>
      <c r="D14" s="205">
        <f t="shared" si="0"/>
        <v>0</v>
      </c>
      <c r="E14" s="8"/>
      <c r="F14" s="8"/>
      <c r="G14" s="9"/>
      <c r="H14" s="7">
        <f t="shared" si="4"/>
        <v>0</v>
      </c>
      <c r="I14" s="35">
        <f t="shared" si="6"/>
        <v>0</v>
      </c>
      <c r="J14" s="8"/>
      <c r="K14" s="93"/>
    </row>
    <row r="15" spans="1:11" ht="30" customHeight="1" thickBot="1" x14ac:dyDescent="0.2">
      <c r="A15" s="62"/>
      <c r="B15" s="204"/>
      <c r="C15" s="205"/>
      <c r="D15" s="205">
        <f t="shared" si="0"/>
        <v>0</v>
      </c>
      <c r="E15" s="8"/>
      <c r="F15" s="8"/>
      <c r="G15" s="9"/>
      <c r="H15" s="7">
        <f t="shared" si="4"/>
        <v>0</v>
      </c>
      <c r="I15" s="35">
        <f t="shared" si="6"/>
        <v>0</v>
      </c>
      <c r="J15" s="8"/>
      <c r="K15" s="93"/>
    </row>
    <row r="16" spans="1:11" ht="30" customHeight="1" thickBot="1" x14ac:dyDescent="0.2">
      <c r="E16" s="447" t="s">
        <v>183</v>
      </c>
      <c r="F16" s="447"/>
      <c r="G16" s="411"/>
      <c r="H16" s="67">
        <f>SUM(H5:H15)</f>
        <v>0</v>
      </c>
      <c r="I16" s="147"/>
      <c r="J16" s="75"/>
    </row>
    <row r="17" spans="5:10" ht="30" customHeight="1" thickBot="1" x14ac:dyDescent="0.2">
      <c r="E17" s="447" t="s">
        <v>184</v>
      </c>
      <c r="F17" s="447"/>
      <c r="G17" s="447"/>
      <c r="H17" s="104"/>
      <c r="I17" s="66">
        <f>SUM(I5:I15)</f>
        <v>0</v>
      </c>
      <c r="J17" s="33"/>
    </row>
    <row r="94" spans="3:3" ht="30" customHeight="1" x14ac:dyDescent="0.15">
      <c r="C94" s="87" t="s">
        <v>124</v>
      </c>
    </row>
  </sheetData>
  <mergeCells count="7">
    <mergeCell ref="K3:K4"/>
    <mergeCell ref="J3:J4"/>
    <mergeCell ref="E16:G16"/>
    <mergeCell ref="E17:G17"/>
    <mergeCell ref="A3:A4"/>
    <mergeCell ref="B3:D3"/>
    <mergeCell ref="E3:H3"/>
  </mergeCells>
  <phoneticPr fontId="2"/>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L42"/>
  <sheetViews>
    <sheetView showZeros="0" view="pageBreakPreview" zoomScale="60" zoomScaleNormal="100" workbookViewId="0">
      <selection activeCell="D17" sqref="D17"/>
    </sheetView>
  </sheetViews>
  <sheetFormatPr defaultColWidth="9" defaultRowHeight="25.9" customHeight="1" x14ac:dyDescent="0.15"/>
  <cols>
    <col min="1" max="1" width="39.75" style="84" customWidth="1"/>
    <col min="2" max="2" width="14.25" style="84" customWidth="1"/>
    <col min="3" max="4" width="17" style="84" customWidth="1"/>
    <col min="5" max="5" width="22.25" style="84" customWidth="1"/>
    <col min="6" max="6" width="15.875" style="84" customWidth="1"/>
    <col min="7" max="7" width="14.25" style="84" customWidth="1"/>
    <col min="8" max="10" width="17" style="84" customWidth="1"/>
    <col min="11" max="11" width="25.25" style="84" customWidth="1"/>
    <col min="12" max="12" width="13.875" style="84" customWidth="1"/>
    <col min="13" max="16384" width="9" style="84"/>
  </cols>
  <sheetData>
    <row r="1" spans="1:12" ht="21" customHeight="1" x14ac:dyDescent="0.15">
      <c r="A1" s="122" t="s">
        <v>178</v>
      </c>
      <c r="B1" s="122"/>
      <c r="C1" s="122"/>
      <c r="D1" s="122"/>
      <c r="E1" s="122"/>
      <c r="F1" s="122"/>
      <c r="G1" s="122"/>
      <c r="H1" s="122"/>
      <c r="I1" s="122"/>
      <c r="J1" s="122"/>
      <c r="K1" s="122"/>
    </row>
    <row r="2" spans="1:12" ht="25.9" customHeight="1" x14ac:dyDescent="0.15">
      <c r="A2" s="122" t="s">
        <v>50</v>
      </c>
      <c r="B2" s="122"/>
      <c r="C2" s="122"/>
      <c r="D2" s="122"/>
      <c r="E2" s="122"/>
      <c r="F2" s="122"/>
      <c r="G2" s="122"/>
      <c r="H2" s="122"/>
      <c r="I2" s="122"/>
      <c r="J2" s="122"/>
      <c r="K2" s="122"/>
    </row>
    <row r="3" spans="1:12" ht="25.9" customHeight="1" x14ac:dyDescent="0.15">
      <c r="A3" s="122" t="s">
        <v>54</v>
      </c>
      <c r="B3" s="122"/>
      <c r="C3" s="122"/>
      <c r="D3" s="122"/>
      <c r="E3" s="122"/>
      <c r="F3" s="122"/>
      <c r="G3" s="122"/>
      <c r="H3" s="122"/>
      <c r="I3" s="122"/>
      <c r="J3" s="122"/>
      <c r="K3" s="24"/>
    </row>
    <row r="4" spans="1:12" ht="25.9" customHeight="1" x14ac:dyDescent="0.15">
      <c r="A4" s="431" t="s">
        <v>1</v>
      </c>
      <c r="B4" s="431" t="s">
        <v>2</v>
      </c>
      <c r="C4" s="431"/>
      <c r="D4" s="431"/>
      <c r="E4" s="431" t="s">
        <v>181</v>
      </c>
      <c r="F4" s="431"/>
      <c r="G4" s="431"/>
      <c r="H4" s="431"/>
      <c r="I4" s="431"/>
      <c r="J4" s="171" t="s">
        <v>123</v>
      </c>
      <c r="K4" s="431" t="s">
        <v>11</v>
      </c>
      <c r="L4" s="368" t="s">
        <v>129</v>
      </c>
    </row>
    <row r="5" spans="1:12" ht="25.9" customHeight="1" x14ac:dyDescent="0.15">
      <c r="A5" s="431"/>
      <c r="B5" s="60" t="s">
        <v>3</v>
      </c>
      <c r="C5" s="60" t="s">
        <v>126</v>
      </c>
      <c r="D5" s="60" t="s">
        <v>120</v>
      </c>
      <c r="E5" s="476" t="s">
        <v>4</v>
      </c>
      <c r="F5" s="477"/>
      <c r="G5" s="60" t="s">
        <v>0</v>
      </c>
      <c r="H5" s="60" t="s">
        <v>126</v>
      </c>
      <c r="I5" s="60" t="s">
        <v>121</v>
      </c>
      <c r="J5" s="172" t="s">
        <v>103</v>
      </c>
      <c r="K5" s="431"/>
      <c r="L5" s="365"/>
    </row>
    <row r="6" spans="1:12" ht="25.9" customHeight="1" x14ac:dyDescent="0.15">
      <c r="A6" s="73" t="s">
        <v>5</v>
      </c>
      <c r="B6" s="76"/>
      <c r="C6" s="77">
        <v>133000</v>
      </c>
      <c r="D6" s="77">
        <f>B6*C6</f>
        <v>0</v>
      </c>
      <c r="E6" s="473"/>
      <c r="F6" s="474"/>
      <c r="G6" s="193">
        <f>B6</f>
        <v>0</v>
      </c>
      <c r="H6" s="78"/>
      <c r="I6" s="77">
        <f>G6*H6</f>
        <v>0</v>
      </c>
      <c r="J6" s="77">
        <f>MIN(D6,I6)</f>
        <v>0</v>
      </c>
      <c r="K6" s="22"/>
      <c r="L6" s="93"/>
    </row>
    <row r="7" spans="1:12" ht="25.9" customHeight="1" x14ac:dyDescent="0.15">
      <c r="A7" s="73" t="s">
        <v>7</v>
      </c>
      <c r="B7" s="76"/>
      <c r="C7" s="77">
        <v>3600</v>
      </c>
      <c r="D7" s="77">
        <f>B7*C7</f>
        <v>0</v>
      </c>
      <c r="E7" s="473"/>
      <c r="F7" s="474"/>
      <c r="G7" s="193">
        <f t="shared" ref="G7:G9" si="0">B7</f>
        <v>0</v>
      </c>
      <c r="H7" s="78"/>
      <c r="I7" s="77"/>
      <c r="J7" s="77">
        <f>MIN(D7,I7)</f>
        <v>0</v>
      </c>
      <c r="K7" s="22"/>
      <c r="L7" s="93"/>
    </row>
    <row r="8" spans="1:12" ht="25.9" customHeight="1" x14ac:dyDescent="0.15">
      <c r="A8" s="73" t="s">
        <v>8</v>
      </c>
      <c r="B8" s="76"/>
      <c r="C8" s="77">
        <v>4320000</v>
      </c>
      <c r="D8" s="77">
        <f>B8*C8</f>
        <v>0</v>
      </c>
      <c r="E8" s="473"/>
      <c r="F8" s="474"/>
      <c r="G8" s="193">
        <f t="shared" si="0"/>
        <v>0</v>
      </c>
      <c r="H8" s="78"/>
      <c r="I8" s="77">
        <f t="shared" ref="I8:I16" si="1">G8*H8</f>
        <v>0</v>
      </c>
      <c r="J8" s="77">
        <f>MIN(D8,I8)</f>
        <v>0</v>
      </c>
      <c r="K8" s="22"/>
      <c r="L8" s="93"/>
    </row>
    <row r="9" spans="1:12" ht="25.9" customHeight="1" x14ac:dyDescent="0.15">
      <c r="A9" s="73" t="s">
        <v>9</v>
      </c>
      <c r="B9" s="76"/>
      <c r="C9" s="77">
        <v>51400</v>
      </c>
      <c r="D9" s="77">
        <f>B9*C9</f>
        <v>0</v>
      </c>
      <c r="E9" s="473"/>
      <c r="F9" s="474"/>
      <c r="G9" s="193">
        <f t="shared" si="0"/>
        <v>0</v>
      </c>
      <c r="H9" s="78"/>
      <c r="I9" s="77">
        <f t="shared" si="1"/>
        <v>0</v>
      </c>
      <c r="J9" s="77">
        <f>MIN(D9,I9)</f>
        <v>0</v>
      </c>
      <c r="K9" s="22"/>
      <c r="L9" s="93"/>
    </row>
    <row r="10" spans="1:12" ht="25.9" customHeight="1" x14ac:dyDescent="0.15">
      <c r="A10" s="432" t="s">
        <v>51</v>
      </c>
      <c r="B10" s="475"/>
      <c r="C10" s="472"/>
      <c r="D10" s="472"/>
      <c r="E10" s="473"/>
      <c r="F10" s="474"/>
      <c r="G10" s="76"/>
      <c r="H10" s="78"/>
      <c r="I10" s="77">
        <f t="shared" si="1"/>
        <v>0</v>
      </c>
      <c r="J10" s="478">
        <f>I10+I11+I12</f>
        <v>0</v>
      </c>
      <c r="K10" s="22"/>
      <c r="L10" s="93"/>
    </row>
    <row r="11" spans="1:12" ht="25.9" customHeight="1" x14ac:dyDescent="0.15">
      <c r="A11" s="432"/>
      <c r="B11" s="475"/>
      <c r="C11" s="472"/>
      <c r="D11" s="472"/>
      <c r="E11" s="473"/>
      <c r="F11" s="474"/>
      <c r="G11" s="76"/>
      <c r="H11" s="78"/>
      <c r="I11" s="77">
        <f t="shared" si="1"/>
        <v>0</v>
      </c>
      <c r="J11" s="478"/>
      <c r="K11" s="22"/>
      <c r="L11" s="93"/>
    </row>
    <row r="12" spans="1:12" ht="25.9" customHeight="1" x14ac:dyDescent="0.15">
      <c r="A12" s="432"/>
      <c r="B12" s="475"/>
      <c r="C12" s="472"/>
      <c r="D12" s="472"/>
      <c r="E12" s="473"/>
      <c r="F12" s="474"/>
      <c r="G12" s="76"/>
      <c r="H12" s="78"/>
      <c r="I12" s="77">
        <f t="shared" si="1"/>
        <v>0</v>
      </c>
      <c r="J12" s="478"/>
      <c r="K12" s="22"/>
      <c r="L12" s="93"/>
    </row>
    <row r="13" spans="1:12" ht="25.9" customHeight="1" x14ac:dyDescent="0.15">
      <c r="A13" s="240" t="s">
        <v>154</v>
      </c>
      <c r="B13" s="76"/>
      <c r="C13" s="79">
        <v>905000</v>
      </c>
      <c r="D13" s="79">
        <f>IF(B13&gt;0,905000,0)</f>
        <v>0</v>
      </c>
      <c r="E13" s="473"/>
      <c r="F13" s="474"/>
      <c r="G13" s="193">
        <f>B13</f>
        <v>0</v>
      </c>
      <c r="H13" s="78"/>
      <c r="I13" s="77">
        <f t="shared" si="1"/>
        <v>0</v>
      </c>
      <c r="J13" s="80">
        <f t="shared" ref="J13:J16" si="2">MIN(D13,I13)</f>
        <v>0</v>
      </c>
      <c r="K13" s="22"/>
      <c r="L13" s="93"/>
    </row>
    <row r="14" spans="1:12" ht="25.9" customHeight="1" x14ac:dyDescent="0.15">
      <c r="A14" s="62" t="s">
        <v>117</v>
      </c>
      <c r="B14" s="81"/>
      <c r="C14" s="44">
        <v>205000</v>
      </c>
      <c r="D14" s="44">
        <f>B14*C14</f>
        <v>0</v>
      </c>
      <c r="E14" s="473"/>
      <c r="F14" s="474"/>
      <c r="G14" s="193">
        <f>B14</f>
        <v>0</v>
      </c>
      <c r="H14" s="36"/>
      <c r="I14" s="77">
        <f t="shared" si="1"/>
        <v>0</v>
      </c>
      <c r="J14" s="191">
        <f t="shared" si="2"/>
        <v>0</v>
      </c>
      <c r="K14" s="22"/>
      <c r="L14" s="93"/>
    </row>
    <row r="15" spans="1:12" ht="25.9" customHeight="1" x14ac:dyDescent="0.15">
      <c r="A15" s="73" t="s">
        <v>52</v>
      </c>
      <c r="B15" s="82"/>
      <c r="C15" s="83"/>
      <c r="D15" s="83"/>
      <c r="E15" s="473"/>
      <c r="F15" s="474"/>
      <c r="G15" s="76"/>
      <c r="H15" s="78"/>
      <c r="I15" s="77">
        <f t="shared" si="1"/>
        <v>0</v>
      </c>
      <c r="J15" s="191">
        <f>I15</f>
        <v>0</v>
      </c>
      <c r="K15" s="22"/>
      <c r="L15" s="93"/>
    </row>
    <row r="16" spans="1:12" ht="25.9" customHeight="1" x14ac:dyDescent="0.15">
      <c r="A16" s="188" t="s">
        <v>53</v>
      </c>
      <c r="B16" s="189"/>
      <c r="C16" s="190">
        <v>300000</v>
      </c>
      <c r="D16" s="190">
        <f>IF(B16&gt;0,300000,0)</f>
        <v>0</v>
      </c>
      <c r="E16" s="473"/>
      <c r="F16" s="474"/>
      <c r="G16" s="193">
        <f>B16</f>
        <v>0</v>
      </c>
      <c r="H16" s="78"/>
      <c r="I16" s="77">
        <f t="shared" si="1"/>
        <v>0</v>
      </c>
      <c r="J16" s="191">
        <f t="shared" si="2"/>
        <v>0</v>
      </c>
      <c r="K16" s="22"/>
      <c r="L16" s="93"/>
    </row>
    <row r="17" spans="1:12" ht="50.1" customHeight="1" x14ac:dyDescent="0.15">
      <c r="A17" s="303" t="s">
        <v>236</v>
      </c>
      <c r="B17" s="81"/>
      <c r="C17" s="44">
        <v>1500000</v>
      </c>
      <c r="D17" s="44">
        <f>B17*C17</f>
        <v>0</v>
      </c>
      <c r="E17" s="473"/>
      <c r="F17" s="474"/>
      <c r="G17" s="193">
        <f t="shared" ref="G17" si="3">B17</f>
        <v>0</v>
      </c>
      <c r="H17" s="36"/>
      <c r="I17" s="77">
        <f>G17*H17</f>
        <v>0</v>
      </c>
      <c r="J17" s="191">
        <f>MIN(D17,I17)</f>
        <v>0</v>
      </c>
      <c r="K17" s="22"/>
      <c r="L17" s="93"/>
    </row>
    <row r="18" spans="1:12" ht="25.9" customHeight="1" x14ac:dyDescent="0.15">
      <c r="A18" s="85"/>
      <c r="B18" s="202"/>
      <c r="C18" s="83"/>
      <c r="D18" s="83"/>
      <c r="E18" s="473"/>
      <c r="F18" s="474"/>
      <c r="G18" s="170"/>
      <c r="H18" s="36"/>
      <c r="I18" s="77">
        <f t="shared" ref="I18:I19" si="4">G18*H18</f>
        <v>0</v>
      </c>
      <c r="J18" s="191">
        <f>I18</f>
        <v>0</v>
      </c>
      <c r="K18" s="22"/>
      <c r="L18" s="93"/>
    </row>
    <row r="19" spans="1:12" ht="25.9" customHeight="1" thickBot="1" x14ac:dyDescent="0.2">
      <c r="A19" s="85"/>
      <c r="B19" s="202"/>
      <c r="C19" s="83"/>
      <c r="D19" s="83"/>
      <c r="E19" s="473"/>
      <c r="F19" s="474"/>
      <c r="G19" s="78"/>
      <c r="H19" s="78"/>
      <c r="I19" s="253">
        <f t="shared" si="4"/>
        <v>0</v>
      </c>
      <c r="J19" s="191">
        <f>I19</f>
        <v>0</v>
      </c>
      <c r="K19" s="22"/>
      <c r="L19" s="93"/>
    </row>
    <row r="20" spans="1:12" ht="25.9" customHeight="1" thickBot="1" x14ac:dyDescent="0.2">
      <c r="G20" s="411" t="s">
        <v>183</v>
      </c>
      <c r="H20" s="412"/>
      <c r="I20" s="254">
        <f>SUM(I6:I19)</f>
        <v>0</v>
      </c>
      <c r="J20" s="69"/>
      <c r="K20" s="120"/>
    </row>
    <row r="21" spans="1:12" ht="25.9" customHeight="1" thickBot="1" x14ac:dyDescent="0.2">
      <c r="G21" s="411" t="s">
        <v>184</v>
      </c>
      <c r="H21" s="396"/>
      <c r="I21" s="121"/>
      <c r="J21" s="255">
        <f>SUM(J6:J19)</f>
        <v>0</v>
      </c>
    </row>
    <row r="42" spans="3:3" ht="25.9" customHeight="1" x14ac:dyDescent="0.15">
      <c r="C42" s="84" t="s">
        <v>124</v>
      </c>
    </row>
  </sheetData>
  <mergeCells count="27">
    <mergeCell ref="L4:L5"/>
    <mergeCell ref="E14:F14"/>
    <mergeCell ref="E15:F15"/>
    <mergeCell ref="E16:F16"/>
    <mergeCell ref="K4:K5"/>
    <mergeCell ref="E5:F5"/>
    <mergeCell ref="E6:F6"/>
    <mergeCell ref="E7:F7"/>
    <mergeCell ref="E8:F8"/>
    <mergeCell ref="E9:F9"/>
    <mergeCell ref="J10:J12"/>
    <mergeCell ref="A4:A5"/>
    <mergeCell ref="B4:D4"/>
    <mergeCell ref="E4:I4"/>
    <mergeCell ref="D10:D12"/>
    <mergeCell ref="E17:F17"/>
    <mergeCell ref="A10:A12"/>
    <mergeCell ref="B10:B12"/>
    <mergeCell ref="G21:H21"/>
    <mergeCell ref="G20:H20"/>
    <mergeCell ref="C10:C12"/>
    <mergeCell ref="E18:F18"/>
    <mergeCell ref="E19:F19"/>
    <mergeCell ref="E10:F10"/>
    <mergeCell ref="E11:F11"/>
    <mergeCell ref="E12:F12"/>
    <mergeCell ref="E13:F13"/>
  </mergeCells>
  <phoneticPr fontId="2"/>
  <printOptions horizontalCentered="1"/>
  <pageMargins left="0.59055118110236227" right="0.59055118110236227" top="0.78740157480314965" bottom="0.78740157480314965" header="0.31496062992125984" footer="0.31496062992125984"/>
  <pageSetup paperSize="9" scale="5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J47"/>
  <sheetViews>
    <sheetView showZeros="0" view="pageBreakPreview" topLeftCell="A19" zoomScale="60" zoomScaleNormal="100" workbookViewId="0">
      <selection activeCell="C17" sqref="C17:F17"/>
    </sheetView>
  </sheetViews>
  <sheetFormatPr defaultColWidth="9" defaultRowHeight="25.15" customHeight="1" x14ac:dyDescent="0.15"/>
  <cols>
    <col min="1" max="1" width="29.5" style="106" customWidth="1"/>
    <col min="2" max="8" width="17.25" style="106" customWidth="1"/>
    <col min="9" max="9" width="42.375" style="106" customWidth="1"/>
    <col min="10" max="10" width="11.75" style="106" customWidth="1"/>
    <col min="11" max="16384" width="9" style="106"/>
  </cols>
  <sheetData>
    <row r="1" spans="1:10" ht="21.6" customHeight="1" x14ac:dyDescent="0.15">
      <c r="A1" s="87" t="s">
        <v>179</v>
      </c>
    </row>
    <row r="2" spans="1:10" ht="25.15" customHeight="1" x14ac:dyDescent="0.15">
      <c r="A2" s="123" t="s">
        <v>148</v>
      </c>
    </row>
    <row r="3" spans="1:10" ht="25.15" customHeight="1" x14ac:dyDescent="0.15">
      <c r="A3" s="106" t="s">
        <v>189</v>
      </c>
      <c r="H3" s="124"/>
      <c r="I3" s="124"/>
    </row>
    <row r="4" spans="1:10" ht="25.15" customHeight="1" x14ac:dyDescent="0.15">
      <c r="A4" s="380" t="s">
        <v>16</v>
      </c>
      <c r="B4" s="382"/>
      <c r="C4" s="366" t="s">
        <v>180</v>
      </c>
      <c r="D4" s="386"/>
      <c r="E4" s="386"/>
      <c r="F4" s="386"/>
      <c r="G4" s="367"/>
      <c r="H4" s="266" t="s">
        <v>125</v>
      </c>
      <c r="I4" s="365" t="s">
        <v>11</v>
      </c>
      <c r="J4" s="368" t="s">
        <v>129</v>
      </c>
    </row>
    <row r="5" spans="1:10" ht="25.15" customHeight="1" x14ac:dyDescent="0.15">
      <c r="A5" s="383"/>
      <c r="B5" s="385"/>
      <c r="C5" s="391" t="s">
        <v>21</v>
      </c>
      <c r="D5" s="392"/>
      <c r="E5" s="392"/>
      <c r="F5" s="393"/>
      <c r="G5" s="268" t="s">
        <v>190</v>
      </c>
      <c r="H5" s="176"/>
      <c r="I5" s="365"/>
      <c r="J5" s="365"/>
    </row>
    <row r="6" spans="1:10" s="277" customFormat="1" ht="25.15" customHeight="1" x14ac:dyDescent="0.15">
      <c r="A6" s="371" t="s">
        <v>101</v>
      </c>
      <c r="B6" s="482"/>
      <c r="C6" s="479"/>
      <c r="D6" s="480"/>
      <c r="E6" s="480"/>
      <c r="F6" s="481"/>
      <c r="G6" s="334"/>
      <c r="H6" s="483"/>
      <c r="I6" s="334"/>
      <c r="J6" s="338"/>
    </row>
    <row r="7" spans="1:10" s="277" customFormat="1" ht="25.15" customHeight="1" x14ac:dyDescent="0.15">
      <c r="A7" s="371" t="s">
        <v>25</v>
      </c>
      <c r="B7" s="482"/>
      <c r="C7" s="479"/>
      <c r="D7" s="480"/>
      <c r="E7" s="480"/>
      <c r="F7" s="481"/>
      <c r="G7" s="334"/>
      <c r="H7" s="484"/>
      <c r="I7" s="334"/>
      <c r="J7" s="338"/>
    </row>
    <row r="8" spans="1:10" s="277" customFormat="1" ht="25.15" customHeight="1" x14ac:dyDescent="0.15">
      <c r="A8" s="371" t="s">
        <v>26</v>
      </c>
      <c r="B8" s="482"/>
      <c r="C8" s="479"/>
      <c r="D8" s="480"/>
      <c r="E8" s="480"/>
      <c r="F8" s="481"/>
      <c r="G8" s="334"/>
      <c r="H8" s="484"/>
      <c r="I8" s="334"/>
      <c r="J8" s="338"/>
    </row>
    <row r="9" spans="1:10" s="277" customFormat="1" ht="25.15" customHeight="1" x14ac:dyDescent="0.15">
      <c r="A9" s="280" t="s">
        <v>27</v>
      </c>
      <c r="B9" s="281" t="s">
        <v>28</v>
      </c>
      <c r="C9" s="479"/>
      <c r="D9" s="480"/>
      <c r="E9" s="480"/>
      <c r="F9" s="481"/>
      <c r="G9" s="334"/>
      <c r="H9" s="484"/>
      <c r="I9" s="334"/>
      <c r="J9" s="338"/>
    </row>
    <row r="10" spans="1:10" s="277" customFormat="1" ht="25.15" customHeight="1" x14ac:dyDescent="0.15">
      <c r="A10" s="282"/>
      <c r="B10" s="283" t="s">
        <v>29</v>
      </c>
      <c r="C10" s="479"/>
      <c r="D10" s="480"/>
      <c r="E10" s="480"/>
      <c r="F10" s="481"/>
      <c r="G10" s="334"/>
      <c r="H10" s="484"/>
      <c r="I10" s="334"/>
      <c r="J10" s="338"/>
    </row>
    <row r="11" spans="1:10" s="277" customFormat="1" ht="25.15" customHeight="1" x14ac:dyDescent="0.15">
      <c r="A11" s="282"/>
      <c r="B11" s="283" t="s">
        <v>30</v>
      </c>
      <c r="C11" s="479"/>
      <c r="D11" s="480"/>
      <c r="E11" s="480"/>
      <c r="F11" s="481"/>
      <c r="G11" s="334"/>
      <c r="H11" s="484"/>
      <c r="I11" s="334"/>
      <c r="J11" s="338"/>
    </row>
    <row r="12" spans="1:10" s="277" customFormat="1" ht="25.15" customHeight="1" x14ac:dyDescent="0.15">
      <c r="A12" s="282"/>
      <c r="B12" s="283" t="s">
        <v>31</v>
      </c>
      <c r="C12" s="479"/>
      <c r="D12" s="480"/>
      <c r="E12" s="480"/>
      <c r="F12" s="481"/>
      <c r="G12" s="334"/>
      <c r="H12" s="484"/>
      <c r="I12" s="334"/>
      <c r="J12" s="338"/>
    </row>
    <row r="13" spans="1:10" s="277" customFormat="1" ht="25.15" customHeight="1" x14ac:dyDescent="0.15">
      <c r="A13" s="282"/>
      <c r="B13" s="283" t="s">
        <v>32</v>
      </c>
      <c r="C13" s="479"/>
      <c r="D13" s="480"/>
      <c r="E13" s="480"/>
      <c r="F13" s="481"/>
      <c r="G13" s="334"/>
      <c r="H13" s="484"/>
      <c r="I13" s="334"/>
      <c r="J13" s="338"/>
    </row>
    <row r="14" spans="1:10" s="277" customFormat="1" ht="25.15" customHeight="1" x14ac:dyDescent="0.15">
      <c r="A14" s="282"/>
      <c r="B14" s="281" t="s">
        <v>33</v>
      </c>
      <c r="C14" s="479"/>
      <c r="D14" s="480"/>
      <c r="E14" s="480"/>
      <c r="F14" s="481"/>
      <c r="G14" s="334"/>
      <c r="H14" s="484"/>
      <c r="I14" s="334"/>
      <c r="J14" s="338"/>
    </row>
    <row r="15" spans="1:10" s="277" customFormat="1" ht="25.15" customHeight="1" x14ac:dyDescent="0.15">
      <c r="A15" s="282"/>
      <c r="B15" s="284" t="s">
        <v>238</v>
      </c>
      <c r="C15" s="335"/>
      <c r="D15" s="336"/>
      <c r="E15" s="336"/>
      <c r="F15" s="337"/>
      <c r="G15" s="334"/>
      <c r="H15" s="484"/>
      <c r="I15" s="334"/>
      <c r="J15" s="338"/>
    </row>
    <row r="16" spans="1:10" s="277" customFormat="1" ht="25.15" customHeight="1" x14ac:dyDescent="0.15">
      <c r="A16" s="280" t="s">
        <v>34</v>
      </c>
      <c r="B16" s="284" t="s">
        <v>35</v>
      </c>
      <c r="C16" s="479"/>
      <c r="D16" s="480"/>
      <c r="E16" s="480"/>
      <c r="F16" s="481"/>
      <c r="G16" s="334"/>
      <c r="H16" s="484"/>
      <c r="I16" s="334"/>
      <c r="J16" s="338"/>
    </row>
    <row r="17" spans="1:10" s="277" customFormat="1" ht="25.15" customHeight="1" x14ac:dyDescent="0.15">
      <c r="A17" s="282"/>
      <c r="B17" s="284" t="s">
        <v>36</v>
      </c>
      <c r="C17" s="479"/>
      <c r="D17" s="480"/>
      <c r="E17" s="480"/>
      <c r="F17" s="481"/>
      <c r="G17" s="334"/>
      <c r="H17" s="484"/>
      <c r="I17" s="334"/>
      <c r="J17" s="338"/>
    </row>
    <row r="18" spans="1:10" s="277" customFormat="1" ht="25.15" customHeight="1" x14ac:dyDescent="0.15">
      <c r="A18" s="285"/>
      <c r="B18" s="284" t="s">
        <v>37</v>
      </c>
      <c r="C18" s="479"/>
      <c r="D18" s="480"/>
      <c r="E18" s="480"/>
      <c r="F18" s="481"/>
      <c r="G18" s="334"/>
      <c r="H18" s="484"/>
      <c r="I18" s="334"/>
      <c r="J18" s="338"/>
    </row>
    <row r="19" spans="1:10" s="277" customFormat="1" ht="25.15" customHeight="1" x14ac:dyDescent="0.15">
      <c r="A19" s="371" t="s">
        <v>38</v>
      </c>
      <c r="B19" s="482"/>
      <c r="C19" s="479"/>
      <c r="D19" s="480"/>
      <c r="E19" s="480"/>
      <c r="F19" s="481"/>
      <c r="G19" s="334"/>
      <c r="H19" s="484"/>
      <c r="I19" s="334"/>
      <c r="J19" s="338"/>
    </row>
    <row r="20" spans="1:10" s="277" customFormat="1" ht="25.15" customHeight="1" x14ac:dyDescent="0.15">
      <c r="A20" s="371" t="s">
        <v>39</v>
      </c>
      <c r="B20" s="482"/>
      <c r="C20" s="479"/>
      <c r="D20" s="480"/>
      <c r="E20" s="480"/>
      <c r="F20" s="481"/>
      <c r="G20" s="334"/>
      <c r="H20" s="484"/>
      <c r="I20" s="339"/>
      <c r="J20" s="338"/>
    </row>
    <row r="21" spans="1:10" ht="25.15" customHeight="1" x14ac:dyDescent="0.15">
      <c r="A21" s="371" t="s">
        <v>40</v>
      </c>
      <c r="B21" s="482"/>
      <c r="C21" s="373"/>
      <c r="D21" s="374"/>
      <c r="E21" s="374"/>
      <c r="F21" s="375"/>
      <c r="G21" s="170"/>
      <c r="H21" s="484"/>
      <c r="I21" s="177"/>
      <c r="J21" s="93"/>
    </row>
    <row r="22" spans="1:10" ht="25.15" customHeight="1" x14ac:dyDescent="0.15">
      <c r="A22" s="371" t="s">
        <v>41</v>
      </c>
      <c r="B22" s="482"/>
      <c r="C22" s="373"/>
      <c r="D22" s="374"/>
      <c r="E22" s="374"/>
      <c r="F22" s="375"/>
      <c r="G22" s="170"/>
      <c r="H22" s="485"/>
      <c r="I22" s="177"/>
      <c r="J22" s="93"/>
    </row>
    <row r="23" spans="1:10" ht="25.15" customHeight="1" x14ac:dyDescent="0.15">
      <c r="A23" s="136"/>
      <c r="B23" s="137"/>
      <c r="C23" s="149"/>
      <c r="E23" s="149"/>
      <c r="F23" s="269" t="s">
        <v>82</v>
      </c>
      <c r="G23" s="169">
        <f>SUM(G6:G22)</f>
        <v>0</v>
      </c>
      <c r="H23" s="169">
        <f>MIN(10000000,G23)</f>
        <v>0</v>
      </c>
      <c r="I23" s="151"/>
    </row>
    <row r="24" spans="1:10" ht="25.15" customHeight="1" x14ac:dyDescent="0.15">
      <c r="A24" s="106" t="s">
        <v>237</v>
      </c>
      <c r="H24" s="124"/>
      <c r="I24" s="124"/>
    </row>
    <row r="25" spans="1:10" ht="25.15" customHeight="1" x14ac:dyDescent="0.15">
      <c r="A25" s="380" t="s">
        <v>16</v>
      </c>
      <c r="B25" s="382"/>
      <c r="C25" s="366" t="s">
        <v>180</v>
      </c>
      <c r="D25" s="386"/>
      <c r="E25" s="386"/>
      <c r="F25" s="386"/>
      <c r="G25" s="367"/>
      <c r="H25" s="237" t="s">
        <v>123</v>
      </c>
      <c r="I25" s="365" t="s">
        <v>11</v>
      </c>
      <c r="J25" s="368" t="s">
        <v>129</v>
      </c>
    </row>
    <row r="26" spans="1:10" ht="25.15" customHeight="1" x14ac:dyDescent="0.15">
      <c r="A26" s="383"/>
      <c r="B26" s="385"/>
      <c r="C26" s="391" t="s">
        <v>21</v>
      </c>
      <c r="D26" s="392"/>
      <c r="E26" s="392"/>
      <c r="F26" s="393"/>
      <c r="G26" s="239" t="s">
        <v>121</v>
      </c>
      <c r="H26" s="176"/>
      <c r="I26" s="365"/>
      <c r="J26" s="365"/>
    </row>
    <row r="27" spans="1:10" s="277" customFormat="1" ht="25.15" customHeight="1" x14ac:dyDescent="0.15">
      <c r="A27" s="371" t="s">
        <v>101</v>
      </c>
      <c r="B27" s="482"/>
      <c r="C27" s="479"/>
      <c r="D27" s="480"/>
      <c r="E27" s="480"/>
      <c r="F27" s="481"/>
      <c r="G27" s="334"/>
      <c r="H27" s="483"/>
      <c r="I27" s="334"/>
      <c r="J27" s="338"/>
    </row>
    <row r="28" spans="1:10" s="277" customFormat="1" ht="25.15" customHeight="1" x14ac:dyDescent="0.15">
      <c r="A28" s="371" t="s">
        <v>25</v>
      </c>
      <c r="B28" s="482"/>
      <c r="C28" s="479"/>
      <c r="D28" s="480"/>
      <c r="E28" s="480"/>
      <c r="F28" s="481"/>
      <c r="G28" s="334"/>
      <c r="H28" s="484"/>
      <c r="I28" s="334"/>
      <c r="J28" s="338"/>
    </row>
    <row r="29" spans="1:10" s="277" customFormat="1" ht="25.15" customHeight="1" x14ac:dyDescent="0.15">
      <c r="A29" s="371" t="s">
        <v>26</v>
      </c>
      <c r="B29" s="482"/>
      <c r="C29" s="479"/>
      <c r="D29" s="480"/>
      <c r="E29" s="480"/>
      <c r="F29" s="481"/>
      <c r="G29" s="334"/>
      <c r="H29" s="484"/>
      <c r="I29" s="334"/>
      <c r="J29" s="338"/>
    </row>
    <row r="30" spans="1:10" s="277" customFormat="1" ht="25.15" customHeight="1" x14ac:dyDescent="0.15">
      <c r="A30" s="280" t="s">
        <v>27</v>
      </c>
      <c r="B30" s="281" t="s">
        <v>28</v>
      </c>
      <c r="C30" s="479"/>
      <c r="D30" s="480"/>
      <c r="E30" s="480"/>
      <c r="F30" s="481"/>
      <c r="G30" s="334"/>
      <c r="H30" s="484"/>
      <c r="I30" s="334"/>
      <c r="J30" s="338"/>
    </row>
    <row r="31" spans="1:10" s="277" customFormat="1" ht="25.15" customHeight="1" x14ac:dyDescent="0.15">
      <c r="A31" s="282"/>
      <c r="B31" s="283" t="s">
        <v>29</v>
      </c>
      <c r="C31" s="479"/>
      <c r="D31" s="480"/>
      <c r="E31" s="480"/>
      <c r="F31" s="481"/>
      <c r="G31" s="334"/>
      <c r="H31" s="484"/>
      <c r="I31" s="334"/>
      <c r="J31" s="338"/>
    </row>
    <row r="32" spans="1:10" s="277" customFormat="1" ht="25.15" customHeight="1" x14ac:dyDescent="0.15">
      <c r="A32" s="282"/>
      <c r="B32" s="283" t="s">
        <v>30</v>
      </c>
      <c r="C32" s="479"/>
      <c r="D32" s="480"/>
      <c r="E32" s="480"/>
      <c r="F32" s="481"/>
      <c r="G32" s="334"/>
      <c r="H32" s="484"/>
      <c r="I32" s="334"/>
      <c r="J32" s="338"/>
    </row>
    <row r="33" spans="1:10" s="277" customFormat="1" ht="25.15" customHeight="1" x14ac:dyDescent="0.15">
      <c r="A33" s="282"/>
      <c r="B33" s="283" t="s">
        <v>31</v>
      </c>
      <c r="C33" s="479"/>
      <c r="D33" s="480"/>
      <c r="E33" s="480"/>
      <c r="F33" s="481"/>
      <c r="G33" s="334"/>
      <c r="H33" s="484"/>
      <c r="I33" s="334"/>
      <c r="J33" s="338"/>
    </row>
    <row r="34" spans="1:10" s="277" customFormat="1" ht="25.15" customHeight="1" x14ac:dyDescent="0.15">
      <c r="A34" s="282"/>
      <c r="B34" s="283" t="s">
        <v>32</v>
      </c>
      <c r="C34" s="479"/>
      <c r="D34" s="480"/>
      <c r="E34" s="480"/>
      <c r="F34" s="481"/>
      <c r="G34" s="334"/>
      <c r="H34" s="484"/>
      <c r="I34" s="334"/>
      <c r="J34" s="338"/>
    </row>
    <row r="35" spans="1:10" s="277" customFormat="1" ht="25.15" customHeight="1" x14ac:dyDescent="0.15">
      <c r="A35" s="282"/>
      <c r="B35" s="281" t="s">
        <v>33</v>
      </c>
      <c r="C35" s="479"/>
      <c r="D35" s="480"/>
      <c r="E35" s="480"/>
      <c r="F35" s="481"/>
      <c r="G35" s="334"/>
      <c r="H35" s="484"/>
      <c r="I35" s="334"/>
      <c r="J35" s="338"/>
    </row>
    <row r="36" spans="1:10" s="277" customFormat="1" ht="25.15" customHeight="1" x14ac:dyDescent="0.15">
      <c r="A36" s="282"/>
      <c r="B36" s="284" t="s">
        <v>238</v>
      </c>
      <c r="C36" s="335"/>
      <c r="D36" s="336"/>
      <c r="E36" s="336"/>
      <c r="F36" s="337"/>
      <c r="G36" s="334"/>
      <c r="H36" s="484"/>
      <c r="I36" s="334"/>
      <c r="J36" s="338"/>
    </row>
    <row r="37" spans="1:10" s="277" customFormat="1" ht="25.15" customHeight="1" x14ac:dyDescent="0.15">
      <c r="A37" s="280" t="s">
        <v>34</v>
      </c>
      <c r="B37" s="284" t="s">
        <v>35</v>
      </c>
      <c r="C37" s="479"/>
      <c r="D37" s="480"/>
      <c r="E37" s="480"/>
      <c r="F37" s="481"/>
      <c r="G37" s="334"/>
      <c r="H37" s="484"/>
      <c r="I37" s="334"/>
      <c r="J37" s="338"/>
    </row>
    <row r="38" spans="1:10" s="277" customFormat="1" ht="25.15" customHeight="1" x14ac:dyDescent="0.15">
      <c r="A38" s="282"/>
      <c r="B38" s="284" t="s">
        <v>36</v>
      </c>
      <c r="C38" s="479"/>
      <c r="D38" s="480"/>
      <c r="E38" s="480"/>
      <c r="F38" s="481"/>
      <c r="G38" s="334"/>
      <c r="H38" s="484"/>
      <c r="I38" s="334"/>
      <c r="J38" s="338"/>
    </row>
    <row r="39" spans="1:10" s="277" customFormat="1" ht="25.15" customHeight="1" x14ac:dyDescent="0.15">
      <c r="A39" s="285"/>
      <c r="B39" s="284" t="s">
        <v>37</v>
      </c>
      <c r="C39" s="479"/>
      <c r="D39" s="480"/>
      <c r="E39" s="480"/>
      <c r="F39" s="481"/>
      <c r="G39" s="334"/>
      <c r="H39" s="484"/>
      <c r="I39" s="334"/>
      <c r="J39" s="338"/>
    </row>
    <row r="40" spans="1:10" s="277" customFormat="1" ht="25.15" customHeight="1" x14ac:dyDescent="0.15">
      <c r="A40" s="371" t="s">
        <v>38</v>
      </c>
      <c r="B40" s="482"/>
      <c r="C40" s="479"/>
      <c r="D40" s="480"/>
      <c r="E40" s="480"/>
      <c r="F40" s="481"/>
      <c r="G40" s="334"/>
      <c r="H40" s="484"/>
      <c r="I40" s="334"/>
      <c r="J40" s="338"/>
    </row>
    <row r="41" spans="1:10" s="277" customFormat="1" ht="25.15" customHeight="1" x14ac:dyDescent="0.15">
      <c r="A41" s="371" t="s">
        <v>39</v>
      </c>
      <c r="B41" s="482"/>
      <c r="C41" s="479"/>
      <c r="D41" s="480"/>
      <c r="E41" s="480"/>
      <c r="F41" s="481"/>
      <c r="G41" s="334"/>
      <c r="H41" s="484"/>
      <c r="I41" s="339"/>
      <c r="J41" s="338"/>
    </row>
    <row r="42" spans="1:10" ht="25.15" customHeight="1" x14ac:dyDescent="0.15">
      <c r="A42" s="371" t="s">
        <v>40</v>
      </c>
      <c r="B42" s="482"/>
      <c r="C42" s="479"/>
      <c r="D42" s="480"/>
      <c r="E42" s="480"/>
      <c r="F42" s="481"/>
      <c r="G42" s="334"/>
      <c r="H42" s="484"/>
      <c r="I42" s="334"/>
      <c r="J42" s="338"/>
    </row>
    <row r="43" spans="1:10" ht="25.15" customHeight="1" x14ac:dyDescent="0.15">
      <c r="A43" s="371" t="s">
        <v>41</v>
      </c>
      <c r="B43" s="482"/>
      <c r="C43" s="479"/>
      <c r="D43" s="480"/>
      <c r="E43" s="480"/>
      <c r="F43" s="481"/>
      <c r="G43" s="334"/>
      <c r="H43" s="485"/>
      <c r="I43" s="334"/>
      <c r="J43" s="338"/>
    </row>
    <row r="44" spans="1:10" ht="25.15" customHeight="1" x14ac:dyDescent="0.15">
      <c r="A44" s="136"/>
      <c r="B44" s="137"/>
      <c r="C44" s="149"/>
      <c r="E44" s="149"/>
      <c r="F44" s="238" t="s">
        <v>82</v>
      </c>
      <c r="G44" s="169">
        <f>SUM(G27:G43)</f>
        <v>0</v>
      </c>
      <c r="H44" s="169">
        <f>MIN(2000000,G44)</f>
        <v>0</v>
      </c>
      <c r="I44" s="151"/>
    </row>
    <row r="46" spans="1:10" ht="25.15" customHeight="1" x14ac:dyDescent="0.15">
      <c r="F46" s="267" t="s">
        <v>191</v>
      </c>
      <c r="G46" s="116">
        <f>SUM(G23,G44)</f>
        <v>0</v>
      </c>
      <c r="H46" s="204"/>
    </row>
    <row r="47" spans="1:10" ht="25.15" customHeight="1" x14ac:dyDescent="0.15">
      <c r="F47" s="267" t="s">
        <v>192</v>
      </c>
      <c r="G47" s="204"/>
      <c r="H47" s="116">
        <f>SUM(H23,H44)</f>
        <v>0</v>
      </c>
    </row>
  </sheetData>
  <mergeCells count="58">
    <mergeCell ref="C42:F42"/>
    <mergeCell ref="C43:F43"/>
    <mergeCell ref="A25:B26"/>
    <mergeCell ref="C25:G25"/>
    <mergeCell ref="A42:B42"/>
    <mergeCell ref="A43:B43"/>
    <mergeCell ref="A29:B29"/>
    <mergeCell ref="C29:F29"/>
    <mergeCell ref="C30:F30"/>
    <mergeCell ref="C31:F31"/>
    <mergeCell ref="C32:F32"/>
    <mergeCell ref="C33:F33"/>
    <mergeCell ref="C34:F34"/>
    <mergeCell ref="C35:F35"/>
    <mergeCell ref="C37:F37"/>
    <mergeCell ref="C38:F38"/>
    <mergeCell ref="I25:I26"/>
    <mergeCell ref="J25:J26"/>
    <mergeCell ref="C26:F26"/>
    <mergeCell ref="A4:B5"/>
    <mergeCell ref="C4:G4"/>
    <mergeCell ref="I4:I5"/>
    <mergeCell ref="J4:J5"/>
    <mergeCell ref="C5:F5"/>
    <mergeCell ref="C22:F22"/>
    <mergeCell ref="A21:B21"/>
    <mergeCell ref="C21:F21"/>
    <mergeCell ref="A22:B22"/>
    <mergeCell ref="A6:B6"/>
    <mergeCell ref="C6:F6"/>
    <mergeCell ref="A7:B7"/>
    <mergeCell ref="C16:F16"/>
    <mergeCell ref="C7:F7"/>
    <mergeCell ref="A8:B8"/>
    <mergeCell ref="C8:F8"/>
    <mergeCell ref="C9:F9"/>
    <mergeCell ref="C10:F10"/>
    <mergeCell ref="H6:H22"/>
    <mergeCell ref="A27:B27"/>
    <mergeCell ref="C27:F27"/>
    <mergeCell ref="A28:B28"/>
    <mergeCell ref="C28:F28"/>
    <mergeCell ref="H27:H43"/>
    <mergeCell ref="C17:F17"/>
    <mergeCell ref="C18:F18"/>
    <mergeCell ref="A19:B19"/>
    <mergeCell ref="C19:F19"/>
    <mergeCell ref="A20:B20"/>
    <mergeCell ref="C20:F20"/>
    <mergeCell ref="C11:F11"/>
    <mergeCell ref="C12:F12"/>
    <mergeCell ref="C13:F13"/>
    <mergeCell ref="C14:F14"/>
    <mergeCell ref="C39:F39"/>
    <mergeCell ref="A40:B40"/>
    <mergeCell ref="C40:F40"/>
    <mergeCell ref="A41:B41"/>
    <mergeCell ref="C41:F41"/>
  </mergeCells>
  <phoneticPr fontId="2"/>
  <printOptions horizontalCentered="1"/>
  <pageMargins left="0.59055118110236227" right="0.59055118110236227" top="0.78740157480314965" bottom="0.78740157480314965" header="0.31496062992125984" footer="0.31496062992125984"/>
  <pageSetup paperSize="9" scale="60" fitToHeight="0" orientation="landscape" r:id="rId1"/>
  <rowBreaks count="1" manualBreakCount="1">
    <brk id="2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5"/>
  <sheetViews>
    <sheetView showZeros="0" view="pageBreakPreview" zoomScale="85" zoomScaleNormal="70" zoomScaleSheetLayoutView="85" workbookViewId="0">
      <selection activeCell="E9" sqref="E9"/>
    </sheetView>
  </sheetViews>
  <sheetFormatPr defaultColWidth="8.875" defaultRowHeight="27" customHeight="1" x14ac:dyDescent="0.15"/>
  <cols>
    <col min="1" max="1" width="5.625" style="88" customWidth="1"/>
    <col min="2" max="3" width="12.625" style="88" customWidth="1"/>
    <col min="4" max="10" width="17.375" style="88" customWidth="1"/>
    <col min="11" max="11" width="35.25" style="88" customWidth="1"/>
    <col min="12" max="12" width="25.625" style="88" customWidth="1"/>
    <col min="13" max="16384" width="8.875" style="88"/>
  </cols>
  <sheetData>
    <row r="1" spans="1:13" ht="27" customHeight="1" x14ac:dyDescent="0.15">
      <c r="A1" s="87" t="s">
        <v>205</v>
      </c>
    </row>
    <row r="2" spans="1:13" ht="27" customHeight="1" x14ac:dyDescent="0.15">
      <c r="A2" s="88" t="s">
        <v>239</v>
      </c>
    </row>
    <row r="3" spans="1:13" s="277" customFormat="1" ht="31.15" customHeight="1" x14ac:dyDescent="0.15">
      <c r="A3" s="123" t="s">
        <v>5</v>
      </c>
      <c r="B3" s="123"/>
      <c r="C3" s="123"/>
    </row>
    <row r="4" spans="1:13" s="277" customFormat="1" ht="22.15" customHeight="1" x14ac:dyDescent="0.15">
      <c r="A4" s="503" t="s">
        <v>1</v>
      </c>
      <c r="B4" s="504"/>
      <c r="C4" s="505"/>
      <c r="D4" s="486" t="s">
        <v>2</v>
      </c>
      <c r="E4" s="486"/>
      <c r="F4" s="486"/>
      <c r="G4" s="486" t="s">
        <v>181</v>
      </c>
      <c r="H4" s="486"/>
      <c r="I4" s="486"/>
      <c r="J4" s="486"/>
      <c r="K4" s="312" t="s">
        <v>123</v>
      </c>
      <c r="L4" s="486" t="s">
        <v>11</v>
      </c>
      <c r="M4" s="487" t="s">
        <v>129</v>
      </c>
    </row>
    <row r="5" spans="1:13" s="277" customFormat="1" ht="22.15" customHeight="1" x14ac:dyDescent="0.15">
      <c r="A5" s="506"/>
      <c r="B5" s="507"/>
      <c r="C5" s="508"/>
      <c r="D5" s="313" t="s">
        <v>3</v>
      </c>
      <c r="E5" s="313" t="s">
        <v>126</v>
      </c>
      <c r="F5" s="313" t="s">
        <v>120</v>
      </c>
      <c r="G5" s="313" t="s">
        <v>4</v>
      </c>
      <c r="H5" s="313" t="s">
        <v>0</v>
      </c>
      <c r="I5" s="313" t="s">
        <v>126</v>
      </c>
      <c r="J5" s="313" t="s">
        <v>121</v>
      </c>
      <c r="K5" s="314" t="s">
        <v>103</v>
      </c>
      <c r="L5" s="486"/>
      <c r="M5" s="488"/>
    </row>
    <row r="6" spans="1:13" s="277" customFormat="1" ht="39.950000000000003" customHeight="1" x14ac:dyDescent="0.15">
      <c r="A6" s="495" t="s">
        <v>5</v>
      </c>
      <c r="B6" s="496"/>
      <c r="C6" s="497"/>
      <c r="D6" s="340"/>
      <c r="E6" s="340"/>
      <c r="F6" s="341">
        <v>500000</v>
      </c>
      <c r="G6" s="342"/>
      <c r="H6" s="343"/>
      <c r="I6" s="343"/>
      <c r="J6" s="343"/>
      <c r="K6" s="343"/>
      <c r="L6" s="344"/>
      <c r="M6" s="345"/>
    </row>
    <row r="7" spans="1:13" s="277" customFormat="1" ht="60" customHeight="1" x14ac:dyDescent="0.15">
      <c r="A7" s="322"/>
      <c r="B7" s="498" t="s">
        <v>240</v>
      </c>
      <c r="C7" s="499"/>
      <c r="D7" s="340"/>
      <c r="E7" s="340"/>
      <c r="F7" s="340"/>
      <c r="G7" s="315"/>
      <c r="H7" s="23"/>
      <c r="I7" s="23"/>
      <c r="J7" s="346">
        <f>H7*I7</f>
        <v>0</v>
      </c>
      <c r="K7" s="346">
        <f>J7</f>
        <v>0</v>
      </c>
      <c r="L7" s="22"/>
      <c r="M7" s="347"/>
    </row>
    <row r="8" spans="1:13" s="277" customFormat="1" ht="60" customHeight="1" x14ac:dyDescent="0.15">
      <c r="A8" s="323"/>
      <c r="B8" s="498" t="s">
        <v>241</v>
      </c>
      <c r="C8" s="499"/>
      <c r="D8" s="340"/>
      <c r="E8" s="340"/>
      <c r="F8" s="340"/>
      <c r="G8" s="315"/>
      <c r="H8" s="23"/>
      <c r="I8" s="23"/>
      <c r="J8" s="346">
        <f t="shared" ref="J8:J12" si="0">H8*I8</f>
        <v>0</v>
      </c>
      <c r="K8" s="346">
        <f t="shared" ref="K8:K12" si="1">J8</f>
        <v>0</v>
      </c>
      <c r="L8" s="22"/>
      <c r="M8" s="347"/>
    </row>
    <row r="9" spans="1:13" s="277" customFormat="1" ht="60" customHeight="1" x14ac:dyDescent="0.15">
      <c r="A9" s="323"/>
      <c r="B9" s="498" t="s">
        <v>242</v>
      </c>
      <c r="C9" s="499"/>
      <c r="D9" s="340"/>
      <c r="E9" s="340"/>
      <c r="F9" s="340"/>
      <c r="G9" s="315"/>
      <c r="H9" s="23"/>
      <c r="I9" s="23"/>
      <c r="J9" s="346">
        <f t="shared" si="0"/>
        <v>0</v>
      </c>
      <c r="K9" s="346">
        <f t="shared" si="1"/>
        <v>0</v>
      </c>
      <c r="L9" s="22"/>
      <c r="M9" s="347"/>
    </row>
    <row r="10" spans="1:13" s="277" customFormat="1" ht="60" customHeight="1" x14ac:dyDescent="0.15">
      <c r="A10" s="323"/>
      <c r="B10" s="498" t="s">
        <v>243</v>
      </c>
      <c r="C10" s="499"/>
      <c r="D10" s="340"/>
      <c r="E10" s="340"/>
      <c r="F10" s="340"/>
      <c r="G10" s="315"/>
      <c r="H10" s="23"/>
      <c r="I10" s="23"/>
      <c r="J10" s="346">
        <f t="shared" si="0"/>
        <v>0</v>
      </c>
      <c r="K10" s="346">
        <f t="shared" si="1"/>
        <v>0</v>
      </c>
      <c r="L10" s="22"/>
      <c r="M10" s="347"/>
    </row>
    <row r="11" spans="1:13" s="277" customFormat="1" ht="60" customHeight="1" x14ac:dyDescent="0.15">
      <c r="A11" s="323"/>
      <c r="B11" s="489" t="s">
        <v>244</v>
      </c>
      <c r="C11" s="490"/>
      <c r="D11" s="340"/>
      <c r="E11" s="340"/>
      <c r="F11" s="340"/>
      <c r="G11" s="315"/>
      <c r="H11" s="23"/>
      <c r="I11" s="23"/>
      <c r="J11" s="346">
        <f t="shared" si="0"/>
        <v>0</v>
      </c>
      <c r="K11" s="346">
        <f t="shared" si="1"/>
        <v>0</v>
      </c>
      <c r="L11" s="22"/>
      <c r="M11" s="347"/>
    </row>
    <row r="12" spans="1:13" s="277" customFormat="1" ht="60" customHeight="1" x14ac:dyDescent="0.15">
      <c r="A12" s="324"/>
      <c r="B12" s="491"/>
      <c r="C12" s="492"/>
      <c r="D12" s="340"/>
      <c r="E12" s="340"/>
      <c r="F12" s="340"/>
      <c r="G12" s="315"/>
      <c r="H12" s="23"/>
      <c r="I12" s="23"/>
      <c r="J12" s="346">
        <f t="shared" si="0"/>
        <v>0</v>
      </c>
      <c r="K12" s="346">
        <f t="shared" si="1"/>
        <v>0</v>
      </c>
      <c r="L12" s="22"/>
      <c r="M12" s="347"/>
    </row>
    <row r="13" spans="1:13" s="277" customFormat="1" ht="39.950000000000003" customHeight="1" x14ac:dyDescent="0.15">
      <c r="A13" s="316"/>
      <c r="B13" s="316"/>
      <c r="C13" s="317"/>
      <c r="D13" s="317"/>
      <c r="E13" s="493" t="s">
        <v>245</v>
      </c>
      <c r="F13" s="494"/>
      <c r="G13" s="494"/>
      <c r="H13" s="494"/>
      <c r="I13" s="494"/>
      <c r="J13" s="494"/>
      <c r="K13" s="325">
        <f>SUM(K7:K12)</f>
        <v>0</v>
      </c>
      <c r="L13" s="318"/>
      <c r="M13" s="318"/>
    </row>
    <row r="14" spans="1:13" ht="39.950000000000003" customHeight="1" x14ac:dyDescent="0.15">
      <c r="A14" s="319"/>
      <c r="B14" s="319"/>
      <c r="C14" s="319"/>
      <c r="D14" s="319"/>
      <c r="E14" s="500" t="s">
        <v>247</v>
      </c>
      <c r="F14" s="494"/>
      <c r="G14" s="494"/>
      <c r="H14" s="494"/>
      <c r="I14" s="494"/>
      <c r="J14" s="501"/>
      <c r="K14" s="320">
        <f>K13</f>
        <v>0</v>
      </c>
      <c r="L14" s="319"/>
      <c r="M14" s="319"/>
    </row>
    <row r="15" spans="1:13" ht="39.950000000000003" customHeight="1" thickBot="1" x14ac:dyDescent="0.2">
      <c r="A15" s="319"/>
      <c r="B15" s="319"/>
      <c r="C15" s="319"/>
      <c r="D15" s="319"/>
      <c r="E15" s="502" t="s">
        <v>192</v>
      </c>
      <c r="F15" s="494"/>
      <c r="G15" s="494"/>
      <c r="H15" s="494"/>
      <c r="I15" s="494"/>
      <c r="J15" s="501"/>
      <c r="K15" s="321">
        <f>MIN(F6,K14)</f>
        <v>0</v>
      </c>
      <c r="L15" s="319"/>
      <c r="M15" s="319"/>
    </row>
  </sheetData>
  <mergeCells count="15">
    <mergeCell ref="E14:J14"/>
    <mergeCell ref="E15:J15"/>
    <mergeCell ref="A4:C5"/>
    <mergeCell ref="D4:F4"/>
    <mergeCell ref="G4:J4"/>
    <mergeCell ref="L4:L5"/>
    <mergeCell ref="M4:M5"/>
    <mergeCell ref="B11:C11"/>
    <mergeCell ref="B12:C12"/>
    <mergeCell ref="E13:J13"/>
    <mergeCell ref="A6:C6"/>
    <mergeCell ref="B7:C7"/>
    <mergeCell ref="B8:C8"/>
    <mergeCell ref="B9:C9"/>
    <mergeCell ref="B10:C10"/>
  </mergeCells>
  <phoneticPr fontId="2"/>
  <printOptions horizontalCentered="1"/>
  <pageMargins left="0.59055118110236227" right="0.59055118110236227" top="0.78740157480314965" bottom="0.78740157480314965" header="0.31496062992125984" footer="0.31496062992125984"/>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4"/>
  <sheetViews>
    <sheetView showZeros="0" view="pageBreakPreview" zoomScale="85" zoomScaleNormal="100" zoomScaleSheetLayoutView="85" workbookViewId="0">
      <pane ySplit="8" topLeftCell="A9" activePane="bottomLeft" state="frozen"/>
      <selection activeCell="K36" sqref="K36"/>
      <selection pane="bottomLeft" activeCell="E24" sqref="E24"/>
    </sheetView>
  </sheetViews>
  <sheetFormatPr defaultColWidth="15" defaultRowHeight="17.45" customHeight="1" x14ac:dyDescent="0.15"/>
  <cols>
    <col min="1" max="1" width="6.75" style="11" customWidth="1"/>
    <col min="2" max="2" width="38" style="11" customWidth="1"/>
    <col min="3" max="3" width="75.125" style="11" customWidth="1"/>
    <col min="4" max="5" width="18.75" style="11" customWidth="1"/>
    <col min="6" max="6" width="15.125" style="11" customWidth="1"/>
    <col min="7" max="16384" width="15" style="11"/>
  </cols>
  <sheetData>
    <row r="1" spans="1:8" ht="15.6" customHeight="1" x14ac:dyDescent="0.15">
      <c r="A1" s="12" t="s">
        <v>164</v>
      </c>
      <c r="G1" s="354"/>
      <c r="H1" s="354"/>
    </row>
    <row r="2" spans="1:8" ht="15.6" customHeight="1" x14ac:dyDescent="0.15">
      <c r="A2" s="13"/>
      <c r="B2" s="49" t="s">
        <v>211</v>
      </c>
      <c r="C2" s="12" t="s">
        <v>165</v>
      </c>
      <c r="D2" s="12"/>
      <c r="E2" s="12"/>
      <c r="G2" s="354"/>
      <c r="H2" s="354"/>
    </row>
    <row r="3" spans="1:8" ht="15.6" customHeight="1" x14ac:dyDescent="0.15">
      <c r="G3" s="354"/>
      <c r="H3" s="354"/>
    </row>
    <row r="4" spans="1:8" ht="15.6" customHeight="1" x14ac:dyDescent="0.15">
      <c r="C4" s="17" t="s">
        <v>79</v>
      </c>
      <c r="D4" s="355"/>
      <c r="E4" s="355"/>
      <c r="G4" s="354"/>
      <c r="H4" s="354"/>
    </row>
    <row r="5" spans="1:8" ht="15.6" customHeight="1" x14ac:dyDescent="0.15">
      <c r="E5" s="15"/>
      <c r="G5" s="354"/>
      <c r="H5" s="354"/>
    </row>
    <row r="6" spans="1:8" ht="15.6" customHeight="1" x14ac:dyDescent="0.15">
      <c r="A6" s="357" t="s">
        <v>19</v>
      </c>
      <c r="B6" s="358"/>
      <c r="C6" s="361" t="s">
        <v>55</v>
      </c>
      <c r="D6" s="226" t="s">
        <v>56</v>
      </c>
      <c r="E6" s="226" t="s">
        <v>57</v>
      </c>
      <c r="F6" s="361" t="s">
        <v>11</v>
      </c>
      <c r="G6" s="56"/>
      <c r="H6" s="56"/>
    </row>
    <row r="7" spans="1:8" ht="15.6" customHeight="1" x14ac:dyDescent="0.15">
      <c r="A7" s="359"/>
      <c r="B7" s="360"/>
      <c r="C7" s="362"/>
      <c r="D7" s="225" t="s">
        <v>134</v>
      </c>
      <c r="E7" s="231" t="s">
        <v>206</v>
      </c>
      <c r="F7" s="362"/>
      <c r="G7" s="224"/>
      <c r="H7" s="224"/>
    </row>
    <row r="8" spans="1:8" ht="15.6" customHeight="1" x14ac:dyDescent="0.15">
      <c r="A8" s="356"/>
      <c r="B8" s="356"/>
      <c r="C8" s="74"/>
      <c r="D8" s="160" t="s">
        <v>104</v>
      </c>
      <c r="E8" s="199" t="s">
        <v>133</v>
      </c>
      <c r="F8" s="199"/>
    </row>
    <row r="9" spans="1:8" ht="34.9" customHeight="1" x14ac:dyDescent="0.15">
      <c r="A9" s="51" t="s">
        <v>83</v>
      </c>
      <c r="B9" s="52" t="s">
        <v>136</v>
      </c>
      <c r="C9" s="54"/>
      <c r="D9" s="53">
        <f>別紙６!C8</f>
        <v>0</v>
      </c>
      <c r="E9" s="53">
        <f>別紙６!G8</f>
        <v>0</v>
      </c>
      <c r="F9" s="257"/>
    </row>
    <row r="10" spans="1:8" s="14" customFormat="1" ht="28.15" customHeight="1" x14ac:dyDescent="0.15">
      <c r="A10" s="236" t="s">
        <v>84</v>
      </c>
      <c r="B10" s="234" t="s">
        <v>137</v>
      </c>
      <c r="C10" s="55"/>
      <c r="D10" s="235">
        <f>別紙６!C9</f>
        <v>0</v>
      </c>
      <c r="E10" s="235">
        <f>別紙６!G9</f>
        <v>0</v>
      </c>
      <c r="F10" s="258"/>
    </row>
    <row r="11" spans="1:8" s="14" customFormat="1" ht="34.9" customHeight="1" x14ac:dyDescent="0.15">
      <c r="A11" s="50" t="s">
        <v>96</v>
      </c>
      <c r="B11" s="48" t="s">
        <v>138</v>
      </c>
      <c r="C11" s="55"/>
      <c r="D11" s="166">
        <f>別紙６!C10</f>
        <v>0</v>
      </c>
      <c r="E11" s="166">
        <f>別紙６!G10</f>
        <v>0</v>
      </c>
      <c r="F11" s="257"/>
    </row>
    <row r="12" spans="1:8" s="14" customFormat="1" ht="39.950000000000003" customHeight="1" x14ac:dyDescent="0.15">
      <c r="A12" s="50" t="s">
        <v>86</v>
      </c>
      <c r="B12" s="48" t="s">
        <v>214</v>
      </c>
      <c r="C12" s="55"/>
      <c r="D12" s="166">
        <f>別紙６!C11</f>
        <v>0</v>
      </c>
      <c r="E12" s="166">
        <f>別紙６!G11</f>
        <v>0</v>
      </c>
      <c r="F12" s="257"/>
    </row>
    <row r="13" spans="1:8" s="14" customFormat="1" ht="39.950000000000003" customHeight="1" x14ac:dyDescent="0.15">
      <c r="A13" s="50" t="s">
        <v>87</v>
      </c>
      <c r="B13" s="48" t="s">
        <v>215</v>
      </c>
      <c r="C13" s="55"/>
      <c r="D13" s="166">
        <f>別紙６!C12</f>
        <v>0</v>
      </c>
      <c r="E13" s="166">
        <f>別紙６!G12</f>
        <v>0</v>
      </c>
      <c r="F13" s="257"/>
    </row>
    <row r="14" spans="1:8" s="14" customFormat="1" ht="39.950000000000003" customHeight="1" x14ac:dyDescent="0.15">
      <c r="A14" s="50" t="s">
        <v>88</v>
      </c>
      <c r="B14" s="48" t="s">
        <v>216</v>
      </c>
      <c r="C14" s="54"/>
      <c r="D14" s="166">
        <f>別紙６!C13</f>
        <v>0</v>
      </c>
      <c r="E14" s="166">
        <f>別紙６!G13</f>
        <v>0</v>
      </c>
      <c r="F14" s="257"/>
    </row>
    <row r="15" spans="1:8" s="14" customFormat="1" ht="50.1" customHeight="1" x14ac:dyDescent="0.15">
      <c r="A15" s="50" t="s">
        <v>89</v>
      </c>
      <c r="B15" s="48" t="s">
        <v>217</v>
      </c>
      <c r="C15" s="54"/>
      <c r="D15" s="166">
        <f>別紙６!C14</f>
        <v>0</v>
      </c>
      <c r="E15" s="166">
        <f>別紙６!G14</f>
        <v>0</v>
      </c>
      <c r="F15" s="257"/>
    </row>
    <row r="16" spans="1:8" s="14" customFormat="1" ht="34.9" customHeight="1" x14ac:dyDescent="0.15">
      <c r="A16" s="50" t="s">
        <v>90</v>
      </c>
      <c r="B16" s="48" t="s">
        <v>139</v>
      </c>
      <c r="C16" s="54"/>
      <c r="D16" s="166">
        <f>別紙６!C15</f>
        <v>0</v>
      </c>
      <c r="E16" s="166">
        <f>別紙６!G15</f>
        <v>0</v>
      </c>
      <c r="F16" s="257"/>
    </row>
    <row r="17" spans="1:6" s="14" customFormat="1" ht="50.1" customHeight="1" x14ac:dyDescent="0.15">
      <c r="A17" s="50" t="s">
        <v>185</v>
      </c>
      <c r="B17" s="48" t="s">
        <v>218</v>
      </c>
      <c r="C17" s="54"/>
      <c r="D17" s="166">
        <f>別紙６!C16</f>
        <v>0</v>
      </c>
      <c r="E17" s="166">
        <f>別紙６!G16</f>
        <v>0</v>
      </c>
      <c r="F17" s="257"/>
    </row>
    <row r="18" spans="1:6" s="14" customFormat="1" ht="39.950000000000003" customHeight="1" x14ac:dyDescent="0.15">
      <c r="A18" s="50" t="s">
        <v>187</v>
      </c>
      <c r="B18" s="48" t="s">
        <v>140</v>
      </c>
      <c r="C18" s="54"/>
      <c r="D18" s="166">
        <f>別紙６!C17</f>
        <v>0</v>
      </c>
      <c r="E18" s="166">
        <f>別紙６!G17</f>
        <v>0</v>
      </c>
      <c r="F18" s="257"/>
    </row>
    <row r="19" spans="1:6" s="14" customFormat="1" ht="50.1" customHeight="1" x14ac:dyDescent="0.15">
      <c r="A19" s="50" t="s">
        <v>188</v>
      </c>
      <c r="B19" s="48" t="s">
        <v>219</v>
      </c>
      <c r="C19" s="54"/>
      <c r="D19" s="166">
        <f>別紙６!C18</f>
        <v>0</v>
      </c>
      <c r="E19" s="166">
        <f>別紙６!G18</f>
        <v>0</v>
      </c>
      <c r="F19" s="257"/>
    </row>
    <row r="20" spans="1:6" s="14" customFormat="1" ht="50.1" customHeight="1" x14ac:dyDescent="0.15">
      <c r="A20" s="50" t="s">
        <v>93</v>
      </c>
      <c r="B20" s="242" t="s">
        <v>220</v>
      </c>
      <c r="C20" s="243"/>
      <c r="D20" s="244">
        <f>別紙６!C19</f>
        <v>0</v>
      </c>
      <c r="E20" s="244">
        <f>別紙６!G19</f>
        <v>0</v>
      </c>
      <c r="F20" s="259"/>
    </row>
    <row r="21" spans="1:6" s="14" customFormat="1" ht="34.9" customHeight="1" x14ac:dyDescent="0.15">
      <c r="A21" s="50" t="s">
        <v>94</v>
      </c>
      <c r="B21" s="48" t="s">
        <v>141</v>
      </c>
      <c r="C21" s="245"/>
      <c r="D21" s="166">
        <f>別紙６!C20</f>
        <v>0</v>
      </c>
      <c r="E21" s="166">
        <f>別紙６!G20</f>
        <v>0</v>
      </c>
      <c r="F21" s="260"/>
    </row>
    <row r="22" spans="1:6" s="14" customFormat="1" ht="34.9" customHeight="1" x14ac:dyDescent="0.15">
      <c r="A22" s="50" t="s">
        <v>95</v>
      </c>
      <c r="B22" s="48" t="s">
        <v>142</v>
      </c>
      <c r="C22" s="273"/>
      <c r="D22" s="274">
        <f>別紙６!C21</f>
        <v>0</v>
      </c>
      <c r="E22" s="166">
        <f>別紙６!G21</f>
        <v>0</v>
      </c>
      <c r="F22" s="260"/>
    </row>
    <row r="23" spans="1:6" s="14" customFormat="1" ht="34.9" customHeight="1" x14ac:dyDescent="0.15">
      <c r="A23" s="50" t="s">
        <v>204</v>
      </c>
      <c r="B23" s="304" t="s">
        <v>221</v>
      </c>
      <c r="C23" s="245"/>
      <c r="D23" s="166">
        <f>別紙６!C22</f>
        <v>0</v>
      </c>
      <c r="E23" s="166">
        <f>別紙６!G22</f>
        <v>0</v>
      </c>
      <c r="F23" s="260"/>
    </row>
    <row r="24" spans="1:6" s="14" customFormat="1" ht="34.9" customHeight="1" x14ac:dyDescent="0.15">
      <c r="A24" s="156"/>
      <c r="B24" s="157" t="s">
        <v>58</v>
      </c>
      <c r="C24" s="158"/>
      <c r="D24" s="167">
        <f>SUM(D9:D23)</f>
        <v>0</v>
      </c>
      <c r="E24" s="167">
        <f>SUM(E9:E23)</f>
        <v>0</v>
      </c>
      <c r="F24" s="230"/>
    </row>
  </sheetData>
  <mergeCells count="6">
    <mergeCell ref="G1:H5"/>
    <mergeCell ref="D4:E4"/>
    <mergeCell ref="A8:B8"/>
    <mergeCell ref="A6:B7"/>
    <mergeCell ref="C6:C7"/>
    <mergeCell ref="F6:F7"/>
  </mergeCells>
  <phoneticPr fontId="2"/>
  <pageMargins left="0.39370078740157483" right="0.39370078740157483" top="0.78740157480314965" bottom="0.39370078740157483"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I23"/>
  <sheetViews>
    <sheetView showZeros="0" view="pageBreakPreview" zoomScale="80" zoomScaleNormal="80" zoomScaleSheetLayoutView="80" workbookViewId="0">
      <pane ySplit="7" topLeftCell="A8" activePane="bottomLeft" state="frozen"/>
      <selection activeCell="E24" sqref="E24"/>
      <selection pane="bottomLeft" activeCell="G22" sqref="G22"/>
    </sheetView>
  </sheetViews>
  <sheetFormatPr defaultColWidth="12.625" defaultRowHeight="12" x14ac:dyDescent="0.15"/>
  <cols>
    <col min="1" max="1" width="6" style="11" customWidth="1"/>
    <col min="2" max="2" width="39.25" style="11" customWidth="1"/>
    <col min="3" max="7" width="17.375" style="1" customWidth="1"/>
    <col min="8" max="8" width="20.75" style="1" customWidth="1"/>
    <col min="9" max="9" width="3" style="1" bestFit="1" customWidth="1"/>
    <col min="10" max="16384" width="12.625" style="1"/>
  </cols>
  <sheetData>
    <row r="1" spans="1:9" ht="13.5" x14ac:dyDescent="0.15">
      <c r="A1" s="12" t="s">
        <v>166</v>
      </c>
    </row>
    <row r="2" spans="1:9" ht="14.25" x14ac:dyDescent="0.15">
      <c r="A2" s="13"/>
      <c r="B2" s="292" t="s">
        <v>222</v>
      </c>
      <c r="C2" s="293"/>
      <c r="D2" s="293"/>
      <c r="E2" s="293"/>
      <c r="F2" s="293"/>
      <c r="G2" s="293"/>
      <c r="H2" s="293"/>
    </row>
    <row r="3" spans="1:9" x14ac:dyDescent="0.15">
      <c r="H3" s="15"/>
    </row>
    <row r="4" spans="1:9" ht="16.899999999999999" customHeight="1" x14ac:dyDescent="0.15">
      <c r="A4" s="222"/>
      <c r="B4" s="223"/>
      <c r="C4" s="211"/>
      <c r="D4" s="211"/>
      <c r="E4" s="211"/>
      <c r="F4" s="220"/>
      <c r="G4" s="211"/>
      <c r="H4" s="220"/>
    </row>
    <row r="5" spans="1:9" ht="42" customHeight="1" x14ac:dyDescent="0.15">
      <c r="A5" s="359" t="s">
        <v>19</v>
      </c>
      <c r="B5" s="360"/>
      <c r="C5" s="219" t="s">
        <v>131</v>
      </c>
      <c r="D5" s="219" t="s">
        <v>130</v>
      </c>
      <c r="E5" s="219" t="s">
        <v>132</v>
      </c>
      <c r="F5" s="221" t="s">
        <v>23</v>
      </c>
      <c r="G5" s="219" t="s">
        <v>20</v>
      </c>
      <c r="H5" s="221" t="s">
        <v>135</v>
      </c>
    </row>
    <row r="6" spans="1:9" ht="14.45" customHeight="1" x14ac:dyDescent="0.15">
      <c r="A6" s="359"/>
      <c r="B6" s="360"/>
      <c r="C6" s="221" t="s">
        <v>72</v>
      </c>
      <c r="D6" s="221" t="s">
        <v>71</v>
      </c>
      <c r="E6" s="221" t="s">
        <v>80</v>
      </c>
      <c r="F6" s="219" t="s">
        <v>81</v>
      </c>
      <c r="G6" s="198" t="s">
        <v>105</v>
      </c>
      <c r="H6" s="221"/>
    </row>
    <row r="7" spans="1:9" s="2" customFormat="1" ht="14.45" customHeight="1" x14ac:dyDescent="0.15">
      <c r="A7" s="363"/>
      <c r="B7" s="364"/>
      <c r="C7" s="196" t="s">
        <v>106</v>
      </c>
      <c r="D7" s="196" t="s">
        <v>106</v>
      </c>
      <c r="E7" s="196" t="s">
        <v>106</v>
      </c>
      <c r="F7" s="196" t="s">
        <v>106</v>
      </c>
      <c r="G7" s="197" t="s">
        <v>133</v>
      </c>
      <c r="H7" s="3"/>
    </row>
    <row r="8" spans="1:9" s="4" customFormat="1" ht="39" customHeight="1" x14ac:dyDescent="0.15">
      <c r="A8" s="51" t="s">
        <v>83</v>
      </c>
      <c r="B8" s="52" t="s">
        <v>136</v>
      </c>
      <c r="C8" s="161">
        <f>'別紙６(1)'!D24</f>
        <v>0</v>
      </c>
      <c r="D8" s="162"/>
      <c r="E8" s="163">
        <f t="shared" ref="E8:E22" si="0">C8-D8</f>
        <v>0</v>
      </c>
      <c r="F8" s="163">
        <f>'別紙６(1)'!D24</f>
        <v>0</v>
      </c>
      <c r="G8" s="163">
        <f>ROUNDDOWN(MIN(F8,E8),-3)</f>
        <v>0</v>
      </c>
      <c r="H8" s="261"/>
      <c r="I8" s="5"/>
    </row>
    <row r="9" spans="1:9" s="4" customFormat="1" ht="39" customHeight="1" x14ac:dyDescent="0.15">
      <c r="A9" s="57" t="s">
        <v>84</v>
      </c>
      <c r="B9" s="234" t="s">
        <v>137</v>
      </c>
      <c r="C9" s="161">
        <f>'別紙６(2)'!G58</f>
        <v>0</v>
      </c>
      <c r="D9" s="162"/>
      <c r="E9" s="163">
        <f t="shared" si="0"/>
        <v>0</v>
      </c>
      <c r="F9" s="163">
        <f>'別紙６(2)'!H59</f>
        <v>0</v>
      </c>
      <c r="G9" s="163">
        <f t="shared" ref="G9:G21" si="1">ROUNDDOWN(MIN(F9,E9),-3)</f>
        <v>0</v>
      </c>
      <c r="H9" s="261"/>
      <c r="I9" s="5"/>
    </row>
    <row r="10" spans="1:9" s="4" customFormat="1" ht="39" customHeight="1" x14ac:dyDescent="0.15">
      <c r="A10" s="51" t="s">
        <v>85</v>
      </c>
      <c r="B10" s="48" t="s">
        <v>138</v>
      </c>
      <c r="C10" s="161">
        <f>'別紙６(3)'!H22</f>
        <v>0</v>
      </c>
      <c r="D10" s="162"/>
      <c r="E10" s="163">
        <f t="shared" si="0"/>
        <v>0</v>
      </c>
      <c r="F10" s="163">
        <f>'別紙６(3)'!I23</f>
        <v>0</v>
      </c>
      <c r="G10" s="163">
        <f t="shared" si="1"/>
        <v>0</v>
      </c>
      <c r="H10" s="261"/>
      <c r="I10" s="5"/>
    </row>
    <row r="11" spans="1:9" s="4" customFormat="1" ht="39" customHeight="1" x14ac:dyDescent="0.15">
      <c r="A11" s="57" t="s">
        <v>86</v>
      </c>
      <c r="B11" s="48" t="s">
        <v>214</v>
      </c>
      <c r="C11" s="161">
        <f>'別紙６(4)'!H18</f>
        <v>0</v>
      </c>
      <c r="D11" s="162"/>
      <c r="E11" s="163">
        <f t="shared" si="0"/>
        <v>0</v>
      </c>
      <c r="F11" s="163">
        <f>'別紙６(4)'!I19</f>
        <v>0</v>
      </c>
      <c r="G11" s="163">
        <f t="shared" si="1"/>
        <v>0</v>
      </c>
      <c r="H11" s="261"/>
      <c r="I11" s="5"/>
    </row>
    <row r="12" spans="1:9" s="4" customFormat="1" ht="39" customHeight="1" x14ac:dyDescent="0.15">
      <c r="A12" s="51" t="s">
        <v>87</v>
      </c>
      <c r="B12" s="48" t="s">
        <v>215</v>
      </c>
      <c r="C12" s="161">
        <f>'別紙６(5)'!E15</f>
        <v>0</v>
      </c>
      <c r="D12" s="162"/>
      <c r="E12" s="163">
        <f t="shared" si="0"/>
        <v>0</v>
      </c>
      <c r="F12" s="163">
        <f>'別紙６(5)'!E15</f>
        <v>0</v>
      </c>
      <c r="G12" s="163">
        <f t="shared" si="1"/>
        <v>0</v>
      </c>
      <c r="H12" s="261"/>
      <c r="I12" s="5"/>
    </row>
    <row r="13" spans="1:9" s="4" customFormat="1" ht="39" customHeight="1" x14ac:dyDescent="0.15">
      <c r="A13" s="57" t="s">
        <v>88</v>
      </c>
      <c r="B13" s="48" t="s">
        <v>216</v>
      </c>
      <c r="C13" s="161">
        <f>'別紙６(6)'!D26</f>
        <v>0</v>
      </c>
      <c r="D13" s="162"/>
      <c r="E13" s="163">
        <f t="shared" si="0"/>
        <v>0</v>
      </c>
      <c r="F13" s="163">
        <f>'別紙６(6)'!D26</f>
        <v>0</v>
      </c>
      <c r="G13" s="163">
        <f t="shared" si="1"/>
        <v>0</v>
      </c>
      <c r="H13" s="261"/>
      <c r="I13" s="5"/>
    </row>
    <row r="14" spans="1:9" s="4" customFormat="1" ht="50.1" customHeight="1" x14ac:dyDescent="0.15">
      <c r="A14" s="51" t="s">
        <v>89</v>
      </c>
      <c r="B14" s="48" t="s">
        <v>217</v>
      </c>
      <c r="C14" s="161">
        <f>'別紙６(7)'!H9</f>
        <v>0</v>
      </c>
      <c r="D14" s="162"/>
      <c r="E14" s="163">
        <f t="shared" si="0"/>
        <v>0</v>
      </c>
      <c r="F14" s="164">
        <f>'別紙６(7)'!I10</f>
        <v>0</v>
      </c>
      <c r="G14" s="163">
        <f t="shared" si="1"/>
        <v>0</v>
      </c>
      <c r="H14" s="262"/>
      <c r="I14" s="5"/>
    </row>
    <row r="15" spans="1:9" s="4" customFormat="1" ht="39" customHeight="1" x14ac:dyDescent="0.15">
      <c r="A15" s="305" t="s">
        <v>90</v>
      </c>
      <c r="B15" s="48" t="s">
        <v>139</v>
      </c>
      <c r="C15" s="161">
        <f>'別紙６(8)'!G35</f>
        <v>0</v>
      </c>
      <c r="D15" s="162"/>
      <c r="E15" s="163">
        <f t="shared" si="0"/>
        <v>0</v>
      </c>
      <c r="F15" s="161">
        <f>'別紙６(8)'!H36</f>
        <v>0</v>
      </c>
      <c r="G15" s="163">
        <f t="shared" si="1"/>
        <v>0</v>
      </c>
      <c r="H15" s="262"/>
      <c r="I15" s="5"/>
    </row>
    <row r="16" spans="1:9" s="4" customFormat="1" ht="50.1" customHeight="1" x14ac:dyDescent="0.15">
      <c r="A16" s="306" t="s">
        <v>91</v>
      </c>
      <c r="B16" s="48" t="s">
        <v>218</v>
      </c>
      <c r="C16" s="161">
        <f>'別紙６(９)'!H9</f>
        <v>0</v>
      </c>
      <c r="D16" s="162"/>
      <c r="E16" s="163">
        <f t="shared" si="0"/>
        <v>0</v>
      </c>
      <c r="F16" s="163">
        <f>'別紙６(９)'!I10</f>
        <v>0</v>
      </c>
      <c r="G16" s="163">
        <f t="shared" si="1"/>
        <v>0</v>
      </c>
      <c r="H16" s="262"/>
      <c r="I16" s="5"/>
    </row>
    <row r="17" spans="1:9" s="4" customFormat="1" ht="39" customHeight="1" x14ac:dyDescent="0.15">
      <c r="A17" s="307" t="s">
        <v>207</v>
      </c>
      <c r="B17" s="48" t="s">
        <v>140</v>
      </c>
      <c r="C17" s="161">
        <f>'別紙６(10)'!H12</f>
        <v>0</v>
      </c>
      <c r="D17" s="162"/>
      <c r="E17" s="163">
        <f t="shared" si="0"/>
        <v>0</v>
      </c>
      <c r="F17" s="163">
        <f>'別紙６(10)'!I13</f>
        <v>0</v>
      </c>
      <c r="G17" s="163">
        <f t="shared" si="1"/>
        <v>0</v>
      </c>
      <c r="H17" s="262"/>
      <c r="I17" s="5"/>
    </row>
    <row r="18" spans="1:9" s="4" customFormat="1" ht="50.1" customHeight="1" x14ac:dyDescent="0.15">
      <c r="A18" s="308" t="s">
        <v>92</v>
      </c>
      <c r="B18" s="48" t="s">
        <v>219</v>
      </c>
      <c r="C18" s="161">
        <f>'別紙６(11)'!D7</f>
        <v>0</v>
      </c>
      <c r="D18" s="162"/>
      <c r="E18" s="163">
        <f t="shared" si="0"/>
        <v>0</v>
      </c>
      <c r="F18" s="163">
        <f>'別紙６(11)'!D7</f>
        <v>0</v>
      </c>
      <c r="G18" s="163">
        <f t="shared" si="1"/>
        <v>0</v>
      </c>
      <c r="H18" s="263"/>
    </row>
    <row r="19" spans="1:9" s="4" customFormat="1" ht="50.1" customHeight="1" x14ac:dyDescent="0.15">
      <c r="A19" s="307" t="s">
        <v>93</v>
      </c>
      <c r="B19" s="242" t="s">
        <v>220</v>
      </c>
      <c r="C19" s="246">
        <f>'別紙６(12)'!H16</f>
        <v>0</v>
      </c>
      <c r="D19" s="247"/>
      <c r="E19" s="248">
        <f t="shared" si="0"/>
        <v>0</v>
      </c>
      <c r="F19" s="248">
        <f>'別紙６(12)'!I17</f>
        <v>0</v>
      </c>
      <c r="G19" s="248">
        <f t="shared" si="1"/>
        <v>0</v>
      </c>
      <c r="H19" s="264"/>
    </row>
    <row r="20" spans="1:9" s="4" customFormat="1" ht="39" customHeight="1" x14ac:dyDescent="0.15">
      <c r="A20" s="308" t="s">
        <v>94</v>
      </c>
      <c r="B20" s="48" t="s">
        <v>141</v>
      </c>
      <c r="C20" s="249">
        <f>'別紙６(13)'!I20</f>
        <v>0</v>
      </c>
      <c r="D20" s="250"/>
      <c r="E20" s="248">
        <f t="shared" si="0"/>
        <v>0</v>
      </c>
      <c r="F20" s="251">
        <f>'別紙６(13)'!J21</f>
        <v>0</v>
      </c>
      <c r="G20" s="251">
        <f t="shared" si="1"/>
        <v>0</v>
      </c>
      <c r="H20" s="265"/>
    </row>
    <row r="21" spans="1:9" s="4" customFormat="1" ht="39" customHeight="1" x14ac:dyDescent="0.15">
      <c r="A21" s="309" t="s">
        <v>95</v>
      </c>
      <c r="B21" s="48" t="s">
        <v>142</v>
      </c>
      <c r="C21" s="275">
        <f>'別紙６(14)'!G46</f>
        <v>0</v>
      </c>
      <c r="D21" s="250"/>
      <c r="E21" s="248">
        <f t="shared" si="0"/>
        <v>0</v>
      </c>
      <c r="F21" s="251">
        <f>'別紙６(14)'!H47</f>
        <v>0</v>
      </c>
      <c r="G21" s="251">
        <f t="shared" si="1"/>
        <v>0</v>
      </c>
      <c r="H21" s="276"/>
    </row>
    <row r="22" spans="1:9" s="4" customFormat="1" ht="39" customHeight="1" x14ac:dyDescent="0.15">
      <c r="A22" s="307" t="s">
        <v>204</v>
      </c>
      <c r="B22" s="304" t="s">
        <v>221</v>
      </c>
      <c r="C22" s="251">
        <f>'別紙６(15)'!K14</f>
        <v>0</v>
      </c>
      <c r="D22" s="250"/>
      <c r="E22" s="251">
        <f t="shared" si="0"/>
        <v>0</v>
      </c>
      <c r="F22" s="251">
        <f>'別紙６(15)'!K15</f>
        <v>0</v>
      </c>
      <c r="G22" s="251">
        <f>ROUNDDOWN(MIN(F22,E22),-3)</f>
        <v>0</v>
      </c>
      <c r="H22" s="291"/>
    </row>
    <row r="23" spans="1:9" ht="39" customHeight="1" x14ac:dyDescent="0.15">
      <c r="A23" s="156"/>
      <c r="B23" s="157" t="s">
        <v>58</v>
      </c>
      <c r="C23" s="165">
        <f>SUM(C8:C22)</f>
        <v>0</v>
      </c>
      <c r="D23" s="252">
        <f>SUM(D8:D22)</f>
        <v>0</v>
      </c>
      <c r="E23" s="165">
        <f>SUM(E8:E22)</f>
        <v>0</v>
      </c>
      <c r="F23" s="165">
        <f>SUM(F8:F22)</f>
        <v>0</v>
      </c>
      <c r="G23" s="165">
        <f>SUM(G8:G22)</f>
        <v>0</v>
      </c>
      <c r="H23" s="159"/>
    </row>
  </sheetData>
  <mergeCells count="3">
    <mergeCell ref="A6:B6"/>
    <mergeCell ref="A7:B7"/>
    <mergeCell ref="A5:B5"/>
  </mergeCells>
  <phoneticPr fontId="2"/>
  <pageMargins left="0.39370078740157483" right="0.39370078740157483" top="0.78740157480314965" bottom="0.39370078740157483" header="0.31496062992125984" footer="0.31496062992125984"/>
  <pageSetup paperSize="9"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4"/>
  <sheetViews>
    <sheetView showZeros="0" view="pageBreakPreview" zoomScale="70" zoomScaleNormal="70" zoomScaleSheetLayoutView="70" workbookViewId="0">
      <selection activeCell="D17" sqref="D17"/>
    </sheetView>
  </sheetViews>
  <sheetFormatPr defaultColWidth="8.875" defaultRowHeight="28.9" customHeight="1" x14ac:dyDescent="0.15"/>
  <cols>
    <col min="1" max="1" width="25.75" style="88" customWidth="1"/>
    <col min="2" max="2" width="18.75" style="88" customWidth="1"/>
    <col min="3" max="3" width="47.75" style="88" customWidth="1"/>
    <col min="4" max="4" width="20.125" style="88" customWidth="1"/>
    <col min="5" max="5" width="38.75" style="88" customWidth="1"/>
    <col min="6" max="6" width="11.375" style="88" customWidth="1"/>
    <col min="7" max="16384" width="8.875" style="88"/>
  </cols>
  <sheetData>
    <row r="1" spans="1:6" ht="28.9" customHeight="1" x14ac:dyDescent="0.15">
      <c r="A1" s="87" t="s">
        <v>167</v>
      </c>
    </row>
    <row r="2" spans="1:6" ht="28.9" customHeight="1" x14ac:dyDescent="0.15">
      <c r="A2" s="88" t="s">
        <v>24</v>
      </c>
    </row>
    <row r="3" spans="1:6" ht="28.9" customHeight="1" x14ac:dyDescent="0.15">
      <c r="A3" s="365" t="s">
        <v>16</v>
      </c>
      <c r="B3" s="365"/>
      <c r="C3" s="366" t="s">
        <v>180</v>
      </c>
      <c r="D3" s="367"/>
      <c r="E3" s="365" t="s">
        <v>11</v>
      </c>
      <c r="F3" s="368" t="s">
        <v>129</v>
      </c>
    </row>
    <row r="4" spans="1:6" ht="28.9" customHeight="1" x14ac:dyDescent="0.15">
      <c r="A4" s="365"/>
      <c r="B4" s="365"/>
      <c r="C4" s="89" t="s">
        <v>21</v>
      </c>
      <c r="D4" s="183" t="s">
        <v>121</v>
      </c>
      <c r="E4" s="365"/>
      <c r="F4" s="365"/>
    </row>
    <row r="5" spans="1:6" ht="28.9" customHeight="1" x14ac:dyDescent="0.15">
      <c r="A5" s="90" t="s">
        <v>101</v>
      </c>
      <c r="B5" s="91"/>
      <c r="C5" s="92"/>
      <c r="D5" s="93"/>
      <c r="E5" s="93"/>
      <c r="F5" s="93"/>
    </row>
    <row r="6" spans="1:6" ht="28.9" customHeight="1" x14ac:dyDescent="0.15">
      <c r="A6" s="90" t="s">
        <v>25</v>
      </c>
      <c r="B6" s="91"/>
      <c r="C6" s="92"/>
      <c r="D6" s="278"/>
      <c r="E6" s="93"/>
      <c r="F6" s="93"/>
    </row>
    <row r="7" spans="1:6" ht="28.9" customHeight="1" x14ac:dyDescent="0.15">
      <c r="A7" s="90" t="s">
        <v>26</v>
      </c>
      <c r="B7" s="91"/>
      <c r="C7" s="92"/>
      <c r="D7" s="278"/>
      <c r="E7" s="93"/>
      <c r="F7" s="93"/>
    </row>
    <row r="8" spans="1:6" ht="28.9" customHeight="1" x14ac:dyDescent="0.15">
      <c r="A8" s="94" t="s">
        <v>27</v>
      </c>
      <c r="B8" s="95" t="s">
        <v>28</v>
      </c>
      <c r="C8" s="92"/>
      <c r="D8" s="278"/>
      <c r="E8" s="96"/>
      <c r="F8" s="96"/>
    </row>
    <row r="9" spans="1:6" ht="28.9" customHeight="1" x14ac:dyDescent="0.15">
      <c r="A9" s="97"/>
      <c r="B9" s="98" t="s">
        <v>29</v>
      </c>
      <c r="C9" s="92"/>
      <c r="D9" s="278"/>
      <c r="E9" s="96"/>
      <c r="F9" s="96"/>
    </row>
    <row r="10" spans="1:6" ht="28.9" customHeight="1" x14ac:dyDescent="0.15">
      <c r="A10" s="97"/>
      <c r="B10" s="98" t="s">
        <v>30</v>
      </c>
      <c r="C10" s="92"/>
      <c r="D10" s="278"/>
      <c r="E10" s="96"/>
      <c r="F10" s="96"/>
    </row>
    <row r="11" spans="1:6" ht="28.9" customHeight="1" x14ac:dyDescent="0.15">
      <c r="A11" s="97"/>
      <c r="B11" s="98" t="s">
        <v>31</v>
      </c>
      <c r="C11" s="92"/>
      <c r="D11" s="278"/>
      <c r="E11" s="96"/>
      <c r="F11" s="96"/>
    </row>
    <row r="12" spans="1:6" ht="28.9" customHeight="1" x14ac:dyDescent="0.15">
      <c r="A12" s="97"/>
      <c r="B12" s="98" t="s">
        <v>32</v>
      </c>
      <c r="C12" s="92"/>
      <c r="D12" s="278"/>
      <c r="E12" s="96"/>
      <c r="F12" s="96"/>
    </row>
    <row r="13" spans="1:6" ht="28.9" customHeight="1" x14ac:dyDescent="0.15">
      <c r="A13" s="99"/>
      <c r="B13" s="95" t="s">
        <v>33</v>
      </c>
      <c r="C13" s="92"/>
      <c r="D13" s="278"/>
      <c r="E13" s="96"/>
      <c r="F13" s="96"/>
    </row>
    <row r="14" spans="1:6" ht="28.9" customHeight="1" x14ac:dyDescent="0.15">
      <c r="A14" s="94" t="s">
        <v>34</v>
      </c>
      <c r="B14" s="100" t="s">
        <v>35</v>
      </c>
      <c r="C14" s="92"/>
      <c r="D14" s="278"/>
      <c r="E14" s="96"/>
      <c r="F14" s="96"/>
    </row>
    <row r="15" spans="1:6" ht="28.9" customHeight="1" x14ac:dyDescent="0.15">
      <c r="A15" s="97"/>
      <c r="B15" s="100" t="s">
        <v>36</v>
      </c>
      <c r="C15" s="92"/>
      <c r="D15" s="278"/>
      <c r="E15" s="96"/>
      <c r="F15" s="96"/>
    </row>
    <row r="16" spans="1:6" ht="28.9" customHeight="1" x14ac:dyDescent="0.15">
      <c r="A16" s="99"/>
      <c r="B16" s="100" t="s">
        <v>37</v>
      </c>
      <c r="C16" s="92"/>
      <c r="D16" s="278"/>
      <c r="E16" s="96"/>
      <c r="F16" s="96"/>
    </row>
    <row r="17" spans="1:6" ht="28.9" customHeight="1" x14ac:dyDescent="0.15">
      <c r="A17" s="90" t="s">
        <v>38</v>
      </c>
      <c r="B17" s="91"/>
      <c r="C17" s="92"/>
      <c r="D17" s="278"/>
      <c r="E17" s="96"/>
      <c r="F17" s="96"/>
    </row>
    <row r="18" spans="1:6" ht="28.9" customHeight="1" x14ac:dyDescent="0.15">
      <c r="A18" s="90" t="s">
        <v>39</v>
      </c>
      <c r="B18" s="91"/>
      <c r="C18" s="92"/>
      <c r="D18" s="278"/>
      <c r="E18" s="96"/>
      <c r="F18" s="96"/>
    </row>
    <row r="19" spans="1:6" ht="28.9" customHeight="1" x14ac:dyDescent="0.15">
      <c r="A19" s="90" t="s">
        <v>40</v>
      </c>
      <c r="B19" s="91"/>
      <c r="C19" s="92"/>
      <c r="D19" s="278"/>
      <c r="E19" s="96"/>
      <c r="F19" s="96"/>
    </row>
    <row r="20" spans="1:6" ht="28.9" customHeight="1" x14ac:dyDescent="0.15">
      <c r="A20" s="90" t="s">
        <v>41</v>
      </c>
      <c r="B20" s="91"/>
      <c r="C20" s="92"/>
      <c r="D20" s="278"/>
      <c r="E20" s="101"/>
      <c r="F20" s="101"/>
    </row>
    <row r="21" spans="1:6" ht="28.9" customHeight="1" x14ac:dyDescent="0.15">
      <c r="A21" s="294"/>
      <c r="B21" s="91"/>
      <c r="C21" s="92"/>
      <c r="D21" s="101"/>
      <c r="E21" s="101"/>
      <c r="F21" s="101"/>
    </row>
    <row r="22" spans="1:6" ht="28.9" customHeight="1" x14ac:dyDescent="0.15">
      <c r="A22" s="90"/>
      <c r="B22" s="91"/>
      <c r="C22" s="92"/>
      <c r="D22" s="101"/>
      <c r="E22" s="101"/>
      <c r="F22" s="101"/>
    </row>
    <row r="23" spans="1:6" ht="28.9" customHeight="1" thickBot="1" x14ac:dyDescent="0.2">
      <c r="A23" s="90"/>
      <c r="B23" s="91"/>
      <c r="C23" s="92"/>
      <c r="D23" s="101"/>
      <c r="E23" s="101"/>
      <c r="F23" s="101"/>
    </row>
    <row r="24" spans="1:6" ht="28.9" customHeight="1" thickBot="1" x14ac:dyDescent="0.2">
      <c r="C24" s="180" t="s">
        <v>182</v>
      </c>
      <c r="D24" s="68">
        <f>SUM(D5:D23)</f>
        <v>0</v>
      </c>
      <c r="E24" s="102">
        <f>SUM(E5:E23)</f>
        <v>0</v>
      </c>
      <c r="F24" s="218">
        <f>SUM(F5:F23)</f>
        <v>0</v>
      </c>
    </row>
  </sheetData>
  <mergeCells count="4">
    <mergeCell ref="A3:B4"/>
    <mergeCell ref="E3:E4"/>
    <mergeCell ref="C3:D3"/>
    <mergeCell ref="F3:F4"/>
  </mergeCells>
  <phoneticPr fontId="2"/>
  <printOptions horizontalCentered="1"/>
  <pageMargins left="0.59055118110236227" right="0.59055118110236227" top="0.78740157480314965" bottom="0.78740157480314965"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59"/>
  <sheetViews>
    <sheetView showZeros="0" view="pageBreakPreview" zoomScale="60" zoomScaleNormal="100" workbookViewId="0">
      <selection activeCell="C17" sqref="C17:F17"/>
    </sheetView>
  </sheetViews>
  <sheetFormatPr defaultColWidth="9" defaultRowHeight="25.15" customHeight="1" x14ac:dyDescent="0.15"/>
  <cols>
    <col min="1" max="1" width="29.5" style="106" customWidth="1"/>
    <col min="2" max="8" width="17.25" style="106" customWidth="1"/>
    <col min="9" max="9" width="42.375" style="106" customWidth="1"/>
    <col min="10" max="10" width="11.75" style="106" customWidth="1"/>
    <col min="11" max="16384" width="9" style="106"/>
  </cols>
  <sheetData>
    <row r="1" spans="1:10" ht="21.6" customHeight="1" x14ac:dyDescent="0.15">
      <c r="A1" s="87" t="s">
        <v>168</v>
      </c>
    </row>
    <row r="2" spans="1:10" ht="25.15" customHeight="1" x14ac:dyDescent="0.15">
      <c r="A2" s="123" t="s">
        <v>73</v>
      </c>
    </row>
    <row r="3" spans="1:10" ht="25.15" customHeight="1" x14ac:dyDescent="0.15">
      <c r="A3" s="277" t="s">
        <v>212</v>
      </c>
      <c r="H3" s="124"/>
      <c r="I3" s="124"/>
    </row>
    <row r="4" spans="1:10" s="277" customFormat="1" ht="25.15" customHeight="1" x14ac:dyDescent="0.15">
      <c r="A4" s="402" t="s">
        <v>16</v>
      </c>
      <c r="B4" s="402"/>
      <c r="C4" s="403" t="s">
        <v>97</v>
      </c>
      <c r="D4" s="402" t="s">
        <v>2</v>
      </c>
      <c r="E4" s="402"/>
      <c r="F4" s="404" t="s">
        <v>180</v>
      </c>
      <c r="G4" s="405"/>
      <c r="H4" s="171" t="s">
        <v>123</v>
      </c>
      <c r="I4" s="365" t="s">
        <v>11</v>
      </c>
      <c r="J4" s="368" t="s">
        <v>129</v>
      </c>
    </row>
    <row r="5" spans="1:10" s="277" customFormat="1" ht="25.15" customHeight="1" x14ac:dyDescent="0.15">
      <c r="A5" s="402"/>
      <c r="B5" s="402"/>
      <c r="C5" s="403"/>
      <c r="D5" s="297" t="s">
        <v>126</v>
      </c>
      <c r="E5" s="297" t="s">
        <v>120</v>
      </c>
      <c r="F5" s="173" t="s">
        <v>126</v>
      </c>
      <c r="G5" s="173" t="s">
        <v>121</v>
      </c>
      <c r="H5" s="182" t="s">
        <v>103</v>
      </c>
      <c r="I5" s="365"/>
      <c r="J5" s="365"/>
    </row>
    <row r="6" spans="1:10" s="277" customFormat="1" ht="25.15" customHeight="1" x14ac:dyDescent="0.15">
      <c r="A6" s="394" t="s">
        <v>48</v>
      </c>
      <c r="B6" s="395"/>
      <c r="C6" s="110"/>
      <c r="D6" s="111">
        <v>13100</v>
      </c>
      <c r="E6" s="111">
        <f>C6*D6</f>
        <v>0</v>
      </c>
      <c r="F6" s="112"/>
      <c r="G6" s="134">
        <f t="shared" ref="G6:G9" si="0">C6*F6</f>
        <v>0</v>
      </c>
      <c r="H6" s="111">
        <f t="shared" ref="H6:H9" si="1">MIN(E6,G6)</f>
        <v>0</v>
      </c>
      <c r="I6" s="170"/>
      <c r="J6" s="278"/>
    </row>
    <row r="7" spans="1:10" s="277" customFormat="1" ht="25.15" customHeight="1" x14ac:dyDescent="0.15">
      <c r="A7" s="394" t="s">
        <v>47</v>
      </c>
      <c r="B7" s="396"/>
      <c r="C7" s="397"/>
      <c r="D7" s="398"/>
      <c r="E7" s="399"/>
      <c r="F7" s="272"/>
      <c r="G7" s="134"/>
      <c r="H7" s="111">
        <f>G7</f>
        <v>0</v>
      </c>
      <c r="I7" s="170"/>
      <c r="J7" s="278"/>
    </row>
    <row r="8" spans="1:10" s="277" customFormat="1" ht="25.15" customHeight="1" x14ac:dyDescent="0.15">
      <c r="A8" s="400" t="s">
        <v>42</v>
      </c>
      <c r="B8" s="298" t="s">
        <v>17</v>
      </c>
      <c r="C8" s="110"/>
      <c r="D8" s="111">
        <v>1500</v>
      </c>
      <c r="E8" s="111">
        <f>C8*D8</f>
        <v>0</v>
      </c>
      <c r="F8" s="112"/>
      <c r="G8" s="134">
        <f t="shared" si="0"/>
        <v>0</v>
      </c>
      <c r="H8" s="111">
        <f t="shared" si="1"/>
        <v>0</v>
      </c>
      <c r="I8" s="170"/>
      <c r="J8" s="278"/>
    </row>
    <row r="9" spans="1:10" s="277" customFormat="1" ht="25.15" customHeight="1" x14ac:dyDescent="0.15">
      <c r="A9" s="401"/>
      <c r="B9" s="298" t="s">
        <v>18</v>
      </c>
      <c r="C9" s="110"/>
      <c r="D9" s="111">
        <v>4500</v>
      </c>
      <c r="E9" s="111">
        <f>C9*D9</f>
        <v>0</v>
      </c>
      <c r="F9" s="112"/>
      <c r="G9" s="134">
        <f t="shared" si="0"/>
        <v>0</v>
      </c>
      <c r="H9" s="111">
        <f t="shared" si="1"/>
        <v>0</v>
      </c>
      <c r="I9" s="170"/>
      <c r="J9" s="278"/>
    </row>
    <row r="10" spans="1:10" s="277" customFormat="1" ht="25.15" customHeight="1" x14ac:dyDescent="0.15">
      <c r="A10" s="138"/>
      <c r="B10" s="138"/>
      <c r="C10" s="136"/>
      <c r="D10" s="139"/>
      <c r="F10" s="301" t="s">
        <v>82</v>
      </c>
      <c r="G10" s="169">
        <f>SUM(G6:G9)</f>
        <v>0</v>
      </c>
      <c r="H10" s="169">
        <f>SUM(H6:H9)</f>
        <v>0</v>
      </c>
      <c r="I10" s="150"/>
    </row>
    <row r="11" spans="1:10" ht="17.45" customHeight="1" x14ac:dyDescent="0.15">
      <c r="A11" s="302" t="s">
        <v>223</v>
      </c>
      <c r="B11" s="140"/>
      <c r="C11" s="141"/>
      <c r="D11" s="142"/>
      <c r="E11" s="142"/>
      <c r="F11" s="142"/>
      <c r="G11" s="143"/>
      <c r="H11" s="144"/>
      <c r="I11" s="154"/>
    </row>
    <row r="12" spans="1:10" ht="25.15" customHeight="1" x14ac:dyDescent="0.15">
      <c r="A12" s="380" t="s">
        <v>16</v>
      </c>
      <c r="B12" s="382"/>
      <c r="C12" s="366" t="s">
        <v>200</v>
      </c>
      <c r="D12" s="386"/>
      <c r="E12" s="386"/>
      <c r="F12" s="386"/>
      <c r="G12" s="367"/>
      <c r="H12" s="168" t="s">
        <v>125</v>
      </c>
      <c r="I12" s="365" t="s">
        <v>11</v>
      </c>
      <c r="J12" s="368" t="s">
        <v>129</v>
      </c>
    </row>
    <row r="13" spans="1:10" ht="25.15" customHeight="1" x14ac:dyDescent="0.15">
      <c r="A13" s="383"/>
      <c r="B13" s="385"/>
      <c r="C13" s="391" t="s">
        <v>21</v>
      </c>
      <c r="D13" s="392"/>
      <c r="E13" s="392"/>
      <c r="F13" s="393"/>
      <c r="G13" s="183" t="s">
        <v>122</v>
      </c>
      <c r="H13" s="176"/>
      <c r="I13" s="365"/>
      <c r="J13" s="365"/>
    </row>
    <row r="14" spans="1:10" ht="25.15" customHeight="1" x14ac:dyDescent="0.15">
      <c r="A14" s="90" t="s">
        <v>101</v>
      </c>
      <c r="B14" s="91"/>
      <c r="C14" s="373"/>
      <c r="D14" s="374"/>
      <c r="E14" s="374"/>
      <c r="F14" s="375"/>
      <c r="G14" s="170"/>
      <c r="H14" s="406"/>
      <c r="I14" s="177"/>
      <c r="J14" s="93"/>
    </row>
    <row r="15" spans="1:10" ht="25.15" customHeight="1" x14ac:dyDescent="0.15">
      <c r="A15" s="90" t="s">
        <v>25</v>
      </c>
      <c r="B15" s="91"/>
      <c r="C15" s="373"/>
      <c r="D15" s="374"/>
      <c r="E15" s="374"/>
      <c r="F15" s="375"/>
      <c r="G15" s="170"/>
      <c r="H15" s="407"/>
      <c r="I15" s="177"/>
      <c r="J15" s="93"/>
    </row>
    <row r="16" spans="1:10" ht="25.15" customHeight="1" x14ac:dyDescent="0.15">
      <c r="A16" s="90" t="s">
        <v>26</v>
      </c>
      <c r="B16" s="91"/>
      <c r="C16" s="373"/>
      <c r="D16" s="374"/>
      <c r="E16" s="374"/>
      <c r="F16" s="375"/>
      <c r="G16" s="170"/>
      <c r="H16" s="407"/>
      <c r="I16" s="177"/>
      <c r="J16" s="93"/>
    </row>
    <row r="17" spans="1:10" ht="25.15" customHeight="1" x14ac:dyDescent="0.15">
      <c r="A17" s="94" t="s">
        <v>27</v>
      </c>
      <c r="B17" s="95" t="s">
        <v>28</v>
      </c>
      <c r="C17" s="373"/>
      <c r="D17" s="374"/>
      <c r="E17" s="374"/>
      <c r="F17" s="375"/>
      <c r="G17" s="170"/>
      <c r="H17" s="407"/>
      <c r="I17" s="177"/>
      <c r="J17" s="93"/>
    </row>
    <row r="18" spans="1:10" ht="25.15" customHeight="1" x14ac:dyDescent="0.15">
      <c r="A18" s="97"/>
      <c r="B18" s="98" t="s">
        <v>29</v>
      </c>
      <c r="C18" s="373"/>
      <c r="D18" s="374"/>
      <c r="E18" s="374"/>
      <c r="F18" s="375"/>
      <c r="G18" s="170"/>
      <c r="H18" s="407"/>
      <c r="I18" s="177"/>
      <c r="J18" s="93"/>
    </row>
    <row r="19" spans="1:10" ht="25.15" customHeight="1" x14ac:dyDescent="0.15">
      <c r="A19" s="97"/>
      <c r="B19" s="98" t="s">
        <v>30</v>
      </c>
      <c r="C19" s="373"/>
      <c r="D19" s="374"/>
      <c r="E19" s="374"/>
      <c r="F19" s="375"/>
      <c r="G19" s="170"/>
      <c r="H19" s="407"/>
      <c r="I19" s="177"/>
      <c r="J19" s="93"/>
    </row>
    <row r="20" spans="1:10" ht="25.15" customHeight="1" x14ac:dyDescent="0.15">
      <c r="A20" s="97"/>
      <c r="B20" s="98" t="s">
        <v>31</v>
      </c>
      <c r="C20" s="373"/>
      <c r="D20" s="374"/>
      <c r="E20" s="374"/>
      <c r="F20" s="375"/>
      <c r="G20" s="170"/>
      <c r="H20" s="407"/>
      <c r="I20" s="177"/>
      <c r="J20" s="93"/>
    </row>
    <row r="21" spans="1:10" ht="25.15" customHeight="1" x14ac:dyDescent="0.15">
      <c r="A21" s="97"/>
      <c r="B21" s="98" t="s">
        <v>32</v>
      </c>
      <c r="C21" s="373"/>
      <c r="D21" s="374"/>
      <c r="E21" s="374"/>
      <c r="F21" s="375"/>
      <c r="G21" s="170"/>
      <c r="H21" s="407"/>
      <c r="I21" s="177"/>
      <c r="J21" s="93"/>
    </row>
    <row r="22" spans="1:10" ht="25.15" customHeight="1" x14ac:dyDescent="0.15">
      <c r="A22" s="99"/>
      <c r="B22" s="95" t="s">
        <v>33</v>
      </c>
      <c r="C22" s="373"/>
      <c r="D22" s="374"/>
      <c r="E22" s="374"/>
      <c r="F22" s="375"/>
      <c r="G22" s="170"/>
      <c r="H22" s="407"/>
      <c r="I22" s="177"/>
      <c r="J22" s="93"/>
    </row>
    <row r="23" spans="1:10" ht="25.15" customHeight="1" x14ac:dyDescent="0.15">
      <c r="A23" s="94" t="s">
        <v>34</v>
      </c>
      <c r="B23" s="100" t="s">
        <v>35</v>
      </c>
      <c r="C23" s="373"/>
      <c r="D23" s="374"/>
      <c r="E23" s="374"/>
      <c r="F23" s="375"/>
      <c r="G23" s="170"/>
      <c r="H23" s="407"/>
      <c r="I23" s="177"/>
      <c r="J23" s="93"/>
    </row>
    <row r="24" spans="1:10" ht="25.15" customHeight="1" x14ac:dyDescent="0.15">
      <c r="A24" s="97"/>
      <c r="B24" s="100" t="s">
        <v>36</v>
      </c>
      <c r="C24" s="373"/>
      <c r="D24" s="374"/>
      <c r="E24" s="374"/>
      <c r="F24" s="375"/>
      <c r="G24" s="170"/>
      <c r="H24" s="407"/>
      <c r="I24" s="177"/>
      <c r="J24" s="93"/>
    </row>
    <row r="25" spans="1:10" ht="25.15" customHeight="1" x14ac:dyDescent="0.15">
      <c r="A25" s="99"/>
      <c r="B25" s="100" t="s">
        <v>37</v>
      </c>
      <c r="C25" s="373"/>
      <c r="D25" s="374"/>
      <c r="E25" s="374"/>
      <c r="F25" s="375"/>
      <c r="G25" s="170"/>
      <c r="H25" s="407"/>
      <c r="I25" s="177"/>
      <c r="J25" s="93"/>
    </row>
    <row r="26" spans="1:10" ht="25.15" customHeight="1" x14ac:dyDescent="0.15">
      <c r="A26" s="90" t="s">
        <v>38</v>
      </c>
      <c r="B26" s="91"/>
      <c r="C26" s="373"/>
      <c r="D26" s="374"/>
      <c r="E26" s="374"/>
      <c r="F26" s="375"/>
      <c r="G26" s="170"/>
      <c r="H26" s="407"/>
      <c r="I26" s="177"/>
      <c r="J26" s="93"/>
    </row>
    <row r="27" spans="1:10" ht="25.15" customHeight="1" x14ac:dyDescent="0.15">
      <c r="A27" s="90" t="s">
        <v>39</v>
      </c>
      <c r="B27" s="91"/>
      <c r="C27" s="373"/>
      <c r="D27" s="374"/>
      <c r="E27" s="374"/>
      <c r="F27" s="375"/>
      <c r="G27" s="170"/>
      <c r="H27" s="407"/>
      <c r="I27" s="187" t="s">
        <v>100</v>
      </c>
      <c r="J27" s="93"/>
    </row>
    <row r="28" spans="1:10" ht="25.15" customHeight="1" x14ac:dyDescent="0.15">
      <c r="A28" s="90" t="s">
        <v>40</v>
      </c>
      <c r="B28" s="91"/>
      <c r="C28" s="373"/>
      <c r="D28" s="374"/>
      <c r="E28" s="374"/>
      <c r="F28" s="375"/>
      <c r="G28" s="170"/>
      <c r="H28" s="407"/>
      <c r="I28" s="177"/>
      <c r="J28" s="93"/>
    </row>
    <row r="29" spans="1:10" ht="25.15" customHeight="1" x14ac:dyDescent="0.15">
      <c r="A29" s="90" t="s">
        <v>41</v>
      </c>
      <c r="B29" s="91"/>
      <c r="C29" s="373"/>
      <c r="D29" s="374"/>
      <c r="E29" s="374"/>
      <c r="F29" s="375"/>
      <c r="G29" s="170"/>
      <c r="H29" s="407"/>
      <c r="I29" s="177"/>
      <c r="J29" s="93"/>
    </row>
    <row r="30" spans="1:10" ht="25.15" customHeight="1" x14ac:dyDescent="0.15">
      <c r="A30" s="90" t="s">
        <v>155</v>
      </c>
      <c r="B30" s="91"/>
      <c r="C30" s="373"/>
      <c r="D30" s="374"/>
      <c r="E30" s="374"/>
      <c r="F30" s="375"/>
      <c r="G30" s="170"/>
      <c r="H30" s="408"/>
      <c r="I30" s="178"/>
      <c r="J30" s="93"/>
    </row>
    <row r="31" spans="1:10" ht="25.15" customHeight="1" x14ac:dyDescent="0.15">
      <c r="A31" s="136"/>
      <c r="B31" s="137"/>
      <c r="C31" s="149"/>
      <c r="E31" s="149"/>
      <c r="F31" s="109" t="s">
        <v>82</v>
      </c>
      <c r="G31" s="169">
        <f>SUM(G14:G30)</f>
        <v>0</v>
      </c>
      <c r="H31" s="169">
        <f>G31</f>
        <v>0</v>
      </c>
      <c r="I31" s="151"/>
    </row>
    <row r="32" spans="1:10" ht="16.149999999999999" customHeight="1" x14ac:dyDescent="0.15">
      <c r="B32" s="127"/>
      <c r="C32" s="47"/>
      <c r="E32" s="47"/>
      <c r="F32" s="107"/>
      <c r="G32" s="155"/>
      <c r="H32" s="175"/>
      <c r="I32" s="152"/>
    </row>
    <row r="33" spans="1:11" ht="25.15" customHeight="1" x14ac:dyDescent="0.15">
      <c r="B33" s="127"/>
      <c r="C33" s="47"/>
      <c r="E33" s="135"/>
      <c r="F33" s="46" t="s">
        <v>76</v>
      </c>
      <c r="G33" s="125">
        <f>G10+G31</f>
        <v>0</v>
      </c>
      <c r="H33" s="126">
        <f>H10+H31</f>
        <v>0</v>
      </c>
      <c r="I33" s="152"/>
    </row>
    <row r="34" spans="1:11" ht="21.6" customHeight="1" x14ac:dyDescent="0.15">
      <c r="A34" s="87" t="s">
        <v>168</v>
      </c>
      <c r="B34" s="127"/>
      <c r="C34" s="47"/>
      <c r="D34" s="47"/>
      <c r="E34" s="45"/>
      <c r="F34" s="45"/>
      <c r="G34" s="145"/>
      <c r="H34" s="145"/>
      <c r="I34" s="152"/>
    </row>
    <row r="35" spans="1:11" s="277" customFormat="1" ht="25.15" customHeight="1" x14ac:dyDescent="0.15">
      <c r="A35" s="123" t="s">
        <v>213</v>
      </c>
      <c r="B35" s="123"/>
      <c r="J35" s="124"/>
    </row>
    <row r="36" spans="1:11" s="277" customFormat="1" ht="25.15" customHeight="1" x14ac:dyDescent="0.15">
      <c r="A36" s="380" t="s">
        <v>16</v>
      </c>
      <c r="B36" s="381"/>
      <c r="C36" s="382"/>
      <c r="D36" s="366" t="s">
        <v>180</v>
      </c>
      <c r="E36" s="386"/>
      <c r="F36" s="386"/>
      <c r="G36" s="386"/>
      <c r="H36" s="367"/>
      <c r="I36" s="299" t="s">
        <v>123</v>
      </c>
      <c r="J36" s="387" t="s">
        <v>11</v>
      </c>
      <c r="K36" s="389" t="s">
        <v>129</v>
      </c>
    </row>
    <row r="37" spans="1:11" s="277" customFormat="1" ht="25.15" customHeight="1" x14ac:dyDescent="0.15">
      <c r="A37" s="383"/>
      <c r="B37" s="384"/>
      <c r="C37" s="385"/>
      <c r="D37" s="391" t="s">
        <v>21</v>
      </c>
      <c r="E37" s="392"/>
      <c r="F37" s="392"/>
      <c r="G37" s="393"/>
      <c r="H37" s="300" t="s">
        <v>121</v>
      </c>
      <c r="I37" s="176"/>
      <c r="J37" s="388"/>
      <c r="K37" s="390"/>
    </row>
    <row r="38" spans="1:11" s="277" customFormat="1" ht="25.15" customHeight="1" x14ac:dyDescent="0.15">
      <c r="A38" s="371" t="s">
        <v>101</v>
      </c>
      <c r="B38" s="372"/>
      <c r="C38" s="279"/>
      <c r="D38" s="373"/>
      <c r="E38" s="374"/>
      <c r="F38" s="374"/>
      <c r="G38" s="375"/>
      <c r="H38" s="170"/>
      <c r="I38" s="327"/>
      <c r="J38" s="170"/>
      <c r="K38" s="278"/>
    </row>
    <row r="39" spans="1:11" s="277" customFormat="1" ht="25.15" customHeight="1" x14ac:dyDescent="0.15">
      <c r="A39" s="371" t="s">
        <v>25</v>
      </c>
      <c r="B39" s="372"/>
      <c r="C39" s="279"/>
      <c r="D39" s="373"/>
      <c r="E39" s="374"/>
      <c r="F39" s="374"/>
      <c r="G39" s="375"/>
      <c r="H39" s="170"/>
      <c r="I39" s="328"/>
      <c r="J39" s="170"/>
      <c r="K39" s="278"/>
    </row>
    <row r="40" spans="1:11" s="277" customFormat="1" ht="25.15" customHeight="1" x14ac:dyDescent="0.15">
      <c r="A40" s="371" t="s">
        <v>26</v>
      </c>
      <c r="B40" s="372"/>
      <c r="C40" s="279"/>
      <c r="D40" s="373"/>
      <c r="E40" s="374"/>
      <c r="F40" s="374"/>
      <c r="G40" s="375"/>
      <c r="H40" s="170"/>
      <c r="I40" s="328"/>
      <c r="J40" s="170"/>
      <c r="K40" s="278"/>
    </row>
    <row r="41" spans="1:11" s="277" customFormat="1" ht="25.15" customHeight="1" x14ac:dyDescent="0.15">
      <c r="A41" s="369" t="s">
        <v>27</v>
      </c>
      <c r="B41" s="370"/>
      <c r="C41" s="281" t="s">
        <v>28</v>
      </c>
      <c r="D41" s="373"/>
      <c r="E41" s="374"/>
      <c r="F41" s="374"/>
      <c r="G41" s="375"/>
      <c r="H41" s="170"/>
      <c r="I41" s="328"/>
      <c r="J41" s="170"/>
      <c r="K41" s="278"/>
    </row>
    <row r="42" spans="1:11" s="277" customFormat="1" ht="25.15" customHeight="1" x14ac:dyDescent="0.15">
      <c r="A42" s="330"/>
      <c r="B42" s="331"/>
      <c r="C42" s="283" t="s">
        <v>29</v>
      </c>
      <c r="D42" s="373"/>
      <c r="E42" s="374"/>
      <c r="F42" s="374"/>
      <c r="G42" s="375"/>
      <c r="H42" s="170"/>
      <c r="I42" s="328"/>
      <c r="J42" s="170"/>
      <c r="K42" s="278"/>
    </row>
    <row r="43" spans="1:11" s="277" customFormat="1" ht="25.15" customHeight="1" x14ac:dyDescent="0.15">
      <c r="A43" s="330"/>
      <c r="B43" s="331"/>
      <c r="C43" s="283" t="s">
        <v>30</v>
      </c>
      <c r="D43" s="373"/>
      <c r="E43" s="374"/>
      <c r="F43" s="374"/>
      <c r="G43" s="375"/>
      <c r="H43" s="170"/>
      <c r="I43" s="328"/>
      <c r="J43" s="170"/>
      <c r="K43" s="278"/>
    </row>
    <row r="44" spans="1:11" s="277" customFormat="1" ht="25.15" customHeight="1" x14ac:dyDescent="0.15">
      <c r="A44" s="330"/>
      <c r="B44" s="331"/>
      <c r="C44" s="283" t="s">
        <v>31</v>
      </c>
      <c r="D44" s="373"/>
      <c r="E44" s="374"/>
      <c r="F44" s="374"/>
      <c r="G44" s="375"/>
      <c r="H44" s="170"/>
      <c r="I44" s="328"/>
      <c r="J44" s="170"/>
      <c r="K44" s="278"/>
    </row>
    <row r="45" spans="1:11" s="277" customFormat="1" ht="25.15" customHeight="1" x14ac:dyDescent="0.15">
      <c r="A45" s="330"/>
      <c r="B45" s="331"/>
      <c r="C45" s="283" t="s">
        <v>32</v>
      </c>
      <c r="D45" s="373"/>
      <c r="E45" s="374"/>
      <c r="F45" s="374"/>
      <c r="G45" s="375"/>
      <c r="H45" s="170"/>
      <c r="I45" s="328"/>
      <c r="J45" s="170"/>
      <c r="K45" s="278"/>
    </row>
    <row r="46" spans="1:11" s="277" customFormat="1" ht="25.15" customHeight="1" x14ac:dyDescent="0.15">
      <c r="A46" s="332"/>
      <c r="B46" s="333"/>
      <c r="C46" s="281" t="s">
        <v>33</v>
      </c>
      <c r="D46" s="373"/>
      <c r="E46" s="374"/>
      <c r="F46" s="374"/>
      <c r="G46" s="375"/>
      <c r="H46" s="170"/>
      <c r="I46" s="328"/>
      <c r="J46" s="170"/>
      <c r="K46" s="278"/>
    </row>
    <row r="47" spans="1:11" s="277" customFormat="1" ht="25.15" customHeight="1" x14ac:dyDescent="0.15">
      <c r="A47" s="369" t="s">
        <v>34</v>
      </c>
      <c r="B47" s="370"/>
      <c r="C47" s="284" t="s">
        <v>35</v>
      </c>
      <c r="D47" s="373"/>
      <c r="E47" s="374"/>
      <c r="F47" s="374"/>
      <c r="G47" s="375"/>
      <c r="H47" s="170"/>
      <c r="I47" s="328"/>
      <c r="J47" s="170"/>
      <c r="K47" s="278"/>
    </row>
    <row r="48" spans="1:11" s="277" customFormat="1" ht="25.15" customHeight="1" x14ac:dyDescent="0.15">
      <c r="A48" s="376"/>
      <c r="B48" s="377"/>
      <c r="C48" s="284" t="s">
        <v>36</v>
      </c>
      <c r="D48" s="373"/>
      <c r="E48" s="374"/>
      <c r="F48" s="374"/>
      <c r="G48" s="375"/>
      <c r="H48" s="170"/>
      <c r="I48" s="328"/>
      <c r="J48" s="170"/>
      <c r="K48" s="278"/>
    </row>
    <row r="49" spans="1:11" s="277" customFormat="1" ht="25.15" customHeight="1" x14ac:dyDescent="0.15">
      <c r="A49" s="378"/>
      <c r="B49" s="379"/>
      <c r="C49" s="284" t="s">
        <v>37</v>
      </c>
      <c r="D49" s="373"/>
      <c r="E49" s="374"/>
      <c r="F49" s="374"/>
      <c r="G49" s="375"/>
      <c r="H49" s="170"/>
      <c r="I49" s="328"/>
      <c r="J49" s="170"/>
      <c r="K49" s="278"/>
    </row>
    <row r="50" spans="1:11" s="277" customFormat="1" ht="25.15" customHeight="1" x14ac:dyDescent="0.15">
      <c r="A50" s="371" t="s">
        <v>38</v>
      </c>
      <c r="B50" s="372"/>
      <c r="C50" s="279"/>
      <c r="D50" s="373"/>
      <c r="E50" s="374"/>
      <c r="F50" s="374"/>
      <c r="G50" s="375"/>
      <c r="H50" s="170"/>
      <c r="I50" s="328"/>
      <c r="J50" s="170"/>
      <c r="K50" s="278"/>
    </row>
    <row r="51" spans="1:11" s="277" customFormat="1" ht="25.15" customHeight="1" x14ac:dyDescent="0.15">
      <c r="A51" s="371" t="s">
        <v>39</v>
      </c>
      <c r="B51" s="372"/>
      <c r="C51" s="279"/>
      <c r="D51" s="373"/>
      <c r="E51" s="374"/>
      <c r="F51" s="374"/>
      <c r="G51" s="375"/>
      <c r="H51" s="170"/>
      <c r="I51" s="328"/>
      <c r="J51" s="170"/>
      <c r="K51" s="278"/>
    </row>
    <row r="52" spans="1:11" s="277" customFormat="1" ht="25.15" customHeight="1" x14ac:dyDescent="0.15">
      <c r="A52" s="371" t="s">
        <v>40</v>
      </c>
      <c r="B52" s="372"/>
      <c r="C52" s="279"/>
      <c r="D52" s="373"/>
      <c r="E52" s="374"/>
      <c r="F52" s="374"/>
      <c r="G52" s="375"/>
      <c r="H52" s="170"/>
      <c r="I52" s="328"/>
      <c r="J52" s="170"/>
      <c r="K52" s="278"/>
    </row>
    <row r="53" spans="1:11" s="277" customFormat="1" ht="25.15" customHeight="1" x14ac:dyDescent="0.15">
      <c r="A53" s="371" t="s">
        <v>41</v>
      </c>
      <c r="B53" s="372"/>
      <c r="C53" s="279"/>
      <c r="D53" s="373"/>
      <c r="E53" s="374"/>
      <c r="F53" s="374"/>
      <c r="G53" s="375"/>
      <c r="H53" s="170"/>
      <c r="I53" s="328"/>
      <c r="J53" s="170"/>
      <c r="K53" s="278"/>
    </row>
    <row r="54" spans="1:11" s="277" customFormat="1" ht="25.15" customHeight="1" x14ac:dyDescent="0.15">
      <c r="A54" s="371"/>
      <c r="B54" s="372"/>
      <c r="C54" s="279"/>
      <c r="D54" s="373"/>
      <c r="E54" s="374"/>
      <c r="F54" s="374"/>
      <c r="G54" s="375"/>
      <c r="H54" s="170"/>
      <c r="I54" s="328"/>
      <c r="J54" s="170"/>
      <c r="K54" s="278"/>
    </row>
    <row r="55" spans="1:11" s="277" customFormat="1" ht="25.15" customHeight="1" x14ac:dyDescent="0.15">
      <c r="A55" s="371"/>
      <c r="B55" s="372"/>
      <c r="C55" s="279"/>
      <c r="D55" s="373"/>
      <c r="E55" s="374"/>
      <c r="F55" s="374"/>
      <c r="G55" s="375"/>
      <c r="H55" s="170"/>
      <c r="I55" s="329"/>
      <c r="J55" s="170"/>
      <c r="K55" s="278"/>
    </row>
    <row r="56" spans="1:11" s="277" customFormat="1" ht="25.15" customHeight="1" x14ac:dyDescent="0.15">
      <c r="B56" s="136"/>
      <c r="C56" s="137"/>
      <c r="D56" s="149"/>
      <c r="E56" s="149"/>
      <c r="G56" s="301" t="s">
        <v>75</v>
      </c>
      <c r="H56" s="169">
        <f>SUM(H38:H55)</f>
        <v>0</v>
      </c>
      <c r="I56" s="169">
        <f>H56</f>
        <v>0</v>
      </c>
      <c r="J56" s="145"/>
    </row>
    <row r="57" spans="1:11" ht="25.15" customHeight="1" thickBot="1" x14ac:dyDescent="0.2"/>
    <row r="58" spans="1:11" ht="25.15" customHeight="1" thickBot="1" x14ac:dyDescent="0.2">
      <c r="A58" s="45"/>
      <c r="D58" s="409" t="s">
        <v>183</v>
      </c>
      <c r="E58" s="410"/>
      <c r="F58" s="58" t="s">
        <v>149</v>
      </c>
      <c r="G58" s="70">
        <f>G33+H56</f>
        <v>0</v>
      </c>
      <c r="H58" s="153"/>
      <c r="I58" s="145"/>
    </row>
    <row r="59" spans="1:11" ht="25.15" customHeight="1" thickBot="1" x14ac:dyDescent="0.2">
      <c r="A59" s="45"/>
      <c r="D59" s="409" t="s">
        <v>184</v>
      </c>
      <c r="E59" s="410"/>
      <c r="F59" s="58" t="s">
        <v>149</v>
      </c>
      <c r="G59" s="146"/>
      <c r="H59" s="70">
        <f>H33+I56</f>
        <v>0</v>
      </c>
      <c r="I59" s="145"/>
    </row>
  </sheetData>
  <mergeCells count="69">
    <mergeCell ref="J12:J13"/>
    <mergeCell ref="C29:F29"/>
    <mergeCell ref="C30:F30"/>
    <mergeCell ref="C27:F27"/>
    <mergeCell ref="C28:F28"/>
    <mergeCell ref="D59:E59"/>
    <mergeCell ref="C13:F13"/>
    <mergeCell ref="C14:F14"/>
    <mergeCell ref="C15:F15"/>
    <mergeCell ref="C16:F16"/>
    <mergeCell ref="C17:F17"/>
    <mergeCell ref="C18:F18"/>
    <mergeCell ref="C19:F19"/>
    <mergeCell ref="C20:F20"/>
    <mergeCell ref="C21:F21"/>
    <mergeCell ref="C22:F22"/>
    <mergeCell ref="C23:F23"/>
    <mergeCell ref="D58:E58"/>
    <mergeCell ref="C24:F24"/>
    <mergeCell ref="C25:F25"/>
    <mergeCell ref="C26:F26"/>
    <mergeCell ref="K36:K37"/>
    <mergeCell ref="D37:G37"/>
    <mergeCell ref="J4:J5"/>
    <mergeCell ref="A6:B6"/>
    <mergeCell ref="A7:B7"/>
    <mergeCell ref="C7:E7"/>
    <mergeCell ref="A8:A9"/>
    <mergeCell ref="A4:B5"/>
    <mergeCell ref="C4:C5"/>
    <mergeCell ref="D4:E4"/>
    <mergeCell ref="F4:G4"/>
    <mergeCell ref="I4:I5"/>
    <mergeCell ref="A12:B13"/>
    <mergeCell ref="I12:I13"/>
    <mergeCell ref="H14:H30"/>
    <mergeCell ref="C12:G12"/>
    <mergeCell ref="A47:B49"/>
    <mergeCell ref="D47:G47"/>
    <mergeCell ref="A36:C37"/>
    <mergeCell ref="D36:H36"/>
    <mergeCell ref="J36:J37"/>
    <mergeCell ref="D42:G42"/>
    <mergeCell ref="D43:G43"/>
    <mergeCell ref="D44:G44"/>
    <mergeCell ref="D45:G45"/>
    <mergeCell ref="D46:G46"/>
    <mergeCell ref="A38:B38"/>
    <mergeCell ref="D38:G38"/>
    <mergeCell ref="A39:B39"/>
    <mergeCell ref="D39:G39"/>
    <mergeCell ref="A40:B40"/>
    <mergeCell ref="D40:G40"/>
    <mergeCell ref="A41:B41"/>
    <mergeCell ref="A55:B55"/>
    <mergeCell ref="D55:G55"/>
    <mergeCell ref="A52:B52"/>
    <mergeCell ref="D52:G52"/>
    <mergeCell ref="A53:B53"/>
    <mergeCell ref="D53:G53"/>
    <mergeCell ref="A54:B54"/>
    <mergeCell ref="D54:G54"/>
    <mergeCell ref="D48:G48"/>
    <mergeCell ref="D49:G49"/>
    <mergeCell ref="A50:B50"/>
    <mergeCell ref="D50:G50"/>
    <mergeCell ref="A51:B51"/>
    <mergeCell ref="D51:G51"/>
    <mergeCell ref="D41:G41"/>
  </mergeCells>
  <phoneticPr fontId="2"/>
  <printOptions horizontalCentered="1"/>
  <pageMargins left="0.59055118110236227" right="0.59055118110236227" top="0.78740157480314965" bottom="0.78740157480314965" header="0.31496062992125984" footer="0.31496062992125984"/>
  <pageSetup paperSize="9" scale="58" fitToHeight="0" orientation="landscape" r:id="rId1"/>
  <rowBreaks count="1" manualBreakCount="1">
    <brk id="33"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23"/>
  <sheetViews>
    <sheetView showZeros="0" view="pageBreakPreview" zoomScale="60" zoomScaleNormal="90" workbookViewId="0">
      <selection activeCell="D15" sqref="D15:D21"/>
    </sheetView>
  </sheetViews>
  <sheetFormatPr defaultColWidth="9" defaultRowHeight="28.9" customHeight="1" x14ac:dyDescent="0.15"/>
  <cols>
    <col min="1" max="1" width="36.5" style="87" customWidth="1"/>
    <col min="2" max="2" width="14.75" style="87" customWidth="1"/>
    <col min="3" max="4" width="18.75" style="87" customWidth="1"/>
    <col min="5" max="5" width="29" style="87" customWidth="1"/>
    <col min="6" max="6" width="15.5" style="87" customWidth="1"/>
    <col min="7" max="9" width="18.75" style="87" customWidth="1"/>
    <col min="10" max="10" width="26.75" style="87" customWidth="1"/>
    <col min="11" max="11" width="12.75" style="87" customWidth="1"/>
    <col min="12" max="16384" width="9" style="87"/>
  </cols>
  <sheetData>
    <row r="1" spans="1:11" ht="28.9" customHeight="1" x14ac:dyDescent="0.15">
      <c r="A1" s="87" t="s">
        <v>169</v>
      </c>
    </row>
    <row r="2" spans="1:11" ht="28.9" customHeight="1" x14ac:dyDescent="0.15">
      <c r="A2" s="87" t="s">
        <v>224</v>
      </c>
    </row>
    <row r="3" spans="1:11" ht="28.9" customHeight="1" x14ac:dyDescent="0.15">
      <c r="A3" s="414" t="s">
        <v>1</v>
      </c>
      <c r="B3" s="413" t="s">
        <v>2</v>
      </c>
      <c r="C3" s="413"/>
      <c r="D3" s="413"/>
      <c r="E3" s="413" t="s">
        <v>181</v>
      </c>
      <c r="F3" s="413"/>
      <c r="G3" s="413"/>
      <c r="H3" s="413"/>
      <c r="I3" s="171" t="s">
        <v>123</v>
      </c>
      <c r="J3" s="413" t="s">
        <v>11</v>
      </c>
      <c r="K3" s="368" t="s">
        <v>129</v>
      </c>
    </row>
    <row r="4" spans="1:11" ht="28.9" customHeight="1" x14ac:dyDescent="0.15">
      <c r="A4" s="415"/>
      <c r="B4" s="59" t="s">
        <v>3</v>
      </c>
      <c r="C4" s="59" t="s">
        <v>126</v>
      </c>
      <c r="D4" s="59" t="s">
        <v>120</v>
      </c>
      <c r="E4" s="59" t="s">
        <v>4</v>
      </c>
      <c r="F4" s="59" t="s">
        <v>0</v>
      </c>
      <c r="G4" s="59" t="s">
        <v>127</v>
      </c>
      <c r="H4" s="59" t="s">
        <v>121</v>
      </c>
      <c r="I4" s="172" t="s">
        <v>103</v>
      </c>
      <c r="J4" s="413"/>
      <c r="K4" s="365"/>
    </row>
    <row r="5" spans="1:11" ht="28.9" customHeight="1" x14ac:dyDescent="0.15">
      <c r="A5" s="62" t="s">
        <v>5</v>
      </c>
      <c r="B5" s="9"/>
      <c r="C5" s="7">
        <v>133000</v>
      </c>
      <c r="D5" s="7">
        <f t="shared" ref="D5:D10" si="0">B5*C5</f>
        <v>0</v>
      </c>
      <c r="E5" s="8"/>
      <c r="F5" s="35">
        <f>B5</f>
        <v>0</v>
      </c>
      <c r="G5" s="9"/>
      <c r="H5" s="7">
        <f t="shared" ref="H5:H21" si="1">F5*G5</f>
        <v>0</v>
      </c>
      <c r="I5" s="7">
        <f t="shared" ref="I5:I9" si="2">MIN(D5,H5)</f>
        <v>0</v>
      </c>
      <c r="J5" s="8"/>
      <c r="K5" s="93"/>
    </row>
    <row r="6" spans="1:11" ht="28.9" customHeight="1" x14ac:dyDescent="0.15">
      <c r="A6" s="61" t="s">
        <v>6</v>
      </c>
      <c r="B6" s="9"/>
      <c r="C6" s="7">
        <v>5000000</v>
      </c>
      <c r="D6" s="7">
        <f t="shared" si="0"/>
        <v>0</v>
      </c>
      <c r="E6" s="8"/>
      <c r="F6" s="35">
        <f t="shared" ref="F6:F9" si="3">B6</f>
        <v>0</v>
      </c>
      <c r="G6" s="9"/>
      <c r="H6" s="7">
        <f t="shared" si="1"/>
        <v>0</v>
      </c>
      <c r="I6" s="7">
        <f>MIN(D6,H6)</f>
        <v>0</v>
      </c>
      <c r="J6" s="8"/>
      <c r="K6" s="93"/>
    </row>
    <row r="7" spans="1:11" ht="28.9" customHeight="1" x14ac:dyDescent="0.15">
      <c r="A7" s="62" t="s">
        <v>7</v>
      </c>
      <c r="B7" s="9"/>
      <c r="C7" s="7">
        <v>3600</v>
      </c>
      <c r="D7" s="7">
        <f t="shared" si="0"/>
        <v>0</v>
      </c>
      <c r="E7" s="8"/>
      <c r="F7" s="35">
        <f t="shared" si="3"/>
        <v>0</v>
      </c>
      <c r="G7" s="9"/>
      <c r="H7" s="7"/>
      <c r="I7" s="7">
        <f t="shared" si="2"/>
        <v>0</v>
      </c>
      <c r="J7" s="8"/>
      <c r="K7" s="93"/>
    </row>
    <row r="8" spans="1:11" ht="28.9" customHeight="1" x14ac:dyDescent="0.15">
      <c r="A8" s="61" t="s">
        <v>8</v>
      </c>
      <c r="B8" s="9"/>
      <c r="C8" s="7">
        <v>4320000</v>
      </c>
      <c r="D8" s="7">
        <f t="shared" si="0"/>
        <v>0</v>
      </c>
      <c r="E8" s="18"/>
      <c r="F8" s="35">
        <f t="shared" si="3"/>
        <v>0</v>
      </c>
      <c r="G8" s="39"/>
      <c r="H8" s="31">
        <f t="shared" si="1"/>
        <v>0</v>
      </c>
      <c r="I8" s="31">
        <f t="shared" si="2"/>
        <v>0</v>
      </c>
      <c r="J8" s="8"/>
      <c r="K8" s="93"/>
    </row>
    <row r="9" spans="1:11" ht="28.9" customHeight="1" x14ac:dyDescent="0.15">
      <c r="A9" s="62" t="s">
        <v>9</v>
      </c>
      <c r="B9" s="9"/>
      <c r="C9" s="7">
        <v>51400</v>
      </c>
      <c r="D9" s="7">
        <f t="shared" si="0"/>
        <v>0</v>
      </c>
      <c r="E9" s="8"/>
      <c r="F9" s="35">
        <f t="shared" si="3"/>
        <v>0</v>
      </c>
      <c r="G9" s="9"/>
      <c r="H9" s="7">
        <f t="shared" si="1"/>
        <v>0</v>
      </c>
      <c r="I9" s="7">
        <f t="shared" si="2"/>
        <v>0</v>
      </c>
      <c r="J9" s="8"/>
      <c r="K9" s="93"/>
    </row>
    <row r="10" spans="1:11" ht="28.9" customHeight="1" x14ac:dyDescent="0.15">
      <c r="A10" s="422" t="s">
        <v>98</v>
      </c>
      <c r="B10" s="423"/>
      <c r="C10" s="426">
        <v>21000000</v>
      </c>
      <c r="D10" s="426">
        <f t="shared" si="0"/>
        <v>0</v>
      </c>
      <c r="E10" s="8"/>
      <c r="F10" s="9"/>
      <c r="G10" s="9"/>
      <c r="H10" s="7">
        <f t="shared" si="1"/>
        <v>0</v>
      </c>
      <c r="I10" s="426">
        <f>MIN(D10,SUM(H10:H12))</f>
        <v>0</v>
      </c>
      <c r="J10" s="8"/>
      <c r="K10" s="93"/>
    </row>
    <row r="11" spans="1:11" ht="28.9" customHeight="1" x14ac:dyDescent="0.15">
      <c r="A11" s="417"/>
      <c r="B11" s="424"/>
      <c r="C11" s="427"/>
      <c r="D11" s="427"/>
      <c r="E11" s="8"/>
      <c r="F11" s="9"/>
      <c r="G11" s="9"/>
      <c r="H11" s="7">
        <f t="shared" si="1"/>
        <v>0</v>
      </c>
      <c r="I11" s="427"/>
      <c r="J11" s="8"/>
      <c r="K11" s="93"/>
    </row>
    <row r="12" spans="1:11" ht="28.9" customHeight="1" x14ac:dyDescent="0.15">
      <c r="A12" s="418"/>
      <c r="B12" s="425"/>
      <c r="C12" s="428"/>
      <c r="D12" s="428"/>
      <c r="E12" s="8"/>
      <c r="F12" s="9"/>
      <c r="G12" s="9"/>
      <c r="H12" s="7">
        <f t="shared" si="1"/>
        <v>0</v>
      </c>
      <c r="I12" s="428"/>
      <c r="J12" s="8"/>
      <c r="K12" s="93"/>
    </row>
    <row r="13" spans="1:11" s="122" customFormat="1" ht="28.9" customHeight="1" x14ac:dyDescent="0.15">
      <c r="A13" s="310" t="s">
        <v>119</v>
      </c>
      <c r="B13" s="23"/>
      <c r="C13" s="19">
        <v>905000</v>
      </c>
      <c r="D13" s="19">
        <f>IF(B13&gt;0,905000,0)</f>
        <v>0</v>
      </c>
      <c r="E13" s="22"/>
      <c r="F13" s="34">
        <f>B13</f>
        <v>0</v>
      </c>
      <c r="G13" s="23"/>
      <c r="H13" s="34">
        <f>F13*G13</f>
        <v>0</v>
      </c>
      <c r="I13" s="34">
        <f>MIN(D13,H13)</f>
        <v>0</v>
      </c>
      <c r="J13" s="22"/>
      <c r="K13" s="278"/>
    </row>
    <row r="14" spans="1:11" ht="28.9" customHeight="1" x14ac:dyDescent="0.15">
      <c r="A14" s="311" t="s">
        <v>118</v>
      </c>
      <c r="B14" s="9"/>
      <c r="C14" s="7">
        <v>205000</v>
      </c>
      <c r="D14" s="7">
        <f>B14*C14</f>
        <v>0</v>
      </c>
      <c r="E14" s="20"/>
      <c r="F14" s="34">
        <f t="shared" ref="F14" si="4">B14</f>
        <v>0</v>
      </c>
      <c r="G14" s="170"/>
      <c r="H14" s="34">
        <f t="shared" ref="H14" si="5">F14*G14</f>
        <v>0</v>
      </c>
      <c r="I14" s="35">
        <f>MIN(D14,H14)</f>
        <v>0</v>
      </c>
      <c r="J14" s="8"/>
      <c r="K14" s="278"/>
    </row>
    <row r="15" spans="1:11" ht="28.9" customHeight="1" x14ac:dyDescent="0.15">
      <c r="A15" s="416" t="s">
        <v>10</v>
      </c>
      <c r="B15" s="419"/>
      <c r="C15" s="406"/>
      <c r="D15" s="406"/>
      <c r="E15" s="8"/>
      <c r="F15" s="9"/>
      <c r="G15" s="9"/>
      <c r="H15" s="7">
        <f t="shared" si="1"/>
        <v>0</v>
      </c>
      <c r="I15" s="426">
        <f>SUM(H15:H21)</f>
        <v>0</v>
      </c>
      <c r="J15" s="8"/>
      <c r="K15" s="93"/>
    </row>
    <row r="16" spans="1:11" ht="28.9" customHeight="1" x14ac:dyDescent="0.15">
      <c r="A16" s="417"/>
      <c r="B16" s="420"/>
      <c r="C16" s="407"/>
      <c r="D16" s="407"/>
      <c r="E16" s="8"/>
      <c r="F16" s="9"/>
      <c r="G16" s="9"/>
      <c r="H16" s="7">
        <f t="shared" si="1"/>
        <v>0</v>
      </c>
      <c r="I16" s="427"/>
      <c r="J16" s="8"/>
      <c r="K16" s="93"/>
    </row>
    <row r="17" spans="1:11" ht="28.9" customHeight="1" x14ac:dyDescent="0.15">
      <c r="A17" s="417"/>
      <c r="B17" s="420"/>
      <c r="C17" s="407"/>
      <c r="D17" s="407"/>
      <c r="E17" s="8"/>
      <c r="F17" s="9"/>
      <c r="G17" s="9"/>
      <c r="H17" s="7">
        <f t="shared" si="1"/>
        <v>0</v>
      </c>
      <c r="I17" s="427"/>
      <c r="J17" s="8"/>
      <c r="K17" s="93"/>
    </row>
    <row r="18" spans="1:11" ht="28.9" customHeight="1" x14ac:dyDescent="0.15">
      <c r="A18" s="417"/>
      <c r="B18" s="420"/>
      <c r="C18" s="407"/>
      <c r="D18" s="407"/>
      <c r="E18" s="8"/>
      <c r="F18" s="9"/>
      <c r="G18" s="9"/>
      <c r="H18" s="7">
        <f t="shared" si="1"/>
        <v>0</v>
      </c>
      <c r="I18" s="427"/>
      <c r="J18" s="8"/>
      <c r="K18" s="93"/>
    </row>
    <row r="19" spans="1:11" ht="28.9" customHeight="1" x14ac:dyDescent="0.15">
      <c r="A19" s="417"/>
      <c r="B19" s="420"/>
      <c r="C19" s="407"/>
      <c r="D19" s="407"/>
      <c r="E19" s="8"/>
      <c r="F19" s="9"/>
      <c r="G19" s="9"/>
      <c r="H19" s="7">
        <f t="shared" si="1"/>
        <v>0</v>
      </c>
      <c r="I19" s="427"/>
      <c r="J19" s="8"/>
      <c r="K19" s="93"/>
    </row>
    <row r="20" spans="1:11" ht="28.9" customHeight="1" x14ac:dyDescent="0.15">
      <c r="A20" s="417"/>
      <c r="B20" s="420"/>
      <c r="C20" s="420"/>
      <c r="D20" s="420"/>
      <c r="E20" s="8"/>
      <c r="F20" s="9"/>
      <c r="G20" s="9"/>
      <c r="H20" s="7">
        <f t="shared" si="1"/>
        <v>0</v>
      </c>
      <c r="I20" s="427"/>
      <c r="J20" s="8"/>
      <c r="K20" s="93"/>
    </row>
    <row r="21" spans="1:11" ht="28.9" customHeight="1" thickBot="1" x14ac:dyDescent="0.2">
      <c r="A21" s="418"/>
      <c r="B21" s="421"/>
      <c r="C21" s="421"/>
      <c r="D21" s="421"/>
      <c r="E21" s="8"/>
      <c r="F21" s="9"/>
      <c r="G21" s="9"/>
      <c r="H21" s="64">
        <f t="shared" si="1"/>
        <v>0</v>
      </c>
      <c r="I21" s="428"/>
      <c r="J21" s="8"/>
      <c r="K21" s="93"/>
    </row>
    <row r="22" spans="1:11" ht="28.9" customHeight="1" thickBot="1" x14ac:dyDescent="0.2">
      <c r="A22" s="148"/>
      <c r="B22" s="32"/>
      <c r="C22" s="32"/>
      <c r="D22" s="32"/>
      <c r="F22" s="411" t="s">
        <v>183</v>
      </c>
      <c r="G22" s="412"/>
      <c r="H22" s="65">
        <f>SUM(H5:H21)</f>
        <v>0</v>
      </c>
      <c r="I22" s="147"/>
      <c r="J22" s="75"/>
    </row>
    <row r="23" spans="1:11" ht="28.9" customHeight="1" thickBot="1" x14ac:dyDescent="0.2">
      <c r="A23" s="32"/>
      <c r="B23" s="33"/>
      <c r="C23" s="33"/>
      <c r="D23" s="33"/>
      <c r="F23" s="411" t="s">
        <v>184</v>
      </c>
      <c r="G23" s="396"/>
      <c r="H23" s="104"/>
      <c r="I23" s="66">
        <f>SUM(I5:I21)</f>
        <v>0</v>
      </c>
      <c r="J23" s="33"/>
    </row>
  </sheetData>
  <mergeCells count="17">
    <mergeCell ref="K3:K4"/>
    <mergeCell ref="J3:J4"/>
    <mergeCell ref="I10:I12"/>
    <mergeCell ref="I15:I21"/>
    <mergeCell ref="D10:D12"/>
    <mergeCell ref="D15:D21"/>
    <mergeCell ref="F23:G23"/>
    <mergeCell ref="F22:G22"/>
    <mergeCell ref="B3:D3"/>
    <mergeCell ref="E3:H3"/>
    <mergeCell ref="A3:A4"/>
    <mergeCell ref="A15:A21"/>
    <mergeCell ref="B15:B21"/>
    <mergeCell ref="C15:C21"/>
    <mergeCell ref="A10:A12"/>
    <mergeCell ref="B10:B12"/>
    <mergeCell ref="C10:C12"/>
  </mergeCells>
  <phoneticPr fontId="2"/>
  <printOptions horizontalCentered="1"/>
  <pageMargins left="0.59055118110236227" right="0.59055118110236227" top="0.78740157480314965" bottom="0.78740157480314965"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K86"/>
  <sheetViews>
    <sheetView showZeros="0" view="pageBreakPreview" zoomScale="60" zoomScaleNormal="80" workbookViewId="0">
      <selection activeCell="J30" sqref="J30"/>
    </sheetView>
  </sheetViews>
  <sheetFormatPr defaultColWidth="9" defaultRowHeight="28.9" customHeight="1" x14ac:dyDescent="0.15"/>
  <cols>
    <col min="1" max="1" width="38.75" style="122" customWidth="1"/>
    <col min="2" max="2" width="14.75" style="122" customWidth="1"/>
    <col min="3" max="4" width="18.75" style="122" customWidth="1"/>
    <col min="5" max="5" width="29" style="122" customWidth="1"/>
    <col min="6" max="6" width="15.5" style="122" customWidth="1"/>
    <col min="7" max="9" width="18.75" style="122" customWidth="1"/>
    <col min="10" max="10" width="27.125" style="122" customWidth="1"/>
    <col min="11" max="11" width="10.75" style="122" customWidth="1"/>
    <col min="12" max="16384" width="9" style="122"/>
  </cols>
  <sheetData>
    <row r="1" spans="1:11" ht="28.9" customHeight="1" x14ac:dyDescent="0.15">
      <c r="A1" s="122" t="s">
        <v>170</v>
      </c>
    </row>
    <row r="2" spans="1:11" ht="28.9" customHeight="1" x14ac:dyDescent="0.15">
      <c r="A2" s="122" t="s">
        <v>225</v>
      </c>
    </row>
    <row r="3" spans="1:11" ht="28.9" customHeight="1" x14ac:dyDescent="0.15">
      <c r="A3" s="429" t="s">
        <v>1</v>
      </c>
      <c r="B3" s="431" t="s">
        <v>2</v>
      </c>
      <c r="C3" s="431"/>
      <c r="D3" s="431"/>
      <c r="E3" s="431" t="s">
        <v>181</v>
      </c>
      <c r="F3" s="431"/>
      <c r="G3" s="431"/>
      <c r="H3" s="431"/>
      <c r="I3" s="171" t="s">
        <v>123</v>
      </c>
      <c r="J3" s="431" t="s">
        <v>11</v>
      </c>
      <c r="K3" s="368" t="s">
        <v>129</v>
      </c>
    </row>
    <row r="4" spans="1:11" ht="28.9" customHeight="1" x14ac:dyDescent="0.15">
      <c r="A4" s="430"/>
      <c r="B4" s="60" t="s">
        <v>3</v>
      </c>
      <c r="C4" s="60" t="s">
        <v>126</v>
      </c>
      <c r="D4" s="60" t="s">
        <v>120</v>
      </c>
      <c r="E4" s="60" t="s">
        <v>4</v>
      </c>
      <c r="F4" s="60" t="s">
        <v>0</v>
      </c>
      <c r="G4" s="60" t="s">
        <v>126</v>
      </c>
      <c r="H4" s="60" t="s">
        <v>121</v>
      </c>
      <c r="I4" s="172" t="s">
        <v>103</v>
      </c>
      <c r="J4" s="431"/>
      <c r="K4" s="365"/>
    </row>
    <row r="5" spans="1:11" ht="28.9" customHeight="1" x14ac:dyDescent="0.15">
      <c r="A5" s="71" t="s">
        <v>119</v>
      </c>
      <c r="B5" s="23"/>
      <c r="C5" s="19">
        <v>905000</v>
      </c>
      <c r="D5" s="19">
        <f>IF(B5&gt;0,905000,0)</f>
        <v>0</v>
      </c>
      <c r="E5" s="22"/>
      <c r="F5" s="34">
        <f>B5</f>
        <v>0</v>
      </c>
      <c r="G5" s="23"/>
      <c r="H5" s="34">
        <f>F5*G5</f>
        <v>0</v>
      </c>
      <c r="I5" s="34">
        <f t="shared" ref="I5:I8" si="0">MIN(D5,H5)</f>
        <v>0</v>
      </c>
      <c r="J5" s="22"/>
      <c r="K5" s="93"/>
    </row>
    <row r="6" spans="1:11" s="87" customFormat="1" ht="28.9" customHeight="1" x14ac:dyDescent="0.15">
      <c r="A6" s="72" t="s">
        <v>118</v>
      </c>
      <c r="B6" s="9"/>
      <c r="C6" s="7">
        <v>205000</v>
      </c>
      <c r="D6" s="7">
        <f>B6*C6</f>
        <v>0</v>
      </c>
      <c r="E6" s="20"/>
      <c r="F6" s="34">
        <f t="shared" ref="F6:F8" si="1">B6</f>
        <v>0</v>
      </c>
      <c r="G6" s="170"/>
      <c r="H6" s="34">
        <f t="shared" ref="H6:H17" si="2">F6*G6</f>
        <v>0</v>
      </c>
      <c r="I6" s="35">
        <f t="shared" si="0"/>
        <v>0</v>
      </c>
      <c r="J6" s="8"/>
      <c r="K6" s="93"/>
    </row>
    <row r="7" spans="1:11" ht="28.9" customHeight="1" x14ac:dyDescent="0.15">
      <c r="A7" s="61" t="s">
        <v>12</v>
      </c>
      <c r="B7" s="23"/>
      <c r="C7" s="34">
        <v>3600</v>
      </c>
      <c r="D7" s="34">
        <f>B7*C7</f>
        <v>0</v>
      </c>
      <c r="E7" s="22"/>
      <c r="F7" s="34">
        <f>B7</f>
        <v>0</v>
      </c>
      <c r="G7" s="23"/>
      <c r="H7" s="34"/>
      <c r="I7" s="34">
        <f t="shared" si="0"/>
        <v>0</v>
      </c>
      <c r="J7" s="22"/>
      <c r="K7" s="93"/>
    </row>
    <row r="8" spans="1:11" ht="28.9" customHeight="1" x14ac:dyDescent="0.15">
      <c r="A8" s="73" t="s">
        <v>9</v>
      </c>
      <c r="B8" s="23"/>
      <c r="C8" s="19">
        <v>51400</v>
      </c>
      <c r="D8" s="19">
        <f>B8*C8</f>
        <v>0</v>
      </c>
      <c r="E8" s="22"/>
      <c r="F8" s="34">
        <f t="shared" si="1"/>
        <v>0</v>
      </c>
      <c r="G8" s="23"/>
      <c r="H8" s="34">
        <f t="shared" si="2"/>
        <v>0</v>
      </c>
      <c r="I8" s="34">
        <f t="shared" si="0"/>
        <v>0</v>
      </c>
      <c r="J8" s="22"/>
      <c r="K8" s="93"/>
    </row>
    <row r="9" spans="1:11" ht="28.9" customHeight="1" x14ac:dyDescent="0.15">
      <c r="A9" s="432" t="s">
        <v>13</v>
      </c>
      <c r="B9" s="433"/>
      <c r="C9" s="434"/>
      <c r="D9" s="434"/>
      <c r="E9" s="21"/>
      <c r="F9" s="23"/>
      <c r="G9" s="23"/>
      <c r="H9" s="34">
        <f t="shared" si="2"/>
        <v>0</v>
      </c>
      <c r="I9" s="435">
        <f>SUM(H9:H17)</f>
        <v>0</v>
      </c>
      <c r="J9" s="22"/>
      <c r="K9" s="93"/>
    </row>
    <row r="10" spans="1:11" ht="28.9" customHeight="1" x14ac:dyDescent="0.15">
      <c r="A10" s="432"/>
      <c r="B10" s="433"/>
      <c r="C10" s="434"/>
      <c r="D10" s="434"/>
      <c r="E10" s="21"/>
      <c r="F10" s="23"/>
      <c r="G10" s="23"/>
      <c r="H10" s="34">
        <f t="shared" si="2"/>
        <v>0</v>
      </c>
      <c r="I10" s="435"/>
      <c r="J10" s="22"/>
      <c r="K10" s="93"/>
    </row>
    <row r="11" spans="1:11" ht="28.9" customHeight="1" x14ac:dyDescent="0.15">
      <c r="A11" s="432"/>
      <c r="B11" s="433"/>
      <c r="C11" s="434"/>
      <c r="D11" s="434"/>
      <c r="E11" s="21"/>
      <c r="F11" s="9"/>
      <c r="G11" s="9"/>
      <c r="H11" s="34">
        <f t="shared" si="2"/>
        <v>0</v>
      </c>
      <c r="I11" s="435"/>
      <c r="J11" s="8"/>
      <c r="K11" s="93"/>
    </row>
    <row r="12" spans="1:11" ht="28.9" customHeight="1" x14ac:dyDescent="0.15">
      <c r="A12" s="432"/>
      <c r="B12" s="433"/>
      <c r="C12" s="434"/>
      <c r="D12" s="434"/>
      <c r="E12" s="21"/>
      <c r="F12" s="37"/>
      <c r="G12" s="38"/>
      <c r="H12" s="34">
        <f t="shared" si="2"/>
        <v>0</v>
      </c>
      <c r="I12" s="435"/>
      <c r="J12" s="42"/>
      <c r="K12" s="93"/>
    </row>
    <row r="13" spans="1:11" ht="28.9" customHeight="1" x14ac:dyDescent="0.15">
      <c r="A13" s="432"/>
      <c r="B13" s="433"/>
      <c r="C13" s="434"/>
      <c r="D13" s="434"/>
      <c r="E13" s="8"/>
      <c r="F13" s="9"/>
      <c r="G13" s="170"/>
      <c r="H13" s="34">
        <f t="shared" si="2"/>
        <v>0</v>
      </c>
      <c r="I13" s="435"/>
      <c r="J13" s="42"/>
      <c r="K13" s="93"/>
    </row>
    <row r="14" spans="1:11" ht="28.9" customHeight="1" x14ac:dyDescent="0.15">
      <c r="A14" s="432"/>
      <c r="B14" s="433"/>
      <c r="C14" s="434"/>
      <c r="D14" s="434"/>
      <c r="E14" s="20"/>
      <c r="F14" s="9"/>
      <c r="G14" s="170"/>
      <c r="H14" s="34">
        <f t="shared" si="2"/>
        <v>0</v>
      </c>
      <c r="I14" s="435"/>
      <c r="J14" s="42"/>
      <c r="K14" s="93"/>
    </row>
    <row r="15" spans="1:11" ht="28.9" customHeight="1" x14ac:dyDescent="0.15">
      <c r="A15" s="432"/>
      <c r="B15" s="433"/>
      <c r="C15" s="434"/>
      <c r="D15" s="434"/>
      <c r="E15" s="20"/>
      <c r="F15" s="9"/>
      <c r="G15" s="9"/>
      <c r="H15" s="34">
        <f t="shared" si="2"/>
        <v>0</v>
      </c>
      <c r="I15" s="435"/>
      <c r="J15" s="42"/>
      <c r="K15" s="93"/>
    </row>
    <row r="16" spans="1:11" ht="28.9" customHeight="1" x14ac:dyDescent="0.15">
      <c r="A16" s="432"/>
      <c r="B16" s="433"/>
      <c r="C16" s="434"/>
      <c r="D16" s="434"/>
      <c r="E16" s="40"/>
      <c r="F16" s="9"/>
      <c r="G16" s="9"/>
      <c r="H16" s="34">
        <f t="shared" si="2"/>
        <v>0</v>
      </c>
      <c r="I16" s="435"/>
      <c r="J16" s="41"/>
      <c r="K16" s="93"/>
    </row>
    <row r="17" spans="1:11" ht="28.9" customHeight="1" thickBot="1" x14ac:dyDescent="0.2">
      <c r="A17" s="432"/>
      <c r="B17" s="433"/>
      <c r="C17" s="434"/>
      <c r="D17" s="434"/>
      <c r="E17" s="22"/>
      <c r="F17" s="23"/>
      <c r="G17" s="23"/>
      <c r="H17" s="34">
        <f t="shared" si="2"/>
        <v>0</v>
      </c>
      <c r="I17" s="435"/>
      <c r="J17" s="22"/>
      <c r="K17" s="93"/>
    </row>
    <row r="18" spans="1:11" ht="28.9" customHeight="1" thickBot="1" x14ac:dyDescent="0.2">
      <c r="F18" s="411" t="s">
        <v>183</v>
      </c>
      <c r="G18" s="412"/>
      <c r="H18" s="65">
        <f>SUM(H5:H17)</f>
        <v>0</v>
      </c>
      <c r="I18" s="147"/>
      <c r="J18" s="75"/>
    </row>
    <row r="19" spans="1:11" ht="28.9" customHeight="1" thickBot="1" x14ac:dyDescent="0.2">
      <c r="F19" s="411" t="s">
        <v>184</v>
      </c>
      <c r="G19" s="396"/>
      <c r="H19" s="104"/>
      <c r="I19" s="66">
        <f>SUM(I5:I17)</f>
        <v>0</v>
      </c>
      <c r="J19" s="33"/>
    </row>
    <row r="86" spans="3:3" ht="28.9" customHeight="1" x14ac:dyDescent="0.15">
      <c r="C86" s="122" t="s">
        <v>124</v>
      </c>
    </row>
  </sheetData>
  <mergeCells count="12">
    <mergeCell ref="K3:K4"/>
    <mergeCell ref="F18:G18"/>
    <mergeCell ref="F19:G19"/>
    <mergeCell ref="A3:A4"/>
    <mergeCell ref="B3:D3"/>
    <mergeCell ref="E3:H3"/>
    <mergeCell ref="J3:J4"/>
    <mergeCell ref="A9:A17"/>
    <mergeCell ref="B9:B17"/>
    <mergeCell ref="C9:C17"/>
    <mergeCell ref="D9:D17"/>
    <mergeCell ref="I9:I17"/>
  </mergeCells>
  <phoneticPr fontId="2"/>
  <printOptions horizontalCentered="1"/>
  <pageMargins left="0.59055118110236227" right="0.59055118110236227" top="0.78740157480314965" bottom="0.78740157480314965" header="0.31496062992125984" footer="0.31496062992125984"/>
  <pageSetup paperSize="9" scale="5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5"/>
  <sheetViews>
    <sheetView showZeros="0" view="pageBreakPreview" zoomScale="70" zoomScaleNormal="100" zoomScaleSheetLayoutView="70" workbookViewId="0">
      <selection activeCell="D17" sqref="D17"/>
    </sheetView>
  </sheetViews>
  <sheetFormatPr defaultColWidth="9" defaultRowHeight="24.75" customHeight="1" x14ac:dyDescent="0.15"/>
  <cols>
    <col min="1" max="1" width="48.75" style="87" customWidth="1"/>
    <col min="2" max="2" width="35.75" style="87" customWidth="1"/>
    <col min="3" max="3" width="16.75" style="87" customWidth="1"/>
    <col min="4" max="5" width="19.25" style="87" customWidth="1"/>
    <col min="6" max="6" width="34.875" style="87" customWidth="1"/>
    <col min="7" max="7" width="17.25" style="87" customWidth="1"/>
    <col min="8" max="16384" width="9" style="87"/>
  </cols>
  <sheetData>
    <row r="1" spans="1:7" ht="24.75" customHeight="1" x14ac:dyDescent="0.15">
      <c r="A1" s="87" t="s">
        <v>171</v>
      </c>
    </row>
    <row r="2" spans="1:7" ht="24.75" customHeight="1" x14ac:dyDescent="0.15">
      <c r="A2" s="87" t="s">
        <v>226</v>
      </c>
    </row>
    <row r="3" spans="1:7" ht="24.75" customHeight="1" x14ac:dyDescent="0.15">
      <c r="A3" s="438" t="s">
        <v>1</v>
      </c>
      <c r="B3" s="413" t="s">
        <v>180</v>
      </c>
      <c r="C3" s="413"/>
      <c r="D3" s="413"/>
      <c r="E3" s="413"/>
      <c r="F3" s="413" t="s">
        <v>11</v>
      </c>
      <c r="G3" s="368" t="s">
        <v>129</v>
      </c>
    </row>
    <row r="4" spans="1:7" ht="24.75" customHeight="1" x14ac:dyDescent="0.15">
      <c r="A4" s="439"/>
      <c r="B4" s="59" t="s">
        <v>4</v>
      </c>
      <c r="C4" s="59" t="s">
        <v>0</v>
      </c>
      <c r="D4" s="59" t="s">
        <v>126</v>
      </c>
      <c r="E4" s="59" t="s">
        <v>121</v>
      </c>
      <c r="F4" s="413"/>
      <c r="G4" s="365"/>
    </row>
    <row r="5" spans="1:7" ht="31.15" customHeight="1" x14ac:dyDescent="0.15">
      <c r="A5" s="184" t="s">
        <v>14</v>
      </c>
      <c r="B5" s="8"/>
      <c r="C5" s="9"/>
      <c r="D5" s="9"/>
      <c r="E5" s="7">
        <f t="shared" ref="E5:E14" si="0">C5*D5</f>
        <v>0</v>
      </c>
      <c r="F5" s="42"/>
      <c r="G5" s="93"/>
    </row>
    <row r="6" spans="1:7" ht="31.15" customHeight="1" x14ac:dyDescent="0.15">
      <c r="A6" s="184" t="s">
        <v>49</v>
      </c>
      <c r="B6" s="8"/>
      <c r="C6" s="9"/>
      <c r="D6" s="9"/>
      <c r="E6" s="169">
        <f t="shared" si="0"/>
        <v>0</v>
      </c>
      <c r="F6" s="42"/>
      <c r="G6" s="93"/>
    </row>
    <row r="7" spans="1:7" ht="31.15" customHeight="1" x14ac:dyDescent="0.15">
      <c r="A7" s="184" t="s">
        <v>15</v>
      </c>
      <c r="B7" s="21"/>
      <c r="C7" s="37"/>
      <c r="D7" s="9"/>
      <c r="E7" s="169">
        <f t="shared" si="0"/>
        <v>0</v>
      </c>
      <c r="F7" s="42"/>
      <c r="G7" s="93"/>
    </row>
    <row r="8" spans="1:7" ht="31.15" customHeight="1" x14ac:dyDescent="0.15">
      <c r="A8" s="184" t="s">
        <v>150</v>
      </c>
      <c r="B8" s="43"/>
      <c r="C8" s="37"/>
      <c r="D8" s="9"/>
      <c r="E8" s="35">
        <f t="shared" si="0"/>
        <v>0</v>
      </c>
      <c r="F8" s="42"/>
      <c r="G8" s="93"/>
    </row>
    <row r="9" spans="1:7" ht="31.15" customHeight="1" x14ac:dyDescent="0.15">
      <c r="A9" s="184"/>
      <c r="B9" s="21"/>
      <c r="C9" s="37"/>
      <c r="D9" s="9"/>
      <c r="E9" s="35">
        <f t="shared" si="0"/>
        <v>0</v>
      </c>
      <c r="F9" s="42"/>
      <c r="G9" s="93"/>
    </row>
    <row r="10" spans="1:7" ht="31.15" customHeight="1" x14ac:dyDescent="0.15">
      <c r="A10" s="184"/>
      <c r="B10" s="8"/>
      <c r="C10" s="9"/>
      <c r="D10" s="9"/>
      <c r="E10" s="35">
        <f t="shared" si="0"/>
        <v>0</v>
      </c>
      <c r="F10" s="42"/>
      <c r="G10" s="93"/>
    </row>
    <row r="11" spans="1:7" ht="31.15" customHeight="1" x14ac:dyDescent="0.15">
      <c r="A11" s="184"/>
      <c r="B11" s="8"/>
      <c r="C11" s="9"/>
      <c r="D11" s="9"/>
      <c r="E11" s="35">
        <f t="shared" si="0"/>
        <v>0</v>
      </c>
      <c r="F11" s="42"/>
      <c r="G11" s="93"/>
    </row>
    <row r="12" spans="1:7" ht="31.15" customHeight="1" x14ac:dyDescent="0.15">
      <c r="A12" s="184"/>
      <c r="B12" s="8"/>
      <c r="C12" s="9"/>
      <c r="D12" s="9"/>
      <c r="E12" s="7">
        <f t="shared" si="0"/>
        <v>0</v>
      </c>
      <c r="F12" s="42"/>
      <c r="G12" s="93"/>
    </row>
    <row r="13" spans="1:7" ht="31.15" customHeight="1" x14ac:dyDescent="0.15">
      <c r="A13" s="184"/>
      <c r="B13" s="8"/>
      <c r="C13" s="9"/>
      <c r="D13" s="9"/>
      <c r="E13" s="7">
        <f t="shared" si="0"/>
        <v>0</v>
      </c>
      <c r="F13" s="42"/>
      <c r="G13" s="93"/>
    </row>
    <row r="14" spans="1:7" ht="31.15" customHeight="1" thickBot="1" x14ac:dyDescent="0.2">
      <c r="A14" s="184"/>
      <c r="B14" s="8"/>
      <c r="C14" s="9"/>
      <c r="D14" s="9"/>
      <c r="E14" s="64">
        <f t="shared" si="0"/>
        <v>0</v>
      </c>
      <c r="F14" s="42"/>
      <c r="G14" s="93"/>
    </row>
    <row r="15" spans="1:7" ht="31.15" customHeight="1" thickBot="1" x14ac:dyDescent="0.2">
      <c r="C15" s="436" t="s">
        <v>182</v>
      </c>
      <c r="D15" s="437"/>
      <c r="E15" s="68">
        <f>SUM(E5:E14)</f>
        <v>0</v>
      </c>
      <c r="F15" s="133"/>
    </row>
  </sheetData>
  <mergeCells count="5">
    <mergeCell ref="B3:E3"/>
    <mergeCell ref="F3:F4"/>
    <mergeCell ref="C15:D15"/>
    <mergeCell ref="A3:A4"/>
    <mergeCell ref="G3:G4"/>
  </mergeCells>
  <phoneticPr fontId="2"/>
  <printOptions horizontalCentered="1"/>
  <pageMargins left="0.59055118110236227" right="0.59055118110236227" top="0.78740157480314965" bottom="0.78740157480314965"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6"/>
  <sheetViews>
    <sheetView showZeros="0" view="pageBreakPreview" zoomScale="60" zoomScaleNormal="80" workbookViewId="0">
      <selection activeCell="D17" sqref="D17"/>
    </sheetView>
  </sheetViews>
  <sheetFormatPr defaultColWidth="8.875" defaultRowHeight="28.9" customHeight="1" x14ac:dyDescent="0.15"/>
  <cols>
    <col min="1" max="1" width="25.75" style="88" customWidth="1"/>
    <col min="2" max="2" width="18.75" style="88" customWidth="1"/>
    <col min="3" max="3" width="46.5" style="88" customWidth="1"/>
    <col min="4" max="4" width="20.125" style="88" customWidth="1"/>
    <col min="5" max="5" width="42.125" style="88" customWidth="1"/>
    <col min="6" max="6" width="14.625" style="88" customWidth="1"/>
    <col min="7" max="16384" width="8.875" style="88"/>
  </cols>
  <sheetData>
    <row r="1" spans="1:6" ht="28.9" customHeight="1" x14ac:dyDescent="0.15">
      <c r="A1" s="87" t="s">
        <v>172</v>
      </c>
    </row>
    <row r="2" spans="1:6" ht="28.9" customHeight="1" x14ac:dyDescent="0.15">
      <c r="A2" s="88" t="s">
        <v>227</v>
      </c>
    </row>
    <row r="3" spans="1:6" ht="28.9" customHeight="1" x14ac:dyDescent="0.15">
      <c r="A3" s="365" t="s">
        <v>16</v>
      </c>
      <c r="B3" s="365"/>
      <c r="C3" s="366" t="s">
        <v>180</v>
      </c>
      <c r="D3" s="367"/>
      <c r="E3" s="365" t="s">
        <v>11</v>
      </c>
      <c r="F3" s="368" t="s">
        <v>129</v>
      </c>
    </row>
    <row r="4" spans="1:6" ht="28.9" customHeight="1" x14ac:dyDescent="0.15">
      <c r="A4" s="365"/>
      <c r="B4" s="365"/>
      <c r="C4" s="181" t="s">
        <v>21</v>
      </c>
      <c r="D4" s="59" t="s">
        <v>121</v>
      </c>
      <c r="E4" s="365"/>
      <c r="F4" s="365"/>
    </row>
    <row r="5" spans="1:6" ht="28.9" customHeight="1" x14ac:dyDescent="0.15">
      <c r="A5" s="90" t="s">
        <v>101</v>
      </c>
      <c r="B5" s="91"/>
      <c r="C5" s="186"/>
      <c r="D5" s="192"/>
      <c r="E5" s="129"/>
      <c r="F5" s="93"/>
    </row>
    <row r="6" spans="1:6" ht="28.9" customHeight="1" x14ac:dyDescent="0.15">
      <c r="A6" s="90" t="s">
        <v>156</v>
      </c>
      <c r="B6" s="91"/>
      <c r="C6" s="186"/>
      <c r="D6" s="192"/>
      <c r="E6" s="241"/>
      <c r="F6" s="93"/>
    </row>
    <row r="7" spans="1:6" ht="28.9" customHeight="1" x14ac:dyDescent="0.15">
      <c r="A7" s="90" t="s">
        <v>157</v>
      </c>
      <c r="B7" s="91"/>
      <c r="C7" s="186"/>
      <c r="D7" s="192"/>
      <c r="E7" s="241"/>
      <c r="F7" s="93"/>
    </row>
    <row r="8" spans="1:6" ht="28.9" customHeight="1" x14ac:dyDescent="0.15">
      <c r="A8" s="90" t="s">
        <v>25</v>
      </c>
      <c r="B8" s="91"/>
      <c r="C8" s="186"/>
      <c r="D8" s="192"/>
      <c r="E8" s="129"/>
      <c r="F8" s="93"/>
    </row>
    <row r="9" spans="1:6" ht="28.9" customHeight="1" x14ac:dyDescent="0.15">
      <c r="A9" s="90" t="s">
        <v>26</v>
      </c>
      <c r="B9" s="91"/>
      <c r="C9" s="186"/>
      <c r="D9" s="192"/>
      <c r="E9" s="129"/>
      <c r="F9" s="93"/>
    </row>
    <row r="10" spans="1:6" ht="28.9" customHeight="1" x14ac:dyDescent="0.15">
      <c r="A10" s="94" t="s">
        <v>27</v>
      </c>
      <c r="B10" s="95" t="s">
        <v>28</v>
      </c>
      <c r="C10" s="186"/>
      <c r="D10" s="192"/>
      <c r="E10" s="129"/>
      <c r="F10" s="93"/>
    </row>
    <row r="11" spans="1:6" ht="28.9" customHeight="1" x14ac:dyDescent="0.15">
      <c r="A11" s="97"/>
      <c r="B11" s="98" t="s">
        <v>29</v>
      </c>
      <c r="C11" s="186"/>
      <c r="D11" s="192"/>
      <c r="E11" s="129"/>
      <c r="F11" s="93"/>
    </row>
    <row r="12" spans="1:6" ht="28.9" customHeight="1" x14ac:dyDescent="0.15">
      <c r="A12" s="97"/>
      <c r="B12" s="98" t="s">
        <v>30</v>
      </c>
      <c r="C12" s="186"/>
      <c r="D12" s="192"/>
      <c r="E12" s="129"/>
      <c r="F12" s="93"/>
    </row>
    <row r="13" spans="1:6" ht="28.9" customHeight="1" x14ac:dyDescent="0.15">
      <c r="A13" s="97"/>
      <c r="B13" s="98" t="s">
        <v>31</v>
      </c>
      <c r="C13" s="186"/>
      <c r="D13" s="192"/>
      <c r="E13" s="129"/>
      <c r="F13" s="93"/>
    </row>
    <row r="14" spans="1:6" ht="28.9" customHeight="1" x14ac:dyDescent="0.15">
      <c r="A14" s="97"/>
      <c r="B14" s="98" t="s">
        <v>32</v>
      </c>
      <c r="C14" s="186"/>
      <c r="D14" s="192"/>
      <c r="E14" s="129"/>
      <c r="F14" s="93"/>
    </row>
    <row r="15" spans="1:6" ht="28.9" customHeight="1" x14ac:dyDescent="0.15">
      <c r="A15" s="99"/>
      <c r="B15" s="95" t="s">
        <v>33</v>
      </c>
      <c r="C15" s="186"/>
      <c r="D15" s="192"/>
      <c r="E15" s="129"/>
      <c r="F15" s="93"/>
    </row>
    <row r="16" spans="1:6" ht="28.9" customHeight="1" x14ac:dyDescent="0.15">
      <c r="A16" s="94" t="s">
        <v>34</v>
      </c>
      <c r="B16" s="100" t="s">
        <v>35</v>
      </c>
      <c r="C16" s="186"/>
      <c r="D16" s="192"/>
      <c r="E16" s="129"/>
      <c r="F16" s="93"/>
    </row>
    <row r="17" spans="1:6" ht="28.9" customHeight="1" x14ac:dyDescent="0.15">
      <c r="A17" s="97"/>
      <c r="B17" s="100" t="s">
        <v>36</v>
      </c>
      <c r="C17" s="186"/>
      <c r="D17" s="192"/>
      <c r="E17" s="129"/>
      <c r="F17" s="93"/>
    </row>
    <row r="18" spans="1:6" ht="28.9" customHeight="1" x14ac:dyDescent="0.15">
      <c r="A18" s="99"/>
      <c r="B18" s="100" t="s">
        <v>37</v>
      </c>
      <c r="C18" s="186"/>
      <c r="D18" s="192"/>
      <c r="E18" s="129"/>
      <c r="F18" s="93"/>
    </row>
    <row r="19" spans="1:6" ht="28.9" customHeight="1" x14ac:dyDescent="0.15">
      <c r="A19" s="90" t="s">
        <v>38</v>
      </c>
      <c r="B19" s="91"/>
      <c r="C19" s="186"/>
      <c r="D19" s="192"/>
      <c r="E19" s="129"/>
      <c r="F19" s="93"/>
    </row>
    <row r="20" spans="1:6" ht="28.9" customHeight="1" x14ac:dyDescent="0.15">
      <c r="A20" s="90" t="s">
        <v>39</v>
      </c>
      <c r="B20" s="91"/>
      <c r="C20" s="186"/>
      <c r="D20" s="192"/>
      <c r="E20" s="129"/>
      <c r="F20" s="93"/>
    </row>
    <row r="21" spans="1:6" ht="28.9" customHeight="1" x14ac:dyDescent="0.15">
      <c r="A21" s="90" t="s">
        <v>40</v>
      </c>
      <c r="B21" s="91"/>
      <c r="C21" s="186"/>
      <c r="D21" s="192"/>
      <c r="E21" s="129"/>
      <c r="F21" s="93"/>
    </row>
    <row r="22" spans="1:6" ht="28.9" customHeight="1" x14ac:dyDescent="0.15">
      <c r="A22" s="90" t="s">
        <v>41</v>
      </c>
      <c r="B22" s="91"/>
      <c r="C22" s="186"/>
      <c r="D22" s="192"/>
      <c r="E22" s="129"/>
      <c r="F22" s="93"/>
    </row>
    <row r="23" spans="1:6" ht="28.9" customHeight="1" x14ac:dyDescent="0.15">
      <c r="A23" s="90"/>
      <c r="B23" s="91"/>
      <c r="C23" s="186"/>
      <c r="D23" s="9"/>
      <c r="E23" s="129"/>
      <c r="F23" s="93"/>
    </row>
    <row r="24" spans="1:6" ht="28.9" customHeight="1" x14ac:dyDescent="0.15">
      <c r="A24" s="90"/>
      <c r="B24" s="130"/>
      <c r="C24" s="186"/>
      <c r="D24" s="9"/>
      <c r="E24" s="112"/>
      <c r="F24" s="93"/>
    </row>
    <row r="25" spans="1:6" ht="28.9" customHeight="1" thickBot="1" x14ac:dyDescent="0.2">
      <c r="A25" s="90"/>
      <c r="B25" s="91"/>
      <c r="C25" s="186"/>
      <c r="D25" s="128"/>
      <c r="E25" s="112"/>
      <c r="F25" s="93"/>
    </row>
    <row r="26" spans="1:6" ht="28.9" customHeight="1" thickBot="1" x14ac:dyDescent="0.2">
      <c r="C26" s="185" t="s">
        <v>182</v>
      </c>
      <c r="D26" s="131">
        <f>SUM(D5:D25)</f>
        <v>0</v>
      </c>
      <c r="E26" s="132"/>
    </row>
  </sheetData>
  <mergeCells count="4">
    <mergeCell ref="A3:B4"/>
    <mergeCell ref="C3:D3"/>
    <mergeCell ref="E3:E4"/>
    <mergeCell ref="F3:F4"/>
  </mergeCells>
  <phoneticPr fontId="2"/>
  <printOptions horizontalCentered="1"/>
  <pageMargins left="0.59055118110236227" right="0.59055118110236227" top="0.78740157480314965" bottom="0.78740157480314965"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お読みください</vt:lpstr>
      <vt:lpstr>別紙５</vt:lpstr>
      <vt:lpstr>別紙６</vt:lpstr>
      <vt:lpstr>別紙６(1)</vt:lpstr>
      <vt:lpstr>別紙６(2)</vt:lpstr>
      <vt:lpstr>別紙６(3)</vt:lpstr>
      <vt:lpstr>別紙６(4)</vt:lpstr>
      <vt:lpstr>別紙６(5)</vt:lpstr>
      <vt:lpstr>別紙６(6)</vt:lpstr>
      <vt:lpstr>別紙６(7)</vt:lpstr>
      <vt:lpstr>別紙６(8)</vt:lpstr>
      <vt:lpstr>別紙６(９)</vt:lpstr>
      <vt:lpstr>別紙６(10)</vt:lpstr>
      <vt:lpstr>別紙６(11)</vt:lpstr>
      <vt:lpstr>別紙６(12)</vt:lpstr>
      <vt:lpstr>別紙６(13)</vt:lpstr>
      <vt:lpstr>別紙６(14)</vt:lpstr>
      <vt:lpstr>別紙６(15)</vt:lpstr>
      <vt:lpstr>お読みください!Print_Area</vt:lpstr>
      <vt:lpstr>別紙５!Print_Area</vt:lpstr>
      <vt:lpstr>'別紙６(10)'!Print_Area</vt:lpstr>
      <vt:lpstr>'別紙６(11)'!Print_Area</vt:lpstr>
      <vt:lpstr>'別紙６(12)'!Print_Area</vt:lpstr>
      <vt:lpstr>'別紙６(13)'!Print_Area</vt:lpstr>
      <vt:lpstr>'別紙６(14)'!Print_Area</vt:lpstr>
      <vt:lpstr>'別紙６(15)'!Print_Area</vt:lpstr>
      <vt:lpstr>'別紙６(4)'!Print_Area</vt:lpstr>
      <vt:lpstr>'別紙６(９)'!Print_Area</vt:lpstr>
      <vt:lpstr>別紙５!Print_Titles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2023-09-26T05:56:27Z</cp:lastPrinted>
  <dcterms:created xsi:type="dcterms:W3CDTF">2020-06-03T01:56:50Z</dcterms:created>
  <dcterms:modified xsi:type="dcterms:W3CDTF">2023-09-29T05:23:35Z</dcterms:modified>
</cp:coreProperties>
</file>