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310" activeTab="0"/>
  </bookViews>
  <sheets>
    <sheet name="09 財政状況(4)主要財政指標" sheetId="1" r:id="rId1"/>
  </sheets>
  <definedNames>
    <definedName name="_xlnm.Print_Area" localSheetId="0">'09 財政状況(4)主要財政指標'!$A$1:$X$45</definedName>
  </definedNames>
  <calcPr fullCalcOnLoad="1"/>
</workbook>
</file>

<file path=xl/sharedStrings.xml><?xml version="1.0" encoding="utf-8"?>
<sst xmlns="http://schemas.openxmlformats.org/spreadsheetml/2006/main" count="167" uniqueCount="68">
  <si>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</si>
  <si>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</si>
  <si>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</si>
  <si>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</si>
  <si>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</si>
  <si>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</si>
  <si>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</si>
  <si>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</si>
  <si>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</si>
  <si>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</si>
  <si>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</si>
  <si>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</si>
  <si>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</si>
  <si>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</si>
  <si>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</si>
  <si>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</si>
  <si>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</si>
  <si>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</si>
  <si>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</si>
  <si>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</si>
  <si>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</si>
  <si>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</si>
  <si>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</si>
  <si>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</si>
  <si>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</si>
  <si>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</si>
  <si>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</si>
  <si>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</si>
  <si>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</si>
  <si>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</si>
  <si>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</si>
  <si>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</si>
  <si>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</si>
  <si>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</si>
  <si>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県計</t>
  </si>
  <si>
    <t>公債費負担比率</t>
  </si>
  <si>
    <t>市町村名</t>
  </si>
  <si>
    <t>実質収支比率</t>
  </si>
  <si>
    <t>自　主　　財　源　　比　率</t>
  </si>
  <si>
    <t>市(除指定都市)計</t>
  </si>
  <si>
    <t>県(除指定都市)計</t>
  </si>
  <si>
    <t>健全化判断比率</t>
  </si>
  <si>
    <t>財政力指数(過去３ヶ年平均）</t>
  </si>
  <si>
    <t>－</t>
  </si>
  <si>
    <t>臨財債
等含む</t>
  </si>
  <si>
    <t>実質
赤字
比率</t>
  </si>
  <si>
    <t>連結
実質
赤字
比率</t>
  </si>
  <si>
    <t>実　 質
公債費
比　 率</t>
  </si>
  <si>
    <t>将来
負担
比率</t>
  </si>
  <si>
    <t>財政調整基金現在高
比率</t>
  </si>
  <si>
    <t>経常収支比率　</t>
  </si>
  <si>
    <t>義務的
経費
比率</t>
  </si>
  <si>
    <t>茅ヶ崎市</t>
  </si>
  <si>
    <t>（４）主要財政指標</t>
  </si>
  <si>
    <t xml:space="preserve"> </t>
  </si>
  <si>
    <t>（単位：百万円、％）</t>
  </si>
  <si>
    <t>臨財債
等含む</t>
  </si>
  <si>
    <t>相模原市</t>
  </si>
  <si>
    <t>-</t>
  </si>
  <si>
    <t>令　和</t>
  </si>
  <si>
    <t>元年度</t>
  </si>
  <si>
    <t>令和元年度</t>
  </si>
  <si>
    <t>２年度</t>
  </si>
  <si>
    <t>令和２年度</t>
  </si>
  <si>
    <t>令和３年度
標準
財政規模</t>
  </si>
  <si>
    <t>令和３年度</t>
  </si>
  <si>
    <t>３年度</t>
  </si>
  <si>
    <t>（注）標準財政規模を除き、合計欄は、単純平均で求めた。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</si>
</sst>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  <numFmt numFmtId="220" formatCode="#,##0.0000_ "/>
    <numFmt numFmtId="221" formatCode="0.000_ "/>
    <numFmt numFmtId="222" formatCode="0.0000_ "/>
    <numFmt numFmtId="223" formatCode="#,##0.000;&quot;▲ &quot;#,##0.000"/>
    <numFmt numFmtId="224" formatCode="0.000\ ;&quot;△&quot;0.000\ "/>
    <numFmt numFmtId="225" formatCode="0.000_);[Red]\(0.000\)"/>
  </numFmts>
  <fonts count="51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212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211" fontId="11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196" fontId="9" fillId="0" borderId="0" xfId="0" applyNumberFormat="1" applyFont="1" applyFill="1" applyAlignment="1" applyProtection="1">
      <alignment/>
      <protection locked="0"/>
    </xf>
    <xf numFmtId="212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194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212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199" fontId="10" fillId="0" borderId="0" xfId="0" applyNumberFormat="1" applyFont="1" applyFill="1" applyAlignment="1">
      <alignment/>
    </xf>
    <xf numFmtId="199" fontId="9" fillId="0" borderId="0" xfId="0" applyNumberFormat="1" applyFont="1" applyFill="1" applyAlignment="1" applyProtection="1">
      <alignment/>
      <protection locked="0"/>
    </xf>
    <xf numFmtId="199" fontId="10" fillId="0" borderId="0" xfId="0" applyNumberFormat="1" applyFont="1" applyFill="1" applyBorder="1" applyAlignment="1" applyProtection="1">
      <alignment/>
      <protection locked="0"/>
    </xf>
    <xf numFmtId="194" fontId="9" fillId="0" borderId="0" xfId="0" applyNumberFormat="1" applyFont="1" applyFill="1" applyAlignment="1" applyProtection="1">
      <alignment horizontal="right"/>
      <protection locked="0"/>
    </xf>
    <xf numFmtId="0" fontId="13" fillId="0" borderId="0" xfId="0" applyNumberFormat="1" applyFont="1" applyFill="1" applyAlignment="1" applyProtection="1" quotePrefix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19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94" fontId="16" fillId="0" borderId="10" xfId="0" applyNumberFormat="1" applyFont="1" applyFill="1" applyBorder="1" applyAlignment="1" applyProtection="1">
      <alignment horizontal="center" vertical="top"/>
      <protection locked="0"/>
    </xf>
    <xf numFmtId="194" fontId="16" fillId="0" borderId="11" xfId="0" applyNumberFormat="1" applyFont="1" applyFill="1" applyBorder="1" applyAlignment="1" applyProtection="1">
      <alignment horizontal="left" vertical="top" wrapText="1"/>
      <protection locked="0"/>
    </xf>
    <xf numFmtId="2" fontId="14" fillId="0" borderId="12" xfId="0" applyNumberFormat="1" applyFont="1" applyFill="1" applyBorder="1" applyAlignment="1" applyProtection="1">
      <alignment horizontal="distributed" vertical="center"/>
      <protection locked="0"/>
    </xf>
    <xf numFmtId="2" fontId="14" fillId="0" borderId="13" xfId="0" applyNumberFormat="1" applyFont="1" applyFill="1" applyBorder="1" applyAlignment="1" applyProtection="1">
      <alignment horizontal="distributed" vertical="center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" fontId="14" fillId="0" borderId="15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194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17" xfId="0" applyNumberFormat="1" applyFont="1" applyFill="1" applyBorder="1" applyAlignment="1">
      <alignment vertical="center" shrinkToFit="1"/>
    </xf>
    <xf numFmtId="194" fontId="10" fillId="0" borderId="17" xfId="0" applyNumberFormat="1" applyFont="1" applyFill="1" applyBorder="1" applyAlignment="1" applyProtection="1">
      <alignment vertical="center" shrinkToFit="1"/>
      <protection locked="0"/>
    </xf>
    <xf numFmtId="194" fontId="10" fillId="0" borderId="18" xfId="0" applyNumberFormat="1" applyFont="1" applyFill="1" applyBorder="1" applyAlignment="1">
      <alignment vertical="center" shrinkToFit="1"/>
    </xf>
    <xf numFmtId="194" fontId="10" fillId="0" borderId="18" xfId="0" applyNumberFormat="1" applyFont="1" applyFill="1" applyBorder="1" applyAlignment="1" applyProtection="1">
      <alignment vertical="center" shrinkToFit="1"/>
      <protection locked="0"/>
    </xf>
    <xf numFmtId="194" fontId="10" fillId="0" borderId="19" xfId="0" applyNumberFormat="1" applyFont="1" applyFill="1" applyBorder="1" applyAlignment="1">
      <alignment vertical="center" shrinkToFit="1"/>
    </xf>
    <xf numFmtId="194" fontId="10" fillId="0" borderId="19" xfId="0" applyNumberFormat="1" applyFont="1" applyFill="1" applyBorder="1" applyAlignment="1" applyProtection="1">
      <alignment vertical="center" shrinkToFit="1"/>
      <protection locked="0"/>
    </xf>
    <xf numFmtId="194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20" xfId="0" applyNumberFormat="1" applyFont="1" applyFill="1" applyBorder="1" applyAlignment="1" applyProtection="1">
      <alignment vertical="center" shrinkToFit="1"/>
      <protection locked="0"/>
    </xf>
    <xf numFmtId="212" fontId="10" fillId="0" borderId="17" xfId="0" applyNumberFormat="1" applyFont="1" applyFill="1" applyBorder="1" applyAlignment="1">
      <alignment vertical="center" shrinkToFit="1"/>
    </xf>
    <xf numFmtId="212" fontId="10" fillId="0" borderId="18" xfId="0" applyNumberFormat="1" applyFont="1" applyFill="1" applyBorder="1" applyAlignment="1">
      <alignment vertical="center" shrinkToFit="1"/>
    </xf>
    <xf numFmtId="212" fontId="10" fillId="0" borderId="19" xfId="0" applyNumberFormat="1" applyFont="1" applyFill="1" applyBorder="1" applyAlignment="1">
      <alignment vertical="center" shrinkToFit="1"/>
    </xf>
    <xf numFmtId="212" fontId="10" fillId="0" borderId="20" xfId="0" applyNumberFormat="1" applyFont="1" applyFill="1" applyBorder="1" applyAlignment="1">
      <alignment vertical="center" shrinkToFit="1"/>
    </xf>
    <xf numFmtId="194" fontId="10" fillId="0" borderId="20" xfId="0" applyNumberFormat="1" applyFont="1" applyFill="1" applyBorder="1" applyAlignment="1">
      <alignment vertical="center" shrinkToFit="1"/>
    </xf>
    <xf numFmtId="211" fontId="10" fillId="0" borderId="20" xfId="0" applyNumberFormat="1" applyFont="1" applyFill="1" applyBorder="1" applyAlignment="1">
      <alignment shrinkToFit="1"/>
    </xf>
    <xf numFmtId="212" fontId="14" fillId="0" borderId="21" xfId="0" applyNumberFormat="1" applyFont="1" applyFill="1" applyBorder="1" applyAlignment="1" applyProtection="1">
      <alignment horizontal="center"/>
      <protection locked="0"/>
    </xf>
    <xf numFmtId="212" fontId="14" fillId="0" borderId="22" xfId="0" applyNumberFormat="1" applyFont="1" applyFill="1" applyBorder="1" applyAlignment="1" applyProtection="1">
      <alignment horizontal="center" vertical="top"/>
      <protection locked="0"/>
    </xf>
    <xf numFmtId="196" fontId="10" fillId="0" borderId="17" xfId="0" applyNumberFormat="1" applyFont="1" applyFill="1" applyBorder="1" applyAlignment="1" applyProtection="1">
      <alignment vertical="center" shrinkToFit="1"/>
      <protection locked="0"/>
    </xf>
    <xf numFmtId="219" fontId="10" fillId="0" borderId="17" xfId="0" applyNumberFormat="1" applyFont="1" applyFill="1" applyBorder="1" applyAlignment="1">
      <alignment vertical="center" shrinkToFit="1"/>
    </xf>
    <xf numFmtId="204" fontId="10" fillId="0" borderId="17" xfId="0" applyNumberFormat="1" applyFont="1" applyFill="1" applyBorder="1" applyAlignment="1" applyProtection="1">
      <alignment horizontal="right" vertical="center" shrinkToFit="1"/>
      <protection locked="0"/>
    </xf>
    <xf numFmtId="196" fontId="10" fillId="0" borderId="18" xfId="0" applyNumberFormat="1" applyFont="1" applyFill="1" applyBorder="1" applyAlignment="1" applyProtection="1">
      <alignment vertical="center" shrinkToFit="1"/>
      <protection locked="0"/>
    </xf>
    <xf numFmtId="219" fontId="10" fillId="0" borderId="18" xfId="0" applyNumberFormat="1" applyFont="1" applyFill="1" applyBorder="1" applyAlignment="1">
      <alignment vertical="center" shrinkToFit="1"/>
    </xf>
    <xf numFmtId="204" fontId="10" fillId="0" borderId="18" xfId="0" applyNumberFormat="1" applyFont="1" applyFill="1" applyBorder="1" applyAlignment="1" applyProtection="1">
      <alignment horizontal="right" vertical="center" shrinkToFit="1"/>
      <protection locked="0"/>
    </xf>
    <xf numFmtId="199" fontId="10" fillId="0" borderId="23" xfId="0" applyNumberFormat="1" applyFont="1" applyFill="1" applyBorder="1" applyAlignment="1" applyProtection="1">
      <alignment vertical="center" shrinkToFit="1"/>
      <protection locked="0"/>
    </xf>
    <xf numFmtId="196" fontId="10" fillId="0" borderId="19" xfId="0" applyNumberFormat="1" applyFont="1" applyFill="1" applyBorder="1" applyAlignment="1" applyProtection="1">
      <alignment vertical="center" shrinkToFit="1"/>
      <protection locked="0"/>
    </xf>
    <xf numFmtId="219" fontId="10" fillId="0" borderId="19" xfId="0" applyNumberFormat="1" applyFont="1" applyFill="1" applyBorder="1" applyAlignment="1">
      <alignment vertical="center" shrinkToFit="1"/>
    </xf>
    <xf numFmtId="204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199" fontId="10" fillId="0" borderId="24" xfId="0" applyNumberFormat="1" applyFont="1" applyFill="1" applyBorder="1" applyAlignment="1" applyProtection="1">
      <alignment vertical="center" shrinkToFit="1"/>
      <protection locked="0"/>
    </xf>
    <xf numFmtId="196" fontId="10" fillId="0" borderId="20" xfId="0" applyNumberFormat="1" applyFont="1" applyFill="1" applyBorder="1" applyAlignment="1" applyProtection="1">
      <alignment vertical="center" shrinkToFit="1"/>
      <protection locked="0"/>
    </xf>
    <xf numFmtId="219" fontId="10" fillId="0" borderId="20" xfId="0" applyNumberFormat="1" applyFont="1" applyFill="1" applyBorder="1" applyAlignment="1">
      <alignment vertical="center" shrinkToFit="1"/>
    </xf>
    <xf numFmtId="204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199" fontId="10" fillId="0" borderId="25" xfId="0" applyNumberFormat="1" applyFont="1" applyFill="1" applyBorder="1" applyAlignment="1" applyProtection="1">
      <alignment vertical="center" shrinkToFit="1"/>
      <protection locked="0"/>
    </xf>
    <xf numFmtId="199" fontId="10" fillId="0" borderId="26" xfId="0" applyNumberFormat="1" applyFont="1" applyFill="1" applyBorder="1" applyAlignment="1" applyProtection="1">
      <alignment vertical="center" shrinkToFit="1"/>
      <protection locked="0"/>
    </xf>
    <xf numFmtId="204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199" fontId="10" fillId="0" borderId="27" xfId="0" applyNumberFormat="1" applyFont="1" applyFill="1" applyBorder="1" applyAlignment="1" applyProtection="1">
      <alignment vertical="center" shrinkToFit="1"/>
      <protection locked="0"/>
    </xf>
    <xf numFmtId="199" fontId="10" fillId="0" borderId="28" xfId="0" applyNumberFormat="1" applyFont="1" applyFill="1" applyBorder="1" applyAlignment="1" applyProtection="1">
      <alignment vertical="center" shrinkToFit="1"/>
      <protection locked="0"/>
    </xf>
    <xf numFmtId="199" fontId="10" fillId="0" borderId="17" xfId="0" applyNumberFormat="1" applyFont="1" applyFill="1" applyBorder="1" applyAlignment="1">
      <alignment vertical="center" shrinkToFit="1"/>
    </xf>
    <xf numFmtId="199" fontId="10" fillId="0" borderId="18" xfId="0" applyNumberFormat="1" applyFont="1" applyFill="1" applyBorder="1" applyAlignment="1">
      <alignment vertical="center" shrinkToFit="1"/>
    </xf>
    <xf numFmtId="199" fontId="10" fillId="0" borderId="19" xfId="0" applyNumberFormat="1" applyFont="1" applyFill="1" applyBorder="1" applyAlignment="1">
      <alignment vertical="center" shrinkToFit="1"/>
    </xf>
    <xf numFmtId="199" fontId="10" fillId="0" borderId="20" xfId="0" applyNumberFormat="1" applyFont="1" applyFill="1" applyBorder="1" applyAlignment="1">
      <alignment vertical="center" shrinkToFit="1"/>
    </xf>
    <xf numFmtId="199" fontId="10" fillId="0" borderId="20" xfId="0" applyNumberFormat="1" applyFont="1" applyFill="1" applyBorder="1" applyAlignment="1">
      <alignment shrinkToFit="1"/>
    </xf>
    <xf numFmtId="211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211" fontId="15" fillId="0" borderId="30" xfId="0" applyNumberFormat="1" applyFont="1" applyFill="1" applyBorder="1" applyAlignment="1" applyProtection="1">
      <alignment horizontal="center" vertical="center" wrapText="1"/>
      <protection locked="0"/>
    </xf>
    <xf numFmtId="211" fontId="15" fillId="0" borderId="31" xfId="0" applyNumberFormat="1" applyFont="1" applyFill="1" applyBorder="1" applyAlignment="1" applyProtection="1">
      <alignment horizontal="center" vertical="center" wrapText="1"/>
      <protection locked="0"/>
    </xf>
    <xf numFmtId="210" fontId="14" fillId="0" borderId="32" xfId="0" applyNumberFormat="1" applyFont="1" applyFill="1" applyBorder="1" applyAlignment="1" applyProtection="1">
      <alignment horizontal="distributed" vertical="center"/>
      <protection locked="0"/>
    </xf>
    <xf numFmtId="210" fontId="14" fillId="0" borderId="33" xfId="0" applyNumberFormat="1" applyFont="1" applyFill="1" applyBorder="1" applyAlignment="1" applyProtection="1">
      <alignment horizontal="distributed" vertical="center"/>
      <protection locked="0"/>
    </xf>
    <xf numFmtId="210" fontId="14" fillId="0" borderId="34" xfId="0" applyNumberFormat="1" applyFont="1" applyFill="1" applyBorder="1" applyAlignment="1" applyProtection="1">
      <alignment horizontal="distributed" vertical="center"/>
      <protection locked="0"/>
    </xf>
    <xf numFmtId="194" fontId="15" fillId="0" borderId="35" xfId="0" applyNumberFormat="1" applyFont="1" applyFill="1" applyBorder="1" applyAlignment="1" applyProtection="1">
      <alignment horizontal="distributed" vertical="center" wrapText="1"/>
      <protection locked="0"/>
    </xf>
    <xf numFmtId="194" fontId="15" fillId="0" borderId="21" xfId="0" applyNumberFormat="1" applyFont="1" applyFill="1" applyBorder="1" applyAlignment="1" applyProtection="1">
      <alignment horizontal="distributed" vertical="center" wrapText="1"/>
      <protection locked="0"/>
    </xf>
    <xf numFmtId="194" fontId="15" fillId="0" borderId="22" xfId="0" applyNumberFormat="1" applyFont="1" applyFill="1" applyBorder="1" applyAlignment="1" applyProtection="1">
      <alignment horizontal="distributed" vertical="center" wrapText="1"/>
      <protection locked="0"/>
    </xf>
    <xf numFmtId="194" fontId="14" fillId="0" borderId="36" xfId="0" applyNumberFormat="1" applyFont="1" applyFill="1" applyBorder="1" applyAlignment="1" applyProtection="1">
      <alignment horizontal="distributed" vertical="center" indent="1"/>
      <protection locked="0"/>
    </xf>
    <xf numFmtId="194" fontId="14" fillId="0" borderId="37" xfId="0" applyNumberFormat="1" applyFont="1" applyFill="1" applyBorder="1" applyAlignment="1" applyProtection="1">
      <alignment horizontal="distributed" vertical="center" indent="1"/>
      <protection locked="0"/>
    </xf>
    <xf numFmtId="194" fontId="14" fillId="0" borderId="38" xfId="0" applyNumberFormat="1" applyFont="1" applyFill="1" applyBorder="1" applyAlignment="1" applyProtection="1">
      <alignment horizontal="distributed" vertical="center" indent="1"/>
      <protection locked="0"/>
    </xf>
    <xf numFmtId="212" fontId="14" fillId="0" borderId="27" xfId="0" applyNumberFormat="1" applyFont="1" applyFill="1" applyBorder="1" applyAlignment="1" applyProtection="1">
      <alignment horizontal="center" wrapText="1"/>
      <protection locked="0"/>
    </xf>
    <xf numFmtId="212" fontId="14" fillId="0" borderId="39" xfId="0" applyNumberFormat="1" applyFont="1" applyFill="1" applyBorder="1" applyAlignment="1" applyProtection="1">
      <alignment horizontal="center" wrapText="1"/>
      <protection locked="0"/>
    </xf>
    <xf numFmtId="212" fontId="14" fillId="0" borderId="36" xfId="0" applyNumberFormat="1" applyFont="1" applyFill="1" applyBorder="1" applyAlignment="1" applyProtection="1">
      <alignment horizontal="center" vertical="center" shrinkToFit="1"/>
      <protection locked="0"/>
    </xf>
    <xf numFmtId="212" fontId="14" fillId="0" borderId="37" xfId="0" applyNumberFormat="1" applyFont="1" applyFill="1" applyBorder="1" applyAlignment="1" applyProtection="1">
      <alignment horizontal="center" vertical="center" shrinkToFit="1"/>
      <protection locked="0"/>
    </xf>
    <xf numFmtId="212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196" fontId="14" fillId="0" borderId="35" xfId="0" applyNumberFormat="1" applyFont="1" applyFill="1" applyBorder="1" applyAlignment="1" applyProtection="1">
      <alignment horizontal="distributed" vertical="center" wrapText="1"/>
      <protection locked="0"/>
    </xf>
    <xf numFmtId="196" fontId="14" fillId="0" borderId="21" xfId="0" applyNumberFormat="1" applyFont="1" applyFill="1" applyBorder="1" applyAlignment="1" applyProtection="1">
      <alignment horizontal="distributed" vertical="center" wrapText="1"/>
      <protection locked="0"/>
    </xf>
    <xf numFmtId="196" fontId="14" fillId="0" borderId="22" xfId="0" applyNumberFormat="1" applyFont="1" applyFill="1" applyBorder="1" applyAlignment="1" applyProtection="1">
      <alignment horizontal="distributed" vertical="center" wrapText="1"/>
      <protection locked="0"/>
    </xf>
    <xf numFmtId="199" fontId="14" fillId="0" borderId="18" xfId="0" applyNumberFormat="1" applyFont="1" applyFill="1" applyBorder="1" applyAlignment="1" applyProtection="1">
      <alignment horizontal="center" vertical="top" wrapText="1"/>
      <protection locked="0"/>
    </xf>
    <xf numFmtId="199" fontId="14" fillId="0" borderId="22" xfId="0" applyNumberFormat="1" applyFont="1" applyFill="1" applyBorder="1" applyAlignment="1" applyProtection="1">
      <alignment horizontal="center" vertical="top" wrapText="1"/>
      <protection locked="0"/>
    </xf>
    <xf numFmtId="194" fontId="14" fillId="0" borderId="36" xfId="0" applyNumberFormat="1" applyFont="1" applyFill="1" applyBorder="1" applyAlignment="1" applyProtection="1">
      <alignment horizontal="distributed" vertical="center" indent="4"/>
      <protection locked="0"/>
    </xf>
    <xf numFmtId="194" fontId="14" fillId="0" borderId="37" xfId="0" applyNumberFormat="1" applyFont="1" applyFill="1" applyBorder="1" applyAlignment="1" applyProtection="1">
      <alignment horizontal="distributed" vertical="center" indent="4"/>
      <protection locked="0"/>
    </xf>
    <xf numFmtId="194" fontId="14" fillId="0" borderId="38" xfId="0" applyNumberFormat="1" applyFont="1" applyFill="1" applyBorder="1" applyAlignment="1" applyProtection="1">
      <alignment horizontal="distributed" vertical="center" indent="4"/>
      <protection locked="0"/>
    </xf>
    <xf numFmtId="212" fontId="14" fillId="0" borderId="18" xfId="0" applyNumberFormat="1" applyFont="1" applyFill="1" applyBorder="1" applyAlignment="1" applyProtection="1">
      <alignment horizontal="center" vertical="top" wrapText="1"/>
      <protection locked="0"/>
    </xf>
    <xf numFmtId="212" fontId="14" fillId="0" borderId="22" xfId="0" applyNumberFormat="1" applyFont="1" applyFill="1" applyBorder="1" applyAlignment="1" applyProtection="1">
      <alignment horizontal="center" vertical="top" wrapText="1"/>
      <protection locked="0"/>
    </xf>
    <xf numFmtId="194" fontId="14" fillId="0" borderId="36" xfId="0" applyNumberFormat="1" applyFont="1" applyFill="1" applyBorder="1" applyAlignment="1" applyProtection="1">
      <alignment horizontal="distributed" vertical="center" wrapText="1" indent="1"/>
      <protection locked="0"/>
    </xf>
    <xf numFmtId="194" fontId="14" fillId="0" borderId="37" xfId="0" applyNumberFormat="1" applyFont="1" applyFill="1" applyBorder="1" applyAlignment="1" applyProtection="1">
      <alignment horizontal="distributed" vertical="center" wrapText="1" indent="1"/>
      <protection locked="0"/>
    </xf>
    <xf numFmtId="194" fontId="14" fillId="0" borderId="38" xfId="0" applyNumberFormat="1" applyFont="1" applyFill="1" applyBorder="1" applyAlignment="1" applyProtection="1">
      <alignment horizontal="distributed" vertical="center" wrapText="1" indent="1"/>
      <protection locked="0"/>
    </xf>
    <xf numFmtId="212" fontId="16" fillId="0" borderId="18" xfId="0" applyNumberFormat="1" applyFont="1" applyFill="1" applyBorder="1" applyAlignment="1" applyProtection="1">
      <alignment horizontal="center" vertical="top" wrapText="1"/>
      <protection locked="0"/>
    </xf>
    <xf numFmtId="212" fontId="16" fillId="0" borderId="22" xfId="0" applyNumberFormat="1" applyFont="1" applyFill="1" applyBorder="1" applyAlignment="1" applyProtection="1">
      <alignment horizontal="center" vertical="top" wrapText="1"/>
      <protection locked="0"/>
    </xf>
    <xf numFmtId="199" fontId="10" fillId="0" borderId="20" xfId="0" applyNumberFormat="1" applyFont="1" applyFill="1" applyBorder="1" applyAlignment="1" applyProtection="1">
      <alignment vertical="center" shrinkToFit="1"/>
      <protection locked="0"/>
    </xf>
    <xf numFmtId="199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199" fontId="10" fillId="0" borderId="17" xfId="0" applyNumberFormat="1" applyFont="1" applyFill="1" applyBorder="1" applyAlignment="1" applyProtection="1">
      <alignment vertical="center" shrinkToFit="1"/>
      <protection locked="0"/>
    </xf>
    <xf numFmtId="199" fontId="10" fillId="0" borderId="40" xfId="0" applyNumberFormat="1" applyFont="1" applyFill="1" applyBorder="1" applyAlignment="1" applyProtection="1">
      <alignment vertical="center" shrinkToFit="1"/>
      <protection locked="0"/>
    </xf>
    <xf numFmtId="199" fontId="10" fillId="0" borderId="18" xfId="0" applyNumberFormat="1" applyFont="1" applyFill="1" applyBorder="1" applyAlignment="1" applyProtection="1">
      <alignment vertical="center" shrinkToFit="1"/>
      <protection locked="0"/>
    </xf>
    <xf numFmtId="199" fontId="10" fillId="0" borderId="19" xfId="0" applyNumberFormat="1" applyFont="1" applyFill="1" applyBorder="1" applyAlignment="1" applyProtection="1">
      <alignment vertical="center" shrinkToFit="1"/>
      <protection locked="0"/>
    </xf>
    <xf numFmtId="199" fontId="10" fillId="0" borderId="41" xfId="0" applyNumberFormat="1" applyFont="1" applyFill="1" applyBorder="1" applyAlignment="1" applyProtection="1">
      <alignment horizontal="right" vertical="center" shrinkToFit="1"/>
      <protection locked="0"/>
    </xf>
    <xf numFmtId="199" fontId="10" fillId="0" borderId="40" xfId="0" applyNumberFormat="1" applyFont="1" applyFill="1" applyBorder="1" applyAlignment="1">
      <alignment/>
    </xf>
    <xf numFmtId="199" fontId="10" fillId="0" borderId="24" xfId="0" applyNumberFormat="1" applyFont="1" applyFill="1" applyBorder="1" applyAlignment="1">
      <alignment/>
    </xf>
    <xf numFmtId="199" fontId="10" fillId="0" borderId="4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SheetLayoutView="100" zoomScalePageLayoutView="0" workbookViewId="0" topLeftCell="A3">
      <pane xSplit="1" ySplit="3" topLeftCell="D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V6" sqref="V6:X44"/>
    </sheetView>
  </sheetViews>
  <sheetFormatPr defaultColWidth="7.28125" defaultRowHeight="18" customHeight="1"/>
  <cols>
    <col min="1" max="1" width="22.421875" style="1" customWidth="1"/>
    <col min="2" max="2" width="13.8515625" style="2" customWidth="1"/>
    <col min="3" max="5" width="7.57421875" style="3" customWidth="1"/>
    <col min="6" max="10" width="7.57421875" style="4" customWidth="1"/>
    <col min="11" max="11" width="7.57421875" style="16" customWidth="1"/>
    <col min="12" max="22" width="7.57421875" style="4" customWidth="1"/>
    <col min="23" max="23" width="7.57421875" style="5" customWidth="1"/>
    <col min="24" max="24" width="7.57421875" style="2" customWidth="1"/>
    <col min="25" max="16384" width="7.28125" style="1" customWidth="1"/>
  </cols>
  <sheetData>
    <row r="1" spans="1:24" s="27" customFormat="1" ht="21" customHeight="1">
      <c r="A1" s="20" t="s">
        <v>53</v>
      </c>
      <c r="B1" s="23"/>
      <c r="C1" s="23"/>
      <c r="D1" s="23"/>
      <c r="E1" s="23"/>
      <c r="F1" s="24"/>
      <c r="G1" s="23"/>
      <c r="H1" s="23"/>
      <c r="I1" s="23"/>
      <c r="J1" s="23"/>
      <c r="K1" s="25"/>
      <c r="L1" s="23"/>
      <c r="M1" s="23"/>
      <c r="N1" s="23"/>
      <c r="O1" s="24"/>
      <c r="P1" s="23"/>
      <c r="Q1" s="23"/>
      <c r="R1" s="23"/>
      <c r="S1" s="23"/>
      <c r="T1" s="23"/>
      <c r="U1" s="23"/>
      <c r="V1" s="23"/>
      <c r="W1" s="23"/>
      <c r="X1" s="26"/>
    </row>
    <row r="2" spans="1:24" s="9" customFormat="1" ht="13.5" thickBot="1">
      <c r="A2" s="6"/>
      <c r="B2" s="7"/>
      <c r="C2" s="8"/>
      <c r="D2" s="8"/>
      <c r="E2" s="8"/>
      <c r="G2" s="10"/>
      <c r="H2" s="10"/>
      <c r="I2" s="10"/>
      <c r="J2" s="10"/>
      <c r="K2" s="17"/>
      <c r="L2" s="19" t="s">
        <v>54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 t="s">
        <v>55</v>
      </c>
    </row>
    <row r="3" spans="1:24" s="21" customFormat="1" ht="26.25" customHeight="1">
      <c r="A3" s="83" t="s">
        <v>36</v>
      </c>
      <c r="B3" s="97" t="s">
        <v>64</v>
      </c>
      <c r="C3" s="94" t="s">
        <v>42</v>
      </c>
      <c r="D3" s="95"/>
      <c r="E3" s="96"/>
      <c r="F3" s="89" t="s">
        <v>35</v>
      </c>
      <c r="G3" s="90"/>
      <c r="H3" s="91"/>
      <c r="I3" s="107" t="s">
        <v>41</v>
      </c>
      <c r="J3" s="108"/>
      <c r="K3" s="108"/>
      <c r="L3" s="109"/>
      <c r="M3" s="89" t="s">
        <v>37</v>
      </c>
      <c r="N3" s="90"/>
      <c r="O3" s="91"/>
      <c r="P3" s="102" t="s">
        <v>50</v>
      </c>
      <c r="Q3" s="103"/>
      <c r="R3" s="103"/>
      <c r="S3" s="103"/>
      <c r="T3" s="103"/>
      <c r="U3" s="104"/>
      <c r="V3" s="86" t="s">
        <v>49</v>
      </c>
      <c r="W3" s="86" t="s">
        <v>51</v>
      </c>
      <c r="X3" s="80" t="s">
        <v>38</v>
      </c>
    </row>
    <row r="4" spans="1:24" s="21" customFormat="1" ht="24.75" customHeight="1">
      <c r="A4" s="84"/>
      <c r="B4" s="98"/>
      <c r="C4" s="54" t="s">
        <v>59</v>
      </c>
      <c r="D4" s="54" t="s">
        <v>59</v>
      </c>
      <c r="E4" s="54" t="s">
        <v>59</v>
      </c>
      <c r="F4" s="54" t="s">
        <v>59</v>
      </c>
      <c r="G4" s="54" t="s">
        <v>59</v>
      </c>
      <c r="H4" s="54" t="s">
        <v>59</v>
      </c>
      <c r="I4" s="105" t="s">
        <v>45</v>
      </c>
      <c r="J4" s="110" t="s">
        <v>46</v>
      </c>
      <c r="K4" s="100" t="s">
        <v>47</v>
      </c>
      <c r="L4" s="105" t="s">
        <v>48</v>
      </c>
      <c r="M4" s="54" t="s">
        <v>59</v>
      </c>
      <c r="N4" s="54" t="s">
        <v>59</v>
      </c>
      <c r="O4" s="54" t="s">
        <v>59</v>
      </c>
      <c r="P4" s="92" t="s">
        <v>61</v>
      </c>
      <c r="Q4" s="93"/>
      <c r="R4" s="92" t="s">
        <v>63</v>
      </c>
      <c r="S4" s="93"/>
      <c r="T4" s="92" t="s">
        <v>65</v>
      </c>
      <c r="U4" s="93"/>
      <c r="V4" s="87"/>
      <c r="W4" s="87"/>
      <c r="X4" s="81"/>
    </row>
    <row r="5" spans="1:24" ht="24.75" customHeight="1" thickBot="1">
      <c r="A5" s="85"/>
      <c r="B5" s="99"/>
      <c r="C5" s="55" t="s">
        <v>60</v>
      </c>
      <c r="D5" s="55" t="s">
        <v>62</v>
      </c>
      <c r="E5" s="55" t="s">
        <v>66</v>
      </c>
      <c r="F5" s="55" t="s">
        <v>60</v>
      </c>
      <c r="G5" s="55" t="s">
        <v>62</v>
      </c>
      <c r="H5" s="55" t="s">
        <v>66</v>
      </c>
      <c r="I5" s="106"/>
      <c r="J5" s="111"/>
      <c r="K5" s="101"/>
      <c r="L5" s="106"/>
      <c r="M5" s="55" t="s">
        <v>60</v>
      </c>
      <c r="N5" s="55" t="s">
        <v>62</v>
      </c>
      <c r="O5" s="55" t="s">
        <v>66</v>
      </c>
      <c r="P5" s="28"/>
      <c r="Q5" s="29" t="s">
        <v>56</v>
      </c>
      <c r="R5" s="28"/>
      <c r="S5" s="29" t="s">
        <v>56</v>
      </c>
      <c r="T5" s="28"/>
      <c r="U5" s="29" t="s">
        <v>44</v>
      </c>
      <c r="V5" s="88"/>
      <c r="W5" s="88"/>
      <c r="X5" s="82"/>
    </row>
    <row r="6" spans="1:24" ht="18" customHeight="1">
      <c r="A6" s="30" t="s">
        <v>0</v>
      </c>
      <c r="B6" s="56">
        <v>999814.703</v>
      </c>
      <c r="C6" s="48">
        <v>0.965</v>
      </c>
      <c r="D6" s="48">
        <v>0.967</v>
      </c>
      <c r="E6" s="48">
        <v>0.954</v>
      </c>
      <c r="F6" s="40">
        <v>15.8</v>
      </c>
      <c r="G6" s="40">
        <v>16.3</v>
      </c>
      <c r="H6" s="75">
        <v>15.2</v>
      </c>
      <c r="I6" s="36" t="s">
        <v>43</v>
      </c>
      <c r="J6" s="36" t="s">
        <v>43</v>
      </c>
      <c r="K6" s="57">
        <v>10.6</v>
      </c>
      <c r="L6" s="58">
        <v>129.9</v>
      </c>
      <c r="M6" s="40">
        <v>0.9</v>
      </c>
      <c r="N6" s="75">
        <v>0.7</v>
      </c>
      <c r="O6" s="75">
        <v>1.4</v>
      </c>
      <c r="P6" s="40">
        <v>105.9</v>
      </c>
      <c r="Q6" s="40">
        <v>101.2</v>
      </c>
      <c r="R6" s="40">
        <v>105.6</v>
      </c>
      <c r="S6" s="40">
        <v>100.5</v>
      </c>
      <c r="T6" s="40">
        <v>100.8</v>
      </c>
      <c r="U6" s="40">
        <v>95.1</v>
      </c>
      <c r="V6" s="114">
        <v>3.1</v>
      </c>
      <c r="W6" s="114">
        <v>51.8</v>
      </c>
      <c r="X6" s="115">
        <v>58</v>
      </c>
    </row>
    <row r="7" spans="1:24" ht="18" customHeight="1">
      <c r="A7" s="31" t="s">
        <v>1</v>
      </c>
      <c r="B7" s="59">
        <v>380864.071</v>
      </c>
      <c r="C7" s="49">
        <v>1.016</v>
      </c>
      <c r="D7" s="49">
        <v>1.028</v>
      </c>
      <c r="E7" s="49">
        <v>1.018</v>
      </c>
      <c r="F7" s="42">
        <v>14.6</v>
      </c>
      <c r="G7" s="42">
        <v>15.2</v>
      </c>
      <c r="H7" s="76">
        <v>15</v>
      </c>
      <c r="I7" s="37" t="s">
        <v>43</v>
      </c>
      <c r="J7" s="37" t="s">
        <v>43</v>
      </c>
      <c r="K7" s="60">
        <v>8.5</v>
      </c>
      <c r="L7" s="61">
        <v>123.4</v>
      </c>
      <c r="M7" s="42">
        <v>0.1</v>
      </c>
      <c r="N7" s="76">
        <v>0.1</v>
      </c>
      <c r="O7" s="76">
        <v>1.6</v>
      </c>
      <c r="P7" s="42">
        <v>100.3</v>
      </c>
      <c r="Q7" s="42">
        <v>100.3</v>
      </c>
      <c r="R7" s="42">
        <v>97.9</v>
      </c>
      <c r="S7" s="42">
        <v>97.5</v>
      </c>
      <c r="T7" s="42">
        <v>98.2</v>
      </c>
      <c r="U7" s="42">
        <v>97.4</v>
      </c>
      <c r="V7" s="116">
        <v>2</v>
      </c>
      <c r="W7" s="116">
        <v>58.2</v>
      </c>
      <c r="X7" s="62">
        <v>55.5</v>
      </c>
    </row>
    <row r="8" spans="1:24" ht="18" customHeight="1" thickBot="1">
      <c r="A8" s="32" t="s">
        <v>57</v>
      </c>
      <c r="B8" s="63">
        <v>185703.85</v>
      </c>
      <c r="C8" s="50">
        <v>0.889</v>
      </c>
      <c r="D8" s="50">
        <v>0.884</v>
      </c>
      <c r="E8" s="50">
        <v>0.863</v>
      </c>
      <c r="F8" s="44">
        <v>13.5</v>
      </c>
      <c r="G8" s="44">
        <v>13.1</v>
      </c>
      <c r="H8" s="77">
        <v>12.7</v>
      </c>
      <c r="I8" s="38" t="s">
        <v>43</v>
      </c>
      <c r="J8" s="38" t="s">
        <v>43</v>
      </c>
      <c r="K8" s="64">
        <v>2.7</v>
      </c>
      <c r="L8" s="65">
        <v>14.2</v>
      </c>
      <c r="M8" s="44">
        <v>5.3</v>
      </c>
      <c r="N8" s="77">
        <v>5.7</v>
      </c>
      <c r="O8" s="77">
        <v>13.3</v>
      </c>
      <c r="P8" s="44">
        <v>109.1</v>
      </c>
      <c r="Q8" s="44">
        <v>99.8</v>
      </c>
      <c r="R8" s="44">
        <v>106.8</v>
      </c>
      <c r="S8" s="44">
        <v>98.2</v>
      </c>
      <c r="T8" s="44">
        <v>101.8</v>
      </c>
      <c r="U8" s="44">
        <v>93.3</v>
      </c>
      <c r="V8" s="117">
        <v>8.6</v>
      </c>
      <c r="W8" s="117">
        <v>65.5</v>
      </c>
      <c r="X8" s="66">
        <v>45.4</v>
      </c>
    </row>
    <row r="9" spans="1:24" s="22" customFormat="1" ht="18" customHeight="1" thickBot="1">
      <c r="A9" s="33" t="s">
        <v>2</v>
      </c>
      <c r="B9" s="67">
        <f>SUM(B6:B8)</f>
        <v>1566382.624</v>
      </c>
      <c r="C9" s="51">
        <f aca="true" t="shared" si="0" ref="C9:H9">+AVERAGE(C6:C8)</f>
        <v>0.9566666666666667</v>
      </c>
      <c r="D9" s="51">
        <f t="shared" si="0"/>
        <v>0.9596666666666667</v>
      </c>
      <c r="E9" s="51">
        <f t="shared" si="0"/>
        <v>0.945</v>
      </c>
      <c r="F9" s="52">
        <f t="shared" si="0"/>
        <v>14.633333333333333</v>
      </c>
      <c r="G9" s="52">
        <f t="shared" si="0"/>
        <v>14.866666666666667</v>
      </c>
      <c r="H9" s="78">
        <f t="shared" si="0"/>
        <v>14.299999999999999</v>
      </c>
      <c r="I9" s="39" t="s">
        <v>43</v>
      </c>
      <c r="J9" s="39" t="s">
        <v>43</v>
      </c>
      <c r="K9" s="68">
        <f>+AVERAGE(K6:K8)</f>
        <v>7.266666666666667</v>
      </c>
      <c r="L9" s="69">
        <f>+AVERAGE(L6:L8)</f>
        <v>89.16666666666667</v>
      </c>
      <c r="M9" s="47">
        <f>+AVERAGE(M6:M8)</f>
        <v>2.1</v>
      </c>
      <c r="N9" s="112">
        <f>+AVERAGE(N6:N8)</f>
        <v>2.1666666666666665</v>
      </c>
      <c r="O9" s="112">
        <f>+AVERAGE(O6:O8)</f>
        <v>5.433333333333334</v>
      </c>
      <c r="P9" s="46">
        <f aca="true" t="shared" si="1" ref="P9:U9">+AVERAGE(P6:P8)</f>
        <v>105.09999999999998</v>
      </c>
      <c r="Q9" s="46">
        <f t="shared" si="1"/>
        <v>100.43333333333334</v>
      </c>
      <c r="R9" s="46">
        <f t="shared" si="1"/>
        <v>103.43333333333334</v>
      </c>
      <c r="S9" s="46">
        <f t="shared" si="1"/>
        <v>98.73333333333333</v>
      </c>
      <c r="T9" s="46">
        <f t="shared" si="1"/>
        <v>100.26666666666667</v>
      </c>
      <c r="U9" s="46">
        <f t="shared" si="1"/>
        <v>95.26666666666667</v>
      </c>
      <c r="V9" s="113">
        <f>AVERAGE(V6:V8)</f>
        <v>4.566666666666666</v>
      </c>
      <c r="W9" s="113">
        <f>AVERAGE(W6:W8)</f>
        <v>58.5</v>
      </c>
      <c r="X9" s="118">
        <f>AVERAGE(X6:X8)</f>
        <v>52.96666666666667</v>
      </c>
    </row>
    <row r="10" spans="1:24" ht="18" customHeight="1">
      <c r="A10" s="30" t="s">
        <v>3</v>
      </c>
      <c r="B10" s="56">
        <v>87944.33</v>
      </c>
      <c r="C10" s="48">
        <v>0.817</v>
      </c>
      <c r="D10" s="48">
        <v>0.814</v>
      </c>
      <c r="E10" s="48">
        <v>0.788</v>
      </c>
      <c r="F10" s="40">
        <v>16.6</v>
      </c>
      <c r="G10" s="40">
        <v>15.6</v>
      </c>
      <c r="H10" s="75">
        <v>14.6</v>
      </c>
      <c r="I10" s="36" t="s">
        <v>43</v>
      </c>
      <c r="J10" s="36" t="s">
        <v>43</v>
      </c>
      <c r="K10" s="57">
        <v>5.9</v>
      </c>
      <c r="L10" s="58">
        <v>22.2</v>
      </c>
      <c r="M10" s="40">
        <v>3.4</v>
      </c>
      <c r="N10" s="75">
        <v>3.8</v>
      </c>
      <c r="O10" s="75">
        <v>9.5</v>
      </c>
      <c r="P10" s="40">
        <v>110.9</v>
      </c>
      <c r="Q10" s="41">
        <v>102.4</v>
      </c>
      <c r="R10" s="40">
        <v>110</v>
      </c>
      <c r="S10" s="41">
        <v>101.8</v>
      </c>
      <c r="T10" s="40">
        <v>105.1</v>
      </c>
      <c r="U10" s="41">
        <v>95.2</v>
      </c>
      <c r="V10" s="114">
        <v>10.3</v>
      </c>
      <c r="W10" s="70">
        <v>53.2</v>
      </c>
      <c r="X10" s="119">
        <v>39.7</v>
      </c>
    </row>
    <row r="11" spans="1:24" ht="18" customHeight="1">
      <c r="A11" s="34" t="s">
        <v>4</v>
      </c>
      <c r="B11" s="63">
        <v>51783.439</v>
      </c>
      <c r="C11" s="50">
        <v>0.976</v>
      </c>
      <c r="D11" s="50">
        <v>0.977</v>
      </c>
      <c r="E11" s="50">
        <v>0.961</v>
      </c>
      <c r="F11" s="44">
        <v>9.1</v>
      </c>
      <c r="G11" s="44">
        <v>8.7</v>
      </c>
      <c r="H11" s="77">
        <v>9</v>
      </c>
      <c r="I11" s="38" t="s">
        <v>43</v>
      </c>
      <c r="J11" s="38" t="s">
        <v>43</v>
      </c>
      <c r="K11" s="64">
        <v>3.7</v>
      </c>
      <c r="L11" s="65">
        <v>25.2</v>
      </c>
      <c r="M11" s="44">
        <v>6.7</v>
      </c>
      <c r="N11" s="77">
        <v>6.1</v>
      </c>
      <c r="O11" s="77">
        <v>6.4</v>
      </c>
      <c r="P11" s="44">
        <v>99.7</v>
      </c>
      <c r="Q11" s="45">
        <v>96.4</v>
      </c>
      <c r="R11" s="44">
        <v>98.3</v>
      </c>
      <c r="S11" s="45">
        <v>95.5</v>
      </c>
      <c r="T11" s="44">
        <v>94.8</v>
      </c>
      <c r="U11" s="45">
        <v>90.2</v>
      </c>
      <c r="V11" s="117">
        <v>14.9</v>
      </c>
      <c r="W11" s="71">
        <v>52.3</v>
      </c>
      <c r="X11" s="120">
        <v>51.5</v>
      </c>
    </row>
    <row r="12" spans="1:24" ht="18" customHeight="1">
      <c r="A12" s="34" t="s">
        <v>5</v>
      </c>
      <c r="B12" s="63">
        <v>36532.544</v>
      </c>
      <c r="C12" s="50">
        <v>1.079</v>
      </c>
      <c r="D12" s="50">
        <v>1.087</v>
      </c>
      <c r="E12" s="50">
        <v>1.069</v>
      </c>
      <c r="F12" s="44">
        <v>9.6</v>
      </c>
      <c r="G12" s="44">
        <v>9.1</v>
      </c>
      <c r="H12" s="77">
        <v>8.5</v>
      </c>
      <c r="I12" s="38" t="s">
        <v>43</v>
      </c>
      <c r="J12" s="38" t="s">
        <v>43</v>
      </c>
      <c r="K12" s="64">
        <v>1.1</v>
      </c>
      <c r="L12" s="72" t="s">
        <v>58</v>
      </c>
      <c r="M12" s="44">
        <v>7.2</v>
      </c>
      <c r="N12" s="77">
        <v>8.6</v>
      </c>
      <c r="O12" s="77">
        <v>12.5</v>
      </c>
      <c r="P12" s="44">
        <v>101.2</v>
      </c>
      <c r="Q12" s="45">
        <v>101.2</v>
      </c>
      <c r="R12" s="44">
        <v>99.8</v>
      </c>
      <c r="S12" s="45">
        <v>99.8</v>
      </c>
      <c r="T12" s="44">
        <v>99.9</v>
      </c>
      <c r="U12" s="45">
        <v>99.9</v>
      </c>
      <c r="V12" s="117">
        <v>16.6</v>
      </c>
      <c r="W12" s="71">
        <v>54.1</v>
      </c>
      <c r="X12" s="120">
        <v>63.7</v>
      </c>
    </row>
    <row r="13" spans="1:24" ht="18" customHeight="1">
      <c r="A13" s="34" t="s">
        <v>6</v>
      </c>
      <c r="B13" s="63">
        <v>85077.898</v>
      </c>
      <c r="C13" s="50">
        <v>1.066</v>
      </c>
      <c r="D13" s="50">
        <v>1.08</v>
      </c>
      <c r="E13" s="50">
        <v>1.062</v>
      </c>
      <c r="F13" s="44">
        <v>8.6</v>
      </c>
      <c r="G13" s="44">
        <v>8.5</v>
      </c>
      <c r="H13" s="77">
        <v>8.7</v>
      </c>
      <c r="I13" s="38" t="s">
        <v>43</v>
      </c>
      <c r="J13" s="38" t="s">
        <v>43</v>
      </c>
      <c r="K13" s="64">
        <v>4</v>
      </c>
      <c r="L13" s="65">
        <v>51.2</v>
      </c>
      <c r="M13" s="44">
        <v>4.7</v>
      </c>
      <c r="N13" s="77">
        <v>5.7</v>
      </c>
      <c r="O13" s="77">
        <v>8</v>
      </c>
      <c r="P13" s="44">
        <v>92.8</v>
      </c>
      <c r="Q13" s="45">
        <v>92.8</v>
      </c>
      <c r="R13" s="44">
        <v>96</v>
      </c>
      <c r="S13" s="45">
        <v>95.5</v>
      </c>
      <c r="T13" s="44">
        <v>92.7</v>
      </c>
      <c r="U13" s="45">
        <v>92.7</v>
      </c>
      <c r="V13" s="117">
        <v>14.5</v>
      </c>
      <c r="W13" s="71">
        <v>52.3</v>
      </c>
      <c r="X13" s="120">
        <v>56.2</v>
      </c>
    </row>
    <row r="14" spans="1:24" ht="18" customHeight="1">
      <c r="A14" s="34" t="s">
        <v>7</v>
      </c>
      <c r="B14" s="63">
        <v>40438.534</v>
      </c>
      <c r="C14" s="50">
        <v>0.969</v>
      </c>
      <c r="D14" s="50">
        <v>0.967</v>
      </c>
      <c r="E14" s="50">
        <v>0.949</v>
      </c>
      <c r="F14" s="44">
        <v>9.2</v>
      </c>
      <c r="G14" s="44">
        <v>8.6</v>
      </c>
      <c r="H14" s="77">
        <v>9</v>
      </c>
      <c r="I14" s="38" t="s">
        <v>43</v>
      </c>
      <c r="J14" s="38" t="s">
        <v>43</v>
      </c>
      <c r="K14" s="64">
        <v>2.1</v>
      </c>
      <c r="L14" s="65">
        <v>30</v>
      </c>
      <c r="M14" s="44">
        <v>9.2</v>
      </c>
      <c r="N14" s="77">
        <v>8.9</v>
      </c>
      <c r="O14" s="77">
        <v>11.7</v>
      </c>
      <c r="P14" s="44">
        <v>96.5</v>
      </c>
      <c r="Q14" s="45">
        <v>92.4</v>
      </c>
      <c r="R14" s="44">
        <v>96.5</v>
      </c>
      <c r="S14" s="45">
        <v>92.9</v>
      </c>
      <c r="T14" s="44">
        <v>93.2</v>
      </c>
      <c r="U14" s="45">
        <v>87.9</v>
      </c>
      <c r="V14" s="117">
        <v>13.9</v>
      </c>
      <c r="W14" s="71">
        <v>54.7</v>
      </c>
      <c r="X14" s="120">
        <v>53.3</v>
      </c>
    </row>
    <row r="15" spans="1:24" ht="18" customHeight="1">
      <c r="A15" s="34" t="s">
        <v>52</v>
      </c>
      <c r="B15" s="63">
        <v>45715.868</v>
      </c>
      <c r="C15" s="50">
        <v>0.953</v>
      </c>
      <c r="D15" s="50">
        <v>0.954</v>
      </c>
      <c r="E15" s="50">
        <v>0.935</v>
      </c>
      <c r="F15" s="44">
        <v>8.9</v>
      </c>
      <c r="G15" s="44">
        <v>9.5</v>
      </c>
      <c r="H15" s="77">
        <v>9.2</v>
      </c>
      <c r="I15" s="38" t="s">
        <v>43</v>
      </c>
      <c r="J15" s="38" t="s">
        <v>43</v>
      </c>
      <c r="K15" s="64">
        <v>1.9</v>
      </c>
      <c r="L15" s="65">
        <v>33.8</v>
      </c>
      <c r="M15" s="44">
        <v>8.2</v>
      </c>
      <c r="N15" s="77">
        <v>15</v>
      </c>
      <c r="O15" s="77">
        <v>15.6</v>
      </c>
      <c r="P15" s="44">
        <v>104.1</v>
      </c>
      <c r="Q15" s="45">
        <v>99.4</v>
      </c>
      <c r="R15" s="44">
        <v>100.7</v>
      </c>
      <c r="S15" s="45">
        <v>96.8</v>
      </c>
      <c r="T15" s="44">
        <v>97.2</v>
      </c>
      <c r="U15" s="45">
        <v>95.9</v>
      </c>
      <c r="V15" s="117">
        <v>18.1</v>
      </c>
      <c r="W15" s="71">
        <v>55.4</v>
      </c>
      <c r="X15" s="120">
        <v>53.7</v>
      </c>
    </row>
    <row r="16" spans="1:24" ht="18" customHeight="1">
      <c r="A16" s="34" t="s">
        <v>8</v>
      </c>
      <c r="B16" s="63">
        <v>13259.651</v>
      </c>
      <c r="C16" s="50">
        <v>0.866</v>
      </c>
      <c r="D16" s="50">
        <v>0.861</v>
      </c>
      <c r="E16" s="50">
        <v>0.837</v>
      </c>
      <c r="F16" s="44">
        <v>12.3</v>
      </c>
      <c r="G16" s="44">
        <v>11.3</v>
      </c>
      <c r="H16" s="77">
        <v>11.3</v>
      </c>
      <c r="I16" s="38" t="s">
        <v>43</v>
      </c>
      <c r="J16" s="38" t="s">
        <v>43</v>
      </c>
      <c r="K16" s="64">
        <v>6.3</v>
      </c>
      <c r="L16" s="65">
        <v>11.7</v>
      </c>
      <c r="M16" s="44">
        <v>10.5</v>
      </c>
      <c r="N16" s="77">
        <v>13.1</v>
      </c>
      <c r="O16" s="77">
        <v>17.5</v>
      </c>
      <c r="P16" s="44">
        <v>103.5</v>
      </c>
      <c r="Q16" s="45">
        <v>97.1</v>
      </c>
      <c r="R16" s="44">
        <v>99.4</v>
      </c>
      <c r="S16" s="45">
        <v>93.2</v>
      </c>
      <c r="T16" s="44">
        <v>91.3</v>
      </c>
      <c r="U16" s="45">
        <v>85.6</v>
      </c>
      <c r="V16" s="117">
        <v>17.9</v>
      </c>
      <c r="W16" s="71">
        <v>50</v>
      </c>
      <c r="X16" s="120">
        <v>52.7</v>
      </c>
    </row>
    <row r="17" spans="1:24" ht="18" customHeight="1">
      <c r="A17" s="34" t="s">
        <v>9</v>
      </c>
      <c r="B17" s="63">
        <v>10661.615</v>
      </c>
      <c r="C17" s="50">
        <v>0.613</v>
      </c>
      <c r="D17" s="50">
        <v>0.61</v>
      </c>
      <c r="E17" s="50">
        <v>0.588</v>
      </c>
      <c r="F17" s="44">
        <v>17.1</v>
      </c>
      <c r="G17" s="44">
        <v>15.8</v>
      </c>
      <c r="H17" s="77">
        <v>13.8</v>
      </c>
      <c r="I17" s="38" t="s">
        <v>43</v>
      </c>
      <c r="J17" s="38" t="s">
        <v>43</v>
      </c>
      <c r="K17" s="64">
        <v>12.4</v>
      </c>
      <c r="L17" s="65">
        <v>96.9</v>
      </c>
      <c r="M17" s="44">
        <v>2.7</v>
      </c>
      <c r="N17" s="77">
        <v>3.3</v>
      </c>
      <c r="O17" s="77">
        <v>8.4</v>
      </c>
      <c r="P17" s="44">
        <v>110.6</v>
      </c>
      <c r="Q17" s="45">
        <v>104.2</v>
      </c>
      <c r="R17" s="44">
        <v>109.5</v>
      </c>
      <c r="S17" s="45">
        <v>103.6</v>
      </c>
      <c r="T17" s="44">
        <v>101.9</v>
      </c>
      <c r="U17" s="45">
        <v>95.2</v>
      </c>
      <c r="V17" s="117">
        <v>10.8</v>
      </c>
      <c r="W17" s="71">
        <v>49.4</v>
      </c>
      <c r="X17" s="120">
        <v>37.5</v>
      </c>
    </row>
    <row r="18" spans="1:24" ht="18" customHeight="1">
      <c r="A18" s="34" t="s">
        <v>10</v>
      </c>
      <c r="B18" s="63">
        <v>32214.793</v>
      </c>
      <c r="C18" s="50">
        <v>0.89</v>
      </c>
      <c r="D18" s="50">
        <v>0.882</v>
      </c>
      <c r="E18" s="50">
        <v>0.853</v>
      </c>
      <c r="F18" s="44">
        <v>9.5</v>
      </c>
      <c r="G18" s="44">
        <v>9.1</v>
      </c>
      <c r="H18" s="77">
        <v>8.9</v>
      </c>
      <c r="I18" s="38" t="s">
        <v>43</v>
      </c>
      <c r="J18" s="38" t="s">
        <v>43</v>
      </c>
      <c r="K18" s="64">
        <v>1.3</v>
      </c>
      <c r="L18" s="65">
        <v>19.3</v>
      </c>
      <c r="M18" s="44">
        <v>3.3</v>
      </c>
      <c r="N18" s="77">
        <v>5.7</v>
      </c>
      <c r="O18" s="77">
        <v>10.7</v>
      </c>
      <c r="P18" s="44">
        <v>102.1</v>
      </c>
      <c r="Q18" s="45">
        <v>95.3</v>
      </c>
      <c r="R18" s="44">
        <v>102.4</v>
      </c>
      <c r="S18" s="45">
        <v>95.7</v>
      </c>
      <c r="T18" s="44">
        <v>97.2</v>
      </c>
      <c r="U18" s="45">
        <v>88.2</v>
      </c>
      <c r="V18" s="117">
        <v>10.8</v>
      </c>
      <c r="W18" s="71">
        <v>56</v>
      </c>
      <c r="X18" s="120">
        <v>44.2</v>
      </c>
    </row>
    <row r="19" spans="1:24" ht="18" customHeight="1">
      <c r="A19" s="34" t="s">
        <v>11</v>
      </c>
      <c r="B19" s="63">
        <v>48787.236</v>
      </c>
      <c r="C19" s="50">
        <v>1.213</v>
      </c>
      <c r="D19" s="50">
        <v>1.264</v>
      </c>
      <c r="E19" s="50">
        <v>1.204</v>
      </c>
      <c r="F19" s="44">
        <v>9.1</v>
      </c>
      <c r="G19" s="44">
        <v>7.8</v>
      </c>
      <c r="H19" s="77">
        <v>8.3</v>
      </c>
      <c r="I19" s="38" t="s">
        <v>43</v>
      </c>
      <c r="J19" s="38" t="s">
        <v>43</v>
      </c>
      <c r="K19" s="64">
        <v>2.7</v>
      </c>
      <c r="L19" s="65">
        <v>42</v>
      </c>
      <c r="M19" s="44">
        <v>7.4</v>
      </c>
      <c r="N19" s="77">
        <v>9.1</v>
      </c>
      <c r="O19" s="77">
        <v>11.4</v>
      </c>
      <c r="P19" s="44">
        <v>89.3</v>
      </c>
      <c r="Q19" s="45">
        <v>89.3</v>
      </c>
      <c r="R19" s="44">
        <v>83.5</v>
      </c>
      <c r="S19" s="45">
        <v>83.5</v>
      </c>
      <c r="T19" s="44">
        <v>90.8</v>
      </c>
      <c r="U19" s="45">
        <v>90.8</v>
      </c>
      <c r="V19" s="117">
        <v>31.4</v>
      </c>
      <c r="W19" s="71">
        <v>51.4</v>
      </c>
      <c r="X19" s="120">
        <v>57</v>
      </c>
    </row>
    <row r="20" spans="1:24" ht="18" customHeight="1">
      <c r="A20" s="34" t="s">
        <v>12</v>
      </c>
      <c r="B20" s="63">
        <v>45487.52</v>
      </c>
      <c r="C20" s="50">
        <v>0.971</v>
      </c>
      <c r="D20" s="50">
        <v>0.97</v>
      </c>
      <c r="E20" s="50">
        <v>0.955</v>
      </c>
      <c r="F20" s="44">
        <v>9.9</v>
      </c>
      <c r="G20" s="44">
        <v>9.5</v>
      </c>
      <c r="H20" s="77">
        <v>9.7</v>
      </c>
      <c r="I20" s="38" t="s">
        <v>43</v>
      </c>
      <c r="J20" s="38" t="s">
        <v>43</v>
      </c>
      <c r="K20" s="64">
        <v>2.8</v>
      </c>
      <c r="L20" s="65">
        <v>34.5</v>
      </c>
      <c r="M20" s="44">
        <v>5.6</v>
      </c>
      <c r="N20" s="77">
        <v>8.1</v>
      </c>
      <c r="O20" s="77">
        <v>10.7</v>
      </c>
      <c r="P20" s="44">
        <v>103.7</v>
      </c>
      <c r="Q20" s="45">
        <v>99.7</v>
      </c>
      <c r="R20" s="44">
        <v>101.8</v>
      </c>
      <c r="S20" s="45">
        <v>98</v>
      </c>
      <c r="T20" s="44">
        <v>96.9</v>
      </c>
      <c r="U20" s="45">
        <v>92.2</v>
      </c>
      <c r="V20" s="117">
        <v>13.2</v>
      </c>
      <c r="W20" s="71">
        <v>56.2</v>
      </c>
      <c r="X20" s="120">
        <v>46.8</v>
      </c>
    </row>
    <row r="21" spans="1:24" ht="18" customHeight="1">
      <c r="A21" s="34" t="s">
        <v>13</v>
      </c>
      <c r="B21" s="63">
        <v>20871.66</v>
      </c>
      <c r="C21" s="50">
        <v>0.981</v>
      </c>
      <c r="D21" s="50">
        <v>0.977</v>
      </c>
      <c r="E21" s="50">
        <v>0.953</v>
      </c>
      <c r="F21" s="44">
        <v>12.8</v>
      </c>
      <c r="G21" s="44">
        <v>11.4</v>
      </c>
      <c r="H21" s="77">
        <v>11.3</v>
      </c>
      <c r="I21" s="38" t="s">
        <v>43</v>
      </c>
      <c r="J21" s="38" t="s">
        <v>43</v>
      </c>
      <c r="K21" s="64">
        <v>7.5</v>
      </c>
      <c r="L21" s="65">
        <v>42.4</v>
      </c>
      <c r="M21" s="44">
        <v>3.5</v>
      </c>
      <c r="N21" s="77">
        <v>6</v>
      </c>
      <c r="O21" s="77">
        <v>11.7</v>
      </c>
      <c r="P21" s="44">
        <v>101</v>
      </c>
      <c r="Q21" s="45">
        <v>98.9</v>
      </c>
      <c r="R21" s="44">
        <v>101.7</v>
      </c>
      <c r="S21" s="45">
        <v>98.4</v>
      </c>
      <c r="T21" s="44">
        <v>96.6</v>
      </c>
      <c r="U21" s="45">
        <v>91.3</v>
      </c>
      <c r="V21" s="117">
        <v>8.3</v>
      </c>
      <c r="W21" s="71">
        <v>59.1</v>
      </c>
      <c r="X21" s="120">
        <v>49.5</v>
      </c>
    </row>
    <row r="22" spans="1:24" ht="18" customHeight="1">
      <c r="A22" s="34" t="s">
        <v>14</v>
      </c>
      <c r="B22" s="63">
        <v>25827.69</v>
      </c>
      <c r="C22" s="50">
        <v>1.048</v>
      </c>
      <c r="D22" s="50">
        <v>1.059</v>
      </c>
      <c r="E22" s="50">
        <v>1.035</v>
      </c>
      <c r="F22" s="44">
        <v>8.9</v>
      </c>
      <c r="G22" s="44">
        <v>8.1</v>
      </c>
      <c r="H22" s="77">
        <v>8.7</v>
      </c>
      <c r="I22" s="38" t="s">
        <v>43</v>
      </c>
      <c r="J22" s="38" t="s">
        <v>43</v>
      </c>
      <c r="K22" s="64">
        <v>3.7</v>
      </c>
      <c r="L22" s="65">
        <v>28.7</v>
      </c>
      <c r="M22" s="44">
        <v>3.5</v>
      </c>
      <c r="N22" s="77">
        <v>7.7</v>
      </c>
      <c r="O22" s="77">
        <v>10.7</v>
      </c>
      <c r="P22" s="44">
        <v>93.9</v>
      </c>
      <c r="Q22" s="45">
        <v>93.9</v>
      </c>
      <c r="R22" s="44">
        <v>91.5</v>
      </c>
      <c r="S22" s="45">
        <v>91.4</v>
      </c>
      <c r="T22" s="44">
        <v>90.4</v>
      </c>
      <c r="U22" s="45">
        <v>89.6</v>
      </c>
      <c r="V22" s="117">
        <v>11</v>
      </c>
      <c r="W22" s="71">
        <v>47.3</v>
      </c>
      <c r="X22" s="120">
        <v>58.1</v>
      </c>
    </row>
    <row r="23" spans="1:24" ht="18" customHeight="1">
      <c r="A23" s="34" t="s">
        <v>15</v>
      </c>
      <c r="B23" s="63">
        <v>26180.885</v>
      </c>
      <c r="C23" s="50">
        <v>0.899</v>
      </c>
      <c r="D23" s="50">
        <v>0.907</v>
      </c>
      <c r="E23" s="50">
        <v>0.879</v>
      </c>
      <c r="F23" s="44">
        <v>8</v>
      </c>
      <c r="G23" s="44">
        <v>7.8</v>
      </c>
      <c r="H23" s="77">
        <v>8.7</v>
      </c>
      <c r="I23" s="38" t="s">
        <v>43</v>
      </c>
      <c r="J23" s="38" t="s">
        <v>43</v>
      </c>
      <c r="K23" s="64">
        <v>0.5</v>
      </c>
      <c r="L23" s="65">
        <v>13.2</v>
      </c>
      <c r="M23" s="44">
        <v>7.7</v>
      </c>
      <c r="N23" s="77">
        <v>7.3</v>
      </c>
      <c r="O23" s="77">
        <v>8.6</v>
      </c>
      <c r="P23" s="44">
        <v>100.6</v>
      </c>
      <c r="Q23" s="45">
        <v>94.8</v>
      </c>
      <c r="R23" s="44">
        <v>102.6</v>
      </c>
      <c r="S23" s="45">
        <v>97.7</v>
      </c>
      <c r="T23" s="44">
        <v>99.4</v>
      </c>
      <c r="U23" s="45">
        <v>92.8</v>
      </c>
      <c r="V23" s="117">
        <v>14.2</v>
      </c>
      <c r="W23" s="71">
        <v>56.1</v>
      </c>
      <c r="X23" s="120">
        <v>49.2</v>
      </c>
    </row>
    <row r="24" spans="1:24" ht="18" customHeight="1">
      <c r="A24" s="34" t="s">
        <v>16</v>
      </c>
      <c r="B24" s="63">
        <v>9659.857</v>
      </c>
      <c r="C24" s="50">
        <v>0.899</v>
      </c>
      <c r="D24" s="50">
        <v>0.89</v>
      </c>
      <c r="E24" s="50">
        <v>0.85</v>
      </c>
      <c r="F24" s="44">
        <v>11.3</v>
      </c>
      <c r="G24" s="44">
        <v>9.5</v>
      </c>
      <c r="H24" s="77">
        <v>8.7</v>
      </c>
      <c r="I24" s="38" t="s">
        <v>43</v>
      </c>
      <c r="J24" s="38" t="s">
        <v>43</v>
      </c>
      <c r="K24" s="64">
        <v>3.3</v>
      </c>
      <c r="L24" s="72" t="s">
        <v>58</v>
      </c>
      <c r="M24" s="44">
        <v>7.2</v>
      </c>
      <c r="N24" s="77">
        <v>9.4</v>
      </c>
      <c r="O24" s="77">
        <v>10.4</v>
      </c>
      <c r="P24" s="44">
        <v>105.7</v>
      </c>
      <c r="Q24" s="45">
        <v>98.8</v>
      </c>
      <c r="R24" s="44">
        <v>107</v>
      </c>
      <c r="S24" s="45">
        <v>100</v>
      </c>
      <c r="T24" s="44">
        <v>98</v>
      </c>
      <c r="U24" s="45">
        <v>91.3</v>
      </c>
      <c r="V24" s="117">
        <v>29.4</v>
      </c>
      <c r="W24" s="71">
        <v>42</v>
      </c>
      <c r="X24" s="120">
        <v>60</v>
      </c>
    </row>
    <row r="25" spans="1:24" ht="18" customHeight="1" thickBot="1">
      <c r="A25" s="31" t="s">
        <v>17</v>
      </c>
      <c r="B25" s="59">
        <v>17534.365</v>
      </c>
      <c r="C25" s="49">
        <v>0.926</v>
      </c>
      <c r="D25" s="49">
        <v>0.926</v>
      </c>
      <c r="E25" s="49">
        <v>0.898</v>
      </c>
      <c r="F25" s="42">
        <v>9.8</v>
      </c>
      <c r="G25" s="42">
        <v>9.6</v>
      </c>
      <c r="H25" s="76">
        <v>8.4</v>
      </c>
      <c r="I25" s="37" t="s">
        <v>43</v>
      </c>
      <c r="J25" s="37" t="s">
        <v>43</v>
      </c>
      <c r="K25" s="60">
        <v>4.7</v>
      </c>
      <c r="L25" s="61">
        <v>8.2</v>
      </c>
      <c r="M25" s="42">
        <v>5.2</v>
      </c>
      <c r="N25" s="76">
        <v>6.8</v>
      </c>
      <c r="O25" s="76">
        <v>17.1</v>
      </c>
      <c r="P25" s="42">
        <v>100.4</v>
      </c>
      <c r="Q25" s="43">
        <v>96.1</v>
      </c>
      <c r="R25" s="42">
        <v>99.5</v>
      </c>
      <c r="S25" s="43">
        <v>98.4</v>
      </c>
      <c r="T25" s="42">
        <v>95.9</v>
      </c>
      <c r="U25" s="43">
        <v>89.9</v>
      </c>
      <c r="V25" s="116">
        <v>17.9</v>
      </c>
      <c r="W25" s="73">
        <v>52.9</v>
      </c>
      <c r="X25" s="121">
        <v>46.6</v>
      </c>
    </row>
    <row r="26" spans="1:24" s="22" customFormat="1" ht="18" customHeight="1" thickBot="1">
      <c r="A26" s="33" t="s">
        <v>39</v>
      </c>
      <c r="B26" s="67">
        <f>SUM(B10:B25)</f>
        <v>597977.8849999999</v>
      </c>
      <c r="C26" s="51">
        <v>0.9478750000000001</v>
      </c>
      <c r="D26" s="51">
        <v>0.952</v>
      </c>
      <c r="E26" s="51">
        <v>0.926</v>
      </c>
      <c r="F26" s="52">
        <f>+AVERAGE(F10:F25)</f>
        <v>10.668750000000003</v>
      </c>
      <c r="G26" s="52">
        <f>+AVERAGE(G10:G25)</f>
        <v>9.99375</v>
      </c>
      <c r="H26" s="78">
        <f>+AVERAGE(H10:H25)</f>
        <v>9.799999999999999</v>
      </c>
      <c r="I26" s="39" t="s">
        <v>43</v>
      </c>
      <c r="J26" s="39" t="s">
        <v>43</v>
      </c>
      <c r="K26" s="68">
        <f aca="true" t="shared" si="2" ref="K26:U26">+AVERAGE(K10:K25)</f>
        <v>3.99375</v>
      </c>
      <c r="L26" s="69">
        <f t="shared" si="2"/>
        <v>32.80714285714286</v>
      </c>
      <c r="M26" s="46">
        <f t="shared" si="2"/>
        <v>6</v>
      </c>
      <c r="N26" s="113">
        <f t="shared" si="2"/>
        <v>7.7875</v>
      </c>
      <c r="O26" s="113">
        <f t="shared" si="2"/>
        <v>11.306249999999999</v>
      </c>
      <c r="P26" s="46">
        <f t="shared" si="2"/>
        <v>101.00000000000001</v>
      </c>
      <c r="Q26" s="46">
        <f t="shared" si="2"/>
        <v>97.04375</v>
      </c>
      <c r="R26" s="46">
        <f t="shared" si="2"/>
        <v>100.0125</v>
      </c>
      <c r="S26" s="46">
        <f t="shared" si="2"/>
        <v>96.38750000000003</v>
      </c>
      <c r="T26" s="46">
        <f t="shared" si="2"/>
        <v>96.33125000000001</v>
      </c>
      <c r="U26" s="46">
        <f t="shared" si="2"/>
        <v>91.79375</v>
      </c>
      <c r="V26" s="113">
        <f>AVERAGE(V10:V25)</f>
        <v>15.825000000000001</v>
      </c>
      <c r="W26" s="113">
        <f>AVERAGE(W10:W25)</f>
        <v>52.65</v>
      </c>
      <c r="X26" s="118">
        <f>AVERAGE(X10:X25)</f>
        <v>51.23125</v>
      </c>
    </row>
    <row r="27" spans="1:24" s="22" customFormat="1" ht="18" customHeight="1" thickBot="1">
      <c r="A27" s="33" t="s">
        <v>18</v>
      </c>
      <c r="B27" s="67">
        <f>SUM(B26,B9)</f>
        <v>2164360.509</v>
      </c>
      <c r="C27" s="51">
        <v>0.9492631578947369</v>
      </c>
      <c r="D27" s="51">
        <v>0.953</v>
      </c>
      <c r="E27" s="51">
        <v>0.929</v>
      </c>
      <c r="F27" s="52">
        <f>+AVERAGE(F6:F8,F10:F25)</f>
        <v>11.294736842105264</v>
      </c>
      <c r="G27" s="52">
        <f>+AVERAGE(G6:G8,G10:G25)</f>
        <v>10.763157894736842</v>
      </c>
      <c r="H27" s="78">
        <f>+AVERAGE(H6:H8,H10:H25)</f>
        <v>10.510526315789473</v>
      </c>
      <c r="I27" s="39" t="s">
        <v>43</v>
      </c>
      <c r="J27" s="39" t="s">
        <v>43</v>
      </c>
      <c r="K27" s="68">
        <f aca="true" t="shared" si="3" ref="K27:U27">+AVERAGE(K6:K8,K10:K25)</f>
        <v>4.510526315789474</v>
      </c>
      <c r="L27" s="69">
        <f t="shared" si="3"/>
        <v>42.75294117647059</v>
      </c>
      <c r="M27" s="46">
        <f t="shared" si="3"/>
        <v>5.3842105263157904</v>
      </c>
      <c r="N27" s="113">
        <f t="shared" si="3"/>
        <v>6.8999999999999995</v>
      </c>
      <c r="O27" s="113">
        <f t="shared" si="3"/>
        <v>10.37894736842105</v>
      </c>
      <c r="P27" s="46">
        <f t="shared" si="3"/>
        <v>101.64736842105263</v>
      </c>
      <c r="Q27" s="46">
        <f t="shared" si="3"/>
        <v>97.57894736842105</v>
      </c>
      <c r="R27" s="46">
        <f t="shared" si="3"/>
        <v>100.55263157894737</v>
      </c>
      <c r="S27" s="46">
        <f t="shared" si="3"/>
        <v>96.75789473684212</v>
      </c>
      <c r="T27" s="46">
        <f t="shared" si="3"/>
        <v>96.95263157894739</v>
      </c>
      <c r="U27" s="46">
        <f t="shared" si="3"/>
        <v>92.34210526315789</v>
      </c>
      <c r="V27" s="113">
        <f>AVERAGE(V6:V8,V10:V25)</f>
        <v>14.047368421052633</v>
      </c>
      <c r="W27" s="113">
        <f>AVERAGE(W6:W8,W10:W25)</f>
        <v>53.57368421052632</v>
      </c>
      <c r="X27" s="118">
        <f>AVERAGE(X6:X8,X10:X25)</f>
        <v>51.505263157894746</v>
      </c>
    </row>
    <row r="28" spans="1:24" ht="18" customHeight="1">
      <c r="A28" s="30" t="s">
        <v>19</v>
      </c>
      <c r="B28" s="56">
        <v>7712.47</v>
      </c>
      <c r="C28" s="48">
        <v>0.898</v>
      </c>
      <c r="D28" s="48">
        <v>0.886</v>
      </c>
      <c r="E28" s="48">
        <v>0.858</v>
      </c>
      <c r="F28" s="40">
        <v>6.3</v>
      </c>
      <c r="G28" s="40">
        <v>6</v>
      </c>
      <c r="H28" s="75">
        <v>5.4</v>
      </c>
      <c r="I28" s="36" t="s">
        <v>43</v>
      </c>
      <c r="J28" s="36" t="s">
        <v>43</v>
      </c>
      <c r="K28" s="57">
        <v>-2.5</v>
      </c>
      <c r="L28" s="38" t="s">
        <v>58</v>
      </c>
      <c r="M28" s="40">
        <v>6.5</v>
      </c>
      <c r="N28" s="75">
        <v>8.5</v>
      </c>
      <c r="O28" s="75">
        <v>12.3</v>
      </c>
      <c r="P28" s="40">
        <v>100.3</v>
      </c>
      <c r="Q28" s="40">
        <v>94.6</v>
      </c>
      <c r="R28" s="40">
        <v>96.9</v>
      </c>
      <c r="S28" s="40">
        <v>90.7</v>
      </c>
      <c r="T28" s="40">
        <v>92.1</v>
      </c>
      <c r="U28" s="40">
        <v>83.9</v>
      </c>
      <c r="V28" s="114">
        <v>15.9</v>
      </c>
      <c r="W28" s="114">
        <v>49.3</v>
      </c>
      <c r="X28" s="74">
        <v>55.6</v>
      </c>
    </row>
    <row r="29" spans="1:24" ht="18" customHeight="1">
      <c r="A29" s="34" t="s">
        <v>20</v>
      </c>
      <c r="B29" s="63">
        <v>9492.102</v>
      </c>
      <c r="C29" s="50">
        <v>1.071</v>
      </c>
      <c r="D29" s="50">
        <v>1.086</v>
      </c>
      <c r="E29" s="50">
        <v>1.062</v>
      </c>
      <c r="F29" s="44">
        <v>8.4</v>
      </c>
      <c r="G29" s="44">
        <v>8.3</v>
      </c>
      <c r="H29" s="77">
        <v>8.4</v>
      </c>
      <c r="I29" s="38" t="s">
        <v>43</v>
      </c>
      <c r="J29" s="38" t="s">
        <v>43</v>
      </c>
      <c r="K29" s="64">
        <v>3.1</v>
      </c>
      <c r="L29" s="72" t="s">
        <v>58</v>
      </c>
      <c r="M29" s="44">
        <v>11.6</v>
      </c>
      <c r="N29" s="77">
        <v>10.1</v>
      </c>
      <c r="O29" s="77">
        <v>22.8</v>
      </c>
      <c r="P29" s="44">
        <v>94.7</v>
      </c>
      <c r="Q29" s="44">
        <v>94.7</v>
      </c>
      <c r="R29" s="44">
        <v>94.1</v>
      </c>
      <c r="S29" s="44">
        <v>94.1</v>
      </c>
      <c r="T29" s="44">
        <v>91</v>
      </c>
      <c r="U29" s="44">
        <v>91</v>
      </c>
      <c r="V29" s="117">
        <v>26.8</v>
      </c>
      <c r="W29" s="117">
        <v>53.3</v>
      </c>
      <c r="X29" s="66">
        <v>61.2</v>
      </c>
    </row>
    <row r="30" spans="1:24" ht="18" customHeight="1">
      <c r="A30" s="34" t="s">
        <v>21</v>
      </c>
      <c r="B30" s="63">
        <v>7612.384</v>
      </c>
      <c r="C30" s="50">
        <v>0.873</v>
      </c>
      <c r="D30" s="50">
        <v>0.865</v>
      </c>
      <c r="E30" s="50">
        <v>0.829</v>
      </c>
      <c r="F30" s="44">
        <v>7.6</v>
      </c>
      <c r="G30" s="44">
        <v>7.4</v>
      </c>
      <c r="H30" s="77">
        <v>7.9</v>
      </c>
      <c r="I30" s="38" t="s">
        <v>43</v>
      </c>
      <c r="J30" s="38" t="s">
        <v>43</v>
      </c>
      <c r="K30" s="64">
        <v>4.8</v>
      </c>
      <c r="L30" s="65">
        <v>20.8</v>
      </c>
      <c r="M30" s="44">
        <v>12.6</v>
      </c>
      <c r="N30" s="77">
        <v>8.7</v>
      </c>
      <c r="O30" s="77">
        <v>10.5</v>
      </c>
      <c r="P30" s="44">
        <v>95.8</v>
      </c>
      <c r="Q30" s="44">
        <v>90</v>
      </c>
      <c r="R30" s="44">
        <v>93.1</v>
      </c>
      <c r="S30" s="44">
        <v>87.6</v>
      </c>
      <c r="T30" s="44">
        <v>88.9</v>
      </c>
      <c r="U30" s="44">
        <v>82.3</v>
      </c>
      <c r="V30" s="117">
        <v>19.8</v>
      </c>
      <c r="W30" s="117">
        <v>45</v>
      </c>
      <c r="X30" s="66">
        <v>49.4</v>
      </c>
    </row>
    <row r="31" spans="1:24" ht="18" customHeight="1">
      <c r="A31" s="34" t="s">
        <v>22</v>
      </c>
      <c r="B31" s="63">
        <v>6348.885</v>
      </c>
      <c r="C31" s="50">
        <v>0.777</v>
      </c>
      <c r="D31" s="50">
        <v>0.734</v>
      </c>
      <c r="E31" s="50">
        <v>0.704</v>
      </c>
      <c r="F31" s="44">
        <v>10.5</v>
      </c>
      <c r="G31" s="44">
        <v>8.9</v>
      </c>
      <c r="H31" s="77">
        <v>8.8</v>
      </c>
      <c r="I31" s="38" t="s">
        <v>43</v>
      </c>
      <c r="J31" s="38" t="s">
        <v>43</v>
      </c>
      <c r="K31" s="64">
        <v>4.8</v>
      </c>
      <c r="L31" s="65">
        <v>5.8</v>
      </c>
      <c r="M31" s="44">
        <v>4.9</v>
      </c>
      <c r="N31" s="77">
        <v>6.6</v>
      </c>
      <c r="O31" s="77">
        <v>8.2</v>
      </c>
      <c r="P31" s="44">
        <v>99.1</v>
      </c>
      <c r="Q31" s="44">
        <v>93.9</v>
      </c>
      <c r="R31" s="44">
        <v>100.9</v>
      </c>
      <c r="S31" s="44">
        <v>93.5</v>
      </c>
      <c r="T31" s="44">
        <v>95.1</v>
      </c>
      <c r="U31" s="44">
        <v>88.5</v>
      </c>
      <c r="V31" s="117">
        <v>14.8</v>
      </c>
      <c r="W31" s="117">
        <v>48.6</v>
      </c>
      <c r="X31" s="66">
        <v>44.2</v>
      </c>
    </row>
    <row r="32" spans="1:24" ht="18" customHeight="1">
      <c r="A32" s="34" t="s">
        <v>23</v>
      </c>
      <c r="B32" s="63">
        <v>3217.331</v>
      </c>
      <c r="C32" s="50">
        <v>1.005</v>
      </c>
      <c r="D32" s="50">
        <v>0.998</v>
      </c>
      <c r="E32" s="50">
        <v>0.974</v>
      </c>
      <c r="F32" s="44">
        <v>1.8</v>
      </c>
      <c r="G32" s="44">
        <v>1.7</v>
      </c>
      <c r="H32" s="77">
        <v>2.2</v>
      </c>
      <c r="I32" s="38" t="s">
        <v>43</v>
      </c>
      <c r="J32" s="38" t="s">
        <v>43</v>
      </c>
      <c r="K32" s="64">
        <v>0.9</v>
      </c>
      <c r="L32" s="72" t="s">
        <v>58</v>
      </c>
      <c r="M32" s="44">
        <v>8.5</v>
      </c>
      <c r="N32" s="77">
        <v>7.3</v>
      </c>
      <c r="O32" s="77">
        <v>11.2</v>
      </c>
      <c r="P32" s="44">
        <v>86.2</v>
      </c>
      <c r="Q32" s="44">
        <v>86.2</v>
      </c>
      <c r="R32" s="44">
        <v>88.9</v>
      </c>
      <c r="S32" s="44">
        <v>88.9</v>
      </c>
      <c r="T32" s="44">
        <v>74.3</v>
      </c>
      <c r="U32" s="44">
        <v>74.3</v>
      </c>
      <c r="V32" s="117">
        <v>51.6</v>
      </c>
      <c r="W32" s="117">
        <v>39.1</v>
      </c>
      <c r="X32" s="66">
        <v>62.7</v>
      </c>
    </row>
    <row r="33" spans="1:24" ht="18" customHeight="1">
      <c r="A33" s="34" t="s">
        <v>24</v>
      </c>
      <c r="B33" s="63">
        <v>4416.46</v>
      </c>
      <c r="C33" s="50">
        <v>0.832</v>
      </c>
      <c r="D33" s="50">
        <v>0.82</v>
      </c>
      <c r="E33" s="50">
        <v>0.794</v>
      </c>
      <c r="F33" s="44">
        <v>4.1</v>
      </c>
      <c r="G33" s="44">
        <v>3.6</v>
      </c>
      <c r="H33" s="77">
        <v>3.7</v>
      </c>
      <c r="I33" s="38" t="s">
        <v>43</v>
      </c>
      <c r="J33" s="38" t="s">
        <v>43</v>
      </c>
      <c r="K33" s="64">
        <v>-2.7</v>
      </c>
      <c r="L33" s="38" t="s">
        <v>58</v>
      </c>
      <c r="M33" s="44">
        <v>6.6</v>
      </c>
      <c r="N33" s="77">
        <v>11.1</v>
      </c>
      <c r="O33" s="77">
        <v>10.8</v>
      </c>
      <c r="P33" s="44">
        <v>90.7</v>
      </c>
      <c r="Q33" s="44">
        <v>85</v>
      </c>
      <c r="R33" s="44">
        <v>93.2</v>
      </c>
      <c r="S33" s="44">
        <v>87.5</v>
      </c>
      <c r="T33" s="44">
        <v>87.6</v>
      </c>
      <c r="U33" s="44">
        <v>81.4</v>
      </c>
      <c r="V33" s="117">
        <v>31.5</v>
      </c>
      <c r="W33" s="117">
        <v>45.1</v>
      </c>
      <c r="X33" s="66">
        <v>46.7</v>
      </c>
    </row>
    <row r="34" spans="1:24" ht="18" customHeight="1">
      <c r="A34" s="34" t="s">
        <v>25</v>
      </c>
      <c r="B34" s="63">
        <v>3270.895</v>
      </c>
      <c r="C34" s="50">
        <v>0.652</v>
      </c>
      <c r="D34" s="50">
        <v>0.645</v>
      </c>
      <c r="E34" s="50">
        <v>0.603</v>
      </c>
      <c r="F34" s="44">
        <v>10.5</v>
      </c>
      <c r="G34" s="44">
        <v>9.7</v>
      </c>
      <c r="H34" s="77">
        <v>10.1</v>
      </c>
      <c r="I34" s="38" t="s">
        <v>43</v>
      </c>
      <c r="J34" s="38" t="s">
        <v>43</v>
      </c>
      <c r="K34" s="64">
        <v>5.7</v>
      </c>
      <c r="L34" s="65">
        <v>33.9</v>
      </c>
      <c r="M34" s="44">
        <v>7.2</v>
      </c>
      <c r="N34" s="77">
        <v>12.3</v>
      </c>
      <c r="O34" s="77">
        <v>15.4</v>
      </c>
      <c r="P34" s="44">
        <v>94.4</v>
      </c>
      <c r="Q34" s="44">
        <v>88.9</v>
      </c>
      <c r="R34" s="44">
        <v>92.2</v>
      </c>
      <c r="S34" s="44">
        <v>86.7</v>
      </c>
      <c r="T34" s="44">
        <v>85.7</v>
      </c>
      <c r="U34" s="44">
        <v>81.3</v>
      </c>
      <c r="V34" s="117">
        <v>36.6</v>
      </c>
      <c r="W34" s="117">
        <v>33.8</v>
      </c>
      <c r="X34" s="66">
        <v>29.4</v>
      </c>
    </row>
    <row r="35" spans="1:24" ht="18" customHeight="1">
      <c r="A35" s="34" t="s">
        <v>26</v>
      </c>
      <c r="B35" s="63">
        <v>3714.746</v>
      </c>
      <c r="C35" s="50">
        <v>0.594</v>
      </c>
      <c r="D35" s="50">
        <v>0.575</v>
      </c>
      <c r="E35" s="50">
        <v>0.544</v>
      </c>
      <c r="F35" s="44">
        <v>9.2</v>
      </c>
      <c r="G35" s="44">
        <v>8.5</v>
      </c>
      <c r="H35" s="77">
        <v>8.4</v>
      </c>
      <c r="I35" s="38" t="s">
        <v>43</v>
      </c>
      <c r="J35" s="38" t="s">
        <v>43</v>
      </c>
      <c r="K35" s="64">
        <v>8.8</v>
      </c>
      <c r="L35" s="65">
        <v>25</v>
      </c>
      <c r="M35" s="44">
        <v>7.9</v>
      </c>
      <c r="N35" s="77">
        <v>10.7</v>
      </c>
      <c r="O35" s="77">
        <v>9.7</v>
      </c>
      <c r="P35" s="44">
        <v>93.6</v>
      </c>
      <c r="Q35" s="44">
        <v>88.1</v>
      </c>
      <c r="R35" s="44">
        <v>93.1</v>
      </c>
      <c r="S35" s="44">
        <v>87.9</v>
      </c>
      <c r="T35" s="44">
        <v>92.3</v>
      </c>
      <c r="U35" s="44">
        <v>87.9</v>
      </c>
      <c r="V35" s="117">
        <v>23.3</v>
      </c>
      <c r="W35" s="117">
        <v>36.8</v>
      </c>
      <c r="X35" s="66">
        <v>49.4</v>
      </c>
    </row>
    <row r="36" spans="1:24" ht="18" customHeight="1">
      <c r="A36" s="35" t="s">
        <v>27</v>
      </c>
      <c r="B36" s="63">
        <v>4400.982</v>
      </c>
      <c r="C36" s="50">
        <v>0.936</v>
      </c>
      <c r="D36" s="50">
        <v>0.941</v>
      </c>
      <c r="E36" s="50">
        <v>0.887</v>
      </c>
      <c r="F36" s="44">
        <v>9.3</v>
      </c>
      <c r="G36" s="44">
        <v>9</v>
      </c>
      <c r="H36" s="77">
        <v>8</v>
      </c>
      <c r="I36" s="38" t="s">
        <v>43</v>
      </c>
      <c r="J36" s="38" t="s">
        <v>43</v>
      </c>
      <c r="K36" s="64">
        <v>5.1</v>
      </c>
      <c r="L36" s="65">
        <v>23.8</v>
      </c>
      <c r="M36" s="44">
        <v>9.6</v>
      </c>
      <c r="N36" s="77">
        <v>11.6</v>
      </c>
      <c r="O36" s="77">
        <v>12</v>
      </c>
      <c r="P36" s="44">
        <v>93.7</v>
      </c>
      <c r="Q36" s="44">
        <v>89.7</v>
      </c>
      <c r="R36" s="44">
        <v>97.1</v>
      </c>
      <c r="S36" s="44">
        <v>91.7</v>
      </c>
      <c r="T36" s="44">
        <v>82.5</v>
      </c>
      <c r="U36" s="44">
        <v>73.5</v>
      </c>
      <c r="V36" s="117">
        <v>26.8</v>
      </c>
      <c r="W36" s="117">
        <v>42</v>
      </c>
      <c r="X36" s="66">
        <v>51.5</v>
      </c>
    </row>
    <row r="37" spans="1:24" ht="18" customHeight="1">
      <c r="A37" s="34" t="s">
        <v>28</v>
      </c>
      <c r="B37" s="63">
        <v>5708.348</v>
      </c>
      <c r="C37" s="50">
        <v>1.441</v>
      </c>
      <c r="D37" s="50">
        <v>1.441</v>
      </c>
      <c r="E37" s="50">
        <v>1.388</v>
      </c>
      <c r="F37" s="44">
        <v>9</v>
      </c>
      <c r="G37" s="44">
        <v>9.3</v>
      </c>
      <c r="H37" s="77">
        <v>11.2</v>
      </c>
      <c r="I37" s="38" t="s">
        <v>43</v>
      </c>
      <c r="J37" s="38" t="s">
        <v>43</v>
      </c>
      <c r="K37" s="64">
        <v>12.3</v>
      </c>
      <c r="L37" s="65">
        <v>82.3</v>
      </c>
      <c r="M37" s="44">
        <v>8.1</v>
      </c>
      <c r="N37" s="77">
        <v>7.3</v>
      </c>
      <c r="O37" s="77">
        <v>7.9</v>
      </c>
      <c r="P37" s="44">
        <v>96.2</v>
      </c>
      <c r="Q37" s="44">
        <v>96.2</v>
      </c>
      <c r="R37" s="44">
        <v>106.9</v>
      </c>
      <c r="S37" s="44">
        <v>100.8</v>
      </c>
      <c r="T37" s="44">
        <v>99.6</v>
      </c>
      <c r="U37" s="44">
        <v>99.6</v>
      </c>
      <c r="V37" s="117">
        <v>31.5</v>
      </c>
      <c r="W37" s="117">
        <v>43</v>
      </c>
      <c r="X37" s="66">
        <v>77</v>
      </c>
    </row>
    <row r="38" spans="1:24" ht="18" customHeight="1">
      <c r="A38" s="34" t="s">
        <v>29</v>
      </c>
      <c r="B38" s="63">
        <v>2501.157</v>
      </c>
      <c r="C38" s="50">
        <v>0.467</v>
      </c>
      <c r="D38" s="50">
        <v>0.454</v>
      </c>
      <c r="E38" s="50">
        <v>0.427</v>
      </c>
      <c r="F38" s="44">
        <v>11.8</v>
      </c>
      <c r="G38" s="44">
        <v>11.4</v>
      </c>
      <c r="H38" s="77">
        <v>11.8</v>
      </c>
      <c r="I38" s="38" t="s">
        <v>43</v>
      </c>
      <c r="J38" s="38" t="s">
        <v>43</v>
      </c>
      <c r="K38" s="64">
        <v>12</v>
      </c>
      <c r="L38" s="65">
        <v>106</v>
      </c>
      <c r="M38" s="44">
        <v>8.1</v>
      </c>
      <c r="N38" s="77">
        <v>6.7</v>
      </c>
      <c r="O38" s="77">
        <v>13.6</v>
      </c>
      <c r="P38" s="44">
        <v>99.1</v>
      </c>
      <c r="Q38" s="44">
        <v>94.4</v>
      </c>
      <c r="R38" s="44">
        <v>104.1</v>
      </c>
      <c r="S38" s="44">
        <v>99.5</v>
      </c>
      <c r="T38" s="44">
        <v>93.5</v>
      </c>
      <c r="U38" s="44">
        <v>88.4</v>
      </c>
      <c r="V38" s="117">
        <v>13.4</v>
      </c>
      <c r="W38" s="117">
        <v>40.7</v>
      </c>
      <c r="X38" s="66">
        <v>32.5</v>
      </c>
    </row>
    <row r="39" spans="1:24" ht="18" customHeight="1">
      <c r="A39" s="34" t="s">
        <v>30</v>
      </c>
      <c r="B39" s="63">
        <v>6181.417</v>
      </c>
      <c r="C39" s="50">
        <v>0.718</v>
      </c>
      <c r="D39" s="50">
        <v>0.712</v>
      </c>
      <c r="E39" s="50">
        <v>0.68</v>
      </c>
      <c r="F39" s="44">
        <v>9.4</v>
      </c>
      <c r="G39" s="44">
        <v>9.3</v>
      </c>
      <c r="H39" s="77">
        <v>9.6</v>
      </c>
      <c r="I39" s="38" t="s">
        <v>43</v>
      </c>
      <c r="J39" s="38" t="s">
        <v>43</v>
      </c>
      <c r="K39" s="64">
        <v>4.7</v>
      </c>
      <c r="L39" s="65">
        <v>70.5</v>
      </c>
      <c r="M39" s="44">
        <v>6.9</v>
      </c>
      <c r="N39" s="77">
        <v>6.2</v>
      </c>
      <c r="O39" s="77">
        <v>10.3</v>
      </c>
      <c r="P39" s="44">
        <v>100.3</v>
      </c>
      <c r="Q39" s="44">
        <v>94.4</v>
      </c>
      <c r="R39" s="44">
        <v>107.2</v>
      </c>
      <c r="S39" s="44">
        <v>100.6</v>
      </c>
      <c r="T39" s="44">
        <v>98</v>
      </c>
      <c r="U39" s="44">
        <v>92.2</v>
      </c>
      <c r="V39" s="117">
        <v>14.6</v>
      </c>
      <c r="W39" s="117">
        <v>43.7</v>
      </c>
      <c r="X39" s="66">
        <v>50</v>
      </c>
    </row>
    <row r="40" spans="1:24" ht="18" customHeight="1">
      <c r="A40" s="34" t="s">
        <v>31</v>
      </c>
      <c r="B40" s="63">
        <v>8944.43</v>
      </c>
      <c r="C40" s="50">
        <v>1.016</v>
      </c>
      <c r="D40" s="50">
        <v>1.018</v>
      </c>
      <c r="E40" s="50">
        <v>0.998</v>
      </c>
      <c r="F40" s="44">
        <v>6.2</v>
      </c>
      <c r="G40" s="44">
        <v>6.5</v>
      </c>
      <c r="H40" s="77">
        <v>6.8</v>
      </c>
      <c r="I40" s="38" t="s">
        <v>43</v>
      </c>
      <c r="J40" s="38" t="s">
        <v>43</v>
      </c>
      <c r="K40" s="64">
        <v>-0.8</v>
      </c>
      <c r="L40" s="38" t="s">
        <v>58</v>
      </c>
      <c r="M40" s="44">
        <v>4.6</v>
      </c>
      <c r="N40" s="77">
        <v>6.8</v>
      </c>
      <c r="O40" s="77">
        <v>8.4</v>
      </c>
      <c r="P40" s="44">
        <v>92</v>
      </c>
      <c r="Q40" s="44">
        <v>92</v>
      </c>
      <c r="R40" s="44">
        <v>96.9</v>
      </c>
      <c r="S40" s="44">
        <v>92.9</v>
      </c>
      <c r="T40" s="44">
        <v>93.4</v>
      </c>
      <c r="U40" s="44">
        <v>89.7</v>
      </c>
      <c r="V40" s="117">
        <v>14.3</v>
      </c>
      <c r="W40" s="117">
        <v>51.1</v>
      </c>
      <c r="X40" s="66">
        <v>56.9</v>
      </c>
    </row>
    <row r="41" spans="1:24" ht="18" customHeight="1" thickBot="1">
      <c r="A41" s="34" t="s">
        <v>32</v>
      </c>
      <c r="B41" s="63">
        <v>1906.404</v>
      </c>
      <c r="C41" s="50">
        <v>0.966</v>
      </c>
      <c r="D41" s="50">
        <v>0.944</v>
      </c>
      <c r="E41" s="50">
        <v>0.889</v>
      </c>
      <c r="F41" s="44">
        <v>1.6</v>
      </c>
      <c r="G41" s="44">
        <v>1.8</v>
      </c>
      <c r="H41" s="77">
        <v>1.7</v>
      </c>
      <c r="I41" s="38" t="s">
        <v>43</v>
      </c>
      <c r="J41" s="38" t="s">
        <v>43</v>
      </c>
      <c r="K41" s="64">
        <v>-1.9</v>
      </c>
      <c r="L41" s="38" t="s">
        <v>58</v>
      </c>
      <c r="M41" s="44">
        <v>4.6</v>
      </c>
      <c r="N41" s="77">
        <v>5.4</v>
      </c>
      <c r="O41" s="77">
        <v>6.1</v>
      </c>
      <c r="P41" s="44">
        <v>92.1</v>
      </c>
      <c r="Q41" s="44">
        <v>87.4</v>
      </c>
      <c r="R41" s="44">
        <v>93.1</v>
      </c>
      <c r="S41" s="44">
        <v>85.8</v>
      </c>
      <c r="T41" s="44">
        <v>85.5</v>
      </c>
      <c r="U41" s="44">
        <v>75.2</v>
      </c>
      <c r="V41" s="117">
        <v>73.6</v>
      </c>
      <c r="W41" s="117">
        <v>36.7</v>
      </c>
      <c r="X41" s="66">
        <v>60.3</v>
      </c>
    </row>
    <row r="42" spans="1:24" s="22" customFormat="1" ht="18" customHeight="1" thickBot="1">
      <c r="A42" s="33" t="s">
        <v>33</v>
      </c>
      <c r="B42" s="67">
        <f>SUM(B28:B41)</f>
        <v>75428.01099999998</v>
      </c>
      <c r="C42" s="51">
        <v>0.8747142857142858</v>
      </c>
      <c r="D42" s="51">
        <v>0.866</v>
      </c>
      <c r="E42" s="51">
        <v>0.831</v>
      </c>
      <c r="F42" s="53">
        <f>+AVERAGE(F28:F41)</f>
        <v>7.549999999999999</v>
      </c>
      <c r="G42" s="53">
        <f>+AVERAGE(G28:G41)</f>
        <v>7.242857142857143</v>
      </c>
      <c r="H42" s="79">
        <f>+AVERAGE(H28:H41)</f>
        <v>7.428571428571429</v>
      </c>
      <c r="I42" s="39" t="s">
        <v>43</v>
      </c>
      <c r="J42" s="39" t="s">
        <v>43</v>
      </c>
      <c r="K42" s="53">
        <f aca="true" t="shared" si="4" ref="K42:U42">+AVERAGE(K28:K41)</f>
        <v>3.878571428571429</v>
      </c>
      <c r="L42" s="46">
        <f t="shared" si="4"/>
        <v>46.0125</v>
      </c>
      <c r="M42" s="46">
        <f t="shared" si="4"/>
        <v>7.692857142857142</v>
      </c>
      <c r="N42" s="113">
        <f t="shared" si="4"/>
        <v>8.52142857142857</v>
      </c>
      <c r="O42" s="113">
        <f t="shared" si="4"/>
        <v>11.371428571428572</v>
      </c>
      <c r="P42" s="46">
        <f t="shared" si="4"/>
        <v>94.87142857142855</v>
      </c>
      <c r="Q42" s="46">
        <f t="shared" si="4"/>
        <v>91.10714285714288</v>
      </c>
      <c r="R42" s="46">
        <f t="shared" si="4"/>
        <v>96.97857142857143</v>
      </c>
      <c r="S42" s="46">
        <f t="shared" si="4"/>
        <v>92.01428571428572</v>
      </c>
      <c r="T42" s="46">
        <f t="shared" si="4"/>
        <v>89.96428571428571</v>
      </c>
      <c r="U42" s="46">
        <f t="shared" si="4"/>
        <v>84.94285714285715</v>
      </c>
      <c r="V42" s="113">
        <f>AVERAGE(V28:V41)</f>
        <v>28.178571428571427</v>
      </c>
      <c r="W42" s="113">
        <f>AVERAGE(W28:W41)</f>
        <v>43.44285714285714</v>
      </c>
      <c r="X42" s="118">
        <f>AVERAGE(X28:X41)</f>
        <v>51.914285714285704</v>
      </c>
    </row>
    <row r="43" spans="1:24" s="22" customFormat="1" ht="18" customHeight="1" thickBot="1">
      <c r="A43" s="33" t="s">
        <v>40</v>
      </c>
      <c r="B43" s="67">
        <v>673405.896</v>
      </c>
      <c r="C43" s="51">
        <v>0.9137333333333335</v>
      </c>
      <c r="D43" s="51">
        <v>0.911</v>
      </c>
      <c r="E43" s="51">
        <v>0.882</v>
      </c>
      <c r="F43" s="53">
        <f>+AVERAGE(F10:F25,F28:F41)</f>
        <v>9.213333333333335</v>
      </c>
      <c r="G43" s="53">
        <f>+AVERAGE(G10:G25,G28:G41)</f>
        <v>8.71</v>
      </c>
      <c r="H43" s="79">
        <f>+AVERAGE(H10:H25,H28:H41)</f>
        <v>8.693333333333332</v>
      </c>
      <c r="I43" s="39" t="s">
        <v>43</v>
      </c>
      <c r="J43" s="39" t="s">
        <v>43</v>
      </c>
      <c r="K43" s="53">
        <f aca="true" t="shared" si="5" ref="K43:U43">+AVERAGE(K10:K25,K28:K41)</f>
        <v>3.9399999999999995</v>
      </c>
      <c r="L43" s="46">
        <f t="shared" si="5"/>
        <v>37.6090909090909</v>
      </c>
      <c r="M43" s="46">
        <f t="shared" si="5"/>
        <v>6.789999999999998</v>
      </c>
      <c r="N43" s="113">
        <f t="shared" si="5"/>
        <v>8.129999999999999</v>
      </c>
      <c r="O43" s="113">
        <f t="shared" si="5"/>
        <v>11.336666666666666</v>
      </c>
      <c r="P43" s="46">
        <f t="shared" si="5"/>
        <v>98.13999999999997</v>
      </c>
      <c r="Q43" s="46">
        <f t="shared" si="5"/>
        <v>94.27333333333334</v>
      </c>
      <c r="R43" s="46">
        <f t="shared" si="5"/>
        <v>98.59666666666664</v>
      </c>
      <c r="S43" s="46">
        <f t="shared" si="5"/>
        <v>94.34666666666668</v>
      </c>
      <c r="T43" s="46">
        <f t="shared" si="5"/>
        <v>93.36</v>
      </c>
      <c r="U43" s="46">
        <f t="shared" si="5"/>
        <v>88.59666666666665</v>
      </c>
      <c r="V43" s="113">
        <f>AVERAGE(V10:V25,V28:V41)</f>
        <v>21.590000000000007</v>
      </c>
      <c r="W43" s="113">
        <f>AVERAGE(W10:W25,W28:W41)</f>
        <v>48.353333333333325</v>
      </c>
      <c r="X43" s="118">
        <f>AVERAGE(X10:X25,X28:X41)</f>
        <v>51.55000000000002</v>
      </c>
    </row>
    <row r="44" spans="1:24" s="22" customFormat="1" ht="18" customHeight="1" thickBot="1">
      <c r="A44" s="33" t="s">
        <v>34</v>
      </c>
      <c r="B44" s="67">
        <v>2239788.52</v>
      </c>
      <c r="C44" s="51">
        <v>0.9176363636363637</v>
      </c>
      <c r="D44" s="51">
        <v>0.916</v>
      </c>
      <c r="E44" s="51">
        <v>0.888</v>
      </c>
      <c r="F44" s="53">
        <f>+AVERAGE(F6:F8,F10:F25,F28:F41)</f>
        <v>9.706060606060609</v>
      </c>
      <c r="G44" s="53">
        <f>+AVERAGE(G6:G8,G10:G25,G28:G41)</f>
        <v>9.269696969696971</v>
      </c>
      <c r="H44" s="79">
        <f>+AVERAGE(H6:H8,H10:H25,H28:H41)</f>
        <v>9.203030303030305</v>
      </c>
      <c r="I44" s="39" t="s">
        <v>43</v>
      </c>
      <c r="J44" s="39" t="s">
        <v>43</v>
      </c>
      <c r="K44" s="53">
        <f aca="true" t="shared" si="6" ref="K44:U44">+AVERAGE(K6:K8,K10:K25,K28:K41)</f>
        <v>4.242424242424241</v>
      </c>
      <c r="L44" s="46">
        <f t="shared" si="6"/>
        <v>43.79599999999999</v>
      </c>
      <c r="M44" s="46">
        <f t="shared" si="6"/>
        <v>6.363636363636362</v>
      </c>
      <c r="N44" s="113">
        <f t="shared" si="6"/>
        <v>7.587878787878787</v>
      </c>
      <c r="O44" s="113">
        <f t="shared" si="6"/>
        <v>10.799999999999999</v>
      </c>
      <c r="P44" s="46">
        <f t="shared" si="6"/>
        <v>98.77272727272725</v>
      </c>
      <c r="Q44" s="46">
        <f t="shared" si="6"/>
        <v>94.83333333333333</v>
      </c>
      <c r="R44" s="46">
        <f t="shared" si="6"/>
        <v>99.03636363636362</v>
      </c>
      <c r="S44" s="46">
        <f t="shared" si="6"/>
        <v>94.74545454545455</v>
      </c>
      <c r="T44" s="46">
        <f t="shared" si="6"/>
        <v>93.9878787878788</v>
      </c>
      <c r="U44" s="46">
        <f t="shared" si="6"/>
        <v>89.2030303030303</v>
      </c>
      <c r="V44" s="113">
        <f>AVERAGE(V6:V8,V10:V25,V28:V41)</f>
        <v>20.042424242424246</v>
      </c>
      <c r="W44" s="113">
        <f>AVERAGE(W6:W8,W10:W25,W28:W41)</f>
        <v>49.27575757575757</v>
      </c>
      <c r="X44" s="118">
        <f>AVERAGE(X6:X8,X10:X25,X28:X41)</f>
        <v>51.678787878787894</v>
      </c>
    </row>
    <row r="45" spans="1:12" ht="17.25" customHeight="1">
      <c r="A45" s="12" t="s">
        <v>67</v>
      </c>
      <c r="B45" s="15"/>
      <c r="C45" s="13"/>
      <c r="D45" s="13"/>
      <c r="E45" s="13"/>
      <c r="F45" s="14"/>
      <c r="G45" s="14"/>
      <c r="H45" s="14"/>
      <c r="I45" s="14"/>
      <c r="J45" s="14"/>
      <c r="K45" s="18"/>
      <c r="L45" s="14"/>
    </row>
    <row r="46" ht="17.25" customHeight="1">
      <c r="A46" s="12"/>
    </row>
  </sheetData>
  <sheetProtection/>
  <mergeCells count="17">
    <mergeCell ref="M3:O3"/>
    <mergeCell ref="P3:U3"/>
    <mergeCell ref="T4:U4"/>
    <mergeCell ref="L4:L5"/>
    <mergeCell ref="I3:L3"/>
    <mergeCell ref="I4:I5"/>
    <mergeCell ref="J4:J5"/>
    <mergeCell ref="X3:X5"/>
    <mergeCell ref="A3:A5"/>
    <mergeCell ref="V3:V5"/>
    <mergeCell ref="W3:W5"/>
    <mergeCell ref="F3:H3"/>
    <mergeCell ref="R4:S4"/>
    <mergeCell ref="P4:Q4"/>
    <mergeCell ref="C3:E3"/>
    <mergeCell ref="B3:B5"/>
    <mergeCell ref="K4:K5"/>
  </mergeCells>
  <printOptions horizontalCentered="1"/>
  <pageMargins left="0.3937007874015748" right="0.3937007874015748" top="0.7874015748031497" bottom="0.3937007874015748" header="0.5118110236220472" footer="0.1968503937007874"/>
  <pageSetup firstPageNumber="45" useFirstPageNumber="1" horizontalDpi="600" verticalDpi="600" orientation="landscape" paperSize="9" scale="65" r:id="rId1"/>
  <headerFooter alignWithMargins="0">
    <oddFooter>&amp;C&amp;"ＭＳ 明朝,標準"&amp;11―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2023-07-03T01:07:56Z</cp:lastPrinted>
  <dcterms:created xsi:type="dcterms:W3CDTF">2006-06-16T02:48:37Z</dcterms:created>
  <dcterms:modified xsi:type="dcterms:W3CDTF">2023-07-03T08:40:40Z</dcterms:modified>
  <cp:category/>
  <cp:version/>
  <cp:contentType/>
  <cp:contentStatus/>
</cp:coreProperties>
</file>