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病院事業会計" sheetId="1" r:id="rId1"/>
  </sheets>
  <definedNames>
    <definedName name="_xlnm.Print_Area" localSheetId="0">'病院事業会計'!$A$1:$X$54</definedName>
  </definedNames>
  <calcPr fullCalcOnLoad="1"/>
</workbook>
</file>

<file path=xl/sharedStrings.xml><?xml version="1.0" encoding="utf-8"?>
<sst xmlns="http://schemas.openxmlformats.org/spreadsheetml/2006/main" count="111" uniqueCount="78">
  <si>
    <t>（単位：円）</t>
  </si>
  <si>
    <t>（金額：円）</t>
  </si>
  <si>
    <t>累計</t>
  </si>
  <si>
    <t>残額</t>
  </si>
  <si>
    <t>執行率
（％）</t>
  </si>
  <si>
    <t>病院事業費用</t>
  </si>
  <si>
    <t>医業費用</t>
  </si>
  <si>
    <t>経費</t>
  </si>
  <si>
    <t>報償費</t>
  </si>
  <si>
    <t>役務費</t>
  </si>
  <si>
    <t>賃借料</t>
  </si>
  <si>
    <t>委託料</t>
  </si>
  <si>
    <t>貸倒引当金繰入額</t>
  </si>
  <si>
    <t>雑費</t>
  </si>
  <si>
    <t>指定管理料</t>
  </si>
  <si>
    <t>政策的医療交付金</t>
  </si>
  <si>
    <t>国庫補助等交付金</t>
  </si>
  <si>
    <t>管理委託料</t>
  </si>
  <si>
    <t>減価償却費</t>
  </si>
  <si>
    <t>建物減価償却費</t>
  </si>
  <si>
    <t>構築物減価償却費</t>
  </si>
  <si>
    <t>器械備品減価償却費</t>
  </si>
  <si>
    <t>リース資産減価償却費</t>
  </si>
  <si>
    <t>資産減耗費</t>
  </si>
  <si>
    <t>固定資産除却費</t>
  </si>
  <si>
    <t>統轄管理費</t>
  </si>
  <si>
    <t>需用費</t>
  </si>
  <si>
    <t>医業外費用</t>
  </si>
  <si>
    <t>支払利息及び病院債取扱諸費</t>
  </si>
  <si>
    <t>病院債利息</t>
  </si>
  <si>
    <t>長期前払消費税償却</t>
  </si>
  <si>
    <t>長期前払消費税償却</t>
  </si>
  <si>
    <t>消費税及び地方消費税</t>
  </si>
  <si>
    <t>雑損失</t>
  </si>
  <si>
    <t>その他雑損失</t>
  </si>
  <si>
    <t>特別損失</t>
  </si>
  <si>
    <t>過年度損益修正損</t>
  </si>
  <si>
    <t>予備費</t>
  </si>
  <si>
    <t>資本的支出</t>
  </si>
  <si>
    <t>建設改良費</t>
  </si>
  <si>
    <t>病院建築費</t>
  </si>
  <si>
    <t>工事請負費</t>
  </si>
  <si>
    <t>資産購入費</t>
  </si>
  <si>
    <t>備品購入費</t>
  </si>
  <si>
    <t>その他資産購入費</t>
  </si>
  <si>
    <t>リース資産購入費</t>
  </si>
  <si>
    <t>病院債償還金</t>
  </si>
  <si>
    <t>平成26年度　病院事業会計　支出予算執行状況</t>
  </si>
  <si>
    <t>款</t>
  </si>
  <si>
    <t>項</t>
  </si>
  <si>
    <t>目</t>
  </si>
  <si>
    <t>節</t>
  </si>
  <si>
    <t>予算現額</t>
  </si>
  <si>
    <t>Ａ</t>
  </si>
  <si>
    <t>支出命令額</t>
  </si>
  <si>
    <t>４月</t>
  </si>
  <si>
    <t>５月</t>
  </si>
  <si>
    <t>６月</t>
  </si>
  <si>
    <t>第１四半期計</t>
  </si>
  <si>
    <t>７月</t>
  </si>
  <si>
    <t>８月</t>
  </si>
  <si>
    <t>９月</t>
  </si>
  <si>
    <t>第２四半期計</t>
  </si>
  <si>
    <t>10月</t>
  </si>
  <si>
    <t>11月</t>
  </si>
  <si>
    <t>12月</t>
  </si>
  <si>
    <t>第３四半期計</t>
  </si>
  <si>
    <t>１月</t>
  </si>
  <si>
    <t>２月</t>
  </si>
  <si>
    <t>３月</t>
  </si>
  <si>
    <t>第４四半期計</t>
  </si>
  <si>
    <t>【収益的支出】</t>
  </si>
  <si>
    <t>【資本的支出】</t>
  </si>
  <si>
    <t>Ｂ</t>
  </si>
  <si>
    <t>Ａ－Ｂ</t>
  </si>
  <si>
    <t>Ｂ／Ａ</t>
  </si>
  <si>
    <t>病院債手数料及び取扱諸費</t>
  </si>
  <si>
    <t>※地方公営企業法施行令第十八条の５により、現金の支出を伴わない経費については予算を超えて計上できることとされている。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</si>
</sst>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2"/>
      <name val="ＭＳ 明朝"/>
      <family val="1"/>
    </font>
    <font>
      <sz val="12"/>
      <color indexed="8"/>
      <name val="ＭＳ 明朝"/>
      <family val="1"/>
    </font>
    <font>
      <sz val="14"/>
      <name val="ＭＳ ゴシック"/>
      <family val="3"/>
    </font>
    <font>
      <sz val="6"/>
      <name val="ＭＳ 明朝"/>
      <family val="1"/>
    </font>
    <font>
      <sz val="11"/>
      <name val="ＭＳ ゴシック"/>
      <family val="3"/>
    </font>
    <font>
      <sz val="18"/>
      <name val="ＭＳ ゴシック"/>
      <family val="3"/>
    </font>
    <font>
      <sz val="16"/>
      <name val="ＭＳ 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8"/>
      <name val="ＭＳ 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right style="hair"/>
      <top style="thin"/>
      <bottom style="thin"/>
    </border>
    <border>
      <left style="thin"/>
      <right/>
      <top/>
      <bottom/>
    </border>
    <border>
      <left style="thin"/>
      <right style="hair"/>
      <top/>
      <bottom/>
    </border>
    <border>
      <left style="thin"/>
      <right style="thin"/>
      <top/>
      <bottom style="thin"/>
    </border>
    <border>
      <left style="thin"/>
      <right style="thin"/>
      <top style="hair"/>
      <bottom style="hair"/>
    </border>
    <border>
      <left style="thin"/>
      <right style="thin"/>
      <top/>
      <bottom style="hair"/>
    </border>
    <border>
      <left style="thin"/>
      <right style="thin"/>
      <top style="hair"/>
      <bottom/>
    </border>
    <border>
      <left style="thin"/>
      <right style="hair"/>
      <top/>
      <bottom style="thin"/>
    </border>
    <border>
      <left style="thin"/>
      <right style="thin"/>
      <top style="hair"/>
      <bottom style="thin"/>
    </border>
    <border>
      <left style="thin"/>
      <right style="thin"/>
      <top/>
      <bottom/>
    </border>
    <border>
      <left style="hair"/>
      <right style="hair"/>
      <top/>
      <bottom style="thin"/>
    </border>
    <border>
      <left style="hair"/>
      <right/>
      <top/>
      <bottom style="thin"/>
    </border>
    <border>
      <left/>
      <right style="hair"/>
      <top/>
      <bottom style="thin"/>
    </border>
    <border>
      <left style="thin"/>
      <right/>
      <top/>
      <bottom style="thin"/>
    </border>
    <border>
      <left style="hair"/>
      <right style="thin"/>
      <top/>
      <bottom style="thin"/>
    </border>
    <border>
      <left style="hair"/>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style="thin"/>
      <top style="hair"/>
      <bottom/>
    </border>
    <border>
      <left style="thin"/>
      <right style="hair"/>
      <top style="hair"/>
      <bottom/>
    </border>
    <border>
      <left style="hair"/>
      <right style="hair"/>
      <top style="hair"/>
      <bottom/>
    </border>
    <border>
      <left style="hair"/>
      <right/>
      <top style="hair"/>
      <bottom/>
    </border>
    <border>
      <left/>
      <right style="hair"/>
      <top style="hair"/>
      <bottom/>
    </border>
    <border>
      <left style="hair"/>
      <right style="thin"/>
      <top style="hair"/>
      <bottom style="thin"/>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top/>
      <bottom style="hair"/>
    </border>
    <border>
      <left/>
      <right style="hair"/>
      <top/>
      <bottom style="hair"/>
    </border>
    <border>
      <left style="hair"/>
      <right style="hair"/>
      <top/>
      <bottom style="hair"/>
    </border>
    <border>
      <left style="hair"/>
      <right style="thin"/>
      <top/>
      <bottom style="hair"/>
    </border>
    <border>
      <left style="thin"/>
      <right style="hair"/>
      <top/>
      <bottom style="hair"/>
    </border>
    <border>
      <left/>
      <right/>
      <top style="hair"/>
      <bottom style="thin"/>
    </border>
    <border>
      <left style="thin"/>
      <right/>
      <top style="thin"/>
      <bottom/>
    </border>
    <border>
      <left style="thin"/>
      <right style="hair"/>
      <top style="thin"/>
      <bottom/>
    </border>
    <border>
      <left style="hair"/>
      <right style="thin"/>
      <top style="thin"/>
      <bottom style="hair"/>
    </border>
    <border>
      <left style="thin"/>
      <right style="thin"/>
      <top style="thin"/>
      <bottom style="hair"/>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hair"/>
      <top style="thin"/>
      <bottom/>
    </border>
    <border>
      <left style="hair"/>
      <right style="thin"/>
      <top style="thin"/>
      <bottom/>
    </border>
    <border>
      <left style="hair"/>
      <right style="hair"/>
      <top/>
      <bottom/>
    </border>
    <border>
      <left style="hair"/>
      <right/>
      <top/>
      <bottom/>
    </border>
    <border>
      <left/>
      <right style="hair"/>
      <top/>
      <bottom/>
    </border>
    <border>
      <left/>
      <right/>
      <top style="thin"/>
      <bottom style="thin"/>
    </border>
    <border>
      <left/>
      <right style="hair"/>
      <top style="thin"/>
      <bottom/>
    </border>
    <border>
      <left style="thin"/>
      <right/>
      <top style="thin"/>
      <bottom style="thin"/>
    </border>
    <border>
      <left/>
      <right style="thin"/>
      <top/>
      <bottom style="thin"/>
    </border>
    <border>
      <left style="hair"/>
      <right style="thin"/>
      <top/>
      <bottom/>
    </border>
    <border>
      <left/>
      <right/>
      <top/>
      <bottom style="thin"/>
    </border>
    <border>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5">
    <xf numFmtId="0" fontId="0" fillId="0" borderId="0" xfId="0" applyAlignment="1">
      <alignment vertical="center"/>
    </xf>
    <xf numFmtId="0" fontId="2" fillId="0" borderId="0" xfId="0" applyFont="1" applyFill="1" applyAlignment="1">
      <alignment vertical="center"/>
    </xf>
    <xf numFmtId="38" fontId="4" fillId="0" borderId="0" xfId="48" applyFont="1" applyFill="1" applyAlignment="1">
      <alignment vertical="center"/>
    </xf>
    <xf numFmtId="0" fontId="4" fillId="0" borderId="0" xfId="0" applyFont="1" applyFill="1" applyAlignment="1">
      <alignment vertical="center"/>
    </xf>
    <xf numFmtId="38" fontId="4" fillId="0" borderId="0" xfId="48" applyFont="1" applyFill="1" applyAlignment="1">
      <alignment horizontal="right" vertical="center"/>
    </xf>
    <xf numFmtId="38" fontId="4" fillId="0" borderId="10" xfId="48" applyFont="1" applyFill="1" applyBorder="1" applyAlignment="1">
      <alignment horizontal="center" vertical="center"/>
    </xf>
    <xf numFmtId="38" fontId="4" fillId="0" borderId="11" xfId="48"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38" fontId="4" fillId="0" borderId="11" xfId="48" applyFont="1" applyFill="1" applyBorder="1" applyAlignment="1">
      <alignment vertical="center"/>
    </xf>
    <xf numFmtId="38" fontId="4" fillId="0" borderId="12" xfId="48" applyFont="1" applyFill="1" applyBorder="1" applyAlignment="1">
      <alignment vertical="center"/>
    </xf>
    <xf numFmtId="38" fontId="4" fillId="0" borderId="13" xfId="48" applyFont="1" applyFill="1" applyBorder="1" applyAlignment="1">
      <alignment vertical="center"/>
    </xf>
    <xf numFmtId="38" fontId="4" fillId="0" borderId="15" xfId="48" applyFont="1" applyFill="1" applyBorder="1" applyAlignment="1">
      <alignment vertical="center"/>
    </xf>
    <xf numFmtId="38" fontId="4" fillId="0" borderId="16" xfId="48"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38" fontId="4" fillId="0" borderId="20" xfId="48" applyFont="1" applyFill="1" applyBorder="1" applyAlignment="1">
      <alignment vertical="center"/>
    </xf>
    <xf numFmtId="9" fontId="4" fillId="0" borderId="20" xfId="42" applyFont="1" applyFill="1" applyBorder="1" applyAlignment="1">
      <alignment vertical="center"/>
    </xf>
    <xf numFmtId="38" fontId="4" fillId="0" borderId="21" xfId="48" applyFont="1" applyFill="1" applyBorder="1" applyAlignment="1">
      <alignment vertical="center"/>
    </xf>
    <xf numFmtId="9" fontId="4" fillId="0" borderId="21" xfId="42" applyFont="1" applyFill="1" applyBorder="1" applyAlignment="1">
      <alignment vertical="center"/>
    </xf>
    <xf numFmtId="38" fontId="4" fillId="0" borderId="22" xfId="48" applyFont="1" applyFill="1" applyBorder="1" applyAlignment="1">
      <alignment vertical="center"/>
    </xf>
    <xf numFmtId="9" fontId="4" fillId="0" borderId="22" xfId="42" applyFont="1" applyFill="1" applyBorder="1" applyAlignment="1">
      <alignment vertical="center"/>
    </xf>
    <xf numFmtId="0" fontId="4" fillId="0" borderId="23" xfId="0" applyFont="1" applyFill="1" applyBorder="1" applyAlignment="1">
      <alignment vertical="center"/>
    </xf>
    <xf numFmtId="38" fontId="4" fillId="0" borderId="24" xfId="48" applyFont="1" applyFill="1" applyBorder="1" applyAlignment="1">
      <alignment vertical="center"/>
    </xf>
    <xf numFmtId="9" fontId="4" fillId="0" borderId="24" xfId="42" applyFont="1" applyFill="1" applyBorder="1" applyAlignment="1">
      <alignment vertical="center"/>
    </xf>
    <xf numFmtId="0" fontId="4" fillId="0" borderId="25" xfId="0" applyFont="1" applyFill="1" applyBorder="1" applyAlignment="1">
      <alignment vertical="center"/>
    </xf>
    <xf numFmtId="38" fontId="4" fillId="0" borderId="19" xfId="48" applyFont="1" applyFill="1" applyBorder="1" applyAlignment="1">
      <alignment vertical="center"/>
    </xf>
    <xf numFmtId="9" fontId="4" fillId="0" borderId="19" xfId="42" applyFont="1" applyFill="1" applyBorder="1" applyAlignment="1">
      <alignment vertical="center"/>
    </xf>
    <xf numFmtId="38" fontId="4" fillId="0" borderId="23" xfId="48" applyFont="1" applyFill="1" applyBorder="1" applyAlignment="1">
      <alignment vertical="center"/>
    </xf>
    <xf numFmtId="38" fontId="4" fillId="0" borderId="26" xfId="48" applyFont="1" applyFill="1" applyBorder="1" applyAlignment="1">
      <alignment vertical="center"/>
    </xf>
    <xf numFmtId="38" fontId="4" fillId="0" borderId="27" xfId="48" applyFont="1" applyFill="1" applyBorder="1" applyAlignment="1">
      <alignment vertical="center"/>
    </xf>
    <xf numFmtId="38" fontId="4" fillId="0" borderId="28" xfId="48" applyFont="1" applyFill="1" applyBorder="1" applyAlignment="1">
      <alignment vertical="center"/>
    </xf>
    <xf numFmtId="38" fontId="4" fillId="0" borderId="0" xfId="48" applyFont="1" applyFill="1" applyBorder="1" applyAlignment="1">
      <alignment vertical="center"/>
    </xf>
    <xf numFmtId="0" fontId="4" fillId="0" borderId="0" xfId="0" applyFont="1" applyFill="1" applyBorder="1" applyAlignment="1">
      <alignment vertical="center"/>
    </xf>
    <xf numFmtId="0" fontId="4" fillId="0" borderId="29" xfId="0" applyFont="1" applyFill="1" applyBorder="1" applyAlignment="1">
      <alignment vertical="center"/>
    </xf>
    <xf numFmtId="38" fontId="4" fillId="0" borderId="30" xfId="48"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9" xfId="48" applyFont="1" applyFill="1" applyBorder="1" applyAlignment="1">
      <alignment horizontal="center" vertical="center"/>
    </xf>
    <xf numFmtId="38" fontId="4" fillId="0" borderId="12" xfId="48" applyFont="1" applyFill="1" applyBorder="1" applyAlignment="1">
      <alignment horizontal="center" vertical="center"/>
    </xf>
    <xf numFmtId="38" fontId="4" fillId="0" borderId="13" xfId="48" applyFont="1" applyFill="1" applyBorder="1" applyAlignment="1">
      <alignment horizontal="center" vertical="center"/>
    </xf>
    <xf numFmtId="38" fontId="4" fillId="0" borderId="15" xfId="48" applyFont="1" applyFill="1" applyBorder="1" applyAlignment="1">
      <alignment horizontal="center" vertical="center"/>
    </xf>
    <xf numFmtId="38" fontId="4" fillId="0" borderId="14" xfId="48" applyFont="1" applyFill="1" applyBorder="1" applyAlignment="1">
      <alignment horizontal="center" vertical="center"/>
    </xf>
    <xf numFmtId="38" fontId="4" fillId="0" borderId="11" xfId="48"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31" xfId="0" applyFont="1" applyFill="1" applyBorder="1" applyAlignment="1">
      <alignment vertical="center"/>
    </xf>
    <xf numFmtId="38" fontId="4" fillId="0" borderId="32" xfId="48" applyFont="1" applyFill="1" applyBorder="1" applyAlignment="1">
      <alignment vertical="center"/>
    </xf>
    <xf numFmtId="38" fontId="4" fillId="0" borderId="33" xfId="48" applyFont="1" applyFill="1" applyBorder="1" applyAlignment="1">
      <alignment vertical="center"/>
    </xf>
    <xf numFmtId="38" fontId="4" fillId="0" borderId="34" xfId="48" applyFont="1" applyFill="1" applyBorder="1" applyAlignment="1">
      <alignment vertical="center"/>
    </xf>
    <xf numFmtId="38" fontId="4" fillId="0" borderId="35" xfId="48" applyFont="1" applyFill="1" applyBorder="1" applyAlignment="1">
      <alignment vertical="center"/>
    </xf>
    <xf numFmtId="0" fontId="4" fillId="0" borderId="36" xfId="0" applyFont="1" applyFill="1" applyBorder="1" applyAlignment="1">
      <alignment vertical="center"/>
    </xf>
    <xf numFmtId="38" fontId="4" fillId="0" borderId="37" xfId="48" applyFont="1" applyFill="1" applyBorder="1" applyAlignment="1">
      <alignment vertical="center"/>
    </xf>
    <xf numFmtId="38" fontId="4" fillId="0" borderId="38" xfId="48" applyFont="1" applyFill="1" applyBorder="1" applyAlignment="1">
      <alignment vertical="center"/>
    </xf>
    <xf numFmtId="38" fontId="4" fillId="0" borderId="39" xfId="48" applyFont="1" applyFill="1" applyBorder="1" applyAlignment="1">
      <alignment vertical="center"/>
    </xf>
    <xf numFmtId="38" fontId="4" fillId="0" borderId="40" xfId="48" applyFont="1" applyFill="1" applyBorder="1" applyAlignment="1">
      <alignment vertical="center"/>
    </xf>
    <xf numFmtId="0" fontId="4" fillId="0" borderId="41" xfId="0" applyFont="1" applyFill="1" applyBorder="1" applyAlignment="1">
      <alignment vertical="center"/>
    </xf>
    <xf numFmtId="38" fontId="4" fillId="0" borderId="42" xfId="48" applyFont="1" applyFill="1" applyBorder="1" applyAlignment="1">
      <alignment vertical="center"/>
    </xf>
    <xf numFmtId="38" fontId="4" fillId="0" borderId="43" xfId="48" applyFont="1" applyFill="1" applyBorder="1" applyAlignment="1">
      <alignment vertical="center"/>
    </xf>
    <xf numFmtId="38" fontId="4" fillId="0" borderId="44" xfId="48" applyFont="1" applyFill="1" applyBorder="1" applyAlignment="1">
      <alignment vertical="center"/>
    </xf>
    <xf numFmtId="38" fontId="4" fillId="0" borderId="45" xfId="48" applyFont="1" applyFill="1" applyBorder="1" applyAlignment="1">
      <alignment vertical="center"/>
    </xf>
    <xf numFmtId="38" fontId="4" fillId="0" borderId="41" xfId="48" applyFont="1" applyFill="1" applyBorder="1" applyAlignment="1">
      <alignment vertical="center"/>
    </xf>
    <xf numFmtId="0" fontId="4" fillId="0" borderId="41" xfId="0" applyFont="1" applyFill="1" applyBorder="1" applyAlignment="1">
      <alignment vertical="center" shrinkToFit="1"/>
    </xf>
    <xf numFmtId="0" fontId="4" fillId="0" borderId="46" xfId="0" applyFont="1" applyFill="1" applyBorder="1" applyAlignment="1">
      <alignment vertical="center"/>
    </xf>
    <xf numFmtId="38" fontId="4" fillId="0" borderId="47" xfId="48" applyFont="1" applyFill="1" applyBorder="1" applyAlignment="1">
      <alignment vertical="center"/>
    </xf>
    <xf numFmtId="38" fontId="4" fillId="0" borderId="48" xfId="48" applyFont="1" applyFill="1" applyBorder="1" applyAlignment="1">
      <alignment vertical="center"/>
    </xf>
    <xf numFmtId="38" fontId="4" fillId="0" borderId="49" xfId="48" applyFont="1" applyFill="1" applyBorder="1" applyAlignment="1">
      <alignment vertical="center"/>
    </xf>
    <xf numFmtId="38" fontId="4" fillId="0" borderId="50" xfId="48" applyFont="1" applyFill="1" applyBorder="1" applyAlignment="1">
      <alignment vertical="center"/>
    </xf>
    <xf numFmtId="38" fontId="4" fillId="0" borderId="46" xfId="48" applyFont="1" applyFill="1" applyBorder="1" applyAlignment="1">
      <alignment vertical="center"/>
    </xf>
    <xf numFmtId="0" fontId="4" fillId="0" borderId="24" xfId="0" applyFont="1" applyFill="1" applyBorder="1" applyAlignment="1">
      <alignment vertical="center"/>
    </xf>
    <xf numFmtId="38" fontId="4" fillId="0" borderId="51" xfId="48" applyFont="1" applyFill="1" applyBorder="1" applyAlignment="1">
      <alignment vertical="center"/>
    </xf>
    <xf numFmtId="0" fontId="4" fillId="33" borderId="52"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38" fontId="4" fillId="33" borderId="11" xfId="48" applyFont="1" applyFill="1" applyBorder="1" applyAlignment="1">
      <alignment vertical="center"/>
    </xf>
    <xf numFmtId="38" fontId="4" fillId="33" borderId="12" xfId="48" applyFont="1" applyFill="1" applyBorder="1" applyAlignment="1">
      <alignment vertical="center"/>
    </xf>
    <xf numFmtId="38" fontId="4" fillId="33" borderId="13" xfId="48" applyFont="1" applyFill="1" applyBorder="1" applyAlignment="1">
      <alignment vertical="center"/>
    </xf>
    <xf numFmtId="38" fontId="4" fillId="33" borderId="15" xfId="48" applyFont="1" applyFill="1" applyBorder="1" applyAlignment="1">
      <alignment vertical="center"/>
    </xf>
    <xf numFmtId="38" fontId="4" fillId="33" borderId="16" xfId="48" applyFont="1" applyFill="1" applyBorder="1" applyAlignment="1">
      <alignment vertical="center"/>
    </xf>
    <xf numFmtId="9" fontId="4" fillId="33" borderId="11" xfId="42" applyFont="1" applyFill="1" applyBorder="1" applyAlignment="1">
      <alignment vertical="center"/>
    </xf>
    <xf numFmtId="0" fontId="4" fillId="33" borderId="18" xfId="0" applyFont="1" applyFill="1" applyBorder="1" applyAlignment="1">
      <alignment vertical="center"/>
    </xf>
    <xf numFmtId="0" fontId="4" fillId="33" borderId="53" xfId="0" applyFont="1" applyFill="1" applyBorder="1" applyAlignment="1">
      <alignment vertical="center"/>
    </xf>
    <xf numFmtId="0" fontId="4" fillId="33" borderId="54" xfId="0" applyFont="1" applyFill="1" applyBorder="1" applyAlignment="1">
      <alignment vertical="center"/>
    </xf>
    <xf numFmtId="38" fontId="4" fillId="33" borderId="55" xfId="48" applyFont="1" applyFill="1" applyBorder="1" applyAlignment="1">
      <alignment vertical="center"/>
    </xf>
    <xf numFmtId="38" fontId="4" fillId="33" borderId="56" xfId="48" applyFont="1" applyFill="1" applyBorder="1" applyAlignment="1">
      <alignment vertical="center"/>
    </xf>
    <xf numFmtId="38" fontId="4" fillId="33" borderId="57" xfId="48" applyFont="1" applyFill="1" applyBorder="1" applyAlignment="1">
      <alignment vertical="center"/>
    </xf>
    <xf numFmtId="38" fontId="4" fillId="33" borderId="58" xfId="48" applyFont="1" applyFill="1" applyBorder="1" applyAlignment="1">
      <alignment vertical="center"/>
    </xf>
    <xf numFmtId="38" fontId="4" fillId="33" borderId="59" xfId="48" applyFont="1" applyFill="1" applyBorder="1" applyAlignment="1">
      <alignment vertical="center"/>
    </xf>
    <xf numFmtId="9" fontId="4" fillId="33" borderId="55" xfId="42" applyFont="1" applyFill="1" applyBorder="1" applyAlignment="1">
      <alignment vertical="center"/>
    </xf>
    <xf numFmtId="38" fontId="4" fillId="33" borderId="21" xfId="48" applyFont="1" applyFill="1" applyBorder="1" applyAlignment="1">
      <alignment vertical="center"/>
    </xf>
    <xf numFmtId="9" fontId="4" fillId="33" borderId="21" xfId="42" applyFont="1" applyFill="1" applyBorder="1" applyAlignment="1">
      <alignment vertical="center"/>
    </xf>
    <xf numFmtId="0" fontId="4" fillId="33" borderId="60" xfId="0" applyFont="1" applyFill="1" applyBorder="1" applyAlignment="1">
      <alignment vertical="center"/>
    </xf>
    <xf numFmtId="0" fontId="4" fillId="33" borderId="61" xfId="0" applyFont="1" applyFill="1" applyBorder="1" applyAlignment="1">
      <alignment vertical="center"/>
    </xf>
    <xf numFmtId="38" fontId="4" fillId="33" borderId="25" xfId="48" applyFont="1" applyFill="1" applyBorder="1" applyAlignment="1">
      <alignment vertical="center"/>
    </xf>
    <xf numFmtId="38" fontId="4" fillId="33" borderId="18" xfId="48" applyFont="1" applyFill="1" applyBorder="1" applyAlignment="1">
      <alignment vertical="center"/>
    </xf>
    <xf numFmtId="38" fontId="4" fillId="33" borderId="62" xfId="48" applyFont="1" applyFill="1" applyBorder="1" applyAlignment="1">
      <alignment vertical="center"/>
    </xf>
    <xf numFmtId="38" fontId="4" fillId="33" borderId="63" xfId="48" applyFont="1" applyFill="1" applyBorder="1" applyAlignment="1">
      <alignment vertical="center"/>
    </xf>
    <xf numFmtId="38" fontId="4" fillId="33" borderId="64" xfId="48" applyFont="1" applyFill="1" applyBorder="1" applyAlignment="1">
      <alignment vertical="center"/>
    </xf>
    <xf numFmtId="38" fontId="4" fillId="33" borderId="10" xfId="48" applyFont="1" applyFill="1" applyBorder="1" applyAlignment="1">
      <alignment vertical="center"/>
    </xf>
    <xf numFmtId="9" fontId="4" fillId="33" borderId="10" xfId="42" applyFont="1" applyFill="1" applyBorder="1" applyAlignment="1">
      <alignment vertical="center"/>
    </xf>
    <xf numFmtId="0" fontId="4" fillId="33" borderId="15" xfId="0" applyFont="1" applyFill="1" applyBorder="1" applyAlignment="1">
      <alignment vertical="center"/>
    </xf>
    <xf numFmtId="38" fontId="4" fillId="33" borderId="14" xfId="48" applyFont="1" applyFill="1" applyBorder="1" applyAlignment="1">
      <alignment vertical="center"/>
    </xf>
    <xf numFmtId="38" fontId="4" fillId="33" borderId="65" xfId="48" applyFont="1" applyFill="1" applyBorder="1" applyAlignment="1">
      <alignment vertical="center"/>
    </xf>
    <xf numFmtId="0" fontId="4" fillId="33" borderId="66" xfId="0" applyFont="1" applyFill="1" applyBorder="1" applyAlignment="1">
      <alignment vertical="center"/>
    </xf>
    <xf numFmtId="0" fontId="4" fillId="33" borderId="67" xfId="0" applyFont="1" applyFill="1" applyBorder="1" applyAlignment="1">
      <alignment vertical="center"/>
    </xf>
    <xf numFmtId="0" fontId="4" fillId="33" borderId="68" xfId="0" applyFont="1" applyFill="1" applyBorder="1" applyAlignment="1">
      <alignment vertical="center"/>
    </xf>
    <xf numFmtId="38" fontId="4" fillId="33" borderId="69" xfId="48" applyFont="1" applyFill="1" applyBorder="1" applyAlignment="1">
      <alignment vertical="center"/>
    </xf>
    <xf numFmtId="38" fontId="4" fillId="33" borderId="0" xfId="48" applyFont="1" applyFill="1" applyBorder="1" applyAlignment="1">
      <alignment vertical="center"/>
    </xf>
    <xf numFmtId="9" fontId="4" fillId="33" borderId="25" xfId="42" applyFont="1" applyFill="1" applyBorder="1" applyAlignment="1">
      <alignment vertical="center"/>
    </xf>
    <xf numFmtId="0" fontId="4" fillId="33" borderId="0" xfId="0" applyFont="1" applyFill="1" applyAlignment="1">
      <alignment vertical="center"/>
    </xf>
    <xf numFmtId="38" fontId="4" fillId="33" borderId="19" xfId="48" applyFont="1" applyFill="1" applyBorder="1" applyAlignment="1">
      <alignment vertical="center"/>
    </xf>
    <xf numFmtId="38" fontId="4" fillId="33" borderId="28" xfId="48" applyFont="1" applyFill="1" applyBorder="1" applyAlignment="1">
      <alignment vertical="center"/>
    </xf>
    <xf numFmtId="38" fontId="4" fillId="33" borderId="26" xfId="48" applyFont="1" applyFill="1" applyBorder="1" applyAlignment="1">
      <alignment vertical="center"/>
    </xf>
    <xf numFmtId="38" fontId="4" fillId="33" borderId="30" xfId="48" applyFont="1" applyFill="1" applyBorder="1" applyAlignment="1">
      <alignment vertical="center"/>
    </xf>
    <xf numFmtId="38" fontId="4" fillId="33" borderId="23" xfId="48" applyFont="1" applyFill="1" applyBorder="1" applyAlignment="1">
      <alignment vertical="center"/>
    </xf>
    <xf numFmtId="38" fontId="4" fillId="33" borderId="70" xfId="48" applyFont="1" applyFill="1" applyBorder="1" applyAlignment="1">
      <alignment vertical="center"/>
    </xf>
    <xf numFmtId="9" fontId="4" fillId="33" borderId="19" xfId="42" applyFont="1" applyFill="1" applyBorder="1" applyAlignment="1">
      <alignment vertical="center"/>
    </xf>
    <xf numFmtId="38" fontId="4" fillId="0" borderId="67" xfId="48" applyFont="1" applyFill="1" applyBorder="1" applyAlignment="1">
      <alignment horizontal="center" vertical="center"/>
    </xf>
    <xf numFmtId="38" fontId="4" fillId="0" borderId="65" xfId="48" applyFont="1" applyFill="1" applyBorder="1" applyAlignment="1">
      <alignment horizontal="center" vertical="center"/>
    </xf>
    <xf numFmtId="38" fontId="4" fillId="0" borderId="71" xfId="48" applyFont="1" applyFill="1" applyBorder="1" applyAlignment="1">
      <alignment horizontal="center" vertical="center"/>
    </xf>
    <xf numFmtId="0" fontId="4" fillId="0" borderId="55" xfId="0" applyFont="1" applyBorder="1" applyAlignment="1">
      <alignment horizontal="center" vertical="center"/>
    </xf>
    <xf numFmtId="0" fontId="4" fillId="0" borderId="24" xfId="0" applyFont="1" applyBorder="1" applyAlignment="1">
      <alignment horizontal="center" vertical="center"/>
    </xf>
    <xf numFmtId="0" fontId="4" fillId="0" borderId="55" xfId="0" applyFont="1" applyFill="1" applyBorder="1" applyAlignment="1">
      <alignment horizontal="center" vertical="center"/>
    </xf>
    <xf numFmtId="0" fontId="4" fillId="0" borderId="24" xfId="0" applyFont="1" applyFill="1" applyBorder="1" applyAlignment="1">
      <alignment horizontal="center" vertical="center"/>
    </xf>
    <xf numFmtId="176" fontId="4" fillId="33" borderId="21" xfId="48" applyNumberFormat="1" applyFont="1" applyFill="1" applyBorder="1" applyAlignment="1">
      <alignment vertical="center"/>
    </xf>
    <xf numFmtId="176" fontId="4" fillId="0" borderId="22" xfId="48" applyNumberFormat="1" applyFont="1" applyFill="1" applyBorder="1" applyAlignment="1">
      <alignment vertical="center"/>
    </xf>
    <xf numFmtId="38" fontId="23" fillId="0" borderId="72" xfId="48" applyFont="1" applyFill="1" applyBorder="1" applyAlignment="1">
      <alignment horizontal="right" vertical="top"/>
    </xf>
    <xf numFmtId="38" fontId="4" fillId="33" borderId="54" xfId="48" applyFont="1" applyFill="1" applyBorder="1" applyAlignment="1">
      <alignment vertical="center"/>
    </xf>
    <xf numFmtId="38" fontId="4" fillId="0" borderId="31" xfId="48" applyFont="1" applyFill="1" applyBorder="1" applyAlignment="1">
      <alignment vertical="center"/>
    </xf>
    <xf numFmtId="38" fontId="4" fillId="0" borderId="36" xfId="48" applyFont="1" applyFill="1" applyBorder="1" applyAlignment="1">
      <alignment vertical="center"/>
    </xf>
    <xf numFmtId="38" fontId="4" fillId="0" borderId="14" xfId="48"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54"/>
  <sheetViews>
    <sheetView tabSelected="1" view="pageBreakPreview" zoomScaleSheetLayoutView="100" zoomScalePageLayoutView="0" workbookViewId="0" topLeftCell="A1">
      <pane xSplit="5" ySplit="4" topLeftCell="Q5" activePane="bottomRight" state="frozen"/>
      <selection pane="topLeft" activeCell="A1" sqref="A1"/>
      <selection pane="topRight" activeCell="F1" sqref="F1"/>
      <selection pane="bottomLeft" activeCell="A5" sqref="A5"/>
      <selection pane="bottomRight" activeCell="A1" sqref="A1"/>
    </sheetView>
  </sheetViews>
  <sheetFormatPr defaultColWidth="8.796875" defaultRowHeight="17.25" customHeight="1"/>
  <cols>
    <col min="1" max="3" width="2.5" style="3" customWidth="1"/>
    <col min="4" max="4" width="24.3984375" style="3" customWidth="1"/>
    <col min="5" max="5" width="14.59765625" style="2" customWidth="1"/>
    <col min="6" max="8" width="12.5" style="2" customWidth="1"/>
    <col min="9" max="9" width="14.59765625" style="2" customWidth="1"/>
    <col min="10" max="11" width="10.59765625" style="2" customWidth="1"/>
    <col min="12" max="12" width="12.59765625" style="2" customWidth="1"/>
    <col min="13" max="13" width="14.59765625" style="2" customWidth="1"/>
    <col min="14" max="15" width="11.59765625" style="2" customWidth="1"/>
    <col min="16" max="16" width="12.69921875" style="2" customWidth="1"/>
    <col min="17" max="17" width="14.59765625" style="2" customWidth="1"/>
    <col min="18" max="20" width="14.19921875" style="2" customWidth="1"/>
    <col min="21" max="22" width="14.59765625" style="2" customWidth="1"/>
    <col min="23" max="23" width="14" style="2" customWidth="1"/>
    <col min="24" max="24" width="8.5" style="3" bestFit="1" customWidth="1"/>
    <col min="25" max="16384" width="9" style="3" customWidth="1"/>
  </cols>
  <sheetData>
    <row r="1" spans="1:4" ht="33" customHeight="1">
      <c r="A1" s="40" t="s">
        <v>47</v>
      </c>
      <c r="B1" s="1"/>
      <c r="C1" s="1"/>
      <c r="D1" s="1"/>
    </row>
    <row r="2" spans="1:23" ht="18.75">
      <c r="A2" s="41" t="s">
        <v>71</v>
      </c>
      <c r="V2" s="4"/>
      <c r="W2" s="2" t="s">
        <v>1</v>
      </c>
    </row>
    <row r="3" spans="1:24" ht="27">
      <c r="A3" s="124" t="s">
        <v>48</v>
      </c>
      <c r="B3" s="124" t="s">
        <v>49</v>
      </c>
      <c r="C3" s="124" t="s">
        <v>50</v>
      </c>
      <c r="D3" s="126" t="s">
        <v>51</v>
      </c>
      <c r="E3" s="5" t="s">
        <v>52</v>
      </c>
      <c r="F3" s="121" t="s">
        <v>54</v>
      </c>
      <c r="G3" s="122"/>
      <c r="H3" s="122"/>
      <c r="I3" s="122"/>
      <c r="J3" s="122"/>
      <c r="K3" s="122"/>
      <c r="L3" s="122"/>
      <c r="M3" s="122"/>
      <c r="N3" s="122"/>
      <c r="O3" s="122"/>
      <c r="P3" s="122"/>
      <c r="Q3" s="122"/>
      <c r="R3" s="122"/>
      <c r="S3" s="122"/>
      <c r="T3" s="122"/>
      <c r="U3" s="123"/>
      <c r="V3" s="5" t="s">
        <v>2</v>
      </c>
      <c r="W3" s="5" t="s">
        <v>3</v>
      </c>
      <c r="X3" s="7" t="s">
        <v>4</v>
      </c>
    </row>
    <row r="4" spans="1:24" s="8" customFormat="1" ht="15.75" customHeight="1">
      <c r="A4" s="125"/>
      <c r="B4" s="125"/>
      <c r="C4" s="125"/>
      <c r="D4" s="127"/>
      <c r="E4" s="42" t="s">
        <v>53</v>
      </c>
      <c r="F4" s="43" t="s">
        <v>55</v>
      </c>
      <c r="G4" s="44" t="s">
        <v>56</v>
      </c>
      <c r="H4" s="45" t="s">
        <v>57</v>
      </c>
      <c r="I4" s="6" t="s">
        <v>58</v>
      </c>
      <c r="J4" s="43" t="s">
        <v>59</v>
      </c>
      <c r="K4" s="44" t="s">
        <v>60</v>
      </c>
      <c r="L4" s="45" t="s">
        <v>61</v>
      </c>
      <c r="M4" s="6" t="s">
        <v>62</v>
      </c>
      <c r="N4" s="43" t="s">
        <v>63</v>
      </c>
      <c r="O4" s="44" t="s">
        <v>64</v>
      </c>
      <c r="P4" s="46" t="s">
        <v>65</v>
      </c>
      <c r="Q4" s="47" t="s">
        <v>66</v>
      </c>
      <c r="R4" s="43" t="s">
        <v>67</v>
      </c>
      <c r="S4" s="44" t="s">
        <v>68</v>
      </c>
      <c r="T4" s="46" t="s">
        <v>69</v>
      </c>
      <c r="U4" s="47" t="s">
        <v>70</v>
      </c>
      <c r="V4" s="42" t="s">
        <v>73</v>
      </c>
      <c r="W4" s="42" t="s">
        <v>74</v>
      </c>
      <c r="X4" s="48" t="s">
        <v>75</v>
      </c>
    </row>
    <row r="5" spans="1:24" ht="15.75" customHeight="1">
      <c r="A5" s="74" t="s">
        <v>5</v>
      </c>
      <c r="B5" s="75"/>
      <c r="C5" s="76"/>
      <c r="D5" s="77"/>
      <c r="E5" s="78">
        <f>E6+E27+E37+E39</f>
        <v>1055627000</v>
      </c>
      <c r="F5" s="79">
        <f>F6+F27+F37+F39</f>
        <v>422996430</v>
      </c>
      <c r="G5" s="80">
        <f>G6+G27+G37+G39</f>
        <v>101193310</v>
      </c>
      <c r="H5" s="81">
        <f>H6+H27+H37+H39</f>
        <v>147574844</v>
      </c>
      <c r="I5" s="78">
        <f>SUM(F5:H5)</f>
        <v>671764584</v>
      </c>
      <c r="J5" s="79">
        <f>J6+J27+J37+J39</f>
        <v>6909220</v>
      </c>
      <c r="K5" s="80">
        <f>K6+K27+K37+K39</f>
        <v>6986400</v>
      </c>
      <c r="L5" s="81">
        <f>L6+L27+L37+L39</f>
        <v>33195936</v>
      </c>
      <c r="M5" s="78">
        <f>SUM(J5:L5)</f>
        <v>47091556</v>
      </c>
      <c r="N5" s="82">
        <f>N6+N27+N37+N39</f>
        <v>6680530</v>
      </c>
      <c r="O5" s="80">
        <f>O6+O27+O37+O39</f>
        <v>6523780</v>
      </c>
      <c r="P5" s="81">
        <f>P6+P27+P37+P39</f>
        <v>51662945</v>
      </c>
      <c r="Q5" s="78">
        <f>SUM(N5:P5)</f>
        <v>64867255</v>
      </c>
      <c r="R5" s="79">
        <f>R6+R27+R37+R39</f>
        <v>6534600</v>
      </c>
      <c r="S5" s="80">
        <f>S6+S27+S37+S39</f>
        <v>6442850</v>
      </c>
      <c r="T5" s="105">
        <f>T6+T27+T37+T39</f>
        <v>245035809</v>
      </c>
      <c r="U5" s="78">
        <f>SUM(R5:T5)</f>
        <v>258013259</v>
      </c>
      <c r="V5" s="78">
        <f>I5+M5+Q5+U5</f>
        <v>1041736654</v>
      </c>
      <c r="W5" s="78">
        <f>E5-V5</f>
        <v>13890346</v>
      </c>
      <c r="X5" s="83">
        <f aca="true" t="shared" si="0" ref="X5:X39">V5/E5</f>
        <v>0.9868416154569749</v>
      </c>
    </row>
    <row r="6" spans="1:24" ht="15.75" customHeight="1">
      <c r="A6" s="17"/>
      <c r="B6" s="84" t="s">
        <v>6</v>
      </c>
      <c r="C6" s="76"/>
      <c r="D6" s="77"/>
      <c r="E6" s="78">
        <f>E7+E14+E18+E23+E25</f>
        <v>993728000</v>
      </c>
      <c r="F6" s="79">
        <f>F7+F14+F18+F23+F25</f>
        <v>422995380</v>
      </c>
      <c r="G6" s="80">
        <f>G7+G14+G18+G23+G25</f>
        <v>101193310</v>
      </c>
      <c r="H6" s="81">
        <f>H7+H14+H18+H23+H25</f>
        <v>147574844</v>
      </c>
      <c r="I6" s="78">
        <f>SUM(F6:H6)</f>
        <v>671763534</v>
      </c>
      <c r="J6" s="79">
        <f>J7+J14+J18+J23+J25</f>
        <v>6909220</v>
      </c>
      <c r="K6" s="80">
        <f>K7+K14+K18+K23+K25</f>
        <v>6986400</v>
      </c>
      <c r="L6" s="81">
        <f>L7+L14+L18+L23+L25</f>
        <v>13075180</v>
      </c>
      <c r="M6" s="78">
        <f>SUM(J6:L6)</f>
        <v>26970800</v>
      </c>
      <c r="N6" s="82">
        <f>N7+N14+N18+N23+N25</f>
        <v>6680530</v>
      </c>
      <c r="O6" s="80">
        <f>O7+O14+O18+O23+O25</f>
        <v>6436630</v>
      </c>
      <c r="P6" s="81">
        <f>P7+P14+P18+P23+P25</f>
        <v>51662945</v>
      </c>
      <c r="Q6" s="78">
        <f>SUM(N6:P6)</f>
        <v>64780105</v>
      </c>
      <c r="R6" s="79">
        <f>R7+R14+R18+R23+R25</f>
        <v>6531200</v>
      </c>
      <c r="S6" s="80">
        <f>S7+S14+S18+S23+S25</f>
        <v>6442850</v>
      </c>
      <c r="T6" s="105">
        <f>T7+T14+T18+T23+T25</f>
        <v>213011841</v>
      </c>
      <c r="U6" s="78">
        <f>SUM(R6:T6)</f>
        <v>225985891</v>
      </c>
      <c r="V6" s="78">
        <f aca="true" t="shared" si="1" ref="V6:V39">I6+M6+Q6+U6</f>
        <v>989500330</v>
      </c>
      <c r="W6" s="78">
        <f aca="true" t="shared" si="2" ref="W6:W39">E6-V6</f>
        <v>4227670</v>
      </c>
      <c r="X6" s="83">
        <f t="shared" si="0"/>
        <v>0.9957456466960778</v>
      </c>
    </row>
    <row r="7" spans="1:24" ht="15.75" customHeight="1">
      <c r="A7" s="17"/>
      <c r="B7" s="17"/>
      <c r="C7" s="85" t="s">
        <v>7</v>
      </c>
      <c r="D7" s="86"/>
      <c r="E7" s="87">
        <f>SUM(E8:E13)</f>
        <v>33834000</v>
      </c>
      <c r="F7" s="88">
        <f>SUM(F8:F13)</f>
        <v>22995380</v>
      </c>
      <c r="G7" s="89">
        <f>SUM(G8:G13)</f>
        <v>7560</v>
      </c>
      <c r="H7" s="90">
        <f>SUM(H8:H13)</f>
        <v>524308</v>
      </c>
      <c r="I7" s="87">
        <f>SUM(F7:H7)</f>
        <v>23527248</v>
      </c>
      <c r="J7" s="88">
        <f>SUM(J8:J13)</f>
        <v>176200</v>
      </c>
      <c r="K7" s="89">
        <f>SUM(K8:K13)</f>
        <v>82080</v>
      </c>
      <c r="L7" s="90">
        <f>SUM(L8:L13)</f>
        <v>6534210</v>
      </c>
      <c r="M7" s="87">
        <f>SUM(J7:L7)</f>
        <v>6792490</v>
      </c>
      <c r="N7" s="91">
        <f>SUM(N8:N13)</f>
        <v>52920</v>
      </c>
      <c r="O7" s="89">
        <f>SUM(O8:O13)</f>
        <v>75600</v>
      </c>
      <c r="P7" s="90">
        <f>SUM(P8:P13)</f>
        <v>101520</v>
      </c>
      <c r="Q7" s="87">
        <f>SUM(N7:P7)</f>
        <v>230040</v>
      </c>
      <c r="R7" s="88">
        <f>SUM(R8:R13)</f>
        <v>127440</v>
      </c>
      <c r="S7" s="89">
        <f>SUM(S8:S13)</f>
        <v>95040</v>
      </c>
      <c r="T7" s="131">
        <f>SUM(T8:T13)</f>
        <v>2425408</v>
      </c>
      <c r="U7" s="87">
        <f>SUM(R7:T7)</f>
        <v>2647888</v>
      </c>
      <c r="V7" s="87">
        <f t="shared" si="1"/>
        <v>33197666</v>
      </c>
      <c r="W7" s="87">
        <f t="shared" si="2"/>
        <v>636334</v>
      </c>
      <c r="X7" s="92">
        <f t="shared" si="0"/>
        <v>0.9811924691139091</v>
      </c>
    </row>
    <row r="8" spans="1:24" ht="15.75" customHeight="1">
      <c r="A8" s="17"/>
      <c r="B8" s="17"/>
      <c r="C8" s="18"/>
      <c r="D8" s="49" t="s">
        <v>8</v>
      </c>
      <c r="E8" s="20">
        <v>2088000</v>
      </c>
      <c r="F8" s="50">
        <v>0</v>
      </c>
      <c r="G8" s="51">
        <v>0</v>
      </c>
      <c r="H8" s="52">
        <v>507600</v>
      </c>
      <c r="I8" s="20">
        <f>SUM(F8:H8)</f>
        <v>507600</v>
      </c>
      <c r="J8" s="50">
        <v>116640</v>
      </c>
      <c r="K8" s="51">
        <v>74520</v>
      </c>
      <c r="L8" s="52">
        <v>61560</v>
      </c>
      <c r="M8" s="20">
        <f>SUM(J8:L8)</f>
        <v>252720</v>
      </c>
      <c r="N8" s="53">
        <v>45360</v>
      </c>
      <c r="O8" s="51">
        <v>68040</v>
      </c>
      <c r="P8" s="52">
        <v>93960</v>
      </c>
      <c r="Q8" s="20">
        <f>SUM(N8:P8)</f>
        <v>207360</v>
      </c>
      <c r="R8" s="50">
        <v>119880</v>
      </c>
      <c r="S8" s="51">
        <v>87480</v>
      </c>
      <c r="T8" s="132">
        <v>867400</v>
      </c>
      <c r="U8" s="20">
        <f>SUM(R8:T8)</f>
        <v>1074760</v>
      </c>
      <c r="V8" s="20">
        <f t="shared" si="1"/>
        <v>2042440</v>
      </c>
      <c r="W8" s="20">
        <f t="shared" si="2"/>
        <v>45560</v>
      </c>
      <c r="X8" s="21">
        <f t="shared" si="0"/>
        <v>0.9781800766283525</v>
      </c>
    </row>
    <row r="9" spans="1:24" ht="15.75" customHeight="1">
      <c r="A9" s="17"/>
      <c r="B9" s="17"/>
      <c r="C9" s="18"/>
      <c r="D9" s="49" t="s">
        <v>9</v>
      </c>
      <c r="E9" s="20">
        <v>106000</v>
      </c>
      <c r="F9" s="50">
        <v>7350</v>
      </c>
      <c r="G9" s="51">
        <v>7560</v>
      </c>
      <c r="H9" s="52">
        <v>16708</v>
      </c>
      <c r="I9" s="20">
        <f aca="true" t="shared" si="3" ref="I9:I39">SUM(F9:H9)</f>
        <v>31618</v>
      </c>
      <c r="J9" s="50">
        <v>7560</v>
      </c>
      <c r="K9" s="51">
        <v>7560</v>
      </c>
      <c r="L9" s="52">
        <v>7560</v>
      </c>
      <c r="M9" s="20">
        <f aca="true" t="shared" si="4" ref="M9:M39">SUM(J9:L9)</f>
        <v>22680</v>
      </c>
      <c r="N9" s="53">
        <v>7560</v>
      </c>
      <c r="O9" s="51">
        <v>7560</v>
      </c>
      <c r="P9" s="52">
        <v>7560</v>
      </c>
      <c r="Q9" s="20">
        <f aca="true" t="shared" si="5" ref="Q9:Q39">SUM(N9:P9)</f>
        <v>22680</v>
      </c>
      <c r="R9" s="50">
        <v>7560</v>
      </c>
      <c r="S9" s="51">
        <v>7560</v>
      </c>
      <c r="T9" s="132">
        <v>7560</v>
      </c>
      <c r="U9" s="20">
        <f aca="true" t="shared" si="6" ref="U9:U39">SUM(R9:T9)</f>
        <v>22680</v>
      </c>
      <c r="V9" s="20">
        <f t="shared" si="1"/>
        <v>99658</v>
      </c>
      <c r="W9" s="20">
        <f t="shared" si="2"/>
        <v>6342</v>
      </c>
      <c r="X9" s="21">
        <f t="shared" si="0"/>
        <v>0.9401698113207547</v>
      </c>
    </row>
    <row r="10" spans="1:24" ht="15.75" customHeight="1">
      <c r="A10" s="17"/>
      <c r="B10" s="17"/>
      <c r="C10" s="18"/>
      <c r="D10" s="49" t="s">
        <v>10</v>
      </c>
      <c r="E10" s="20">
        <v>6932000</v>
      </c>
      <c r="F10" s="50">
        <v>0</v>
      </c>
      <c r="G10" s="51">
        <v>0</v>
      </c>
      <c r="H10" s="52">
        <v>0</v>
      </c>
      <c r="I10" s="20">
        <f t="shared" si="3"/>
        <v>0</v>
      </c>
      <c r="J10" s="50">
        <v>0</v>
      </c>
      <c r="K10" s="51">
        <v>0</v>
      </c>
      <c r="L10" s="52">
        <v>6931720</v>
      </c>
      <c r="M10" s="20">
        <f t="shared" si="4"/>
        <v>6931720</v>
      </c>
      <c r="N10" s="53">
        <v>0</v>
      </c>
      <c r="O10" s="51">
        <v>0</v>
      </c>
      <c r="P10" s="52">
        <v>0</v>
      </c>
      <c r="Q10" s="20">
        <f t="shared" si="5"/>
        <v>0</v>
      </c>
      <c r="R10" s="50"/>
      <c r="S10" s="51"/>
      <c r="T10" s="132"/>
      <c r="U10" s="20">
        <f t="shared" si="6"/>
        <v>0</v>
      </c>
      <c r="V10" s="20">
        <f t="shared" si="1"/>
        <v>6931720</v>
      </c>
      <c r="W10" s="20">
        <f t="shared" si="2"/>
        <v>280</v>
      </c>
      <c r="X10" s="21">
        <f t="shared" si="0"/>
        <v>0.9999596076168494</v>
      </c>
    </row>
    <row r="11" spans="1:24" ht="15.75" customHeight="1">
      <c r="A11" s="17"/>
      <c r="B11" s="17"/>
      <c r="C11" s="18"/>
      <c r="D11" s="49" t="s">
        <v>11</v>
      </c>
      <c r="E11" s="20">
        <v>1593000</v>
      </c>
      <c r="F11" s="50">
        <v>0</v>
      </c>
      <c r="G11" s="51">
        <v>0</v>
      </c>
      <c r="H11" s="52">
        <v>0</v>
      </c>
      <c r="I11" s="20">
        <f t="shared" si="3"/>
        <v>0</v>
      </c>
      <c r="J11" s="50">
        <v>0</v>
      </c>
      <c r="K11" s="51">
        <v>0</v>
      </c>
      <c r="L11" s="52">
        <v>0</v>
      </c>
      <c r="M11" s="20">
        <f t="shared" si="4"/>
        <v>0</v>
      </c>
      <c r="N11" s="53">
        <v>0</v>
      </c>
      <c r="O11" s="51">
        <v>0</v>
      </c>
      <c r="P11" s="52">
        <v>0</v>
      </c>
      <c r="Q11" s="20">
        <f t="shared" si="5"/>
        <v>0</v>
      </c>
      <c r="R11" s="50"/>
      <c r="S11" s="51"/>
      <c r="T11" s="132">
        <v>1550448</v>
      </c>
      <c r="U11" s="20">
        <f t="shared" si="6"/>
        <v>1550448</v>
      </c>
      <c r="V11" s="20">
        <f t="shared" si="1"/>
        <v>1550448</v>
      </c>
      <c r="W11" s="20">
        <f t="shared" si="2"/>
        <v>42552</v>
      </c>
      <c r="X11" s="21">
        <f>V11/E11</f>
        <v>0.9732881355932204</v>
      </c>
    </row>
    <row r="12" spans="1:24" ht="15.75" customHeight="1">
      <c r="A12" s="17"/>
      <c r="B12" s="17"/>
      <c r="C12" s="18"/>
      <c r="D12" s="54" t="s">
        <v>12</v>
      </c>
      <c r="E12" s="24">
        <v>22989000</v>
      </c>
      <c r="F12" s="55">
        <v>22988030</v>
      </c>
      <c r="G12" s="56">
        <v>0</v>
      </c>
      <c r="H12" s="57">
        <v>0</v>
      </c>
      <c r="I12" s="20">
        <f t="shared" si="3"/>
        <v>22988030</v>
      </c>
      <c r="J12" s="55">
        <v>0</v>
      </c>
      <c r="K12" s="56">
        <v>0</v>
      </c>
      <c r="L12" s="57">
        <v>-540630</v>
      </c>
      <c r="M12" s="20">
        <f t="shared" si="4"/>
        <v>-540630</v>
      </c>
      <c r="N12" s="58">
        <v>0</v>
      </c>
      <c r="O12" s="56">
        <v>0</v>
      </c>
      <c r="P12" s="57">
        <v>0</v>
      </c>
      <c r="Q12" s="20">
        <f t="shared" si="5"/>
        <v>0</v>
      </c>
      <c r="R12" s="55"/>
      <c r="S12" s="56"/>
      <c r="T12" s="133"/>
      <c r="U12" s="20">
        <f t="shared" si="6"/>
        <v>0</v>
      </c>
      <c r="V12" s="20">
        <f t="shared" si="1"/>
        <v>22447400</v>
      </c>
      <c r="W12" s="20">
        <f>E12-V12</f>
        <v>541600</v>
      </c>
      <c r="X12" s="21">
        <f>V12/E12</f>
        <v>0.9764409065205099</v>
      </c>
    </row>
    <row r="13" spans="1:24" ht="15.75" customHeight="1">
      <c r="A13" s="17"/>
      <c r="B13" s="17"/>
      <c r="C13" s="26"/>
      <c r="D13" s="59" t="s">
        <v>13</v>
      </c>
      <c r="E13" s="27">
        <v>126000</v>
      </c>
      <c r="F13" s="60">
        <v>0</v>
      </c>
      <c r="G13" s="61">
        <v>0</v>
      </c>
      <c r="H13" s="62">
        <v>0</v>
      </c>
      <c r="I13" s="27">
        <f t="shared" si="3"/>
        <v>0</v>
      </c>
      <c r="J13" s="60">
        <v>52000</v>
      </c>
      <c r="K13" s="61">
        <v>0</v>
      </c>
      <c r="L13" s="62">
        <v>74000</v>
      </c>
      <c r="M13" s="27">
        <f t="shared" si="4"/>
        <v>126000</v>
      </c>
      <c r="N13" s="63">
        <v>0</v>
      </c>
      <c r="O13" s="61">
        <v>0</v>
      </c>
      <c r="P13" s="62">
        <v>0</v>
      </c>
      <c r="Q13" s="27">
        <f t="shared" si="5"/>
        <v>0</v>
      </c>
      <c r="R13" s="60"/>
      <c r="S13" s="61"/>
      <c r="T13" s="64"/>
      <c r="U13" s="27">
        <f t="shared" si="6"/>
        <v>0</v>
      </c>
      <c r="V13" s="27">
        <f t="shared" si="1"/>
        <v>126000</v>
      </c>
      <c r="W13" s="27">
        <f t="shared" si="2"/>
        <v>0</v>
      </c>
      <c r="X13" s="28">
        <f t="shared" si="0"/>
        <v>1</v>
      </c>
    </row>
    <row r="14" spans="1:24" ht="15.75" customHeight="1">
      <c r="A14" s="17"/>
      <c r="B14" s="17"/>
      <c r="C14" s="85" t="s">
        <v>14</v>
      </c>
      <c r="D14" s="86"/>
      <c r="E14" s="87">
        <f>SUM(E15:E17)</f>
        <v>758540000</v>
      </c>
      <c r="F14" s="88">
        <f>SUM(F15:F17)</f>
        <v>400000000</v>
      </c>
      <c r="G14" s="89">
        <f>SUM(G15:G17)</f>
        <v>101185750</v>
      </c>
      <c r="H14" s="90">
        <f>SUM(H15:H17)</f>
        <v>147014680</v>
      </c>
      <c r="I14" s="87">
        <f t="shared" si="3"/>
        <v>648200430</v>
      </c>
      <c r="J14" s="88">
        <f>SUM(J15:J17)</f>
        <v>6637440</v>
      </c>
      <c r="K14" s="89">
        <f>SUM(K15:K17)</f>
        <v>6904320</v>
      </c>
      <c r="L14" s="90">
        <f>SUM(L15:L17)</f>
        <v>6540970</v>
      </c>
      <c r="M14" s="87">
        <f t="shared" si="4"/>
        <v>20082730</v>
      </c>
      <c r="N14" s="91">
        <f>SUM(N15:N17)</f>
        <v>6627610</v>
      </c>
      <c r="O14" s="89">
        <f>SUM(O15:O17)</f>
        <v>6361030</v>
      </c>
      <c r="P14" s="90">
        <f>SUM(P15:P17)</f>
        <v>51561425</v>
      </c>
      <c r="Q14" s="87">
        <f t="shared" si="5"/>
        <v>64550065</v>
      </c>
      <c r="R14" s="88">
        <f>SUM(R15:R17)</f>
        <v>6403760</v>
      </c>
      <c r="S14" s="89">
        <f>SUM(S15:S17)</f>
        <v>6347810</v>
      </c>
      <c r="T14" s="131">
        <f>SUM(T15:T17)</f>
        <v>9312855</v>
      </c>
      <c r="U14" s="87">
        <f t="shared" si="6"/>
        <v>22064425</v>
      </c>
      <c r="V14" s="87">
        <f t="shared" si="1"/>
        <v>754897650</v>
      </c>
      <c r="W14" s="93">
        <f t="shared" si="2"/>
        <v>3642350</v>
      </c>
      <c r="X14" s="94">
        <f t="shared" si="0"/>
        <v>0.9951982097186701</v>
      </c>
    </row>
    <row r="15" spans="1:24" ht="15.75" customHeight="1">
      <c r="A15" s="17"/>
      <c r="B15" s="17"/>
      <c r="C15" s="18"/>
      <c r="D15" s="49" t="s">
        <v>15</v>
      </c>
      <c r="E15" s="20">
        <v>727613000</v>
      </c>
      <c r="F15" s="50">
        <v>400000000</v>
      </c>
      <c r="G15" s="51">
        <v>100000000</v>
      </c>
      <c r="H15" s="52">
        <v>140000000</v>
      </c>
      <c r="I15" s="20">
        <f t="shared" si="3"/>
        <v>640000000</v>
      </c>
      <c r="J15" s="50">
        <v>5000000</v>
      </c>
      <c r="K15" s="51">
        <v>5000000</v>
      </c>
      <c r="L15" s="52">
        <v>5000000</v>
      </c>
      <c r="M15" s="20">
        <f t="shared" si="4"/>
        <v>15000000</v>
      </c>
      <c r="N15" s="53">
        <v>5000000</v>
      </c>
      <c r="O15" s="51">
        <v>5000000</v>
      </c>
      <c r="P15" s="52">
        <v>50000000</v>
      </c>
      <c r="Q15" s="20">
        <f t="shared" si="5"/>
        <v>60000000</v>
      </c>
      <c r="R15" s="50">
        <v>5000000</v>
      </c>
      <c r="S15" s="51">
        <v>5000000</v>
      </c>
      <c r="T15" s="132">
        <v>2613000</v>
      </c>
      <c r="U15" s="20">
        <f t="shared" si="6"/>
        <v>12613000</v>
      </c>
      <c r="V15" s="20">
        <f t="shared" si="1"/>
        <v>727613000</v>
      </c>
      <c r="W15" s="20">
        <f t="shared" si="2"/>
        <v>0</v>
      </c>
      <c r="X15" s="21">
        <f t="shared" si="0"/>
        <v>1</v>
      </c>
    </row>
    <row r="16" spans="1:24" ht="15.75" customHeight="1">
      <c r="A16" s="17"/>
      <c r="B16" s="17"/>
      <c r="C16" s="18"/>
      <c r="D16" s="49" t="s">
        <v>16</v>
      </c>
      <c r="E16" s="20">
        <v>3888000</v>
      </c>
      <c r="F16" s="50">
        <v>0</v>
      </c>
      <c r="G16" s="51">
        <v>0</v>
      </c>
      <c r="H16" s="52">
        <v>0</v>
      </c>
      <c r="I16" s="20">
        <f t="shared" si="3"/>
        <v>0</v>
      </c>
      <c r="J16" s="50">
        <v>0</v>
      </c>
      <c r="K16" s="51">
        <v>0</v>
      </c>
      <c r="L16" s="52">
        <v>0</v>
      </c>
      <c r="M16" s="20">
        <f t="shared" si="4"/>
        <v>0</v>
      </c>
      <c r="N16" s="53">
        <v>0</v>
      </c>
      <c r="O16" s="51">
        <v>0</v>
      </c>
      <c r="P16" s="52">
        <v>0</v>
      </c>
      <c r="Q16" s="20">
        <f t="shared" si="5"/>
        <v>0</v>
      </c>
      <c r="R16" s="50"/>
      <c r="S16" s="51"/>
      <c r="T16" s="132">
        <v>1750000</v>
      </c>
      <c r="U16" s="20">
        <f t="shared" si="6"/>
        <v>1750000</v>
      </c>
      <c r="V16" s="20">
        <f t="shared" si="1"/>
        <v>1750000</v>
      </c>
      <c r="W16" s="20">
        <f t="shared" si="2"/>
        <v>2138000</v>
      </c>
      <c r="X16" s="21">
        <f t="shared" si="0"/>
        <v>0.45010288065843623</v>
      </c>
    </row>
    <row r="17" spans="1:24" ht="15.75" customHeight="1">
      <c r="A17" s="17"/>
      <c r="B17" s="17"/>
      <c r="C17" s="18"/>
      <c r="D17" s="54" t="s">
        <v>17</v>
      </c>
      <c r="E17" s="24">
        <v>27039000</v>
      </c>
      <c r="F17" s="55">
        <v>0</v>
      </c>
      <c r="G17" s="56">
        <v>1185750</v>
      </c>
      <c r="H17" s="57">
        <v>7014680</v>
      </c>
      <c r="I17" s="24">
        <f t="shared" si="3"/>
        <v>8200430</v>
      </c>
      <c r="J17" s="55">
        <v>1637440</v>
      </c>
      <c r="K17" s="56">
        <v>1904320</v>
      </c>
      <c r="L17" s="57">
        <v>1540970</v>
      </c>
      <c r="M17" s="24">
        <f t="shared" si="4"/>
        <v>5082730</v>
      </c>
      <c r="N17" s="58">
        <v>1627610</v>
      </c>
      <c r="O17" s="56">
        <v>1361030</v>
      </c>
      <c r="P17" s="57">
        <v>1561425</v>
      </c>
      <c r="Q17" s="24">
        <f t="shared" si="5"/>
        <v>4550065</v>
      </c>
      <c r="R17" s="55">
        <v>1403760</v>
      </c>
      <c r="S17" s="56">
        <v>1347810</v>
      </c>
      <c r="T17" s="133">
        <v>4949855</v>
      </c>
      <c r="U17" s="24">
        <f t="shared" si="6"/>
        <v>7701425</v>
      </c>
      <c r="V17" s="24">
        <f t="shared" si="1"/>
        <v>25534650</v>
      </c>
      <c r="W17" s="24">
        <f t="shared" si="2"/>
        <v>1504350</v>
      </c>
      <c r="X17" s="25">
        <f t="shared" si="0"/>
        <v>0.9443636968822812</v>
      </c>
    </row>
    <row r="18" spans="1:24" ht="15.75" customHeight="1">
      <c r="A18" s="17"/>
      <c r="B18" s="17"/>
      <c r="C18" s="85" t="s">
        <v>18</v>
      </c>
      <c r="D18" s="86"/>
      <c r="E18" s="87">
        <f>SUM(E19:E22)</f>
        <v>194219000</v>
      </c>
      <c r="F18" s="88">
        <f>SUM(F19:F22)</f>
        <v>0</v>
      </c>
      <c r="G18" s="89">
        <f>SUM(G19:G22)</f>
        <v>0</v>
      </c>
      <c r="H18" s="90">
        <f>SUM(H19:H22)</f>
        <v>0</v>
      </c>
      <c r="I18" s="87">
        <f t="shared" si="3"/>
        <v>0</v>
      </c>
      <c r="J18" s="88">
        <f>SUM(J19:J22)</f>
        <v>0</v>
      </c>
      <c r="K18" s="89">
        <f>SUM(K19:K22)</f>
        <v>0</v>
      </c>
      <c r="L18" s="90">
        <f>SUM(L19:L22)</f>
        <v>0</v>
      </c>
      <c r="M18" s="87">
        <f t="shared" si="4"/>
        <v>0</v>
      </c>
      <c r="N18" s="91">
        <f>SUM(N19:N22)</f>
        <v>0</v>
      </c>
      <c r="O18" s="89">
        <f>SUM(O19:O22)</f>
        <v>0</v>
      </c>
      <c r="P18" s="90">
        <f>SUM(P19:P22)</f>
        <v>0</v>
      </c>
      <c r="Q18" s="87">
        <f t="shared" si="5"/>
        <v>0</v>
      </c>
      <c r="R18" s="88">
        <f>SUM(R19:R22)</f>
        <v>0</v>
      </c>
      <c r="S18" s="89">
        <f>SUM(S19:S22)</f>
        <v>0</v>
      </c>
      <c r="T18" s="131">
        <f>SUM(T19:T22)</f>
        <v>192790711</v>
      </c>
      <c r="U18" s="87">
        <f t="shared" si="6"/>
        <v>192790711</v>
      </c>
      <c r="V18" s="87">
        <f t="shared" si="1"/>
        <v>192790711</v>
      </c>
      <c r="W18" s="87">
        <f t="shared" si="2"/>
        <v>1428289</v>
      </c>
      <c r="X18" s="92">
        <f t="shared" si="0"/>
        <v>0.9926459872618024</v>
      </c>
    </row>
    <row r="19" spans="1:24" ht="15.75" customHeight="1">
      <c r="A19" s="17"/>
      <c r="B19" s="17"/>
      <c r="C19" s="18"/>
      <c r="D19" s="49" t="s">
        <v>19</v>
      </c>
      <c r="E19" s="20">
        <v>129062000</v>
      </c>
      <c r="F19" s="50">
        <v>0</v>
      </c>
      <c r="G19" s="51">
        <v>0</v>
      </c>
      <c r="H19" s="52">
        <v>0</v>
      </c>
      <c r="I19" s="20">
        <f t="shared" si="3"/>
        <v>0</v>
      </c>
      <c r="J19" s="50">
        <v>0</v>
      </c>
      <c r="K19" s="51">
        <v>0</v>
      </c>
      <c r="L19" s="52">
        <v>0</v>
      </c>
      <c r="M19" s="20">
        <f t="shared" si="4"/>
        <v>0</v>
      </c>
      <c r="N19" s="53">
        <v>0</v>
      </c>
      <c r="O19" s="51">
        <v>0</v>
      </c>
      <c r="P19" s="52">
        <v>0</v>
      </c>
      <c r="Q19" s="20">
        <f t="shared" si="5"/>
        <v>0</v>
      </c>
      <c r="R19" s="50"/>
      <c r="S19" s="51"/>
      <c r="T19" s="132">
        <v>129013909</v>
      </c>
      <c r="U19" s="20">
        <f t="shared" si="6"/>
        <v>129013909</v>
      </c>
      <c r="V19" s="20">
        <f t="shared" si="1"/>
        <v>129013909</v>
      </c>
      <c r="W19" s="20">
        <f t="shared" si="2"/>
        <v>48091</v>
      </c>
      <c r="X19" s="21">
        <f t="shared" si="0"/>
        <v>0.9996273806387628</v>
      </c>
    </row>
    <row r="20" spans="1:24" ht="15.75" customHeight="1">
      <c r="A20" s="17"/>
      <c r="B20" s="17"/>
      <c r="C20" s="18"/>
      <c r="D20" s="49" t="s">
        <v>20</v>
      </c>
      <c r="E20" s="20">
        <v>4112000</v>
      </c>
      <c r="F20" s="50">
        <v>0</v>
      </c>
      <c r="G20" s="51">
        <v>0</v>
      </c>
      <c r="H20" s="52">
        <v>0</v>
      </c>
      <c r="I20" s="20">
        <f t="shared" si="3"/>
        <v>0</v>
      </c>
      <c r="J20" s="50">
        <v>0</v>
      </c>
      <c r="K20" s="51">
        <v>0</v>
      </c>
      <c r="L20" s="52">
        <v>0</v>
      </c>
      <c r="M20" s="20">
        <f t="shared" si="4"/>
        <v>0</v>
      </c>
      <c r="N20" s="53">
        <v>0</v>
      </c>
      <c r="O20" s="51">
        <v>0</v>
      </c>
      <c r="P20" s="52">
        <v>0</v>
      </c>
      <c r="Q20" s="20">
        <f t="shared" si="5"/>
        <v>0</v>
      </c>
      <c r="R20" s="50"/>
      <c r="S20" s="51"/>
      <c r="T20" s="132">
        <v>4043550</v>
      </c>
      <c r="U20" s="20">
        <f t="shared" si="6"/>
        <v>4043550</v>
      </c>
      <c r="V20" s="20">
        <f t="shared" si="1"/>
        <v>4043550</v>
      </c>
      <c r="W20" s="20">
        <f t="shared" si="2"/>
        <v>68450</v>
      </c>
      <c r="X20" s="21">
        <f t="shared" si="0"/>
        <v>0.9833535992217899</v>
      </c>
    </row>
    <row r="21" spans="1:24" ht="15.75" customHeight="1">
      <c r="A21" s="17"/>
      <c r="B21" s="17"/>
      <c r="C21" s="18"/>
      <c r="D21" s="54" t="s">
        <v>21</v>
      </c>
      <c r="E21" s="24">
        <v>58574000</v>
      </c>
      <c r="F21" s="55">
        <v>0</v>
      </c>
      <c r="G21" s="56">
        <v>0</v>
      </c>
      <c r="H21" s="57">
        <v>0</v>
      </c>
      <c r="I21" s="20">
        <f t="shared" si="3"/>
        <v>0</v>
      </c>
      <c r="J21" s="55">
        <v>0</v>
      </c>
      <c r="K21" s="56">
        <v>0</v>
      </c>
      <c r="L21" s="57">
        <v>0</v>
      </c>
      <c r="M21" s="20">
        <f t="shared" si="4"/>
        <v>0</v>
      </c>
      <c r="N21" s="58">
        <v>0</v>
      </c>
      <c r="O21" s="56">
        <v>0</v>
      </c>
      <c r="P21" s="57">
        <v>0</v>
      </c>
      <c r="Q21" s="20">
        <f t="shared" si="5"/>
        <v>0</v>
      </c>
      <c r="R21" s="55"/>
      <c r="S21" s="56"/>
      <c r="T21" s="133">
        <v>57262452</v>
      </c>
      <c r="U21" s="24">
        <f t="shared" si="6"/>
        <v>57262452</v>
      </c>
      <c r="V21" s="20">
        <f t="shared" si="1"/>
        <v>57262452</v>
      </c>
      <c r="W21" s="20">
        <f t="shared" si="2"/>
        <v>1311548</v>
      </c>
      <c r="X21" s="21">
        <f t="shared" si="0"/>
        <v>0.977608700105849</v>
      </c>
    </row>
    <row r="22" spans="1:24" ht="15.75" customHeight="1">
      <c r="A22" s="17"/>
      <c r="B22" s="17"/>
      <c r="C22" s="26"/>
      <c r="D22" s="59" t="s">
        <v>22</v>
      </c>
      <c r="E22" s="27">
        <v>2471000</v>
      </c>
      <c r="F22" s="60">
        <v>0</v>
      </c>
      <c r="G22" s="61">
        <v>0</v>
      </c>
      <c r="H22" s="62">
        <v>0</v>
      </c>
      <c r="I22" s="27">
        <f t="shared" si="3"/>
        <v>0</v>
      </c>
      <c r="J22" s="60">
        <v>0</v>
      </c>
      <c r="K22" s="61">
        <v>0</v>
      </c>
      <c r="L22" s="62">
        <v>0</v>
      </c>
      <c r="M22" s="27">
        <f t="shared" si="4"/>
        <v>0</v>
      </c>
      <c r="N22" s="63">
        <v>0</v>
      </c>
      <c r="O22" s="61">
        <v>0</v>
      </c>
      <c r="P22" s="62">
        <v>0</v>
      </c>
      <c r="Q22" s="27">
        <f t="shared" si="5"/>
        <v>0</v>
      </c>
      <c r="R22" s="60"/>
      <c r="S22" s="61"/>
      <c r="T22" s="64">
        <v>2470800</v>
      </c>
      <c r="U22" s="27">
        <f t="shared" si="6"/>
        <v>2470800</v>
      </c>
      <c r="V22" s="27">
        <f t="shared" si="1"/>
        <v>2470800</v>
      </c>
      <c r="W22" s="27">
        <f t="shared" si="2"/>
        <v>200</v>
      </c>
      <c r="X22" s="28">
        <f t="shared" si="0"/>
        <v>0.9999190611088629</v>
      </c>
    </row>
    <row r="23" spans="1:24" ht="15.75" customHeight="1">
      <c r="A23" s="17"/>
      <c r="B23" s="17"/>
      <c r="C23" s="85" t="s">
        <v>23</v>
      </c>
      <c r="D23" s="86"/>
      <c r="E23" s="87">
        <f>SUM(E24)</f>
        <v>6880000</v>
      </c>
      <c r="F23" s="88">
        <f>SUM(F24)</f>
        <v>0</v>
      </c>
      <c r="G23" s="89">
        <f>SUM(G24)</f>
        <v>0</v>
      </c>
      <c r="H23" s="90">
        <f>SUM(H24)</f>
        <v>0</v>
      </c>
      <c r="I23" s="87">
        <f t="shared" si="3"/>
        <v>0</v>
      </c>
      <c r="J23" s="88">
        <f>SUM(J24)</f>
        <v>0</v>
      </c>
      <c r="K23" s="89">
        <f>SUM(K24)</f>
        <v>0</v>
      </c>
      <c r="L23" s="90">
        <f>SUM(L24)</f>
        <v>0</v>
      </c>
      <c r="M23" s="87">
        <f t="shared" si="4"/>
        <v>0</v>
      </c>
      <c r="N23" s="91">
        <f>SUM(N24)</f>
        <v>0</v>
      </c>
      <c r="O23" s="89">
        <f>SUM(O24)</f>
        <v>0</v>
      </c>
      <c r="P23" s="90">
        <f>SUM(P24)</f>
        <v>0</v>
      </c>
      <c r="Q23" s="87">
        <f t="shared" si="5"/>
        <v>0</v>
      </c>
      <c r="R23" s="88">
        <f>SUM(R24)</f>
        <v>0</v>
      </c>
      <c r="S23" s="89">
        <f>SUM(S24)</f>
        <v>0</v>
      </c>
      <c r="T23" s="131">
        <f>SUM(T24)</f>
        <v>8482867</v>
      </c>
      <c r="U23" s="87">
        <f t="shared" si="6"/>
        <v>8482867</v>
      </c>
      <c r="V23" s="87">
        <f t="shared" si="1"/>
        <v>8482867</v>
      </c>
      <c r="W23" s="128">
        <f t="shared" si="2"/>
        <v>-1602867</v>
      </c>
      <c r="X23" s="94">
        <f t="shared" si="0"/>
        <v>1.2329748546511627</v>
      </c>
    </row>
    <row r="24" spans="1:24" ht="15.75" customHeight="1">
      <c r="A24" s="17"/>
      <c r="B24" s="17"/>
      <c r="C24" s="18"/>
      <c r="D24" s="54" t="s">
        <v>24</v>
      </c>
      <c r="E24" s="24">
        <v>6880000</v>
      </c>
      <c r="F24" s="55">
        <v>0</v>
      </c>
      <c r="G24" s="56">
        <v>0</v>
      </c>
      <c r="H24" s="57">
        <v>0</v>
      </c>
      <c r="I24" s="24">
        <f t="shared" si="3"/>
        <v>0</v>
      </c>
      <c r="J24" s="55">
        <v>0</v>
      </c>
      <c r="K24" s="56">
        <v>0</v>
      </c>
      <c r="L24" s="57">
        <v>0</v>
      </c>
      <c r="M24" s="24">
        <f t="shared" si="4"/>
        <v>0</v>
      </c>
      <c r="N24" s="58">
        <v>0</v>
      </c>
      <c r="O24" s="56">
        <v>0</v>
      </c>
      <c r="P24" s="57">
        <v>0</v>
      </c>
      <c r="Q24" s="24">
        <f t="shared" si="5"/>
        <v>0</v>
      </c>
      <c r="R24" s="55"/>
      <c r="S24" s="56"/>
      <c r="T24" s="133">
        <v>8482867</v>
      </c>
      <c r="U24" s="24">
        <f t="shared" si="6"/>
        <v>8482867</v>
      </c>
      <c r="V24" s="24">
        <f t="shared" si="1"/>
        <v>8482867</v>
      </c>
      <c r="W24" s="129">
        <f t="shared" si="2"/>
        <v>-1602867</v>
      </c>
      <c r="X24" s="25">
        <f t="shared" si="0"/>
        <v>1.2329748546511627</v>
      </c>
    </row>
    <row r="25" spans="1:24" ht="15.75" customHeight="1">
      <c r="A25" s="17"/>
      <c r="B25" s="17"/>
      <c r="C25" s="85" t="s">
        <v>25</v>
      </c>
      <c r="D25" s="86"/>
      <c r="E25" s="87">
        <f>SUM(E26)</f>
        <v>255000</v>
      </c>
      <c r="F25" s="88">
        <f>SUM(F26)</f>
        <v>0</v>
      </c>
      <c r="G25" s="89">
        <f>SUM(G26)</f>
        <v>0</v>
      </c>
      <c r="H25" s="90">
        <f>SUM(H26)</f>
        <v>35856</v>
      </c>
      <c r="I25" s="87">
        <f t="shared" si="3"/>
        <v>35856</v>
      </c>
      <c r="J25" s="88">
        <f>SUM(J26)</f>
        <v>95580</v>
      </c>
      <c r="K25" s="89">
        <f>SUM(K26)</f>
        <v>0</v>
      </c>
      <c r="L25" s="90">
        <f>SUM(L26)</f>
        <v>0</v>
      </c>
      <c r="M25" s="87">
        <f t="shared" si="4"/>
        <v>95580</v>
      </c>
      <c r="N25" s="91">
        <f>SUM(N26)</f>
        <v>0</v>
      </c>
      <c r="O25" s="89">
        <f>SUM(O26)</f>
        <v>0</v>
      </c>
      <c r="P25" s="90">
        <f>SUM(P26)</f>
        <v>0</v>
      </c>
      <c r="Q25" s="87">
        <f t="shared" si="5"/>
        <v>0</v>
      </c>
      <c r="R25" s="88">
        <f>SUM(R26)</f>
        <v>0</v>
      </c>
      <c r="S25" s="89">
        <f>SUM(S26)</f>
        <v>0</v>
      </c>
      <c r="T25" s="131">
        <f>SUM(T26)</f>
        <v>0</v>
      </c>
      <c r="U25" s="87">
        <f t="shared" si="6"/>
        <v>0</v>
      </c>
      <c r="V25" s="87">
        <f t="shared" si="1"/>
        <v>131436</v>
      </c>
      <c r="W25" s="87">
        <f t="shared" si="2"/>
        <v>123564</v>
      </c>
      <c r="X25" s="92">
        <f t="shared" si="0"/>
        <v>0.5154352941176471</v>
      </c>
    </row>
    <row r="26" spans="1:24" ht="15.75" customHeight="1">
      <c r="A26" s="17"/>
      <c r="B26" s="17"/>
      <c r="C26" s="18"/>
      <c r="D26" s="49" t="s">
        <v>26</v>
      </c>
      <c r="E26" s="30">
        <v>255000</v>
      </c>
      <c r="F26" s="32">
        <v>0</v>
      </c>
      <c r="G26" s="33">
        <v>0</v>
      </c>
      <c r="H26" s="34">
        <v>35856</v>
      </c>
      <c r="I26" s="30">
        <f t="shared" si="3"/>
        <v>35856</v>
      </c>
      <c r="J26" s="32">
        <v>95580</v>
      </c>
      <c r="K26" s="33">
        <v>0</v>
      </c>
      <c r="L26" s="34">
        <v>0</v>
      </c>
      <c r="M26" s="30">
        <f t="shared" si="4"/>
        <v>95580</v>
      </c>
      <c r="N26" s="35">
        <v>0</v>
      </c>
      <c r="O26" s="33">
        <v>0</v>
      </c>
      <c r="P26" s="39">
        <v>0</v>
      </c>
      <c r="Q26" s="22">
        <f t="shared" si="5"/>
        <v>0</v>
      </c>
      <c r="R26" s="32"/>
      <c r="S26" s="33"/>
      <c r="T26" s="39">
        <v>0</v>
      </c>
      <c r="U26" s="22">
        <f t="shared" si="6"/>
        <v>0</v>
      </c>
      <c r="V26" s="22">
        <f t="shared" si="1"/>
        <v>131436</v>
      </c>
      <c r="W26" s="22">
        <f t="shared" si="2"/>
        <v>123564</v>
      </c>
      <c r="X26" s="23">
        <f t="shared" si="0"/>
        <v>0.5154352941176471</v>
      </c>
    </row>
    <row r="27" spans="1:24" ht="15.75" customHeight="1">
      <c r="A27" s="17"/>
      <c r="B27" s="85" t="s">
        <v>27</v>
      </c>
      <c r="C27" s="95"/>
      <c r="D27" s="96"/>
      <c r="E27" s="97">
        <f>E28+E31+E33+E35</f>
        <v>54212000</v>
      </c>
      <c r="F27" s="98">
        <f>F28+F31+F33+F35</f>
        <v>1050</v>
      </c>
      <c r="G27" s="99">
        <f>G28+G31+G33+G35</f>
        <v>0</v>
      </c>
      <c r="H27" s="100">
        <f>H28+H31+H33+H35</f>
        <v>0</v>
      </c>
      <c r="I27" s="97">
        <f t="shared" si="3"/>
        <v>1050</v>
      </c>
      <c r="J27" s="98">
        <f>J28+J31+J33+J35</f>
        <v>0</v>
      </c>
      <c r="K27" s="99">
        <f>K28+K31+K33+K35</f>
        <v>0</v>
      </c>
      <c r="L27" s="100">
        <f>L28+L31+L33+L35</f>
        <v>20120756</v>
      </c>
      <c r="M27" s="97">
        <f t="shared" si="4"/>
        <v>20120756</v>
      </c>
      <c r="N27" s="101">
        <f>N28+N31+N33+N35</f>
        <v>0</v>
      </c>
      <c r="O27" s="99">
        <f>O28+O31+O33+O35</f>
        <v>87150</v>
      </c>
      <c r="P27" s="100">
        <f>P28+P31+P33+P35</f>
        <v>0</v>
      </c>
      <c r="Q27" s="102">
        <f t="shared" si="5"/>
        <v>87150</v>
      </c>
      <c r="R27" s="98">
        <f>R28+R31+R33+R35</f>
        <v>3400</v>
      </c>
      <c r="S27" s="99">
        <f>S28+S31+S33+S35</f>
        <v>0</v>
      </c>
      <c r="T27" s="110">
        <f>T28+T31+T33+T35</f>
        <v>32023968</v>
      </c>
      <c r="U27" s="102">
        <f t="shared" si="6"/>
        <v>32027368</v>
      </c>
      <c r="V27" s="102">
        <f t="shared" si="1"/>
        <v>52236324</v>
      </c>
      <c r="W27" s="102">
        <f t="shared" si="2"/>
        <v>1975676</v>
      </c>
      <c r="X27" s="103">
        <f t="shared" si="0"/>
        <v>0.9635564819597137</v>
      </c>
    </row>
    <row r="28" spans="1:24" ht="15.75" customHeight="1">
      <c r="A28" s="17"/>
      <c r="B28" s="17"/>
      <c r="C28" s="85" t="s">
        <v>28</v>
      </c>
      <c r="D28" s="86"/>
      <c r="E28" s="87">
        <f>SUM(E29:E30)</f>
        <v>39180000</v>
      </c>
      <c r="F28" s="88">
        <f>SUM(F29:F30)</f>
        <v>0</v>
      </c>
      <c r="G28" s="89">
        <f>SUM(G29:G30)</f>
        <v>0</v>
      </c>
      <c r="H28" s="90">
        <f>SUM(H29:H30)</f>
        <v>0</v>
      </c>
      <c r="I28" s="87">
        <f t="shared" si="3"/>
        <v>0</v>
      </c>
      <c r="J28" s="88">
        <f>SUM(J29:J30)</f>
        <v>0</v>
      </c>
      <c r="K28" s="89">
        <f>SUM(K29:K30)</f>
        <v>0</v>
      </c>
      <c r="L28" s="90">
        <f>SUM(L29:L30)</f>
        <v>20120756</v>
      </c>
      <c r="M28" s="87">
        <f t="shared" si="4"/>
        <v>20120756</v>
      </c>
      <c r="N28" s="91">
        <f>SUM(N29:N30)</f>
        <v>0</v>
      </c>
      <c r="O28" s="89">
        <f>SUM(O29:O30)</f>
        <v>0</v>
      </c>
      <c r="P28" s="90">
        <f>SUM(P29:P30)</f>
        <v>0</v>
      </c>
      <c r="Q28" s="87">
        <f t="shared" si="5"/>
        <v>0</v>
      </c>
      <c r="R28" s="88">
        <f>SUM(R29:R30)</f>
        <v>0</v>
      </c>
      <c r="S28" s="89">
        <f>SUM(S29:S30)</f>
        <v>0</v>
      </c>
      <c r="T28" s="131">
        <f>SUM(T29:T30)</f>
        <v>18288364</v>
      </c>
      <c r="U28" s="87">
        <f t="shared" si="6"/>
        <v>18288364</v>
      </c>
      <c r="V28" s="87">
        <f t="shared" si="1"/>
        <v>38409120</v>
      </c>
      <c r="W28" s="87">
        <f t="shared" si="2"/>
        <v>770880</v>
      </c>
      <c r="X28" s="92">
        <f t="shared" si="0"/>
        <v>0.9803246554364472</v>
      </c>
    </row>
    <row r="29" spans="1:24" ht="15.75" customHeight="1">
      <c r="A29" s="17"/>
      <c r="B29" s="17"/>
      <c r="C29" s="18"/>
      <c r="D29" s="49" t="s">
        <v>29</v>
      </c>
      <c r="E29" s="20">
        <v>39179000</v>
      </c>
      <c r="F29" s="50">
        <v>0</v>
      </c>
      <c r="G29" s="51">
        <v>0</v>
      </c>
      <c r="H29" s="52">
        <v>0</v>
      </c>
      <c r="I29" s="20">
        <f t="shared" si="3"/>
        <v>0</v>
      </c>
      <c r="J29" s="50">
        <v>0</v>
      </c>
      <c r="K29" s="51">
        <v>0</v>
      </c>
      <c r="L29" s="52">
        <v>20120756</v>
      </c>
      <c r="M29" s="20">
        <f t="shared" si="4"/>
        <v>20120756</v>
      </c>
      <c r="N29" s="53">
        <v>0</v>
      </c>
      <c r="O29" s="51">
        <v>0</v>
      </c>
      <c r="P29" s="52">
        <v>0</v>
      </c>
      <c r="Q29" s="20">
        <f t="shared" si="5"/>
        <v>0</v>
      </c>
      <c r="R29" s="50"/>
      <c r="S29" s="51"/>
      <c r="T29" s="132">
        <v>18288364</v>
      </c>
      <c r="U29" s="20">
        <f t="shared" si="6"/>
        <v>18288364</v>
      </c>
      <c r="V29" s="20">
        <f t="shared" si="1"/>
        <v>38409120</v>
      </c>
      <c r="W29" s="20">
        <f t="shared" si="2"/>
        <v>769880</v>
      </c>
      <c r="X29" s="21">
        <f t="shared" si="0"/>
        <v>0.9803496771229485</v>
      </c>
    </row>
    <row r="30" spans="1:24" ht="15.75" customHeight="1">
      <c r="A30" s="17"/>
      <c r="B30" s="17"/>
      <c r="C30" s="26"/>
      <c r="D30" s="59" t="s">
        <v>76</v>
      </c>
      <c r="E30" s="27">
        <v>1000</v>
      </c>
      <c r="F30" s="60">
        <v>0</v>
      </c>
      <c r="G30" s="61">
        <v>0</v>
      </c>
      <c r="H30" s="62">
        <v>0</v>
      </c>
      <c r="I30" s="27">
        <f t="shared" si="3"/>
        <v>0</v>
      </c>
      <c r="J30" s="60">
        <v>0</v>
      </c>
      <c r="K30" s="61">
        <v>0</v>
      </c>
      <c r="L30" s="62">
        <v>0</v>
      </c>
      <c r="M30" s="27">
        <f t="shared" si="4"/>
        <v>0</v>
      </c>
      <c r="N30" s="63">
        <v>0</v>
      </c>
      <c r="O30" s="61">
        <v>0</v>
      </c>
      <c r="P30" s="62">
        <v>0</v>
      </c>
      <c r="Q30" s="27">
        <f t="shared" si="5"/>
        <v>0</v>
      </c>
      <c r="R30" s="60"/>
      <c r="S30" s="61"/>
      <c r="T30" s="64"/>
      <c r="U30" s="27">
        <f t="shared" si="6"/>
        <v>0</v>
      </c>
      <c r="V30" s="27">
        <f t="shared" si="1"/>
        <v>0</v>
      </c>
      <c r="W30" s="27">
        <f t="shared" si="2"/>
        <v>1000</v>
      </c>
      <c r="X30" s="28">
        <f t="shared" si="0"/>
        <v>0</v>
      </c>
    </row>
    <row r="31" spans="1:24" ht="15.75" customHeight="1">
      <c r="A31" s="17"/>
      <c r="B31" s="17"/>
      <c r="C31" s="85" t="s">
        <v>30</v>
      </c>
      <c r="D31" s="86"/>
      <c r="E31" s="87">
        <f>E32</f>
        <v>4968000</v>
      </c>
      <c r="F31" s="88">
        <f>F32</f>
        <v>0</v>
      </c>
      <c r="G31" s="89">
        <f>G32</f>
        <v>0</v>
      </c>
      <c r="H31" s="90">
        <f>H32</f>
        <v>0</v>
      </c>
      <c r="I31" s="87">
        <f t="shared" si="3"/>
        <v>0</v>
      </c>
      <c r="J31" s="88">
        <f>J32</f>
        <v>0</v>
      </c>
      <c r="K31" s="89">
        <f>K32</f>
        <v>0</v>
      </c>
      <c r="L31" s="90">
        <f>L32</f>
        <v>0</v>
      </c>
      <c r="M31" s="87">
        <f t="shared" si="4"/>
        <v>0</v>
      </c>
      <c r="N31" s="91">
        <f>N32</f>
        <v>0</v>
      </c>
      <c r="O31" s="89">
        <f>O32</f>
        <v>0</v>
      </c>
      <c r="P31" s="90">
        <f>P32</f>
        <v>0</v>
      </c>
      <c r="Q31" s="87">
        <f t="shared" si="5"/>
        <v>0</v>
      </c>
      <c r="R31" s="88">
        <f>R32</f>
        <v>0</v>
      </c>
      <c r="S31" s="89">
        <f>S32</f>
        <v>0</v>
      </c>
      <c r="T31" s="131">
        <f>T32</f>
        <v>4669004</v>
      </c>
      <c r="U31" s="87">
        <f t="shared" si="6"/>
        <v>4669004</v>
      </c>
      <c r="V31" s="87">
        <f t="shared" si="1"/>
        <v>4669004</v>
      </c>
      <c r="W31" s="87">
        <f t="shared" si="2"/>
        <v>298996</v>
      </c>
      <c r="X31" s="92">
        <f t="shared" si="0"/>
        <v>0.9398156199677938</v>
      </c>
    </row>
    <row r="32" spans="1:24" ht="15.75" customHeight="1">
      <c r="A32" s="17"/>
      <c r="B32" s="17"/>
      <c r="C32" s="26"/>
      <c r="D32" s="65" t="s">
        <v>31</v>
      </c>
      <c r="E32" s="27">
        <v>4968000</v>
      </c>
      <c r="F32" s="60">
        <v>0</v>
      </c>
      <c r="G32" s="61">
        <v>0</v>
      </c>
      <c r="H32" s="62">
        <v>0</v>
      </c>
      <c r="I32" s="27">
        <f t="shared" si="3"/>
        <v>0</v>
      </c>
      <c r="J32" s="60">
        <v>0</v>
      </c>
      <c r="K32" s="61">
        <v>0</v>
      </c>
      <c r="L32" s="62">
        <v>0</v>
      </c>
      <c r="M32" s="27">
        <f t="shared" si="4"/>
        <v>0</v>
      </c>
      <c r="N32" s="63">
        <v>0</v>
      </c>
      <c r="O32" s="61">
        <v>0</v>
      </c>
      <c r="P32" s="62">
        <v>0</v>
      </c>
      <c r="Q32" s="27">
        <f t="shared" si="5"/>
        <v>0</v>
      </c>
      <c r="R32" s="60"/>
      <c r="S32" s="61"/>
      <c r="T32" s="64">
        <v>4669004</v>
      </c>
      <c r="U32" s="27">
        <f t="shared" si="6"/>
        <v>4669004</v>
      </c>
      <c r="V32" s="27">
        <f t="shared" si="1"/>
        <v>4669004</v>
      </c>
      <c r="W32" s="27">
        <f t="shared" si="2"/>
        <v>298996</v>
      </c>
      <c r="X32" s="28">
        <f t="shared" si="0"/>
        <v>0.9398156199677938</v>
      </c>
    </row>
    <row r="33" spans="1:24" ht="15.75" customHeight="1">
      <c r="A33" s="17"/>
      <c r="B33" s="17"/>
      <c r="C33" s="85" t="s">
        <v>32</v>
      </c>
      <c r="D33" s="86"/>
      <c r="E33" s="87">
        <f>E34</f>
        <v>9064000</v>
      </c>
      <c r="F33" s="88">
        <f>F34</f>
        <v>0</v>
      </c>
      <c r="G33" s="89">
        <f>G34</f>
        <v>0</v>
      </c>
      <c r="H33" s="90">
        <f>H34</f>
        <v>0</v>
      </c>
      <c r="I33" s="87">
        <f t="shared" si="3"/>
        <v>0</v>
      </c>
      <c r="J33" s="88">
        <f>J34</f>
        <v>0</v>
      </c>
      <c r="K33" s="89">
        <f>K34</f>
        <v>0</v>
      </c>
      <c r="L33" s="90">
        <f>L34</f>
        <v>0</v>
      </c>
      <c r="M33" s="87">
        <f t="shared" si="4"/>
        <v>0</v>
      </c>
      <c r="N33" s="91">
        <f>N34</f>
        <v>0</v>
      </c>
      <c r="O33" s="89">
        <f>O34</f>
        <v>0</v>
      </c>
      <c r="P33" s="90">
        <f>P34</f>
        <v>0</v>
      </c>
      <c r="Q33" s="87">
        <f t="shared" si="5"/>
        <v>0</v>
      </c>
      <c r="R33" s="88">
        <f>R34</f>
        <v>0</v>
      </c>
      <c r="S33" s="89">
        <f>S34</f>
        <v>0</v>
      </c>
      <c r="T33" s="131">
        <f>T34</f>
        <v>9063300</v>
      </c>
      <c r="U33" s="87">
        <f t="shared" si="6"/>
        <v>9063300</v>
      </c>
      <c r="V33" s="87">
        <f t="shared" si="1"/>
        <v>9063300</v>
      </c>
      <c r="W33" s="87">
        <f t="shared" si="2"/>
        <v>700</v>
      </c>
      <c r="X33" s="92">
        <f t="shared" si="0"/>
        <v>0.999922771403354</v>
      </c>
    </row>
    <row r="34" spans="1:24" ht="15.75" customHeight="1">
      <c r="A34" s="29"/>
      <c r="B34" s="17"/>
      <c r="C34" s="26"/>
      <c r="D34" s="65" t="s">
        <v>32</v>
      </c>
      <c r="E34" s="27">
        <v>9064000</v>
      </c>
      <c r="F34" s="60">
        <v>0</v>
      </c>
      <c r="G34" s="61">
        <v>0</v>
      </c>
      <c r="H34" s="62">
        <v>0</v>
      </c>
      <c r="I34" s="27">
        <f t="shared" si="3"/>
        <v>0</v>
      </c>
      <c r="J34" s="60">
        <v>0</v>
      </c>
      <c r="K34" s="61">
        <v>0</v>
      </c>
      <c r="L34" s="62">
        <v>0</v>
      </c>
      <c r="M34" s="27">
        <f>SUM(J34:L34)</f>
        <v>0</v>
      </c>
      <c r="N34" s="63">
        <v>0</v>
      </c>
      <c r="O34" s="61">
        <v>0</v>
      </c>
      <c r="P34" s="62">
        <v>0</v>
      </c>
      <c r="Q34" s="27">
        <f t="shared" si="5"/>
        <v>0</v>
      </c>
      <c r="R34" s="60"/>
      <c r="S34" s="61"/>
      <c r="T34" s="64">
        <v>9063300</v>
      </c>
      <c r="U34" s="27">
        <f t="shared" si="6"/>
        <v>9063300</v>
      </c>
      <c r="V34" s="27">
        <f t="shared" si="1"/>
        <v>9063300</v>
      </c>
      <c r="W34" s="27">
        <f t="shared" si="2"/>
        <v>700</v>
      </c>
      <c r="X34" s="28">
        <f t="shared" si="0"/>
        <v>0.999922771403354</v>
      </c>
    </row>
    <row r="35" spans="1:24" ht="15.75" customHeight="1">
      <c r="A35" s="29"/>
      <c r="B35" s="17"/>
      <c r="C35" s="85" t="s">
        <v>33</v>
      </c>
      <c r="D35" s="86"/>
      <c r="E35" s="87">
        <f>E36</f>
        <v>1000000</v>
      </c>
      <c r="F35" s="88">
        <f>F36</f>
        <v>1050</v>
      </c>
      <c r="G35" s="89">
        <f>G36</f>
        <v>0</v>
      </c>
      <c r="H35" s="90">
        <f>H36</f>
        <v>0</v>
      </c>
      <c r="I35" s="87">
        <f t="shared" si="3"/>
        <v>1050</v>
      </c>
      <c r="J35" s="88">
        <f>J36</f>
        <v>0</v>
      </c>
      <c r="K35" s="89">
        <f>K36</f>
        <v>0</v>
      </c>
      <c r="L35" s="90">
        <f>L36</f>
        <v>0</v>
      </c>
      <c r="M35" s="87">
        <f t="shared" si="4"/>
        <v>0</v>
      </c>
      <c r="N35" s="91">
        <f>N36</f>
        <v>0</v>
      </c>
      <c r="O35" s="89">
        <f>O36</f>
        <v>87150</v>
      </c>
      <c r="P35" s="90">
        <f>P36</f>
        <v>0</v>
      </c>
      <c r="Q35" s="87">
        <f t="shared" si="5"/>
        <v>87150</v>
      </c>
      <c r="R35" s="88">
        <f>R36</f>
        <v>3400</v>
      </c>
      <c r="S35" s="89">
        <f>S36</f>
        <v>0</v>
      </c>
      <c r="T35" s="131">
        <f>T36</f>
        <v>3300</v>
      </c>
      <c r="U35" s="87">
        <f t="shared" si="6"/>
        <v>6700</v>
      </c>
      <c r="V35" s="87">
        <f t="shared" si="1"/>
        <v>94900</v>
      </c>
      <c r="W35" s="87">
        <f t="shared" si="2"/>
        <v>905100</v>
      </c>
      <c r="X35" s="92">
        <f t="shared" si="0"/>
        <v>0.0949</v>
      </c>
    </row>
    <row r="36" spans="1:24" ht="15.75" customHeight="1">
      <c r="A36" s="29"/>
      <c r="B36" s="17"/>
      <c r="C36" s="26"/>
      <c r="D36" s="59" t="s">
        <v>34</v>
      </c>
      <c r="E36" s="27">
        <v>1000000</v>
      </c>
      <c r="F36" s="60">
        <v>1050</v>
      </c>
      <c r="G36" s="61">
        <v>0</v>
      </c>
      <c r="H36" s="62">
        <v>0</v>
      </c>
      <c r="I36" s="27">
        <f t="shared" si="3"/>
        <v>1050</v>
      </c>
      <c r="J36" s="60">
        <v>0</v>
      </c>
      <c r="K36" s="61">
        <v>0</v>
      </c>
      <c r="L36" s="62">
        <v>0</v>
      </c>
      <c r="M36" s="27">
        <f t="shared" si="4"/>
        <v>0</v>
      </c>
      <c r="N36" s="63">
        <v>0</v>
      </c>
      <c r="O36" s="61">
        <v>87150</v>
      </c>
      <c r="P36" s="62">
        <v>0</v>
      </c>
      <c r="Q36" s="27">
        <f t="shared" si="5"/>
        <v>87150</v>
      </c>
      <c r="R36" s="60">
        <v>3400</v>
      </c>
      <c r="S36" s="61"/>
      <c r="T36" s="64">
        <v>3300</v>
      </c>
      <c r="U36" s="27">
        <f t="shared" si="6"/>
        <v>6700</v>
      </c>
      <c r="V36" s="27">
        <f t="shared" si="1"/>
        <v>94900</v>
      </c>
      <c r="W36" s="27">
        <f t="shared" si="2"/>
        <v>905100</v>
      </c>
      <c r="X36" s="28">
        <f t="shared" si="0"/>
        <v>0.0949</v>
      </c>
    </row>
    <row r="37" spans="1:24" ht="15.75" customHeight="1">
      <c r="A37" s="29"/>
      <c r="B37" s="85" t="s">
        <v>35</v>
      </c>
      <c r="C37" s="95"/>
      <c r="D37" s="96"/>
      <c r="E37" s="78">
        <f>E38</f>
        <v>2000000</v>
      </c>
      <c r="F37" s="79">
        <f>F38</f>
        <v>0</v>
      </c>
      <c r="G37" s="80">
        <f>G38</f>
        <v>0</v>
      </c>
      <c r="H37" s="81">
        <f>H38</f>
        <v>0</v>
      </c>
      <c r="I37" s="78">
        <f t="shared" si="3"/>
        <v>0</v>
      </c>
      <c r="J37" s="79">
        <f>J38</f>
        <v>0</v>
      </c>
      <c r="K37" s="80">
        <f>K38</f>
        <v>0</v>
      </c>
      <c r="L37" s="81">
        <f>L38</f>
        <v>0</v>
      </c>
      <c r="M37" s="78">
        <f t="shared" si="4"/>
        <v>0</v>
      </c>
      <c r="N37" s="101">
        <f>N38</f>
        <v>0</v>
      </c>
      <c r="O37" s="99">
        <f>O38</f>
        <v>0</v>
      </c>
      <c r="P37" s="100">
        <f>P38</f>
        <v>0</v>
      </c>
      <c r="Q37" s="102">
        <f t="shared" si="5"/>
        <v>0</v>
      </c>
      <c r="R37" s="98">
        <f>R38</f>
        <v>0</v>
      </c>
      <c r="S37" s="99">
        <f>S38</f>
        <v>0</v>
      </c>
      <c r="T37" s="110">
        <f>T38</f>
        <v>0</v>
      </c>
      <c r="U37" s="102">
        <f t="shared" si="6"/>
        <v>0</v>
      </c>
      <c r="V37" s="102">
        <f t="shared" si="1"/>
        <v>0</v>
      </c>
      <c r="W37" s="102">
        <f t="shared" si="2"/>
        <v>2000000</v>
      </c>
      <c r="X37" s="103">
        <f t="shared" si="0"/>
        <v>0</v>
      </c>
    </row>
    <row r="38" spans="1:24" ht="15.75" customHeight="1">
      <c r="A38" s="29"/>
      <c r="B38" s="17"/>
      <c r="C38" s="85" t="s">
        <v>36</v>
      </c>
      <c r="D38" s="86"/>
      <c r="E38" s="78">
        <v>2000000</v>
      </c>
      <c r="F38" s="79">
        <v>0</v>
      </c>
      <c r="G38" s="80">
        <v>0</v>
      </c>
      <c r="H38" s="81">
        <v>0</v>
      </c>
      <c r="I38" s="78">
        <f t="shared" si="3"/>
        <v>0</v>
      </c>
      <c r="J38" s="79">
        <v>0</v>
      </c>
      <c r="K38" s="80">
        <v>0</v>
      </c>
      <c r="L38" s="81">
        <v>0</v>
      </c>
      <c r="M38" s="78">
        <f t="shared" si="4"/>
        <v>0</v>
      </c>
      <c r="N38" s="82">
        <v>0</v>
      </c>
      <c r="O38" s="80">
        <v>0</v>
      </c>
      <c r="P38" s="81">
        <v>0</v>
      </c>
      <c r="Q38" s="78">
        <f t="shared" si="5"/>
        <v>0</v>
      </c>
      <c r="R38" s="79"/>
      <c r="S38" s="80"/>
      <c r="T38" s="105"/>
      <c r="U38" s="78">
        <f t="shared" si="6"/>
        <v>0</v>
      </c>
      <c r="V38" s="78">
        <f t="shared" si="1"/>
        <v>0</v>
      </c>
      <c r="W38" s="78">
        <f t="shared" si="2"/>
        <v>2000000</v>
      </c>
      <c r="X38" s="83">
        <f t="shared" si="0"/>
        <v>0</v>
      </c>
    </row>
    <row r="39" spans="1:24" ht="15.75" customHeight="1">
      <c r="A39" s="19"/>
      <c r="B39" s="9" t="s">
        <v>37</v>
      </c>
      <c r="C39" s="10"/>
      <c r="D39" s="11"/>
      <c r="E39" s="12">
        <v>5687000</v>
      </c>
      <c r="F39" s="13">
        <v>0</v>
      </c>
      <c r="G39" s="14">
        <v>0</v>
      </c>
      <c r="H39" s="15">
        <v>0</v>
      </c>
      <c r="I39" s="12">
        <f t="shared" si="3"/>
        <v>0</v>
      </c>
      <c r="J39" s="13">
        <v>0</v>
      </c>
      <c r="K39" s="14">
        <v>0</v>
      </c>
      <c r="L39" s="15">
        <v>0</v>
      </c>
      <c r="M39" s="12">
        <f t="shared" si="4"/>
        <v>0</v>
      </c>
      <c r="N39" s="16">
        <v>0</v>
      </c>
      <c r="O39" s="14">
        <v>0</v>
      </c>
      <c r="P39" s="15">
        <v>0</v>
      </c>
      <c r="Q39" s="12">
        <f t="shared" si="5"/>
        <v>0</v>
      </c>
      <c r="R39" s="13"/>
      <c r="S39" s="14"/>
      <c r="T39" s="134"/>
      <c r="U39" s="12">
        <f t="shared" si="6"/>
        <v>0</v>
      </c>
      <c r="V39" s="12">
        <f t="shared" si="1"/>
        <v>0</v>
      </c>
      <c r="W39" s="30">
        <f t="shared" si="2"/>
        <v>5687000</v>
      </c>
      <c r="X39" s="31">
        <f t="shared" si="0"/>
        <v>0</v>
      </c>
    </row>
    <row r="40" spans="1:24" ht="27" customHeight="1">
      <c r="A40" s="37"/>
      <c r="B40" s="37"/>
      <c r="C40" s="37"/>
      <c r="D40" s="37"/>
      <c r="E40" s="36"/>
      <c r="F40" s="36"/>
      <c r="G40" s="36"/>
      <c r="H40" s="36"/>
      <c r="I40" s="36"/>
      <c r="J40" s="36"/>
      <c r="K40" s="36"/>
      <c r="L40" s="36"/>
      <c r="M40" s="36"/>
      <c r="N40" s="36"/>
      <c r="O40" s="36"/>
      <c r="P40" s="36"/>
      <c r="Q40" s="130" t="s">
        <v>77</v>
      </c>
      <c r="R40" s="130"/>
      <c r="S40" s="130"/>
      <c r="T40" s="130"/>
      <c r="U40" s="130"/>
      <c r="V40" s="130"/>
      <c r="W40" s="130"/>
      <c r="X40" s="130"/>
    </row>
    <row r="41" spans="1:23" ht="18.75" customHeight="1">
      <c r="A41" s="41" t="s">
        <v>72</v>
      </c>
      <c r="V41" s="4" t="s">
        <v>0</v>
      </c>
      <c r="W41" s="2" t="s">
        <v>1</v>
      </c>
    </row>
    <row r="42" spans="1:24" ht="27">
      <c r="A42" s="124" t="s">
        <v>48</v>
      </c>
      <c r="B42" s="124" t="s">
        <v>49</v>
      </c>
      <c r="C42" s="124" t="s">
        <v>50</v>
      </c>
      <c r="D42" s="126" t="s">
        <v>51</v>
      </c>
      <c r="E42" s="5" t="s">
        <v>52</v>
      </c>
      <c r="F42" s="121" t="s">
        <v>54</v>
      </c>
      <c r="G42" s="122"/>
      <c r="H42" s="122"/>
      <c r="I42" s="122"/>
      <c r="J42" s="122"/>
      <c r="K42" s="122"/>
      <c r="L42" s="122"/>
      <c r="M42" s="122"/>
      <c r="N42" s="122"/>
      <c r="O42" s="122"/>
      <c r="P42" s="122"/>
      <c r="Q42" s="122"/>
      <c r="R42" s="122"/>
      <c r="S42" s="122"/>
      <c r="T42" s="122"/>
      <c r="U42" s="123"/>
      <c r="V42" s="5" t="s">
        <v>2</v>
      </c>
      <c r="W42" s="5" t="s">
        <v>3</v>
      </c>
      <c r="X42" s="7" t="s">
        <v>4</v>
      </c>
    </row>
    <row r="43" spans="1:24" s="8" customFormat="1" ht="26.25" customHeight="1">
      <c r="A43" s="125"/>
      <c r="B43" s="125"/>
      <c r="C43" s="125"/>
      <c r="D43" s="127"/>
      <c r="E43" s="42" t="s">
        <v>53</v>
      </c>
      <c r="F43" s="43" t="s">
        <v>55</v>
      </c>
      <c r="G43" s="44" t="s">
        <v>56</v>
      </c>
      <c r="H43" s="45" t="s">
        <v>57</v>
      </c>
      <c r="I43" s="6" t="s">
        <v>58</v>
      </c>
      <c r="J43" s="43" t="s">
        <v>59</v>
      </c>
      <c r="K43" s="44" t="s">
        <v>60</v>
      </c>
      <c r="L43" s="45" t="s">
        <v>61</v>
      </c>
      <c r="M43" s="6" t="s">
        <v>62</v>
      </c>
      <c r="N43" s="43" t="s">
        <v>63</v>
      </c>
      <c r="O43" s="44" t="s">
        <v>64</v>
      </c>
      <c r="P43" s="46" t="s">
        <v>65</v>
      </c>
      <c r="Q43" s="47" t="s">
        <v>66</v>
      </c>
      <c r="R43" s="43" t="s">
        <v>67</v>
      </c>
      <c r="S43" s="44" t="s">
        <v>68</v>
      </c>
      <c r="T43" s="46" t="s">
        <v>69</v>
      </c>
      <c r="U43" s="47" t="s">
        <v>70</v>
      </c>
      <c r="V43" s="42" t="s">
        <v>73</v>
      </c>
      <c r="W43" s="42" t="s">
        <v>74</v>
      </c>
      <c r="X43" s="48" t="s">
        <v>75</v>
      </c>
    </row>
    <row r="44" spans="1:24" ht="15.75" customHeight="1">
      <c r="A44" s="85" t="s">
        <v>38</v>
      </c>
      <c r="B44" s="76"/>
      <c r="C44" s="76"/>
      <c r="D44" s="104"/>
      <c r="E44" s="78">
        <f>E45+E52+E54</f>
        <v>406980000</v>
      </c>
      <c r="F44" s="82">
        <f>F45+F52+F54</f>
        <v>0</v>
      </c>
      <c r="G44" s="80">
        <f>G45+G52+G54</f>
        <v>216195</v>
      </c>
      <c r="H44" s="105">
        <f>H45+H52+H54</f>
        <v>216195</v>
      </c>
      <c r="I44" s="78">
        <f>SUM(F44:H44)</f>
        <v>432390</v>
      </c>
      <c r="J44" s="79">
        <f>J45+J52+J54</f>
        <v>216195</v>
      </c>
      <c r="K44" s="80">
        <f>K45+K52+K54</f>
        <v>29824395</v>
      </c>
      <c r="L44" s="105">
        <f>L45+L52+L54</f>
        <v>154792999</v>
      </c>
      <c r="M44" s="106">
        <f>SUM(J44:L44)</f>
        <v>184833589</v>
      </c>
      <c r="N44" s="79">
        <f>N45+N52+N54</f>
        <v>22507395</v>
      </c>
      <c r="O44" s="80">
        <f>O45+O52+O54</f>
        <v>9640050</v>
      </c>
      <c r="P44" s="105">
        <f>P45+P52+P54</f>
        <v>216195</v>
      </c>
      <c r="Q44" s="78">
        <f>SUM(N44:P44)</f>
        <v>32363640</v>
      </c>
      <c r="R44" s="79">
        <f>R45+R52+R54</f>
        <v>12009795</v>
      </c>
      <c r="S44" s="80">
        <f>S45+S52+S54</f>
        <v>3078195</v>
      </c>
      <c r="T44" s="105">
        <f>T45+T52+T54</f>
        <v>162923441</v>
      </c>
      <c r="U44" s="78">
        <f>SUM(R44:T44)</f>
        <v>178011431</v>
      </c>
      <c r="V44" s="78">
        <f aca="true" t="shared" si="7" ref="V44:V54">I44+M44+Q44+U44</f>
        <v>395641050</v>
      </c>
      <c r="W44" s="78">
        <f aca="true" t="shared" si="8" ref="W44:W54">E44-V44</f>
        <v>11338950</v>
      </c>
      <c r="X44" s="83">
        <f aca="true" t="shared" si="9" ref="X44:X54">V44/E44</f>
        <v>0.9721388028895769</v>
      </c>
    </row>
    <row r="45" spans="1:24" ht="15.75" customHeight="1">
      <c r="A45" s="29"/>
      <c r="B45" s="107" t="s">
        <v>39</v>
      </c>
      <c r="C45" s="76"/>
      <c r="D45" s="104"/>
      <c r="E45" s="78">
        <f>E46+E48+E51</f>
        <v>168954000</v>
      </c>
      <c r="F45" s="82">
        <f>F46+F48+F51</f>
        <v>0</v>
      </c>
      <c r="G45" s="80">
        <f>G46+G48+G51</f>
        <v>216195</v>
      </c>
      <c r="H45" s="105">
        <f>H46+H48+H51</f>
        <v>216195</v>
      </c>
      <c r="I45" s="78">
        <f aca="true" t="shared" si="10" ref="I45:I54">SUM(F45:H45)</f>
        <v>432390</v>
      </c>
      <c r="J45" s="79">
        <f>J46+J48+J51</f>
        <v>216195</v>
      </c>
      <c r="K45" s="80">
        <f>K46+K48+K51</f>
        <v>29824395</v>
      </c>
      <c r="L45" s="105">
        <f>L46+L48+L51</f>
        <v>41556736</v>
      </c>
      <c r="M45" s="106">
        <f>SUM(J45:L45)</f>
        <v>71597326</v>
      </c>
      <c r="N45" s="79">
        <f>N46+N48+N51</f>
        <v>22507395</v>
      </c>
      <c r="O45" s="80">
        <f>O46+O48+O51</f>
        <v>9640050</v>
      </c>
      <c r="P45" s="105">
        <f>P46+P48+P51</f>
        <v>216195</v>
      </c>
      <c r="Q45" s="78">
        <f aca="true" t="shared" si="11" ref="Q45:Q54">SUM(N45:P45)</f>
        <v>32363640</v>
      </c>
      <c r="R45" s="79">
        <f>R46+R48+R51</f>
        <v>12009795</v>
      </c>
      <c r="S45" s="80">
        <f>S46+S48+S51</f>
        <v>3078195</v>
      </c>
      <c r="T45" s="105">
        <f>T46+T48+T51</f>
        <v>48134699</v>
      </c>
      <c r="U45" s="78">
        <f>SUM(R45:T45)</f>
        <v>63222689</v>
      </c>
      <c r="V45" s="78">
        <f>I45+M45+Q45+U45</f>
        <v>167616045</v>
      </c>
      <c r="W45" s="78">
        <f t="shared" si="8"/>
        <v>1337955</v>
      </c>
      <c r="X45" s="83">
        <f t="shared" si="9"/>
        <v>0.9920809510280905</v>
      </c>
    </row>
    <row r="46" spans="1:24" ht="15.75" customHeight="1">
      <c r="A46" s="29"/>
      <c r="B46" s="17"/>
      <c r="C46" s="85" t="s">
        <v>40</v>
      </c>
      <c r="D46" s="104"/>
      <c r="E46" s="78">
        <f>SUM(E47:E47)</f>
        <v>62974000</v>
      </c>
      <c r="F46" s="82">
        <f>SUM(F47:F47)</f>
        <v>0</v>
      </c>
      <c r="G46" s="80">
        <f>SUM(G47:G47)</f>
        <v>0</v>
      </c>
      <c r="H46" s="105">
        <f>SUM(H47:H47)</f>
        <v>0</v>
      </c>
      <c r="I46" s="78">
        <f t="shared" si="10"/>
        <v>0</v>
      </c>
      <c r="J46" s="79">
        <f>SUM(J47:J47)</f>
        <v>0</v>
      </c>
      <c r="K46" s="80">
        <f>SUM(K47:K47)</f>
        <v>23544000</v>
      </c>
      <c r="L46" s="105">
        <f>SUM(L47:L47)</f>
        <v>0</v>
      </c>
      <c r="M46" s="106">
        <f>SUM(J46:L46)</f>
        <v>23544000</v>
      </c>
      <c r="N46" s="79">
        <f>SUM(N47:N47)</f>
        <v>0</v>
      </c>
      <c r="O46" s="80">
        <f>SUM(O47:O47)</f>
        <v>0</v>
      </c>
      <c r="P46" s="105">
        <f>SUM(P47:P47)</f>
        <v>0</v>
      </c>
      <c r="Q46" s="78">
        <f t="shared" si="11"/>
        <v>0</v>
      </c>
      <c r="R46" s="79">
        <f>SUM(R47:R47)</f>
        <v>0</v>
      </c>
      <c r="S46" s="80">
        <f>SUM(S47:S47)</f>
        <v>0</v>
      </c>
      <c r="T46" s="105">
        <f>SUM(T47:T47)</f>
        <v>38425109</v>
      </c>
      <c r="U46" s="78">
        <f aca="true" t="shared" si="12" ref="U46:U54">SUM(R46:T46)</f>
        <v>38425109</v>
      </c>
      <c r="V46" s="78">
        <f t="shared" si="7"/>
        <v>61969109</v>
      </c>
      <c r="W46" s="78">
        <f t="shared" si="8"/>
        <v>1004891</v>
      </c>
      <c r="X46" s="83">
        <f t="shared" si="9"/>
        <v>0.984042763680249</v>
      </c>
    </row>
    <row r="47" spans="1:24" ht="15.75" customHeight="1">
      <c r="A47" s="29"/>
      <c r="B47" s="17"/>
      <c r="C47" s="29"/>
      <c r="D47" s="66" t="s">
        <v>41</v>
      </c>
      <c r="E47" s="22">
        <v>62974000</v>
      </c>
      <c r="F47" s="67">
        <v>0</v>
      </c>
      <c r="G47" s="68">
        <v>0</v>
      </c>
      <c r="H47" s="69">
        <v>0</v>
      </c>
      <c r="I47" s="22">
        <f t="shared" si="10"/>
        <v>0</v>
      </c>
      <c r="J47" s="70">
        <v>0</v>
      </c>
      <c r="K47" s="68">
        <v>23544000</v>
      </c>
      <c r="L47" s="69">
        <v>0</v>
      </c>
      <c r="M47" s="71">
        <f>SUM(J47:L47)</f>
        <v>23544000</v>
      </c>
      <c r="N47" s="70">
        <v>0</v>
      </c>
      <c r="O47" s="68">
        <v>0</v>
      </c>
      <c r="P47" s="69">
        <v>0</v>
      </c>
      <c r="Q47" s="22">
        <f>SUM(N47:P47)</f>
        <v>0</v>
      </c>
      <c r="R47" s="70"/>
      <c r="S47" s="68"/>
      <c r="T47" s="69">
        <v>38425109</v>
      </c>
      <c r="U47" s="22">
        <f t="shared" si="12"/>
        <v>38425109</v>
      </c>
      <c r="V47" s="22">
        <f t="shared" si="7"/>
        <v>61969109</v>
      </c>
      <c r="W47" s="22">
        <f t="shared" si="8"/>
        <v>1004891</v>
      </c>
      <c r="X47" s="23">
        <f t="shared" si="9"/>
        <v>0.984042763680249</v>
      </c>
    </row>
    <row r="48" spans="1:24" ht="15.75" customHeight="1">
      <c r="A48" s="29"/>
      <c r="B48" s="17"/>
      <c r="C48" s="85" t="s">
        <v>42</v>
      </c>
      <c r="D48" s="104"/>
      <c r="E48" s="78">
        <f>SUM(E49:E50)</f>
        <v>103311000</v>
      </c>
      <c r="F48" s="82">
        <f>SUM(F49:F50)</f>
        <v>0</v>
      </c>
      <c r="G48" s="80">
        <f>SUM(G49:G50)</f>
        <v>0</v>
      </c>
      <c r="H48" s="105">
        <f>SUM(H49:H50)</f>
        <v>0</v>
      </c>
      <c r="I48" s="78">
        <f t="shared" si="10"/>
        <v>0</v>
      </c>
      <c r="J48" s="79">
        <f>SUM(J49:J50)</f>
        <v>0</v>
      </c>
      <c r="K48" s="80">
        <f>SUM(K49:K50)</f>
        <v>6064200</v>
      </c>
      <c r="L48" s="105">
        <f>SUM(L49:L50)</f>
        <v>41340541</v>
      </c>
      <c r="M48" s="106">
        <f>SUM(J48:L48)</f>
        <v>47404741</v>
      </c>
      <c r="N48" s="79">
        <f>SUM(N49:N50)</f>
        <v>22291200</v>
      </c>
      <c r="O48" s="80">
        <f>SUM(O49:O50)</f>
        <v>9423855</v>
      </c>
      <c r="P48" s="105">
        <f>SUM(P49:P50)</f>
        <v>0</v>
      </c>
      <c r="Q48" s="78">
        <f t="shared" si="11"/>
        <v>31715055</v>
      </c>
      <c r="R48" s="79">
        <f>SUM(R49:R50)</f>
        <v>11793600</v>
      </c>
      <c r="S48" s="80">
        <f>SUM(S49:S50)</f>
        <v>2862000</v>
      </c>
      <c r="T48" s="105">
        <f>SUM(T49:T50)</f>
        <v>9277200</v>
      </c>
      <c r="U48" s="78">
        <f t="shared" si="12"/>
        <v>23932800</v>
      </c>
      <c r="V48" s="78">
        <f t="shared" si="7"/>
        <v>103052596</v>
      </c>
      <c r="W48" s="78">
        <f t="shared" si="8"/>
        <v>258404</v>
      </c>
      <c r="X48" s="83">
        <f t="shared" si="9"/>
        <v>0.9974987755418107</v>
      </c>
    </row>
    <row r="49" spans="1:24" ht="15.75" customHeight="1">
      <c r="A49" s="29"/>
      <c r="B49" s="17"/>
      <c r="C49" s="29"/>
      <c r="D49" s="66" t="s">
        <v>43</v>
      </c>
      <c r="E49" s="22">
        <v>61970000</v>
      </c>
      <c r="F49" s="67">
        <v>0</v>
      </c>
      <c r="G49" s="68">
        <v>0</v>
      </c>
      <c r="H49" s="69">
        <v>0</v>
      </c>
      <c r="I49" s="22">
        <f t="shared" si="10"/>
        <v>0</v>
      </c>
      <c r="J49" s="70">
        <v>0</v>
      </c>
      <c r="K49" s="68">
        <v>6064200</v>
      </c>
      <c r="L49" s="69">
        <v>0</v>
      </c>
      <c r="M49" s="71">
        <f aca="true" t="shared" si="13" ref="M49:M54">SUM(J49:L49)</f>
        <v>6064200</v>
      </c>
      <c r="N49" s="70">
        <v>22291200</v>
      </c>
      <c r="O49" s="68">
        <v>9423855</v>
      </c>
      <c r="P49" s="69">
        <v>0</v>
      </c>
      <c r="Q49" s="22">
        <f t="shared" si="11"/>
        <v>31715055</v>
      </c>
      <c r="R49" s="70">
        <v>11793600</v>
      </c>
      <c r="S49" s="68">
        <v>2862000</v>
      </c>
      <c r="T49" s="69">
        <v>9277200</v>
      </c>
      <c r="U49" s="22">
        <f t="shared" si="12"/>
        <v>23932800</v>
      </c>
      <c r="V49" s="22">
        <f t="shared" si="7"/>
        <v>61712055</v>
      </c>
      <c r="W49" s="22">
        <f t="shared" si="8"/>
        <v>257945</v>
      </c>
      <c r="X49" s="23">
        <f t="shared" si="9"/>
        <v>0.9958375827013071</v>
      </c>
    </row>
    <row r="50" spans="1:24" ht="15.75" customHeight="1">
      <c r="A50" s="29"/>
      <c r="B50" s="17"/>
      <c r="C50" s="19"/>
      <c r="D50" s="72" t="s">
        <v>44</v>
      </c>
      <c r="E50" s="27">
        <v>41341000</v>
      </c>
      <c r="F50" s="63">
        <v>0</v>
      </c>
      <c r="G50" s="61">
        <v>0</v>
      </c>
      <c r="H50" s="64">
        <v>0</v>
      </c>
      <c r="I50" s="27">
        <f t="shared" si="10"/>
        <v>0</v>
      </c>
      <c r="J50" s="60">
        <v>0</v>
      </c>
      <c r="K50" s="61">
        <v>0</v>
      </c>
      <c r="L50" s="64">
        <v>41340541</v>
      </c>
      <c r="M50" s="73">
        <f t="shared" si="13"/>
        <v>41340541</v>
      </c>
      <c r="N50" s="60">
        <v>0</v>
      </c>
      <c r="O50" s="61">
        <v>0</v>
      </c>
      <c r="P50" s="64">
        <v>0</v>
      </c>
      <c r="Q50" s="27">
        <f>SUM(N50:P50)</f>
        <v>0</v>
      </c>
      <c r="R50" s="60"/>
      <c r="S50" s="61"/>
      <c r="T50" s="64"/>
      <c r="U50" s="27">
        <f t="shared" si="12"/>
        <v>0</v>
      </c>
      <c r="V50" s="27">
        <f t="shared" si="7"/>
        <v>41340541</v>
      </c>
      <c r="W50" s="27">
        <f t="shared" si="8"/>
        <v>459</v>
      </c>
      <c r="X50" s="28">
        <f t="shared" si="9"/>
        <v>0.9999888972206769</v>
      </c>
    </row>
    <row r="51" spans="1:24" ht="15.75" customHeight="1">
      <c r="A51" s="29"/>
      <c r="B51" s="38"/>
      <c r="C51" s="108" t="s">
        <v>45</v>
      </c>
      <c r="D51" s="109"/>
      <c r="E51" s="97">
        <v>2669000</v>
      </c>
      <c r="F51" s="101">
        <v>0</v>
      </c>
      <c r="G51" s="99">
        <v>216195</v>
      </c>
      <c r="H51" s="110">
        <v>216195</v>
      </c>
      <c r="I51" s="97">
        <f>SUM(F51:H51)</f>
        <v>432390</v>
      </c>
      <c r="J51" s="98">
        <v>216195</v>
      </c>
      <c r="K51" s="99">
        <v>216195</v>
      </c>
      <c r="L51" s="110">
        <v>216195</v>
      </c>
      <c r="M51" s="111">
        <f t="shared" si="13"/>
        <v>648585</v>
      </c>
      <c r="N51" s="98">
        <v>216195</v>
      </c>
      <c r="O51" s="99">
        <v>216195</v>
      </c>
      <c r="P51" s="110">
        <v>216195</v>
      </c>
      <c r="Q51" s="97">
        <f>SUM(N51:P51)</f>
        <v>648585</v>
      </c>
      <c r="R51" s="98">
        <v>216195</v>
      </c>
      <c r="S51" s="99">
        <v>216195</v>
      </c>
      <c r="T51" s="110">
        <v>432390</v>
      </c>
      <c r="U51" s="97">
        <f>SUM(R51:T51)</f>
        <v>864780</v>
      </c>
      <c r="V51" s="97">
        <f t="shared" si="7"/>
        <v>2594340</v>
      </c>
      <c r="W51" s="97">
        <f t="shared" si="8"/>
        <v>74660</v>
      </c>
      <c r="X51" s="112">
        <f t="shared" si="9"/>
        <v>0.9720269763956538</v>
      </c>
    </row>
    <row r="52" spans="1:24" ht="15.75" customHeight="1">
      <c r="A52" s="29"/>
      <c r="B52" s="85" t="s">
        <v>46</v>
      </c>
      <c r="C52" s="76"/>
      <c r="D52" s="104"/>
      <c r="E52" s="78">
        <f>E53</f>
        <v>228026000</v>
      </c>
      <c r="F52" s="82">
        <f>F53</f>
        <v>0</v>
      </c>
      <c r="G52" s="80">
        <f>G53</f>
        <v>0</v>
      </c>
      <c r="H52" s="105">
        <f>H53</f>
        <v>0</v>
      </c>
      <c r="I52" s="78">
        <f t="shared" si="10"/>
        <v>0</v>
      </c>
      <c r="J52" s="79">
        <f>J53</f>
        <v>0</v>
      </c>
      <c r="K52" s="80">
        <f>K53</f>
        <v>0</v>
      </c>
      <c r="L52" s="105">
        <f>L53</f>
        <v>113236263</v>
      </c>
      <c r="M52" s="106">
        <f t="shared" si="13"/>
        <v>113236263</v>
      </c>
      <c r="N52" s="79">
        <f>N53</f>
        <v>0</v>
      </c>
      <c r="O52" s="80">
        <f>O53</f>
        <v>0</v>
      </c>
      <c r="P52" s="105">
        <f>P53</f>
        <v>0</v>
      </c>
      <c r="Q52" s="78">
        <f t="shared" si="11"/>
        <v>0</v>
      </c>
      <c r="R52" s="79">
        <f>R53</f>
        <v>0</v>
      </c>
      <c r="S52" s="80">
        <f>S53</f>
        <v>0</v>
      </c>
      <c r="T52" s="105">
        <f>T53</f>
        <v>114788742</v>
      </c>
      <c r="U52" s="78">
        <f t="shared" si="12"/>
        <v>114788742</v>
      </c>
      <c r="V52" s="78">
        <f t="shared" si="7"/>
        <v>228025005</v>
      </c>
      <c r="W52" s="78">
        <f t="shared" si="8"/>
        <v>995</v>
      </c>
      <c r="X52" s="83">
        <f t="shared" si="9"/>
        <v>0.9999956364625087</v>
      </c>
    </row>
    <row r="53" spans="1:24" ht="15.75" customHeight="1">
      <c r="A53" s="29"/>
      <c r="B53" s="38"/>
      <c r="C53" s="108" t="s">
        <v>46</v>
      </c>
      <c r="D53" s="113"/>
      <c r="E53" s="114">
        <v>228026000</v>
      </c>
      <c r="F53" s="115">
        <v>0</v>
      </c>
      <c r="G53" s="116">
        <v>0</v>
      </c>
      <c r="H53" s="117">
        <v>0</v>
      </c>
      <c r="I53" s="114">
        <f t="shared" si="10"/>
        <v>0</v>
      </c>
      <c r="J53" s="118">
        <v>0</v>
      </c>
      <c r="K53" s="116">
        <v>0</v>
      </c>
      <c r="L53" s="117">
        <v>113236263</v>
      </c>
      <c r="M53" s="119">
        <f t="shared" si="13"/>
        <v>113236263</v>
      </c>
      <c r="N53" s="118">
        <v>0</v>
      </c>
      <c r="O53" s="116">
        <v>0</v>
      </c>
      <c r="P53" s="117">
        <v>0</v>
      </c>
      <c r="Q53" s="114">
        <f t="shared" si="11"/>
        <v>0</v>
      </c>
      <c r="R53" s="118"/>
      <c r="S53" s="116">
        <v>0</v>
      </c>
      <c r="T53" s="117">
        <v>114788742</v>
      </c>
      <c r="U53" s="114">
        <f t="shared" si="12"/>
        <v>114788742</v>
      </c>
      <c r="V53" s="114">
        <f t="shared" si="7"/>
        <v>228025005</v>
      </c>
      <c r="W53" s="114">
        <f t="shared" si="8"/>
        <v>995</v>
      </c>
      <c r="X53" s="120">
        <f t="shared" si="9"/>
        <v>0.9999956364625087</v>
      </c>
    </row>
    <row r="54" spans="1:24" ht="15.75" customHeight="1">
      <c r="A54" s="19"/>
      <c r="B54" s="9" t="s">
        <v>37</v>
      </c>
      <c r="C54" s="10"/>
      <c r="D54" s="11"/>
      <c r="E54" s="30">
        <v>10000000</v>
      </c>
      <c r="F54" s="32">
        <v>0</v>
      </c>
      <c r="G54" s="33">
        <v>0</v>
      </c>
      <c r="H54" s="34">
        <v>0</v>
      </c>
      <c r="I54" s="30">
        <f t="shared" si="10"/>
        <v>0</v>
      </c>
      <c r="J54" s="32">
        <v>0</v>
      </c>
      <c r="K54" s="33">
        <v>0</v>
      </c>
      <c r="L54" s="34">
        <v>0</v>
      </c>
      <c r="M54" s="30">
        <f t="shared" si="13"/>
        <v>0</v>
      </c>
      <c r="N54" s="35">
        <v>0</v>
      </c>
      <c r="O54" s="33">
        <v>0</v>
      </c>
      <c r="P54" s="34">
        <v>0</v>
      </c>
      <c r="Q54" s="30">
        <f t="shared" si="11"/>
        <v>0</v>
      </c>
      <c r="R54" s="32">
        <v>0</v>
      </c>
      <c r="S54" s="33">
        <v>0</v>
      </c>
      <c r="T54" s="39">
        <v>0</v>
      </c>
      <c r="U54" s="30">
        <f t="shared" si="12"/>
        <v>0</v>
      </c>
      <c r="V54" s="30">
        <f t="shared" si="7"/>
        <v>0</v>
      </c>
      <c r="W54" s="30">
        <f t="shared" si="8"/>
        <v>10000000</v>
      </c>
      <c r="X54" s="31">
        <f t="shared" si="9"/>
        <v>0</v>
      </c>
    </row>
  </sheetData>
  <sheetProtection/>
  <mergeCells count="11">
    <mergeCell ref="Q40:X40"/>
    <mergeCell ref="F3:U3"/>
    <mergeCell ref="A42:A43"/>
    <mergeCell ref="B42:B43"/>
    <mergeCell ref="C42:C43"/>
    <mergeCell ref="D42:D43"/>
    <mergeCell ref="F42:U42"/>
    <mergeCell ref="A3:A4"/>
    <mergeCell ref="B3:B4"/>
    <mergeCell ref="C3:C4"/>
    <mergeCell ref="D3:D4"/>
  </mergeCells>
  <printOptions/>
  <pageMargins left="0.7874015748031497" right="0.7874015748031497" top="1.1811023622047245" bottom="0.984251968503937" header="0.5118110236220472" footer="0.5118110236220472"/>
  <pageSetup fitToHeight="1" fitToWidth="1" horizontalDpi="600" verticalDpi="600" orientation="landscape" paperSize="8" scale="61" r:id="rId1"/>
  <ignoredErrors>
    <ignoredError sqref="E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2015-05-25T10:52:11Z</cp:lastPrinted>
  <dcterms:created xsi:type="dcterms:W3CDTF">2014-08-07T23:43:08Z</dcterms:created>
  <dcterms:modified xsi:type="dcterms:W3CDTF">2015-05-25T11:10:26Z</dcterms:modified>
  <cp:category/>
  <cp:version/>
  <cp:contentType/>
  <cp:contentStatus/>
</cp:coreProperties>
</file>