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8100" firstSheet="14" activeTab="24"/>
  </bookViews>
  <sheets>
    <sheet name="15-166" sheetId="1" r:id="rId1"/>
    <sheet name="15-167" sheetId="2" r:id="rId2"/>
    <sheet name="15-168" sheetId="3" r:id="rId3"/>
    <sheet name="15-169(1)" sheetId="4" r:id="rId4"/>
    <sheet name="15-169(2)" sheetId="5" r:id="rId5"/>
    <sheet name="15-170" sheetId="6" r:id="rId6"/>
    <sheet name="15-171" sheetId="7" r:id="rId7"/>
    <sheet name="15-172" sheetId="8" r:id="rId8"/>
    <sheet name="15-173" sheetId="9" r:id="rId9"/>
    <sheet name="15-174" sheetId="10" r:id="rId10"/>
    <sheet name="15-175" sheetId="11" r:id="rId11"/>
    <sheet name="15-176-1" sheetId="12" r:id="rId12"/>
    <sheet name="15-176-2" sheetId="13" r:id="rId13"/>
    <sheet name="15-177" sheetId="14" r:id="rId14"/>
    <sheet name="15-178(1)" sheetId="15" r:id="rId15"/>
    <sheet name="15-178(2)" sheetId="16" r:id="rId16"/>
    <sheet name="15-178(3)" sheetId="17" r:id="rId17"/>
    <sheet name="15-179" sheetId="18" r:id="rId18"/>
    <sheet name="15-180(1)" sheetId="19" r:id="rId19"/>
    <sheet name="15-180(2)" sheetId="20" r:id="rId20"/>
    <sheet name="15-180(3)" sheetId="21" r:id="rId21"/>
    <sheet name="15-181" sheetId="22" r:id="rId22"/>
    <sheet name="15-182" sheetId="23" r:id="rId23"/>
    <sheet name="15-183" sheetId="24" r:id="rId24"/>
    <sheet name="15-184" sheetId="25" r:id="rId25"/>
  </sheets>
  <definedNames>
    <definedName name="_xlnm.Print_Area" localSheetId="18">'15-180(1)'!$A$1:$L$17</definedName>
    <definedName name="_xlnm.Print_Area" localSheetId="19">'15-180(2)'!$A$1:$O$17</definedName>
    <definedName name="_xlnm.Print_Area" localSheetId="20">'15-180(3)'!$A$1:$I$17</definedName>
    <definedName name="_xlnm.Print_Area" localSheetId="21">'15-181'!$A$1:$N$39</definedName>
    <definedName name="_xlnm.Print_Area" localSheetId="22">'15-182'!$A$1:$I$25</definedName>
    <definedName name="_xlnm.Print_Area" localSheetId="23">'15-183'!$A$1:$N$29</definedName>
    <definedName name="_xlnm.Print_Area" localSheetId="24">'15-184'!$A$1:$N$16</definedName>
  </definedNames>
  <calcPr fullCalcOnLoad="1"/>
</workbook>
</file>

<file path=xl/sharedStrings.xml><?xml version="1.0" encoding="utf-8"?>
<sst xmlns="http://schemas.openxmlformats.org/spreadsheetml/2006/main" count="1197" uniqueCount="556">
  <si>
    <t>県内区間</t>
  </si>
  <si>
    <t>発</t>
  </si>
  <si>
    <t>着</t>
  </si>
  <si>
    <t>東海道線</t>
  </si>
  <si>
    <t>川崎－湯河原</t>
  </si>
  <si>
    <t>横浜羽沢</t>
  </si>
  <si>
    <t>茅ヶ崎</t>
  </si>
  <si>
    <t>鶴見－扇町</t>
  </si>
  <si>
    <t>(相模貨物)</t>
  </si>
  <si>
    <t>新芝浦</t>
  </si>
  <si>
    <t>(西湘貨物)</t>
  </si>
  <si>
    <t>安善</t>
  </si>
  <si>
    <t>小田原</t>
  </si>
  <si>
    <t>扇町</t>
  </si>
  <si>
    <t>横須賀線</t>
  </si>
  <si>
    <t>武蔵野線</t>
  </si>
  <si>
    <t>大船－久里浜</t>
  </si>
  <si>
    <t xml:space="preserve">鶴見－梶ヶ谷貨物ターミナル </t>
  </si>
  <si>
    <t>逗子</t>
  </si>
  <si>
    <t>田浦</t>
  </si>
  <si>
    <t>根岸線</t>
  </si>
  <si>
    <t>横浜港支線</t>
  </si>
  <si>
    <t>横浜－大船</t>
  </si>
  <si>
    <t>新興</t>
  </si>
  <si>
    <t>根岸</t>
  </si>
  <si>
    <t>東高島</t>
  </si>
  <si>
    <t>相模線</t>
  </si>
  <si>
    <t>浜川崎支線</t>
  </si>
  <si>
    <t>茅ヶ崎－橋本</t>
  </si>
  <si>
    <t>浜川崎</t>
  </si>
  <si>
    <t>厚木</t>
  </si>
  <si>
    <t>川崎貨物</t>
  </si>
  <si>
    <t>横浜線</t>
  </si>
  <si>
    <t>大川支線</t>
  </si>
  <si>
    <t>長津田－橋本</t>
  </si>
  <si>
    <t>大川</t>
  </si>
  <si>
    <t>長津田</t>
  </si>
  <si>
    <t>鶴見線</t>
  </si>
  <si>
    <t>梶ヶ谷貨物</t>
  </si>
  <si>
    <t xml:space="preserve">  ターミナル</t>
  </si>
  <si>
    <t>-</t>
  </si>
  <si>
    <t>年度別</t>
  </si>
  <si>
    <t>延実働車両数</t>
  </si>
  <si>
    <t>総走行キロ</t>
  </si>
  <si>
    <t>輸送人員</t>
  </si>
  <si>
    <t>営業収入</t>
  </si>
  <si>
    <t>両</t>
  </si>
  <si>
    <t>千km</t>
  </si>
  <si>
    <t>千人</t>
  </si>
  <si>
    <t>千円</t>
  </si>
  <si>
    <t>一般貸切</t>
  </si>
  <si>
    <t>一般乗用</t>
  </si>
  <si>
    <t>平 成 20 年 度</t>
  </si>
  <si>
    <t xml:space="preserve"> 21 年 度</t>
  </si>
  <si>
    <t>22 年 度</t>
  </si>
  <si>
    <t>一般乗合</t>
  </si>
  <si>
    <t>合計</t>
  </si>
  <si>
    <t>営業用</t>
  </si>
  <si>
    <t>自家用</t>
  </si>
  <si>
    <t>輸送トン数</t>
  </si>
  <si>
    <t>走行キロ</t>
  </si>
  <si>
    <t>千t</t>
  </si>
  <si>
    <t>普通車</t>
  </si>
  <si>
    <t>小型車</t>
  </si>
  <si>
    <t>軽自動車</t>
  </si>
  <si>
    <t>平 成 19 年 度</t>
  </si>
  <si>
    <t xml:space="preserve"> 20 年 度</t>
  </si>
  <si>
    <t xml:space="preserve"> 21 年 度</t>
  </si>
  <si>
    <t>総計</t>
  </si>
  <si>
    <t>登録自動車</t>
  </si>
  <si>
    <t>小型二輪</t>
  </si>
  <si>
    <t>計</t>
  </si>
  <si>
    <t>貨物用</t>
  </si>
  <si>
    <t>乗合用</t>
  </si>
  <si>
    <t>乗用</t>
  </si>
  <si>
    <t>普通</t>
  </si>
  <si>
    <t>小型</t>
  </si>
  <si>
    <t>横浜計</t>
  </si>
  <si>
    <t>横浜市計</t>
  </si>
  <si>
    <t>鶴見区</t>
  </si>
  <si>
    <t>神奈川区</t>
  </si>
  <si>
    <t>中区</t>
  </si>
  <si>
    <t>西区</t>
  </si>
  <si>
    <t>南区</t>
  </si>
  <si>
    <t>保土ヶ谷区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</si>
  <si>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</si>
  <si>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</si>
  <si>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</si>
  <si>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</si>
  <si>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</si>
  <si>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</si>
  <si>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</si>
  <si>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</si>
  <si>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</si>
  <si>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</si>
  <si>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</si>
  <si>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</si>
  <si>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横須賀市</t>
  </si>
  <si>
    <t>鎌倉市</t>
  </si>
  <si>
    <t>逗子市</t>
  </si>
  <si>
    <t>三浦市</t>
  </si>
  <si>
    <t>葉山町</t>
  </si>
  <si>
    <t>駐留軍(横浜)</t>
  </si>
  <si>
    <t>不　明(横浜)</t>
  </si>
  <si>
    <t>川崎計</t>
  </si>
  <si>
    <t>川崎市計</t>
  </si>
  <si>
    <t>川崎区</t>
  </si>
  <si>
    <t>幸区</t>
  </si>
  <si>
    <t>中原区</t>
  </si>
  <si>
    <t>高津区</t>
  </si>
  <si>
    <t>多摩区</t>
  </si>
  <si>
    <t>宮前区</t>
  </si>
  <si>
    <t>麻生区</t>
  </si>
  <si>
    <t>不　明（川崎）</t>
  </si>
  <si>
    <t>相模計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</si>
  <si>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</si>
  <si>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</si>
  <si>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</si>
  <si>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</si>
  <si>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</si>
  <si>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</si>
  <si>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</si>
  <si>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駐留軍(相模)</t>
  </si>
  <si>
    <t>不　明(相模）</t>
  </si>
  <si>
    <t>湘南計</t>
  </si>
  <si>
    <t>平塚市</t>
  </si>
  <si>
    <t>藤沢市</t>
  </si>
  <si>
    <t>小田原市</t>
  </si>
  <si>
    <t>茅ヶ崎市</t>
  </si>
  <si>
    <t>秦野市</t>
  </si>
  <si>
    <t>伊勢原市</t>
  </si>
  <si>
    <t>南足柄市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</si>
  <si>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</si>
  <si>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</si>
  <si>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</si>
  <si>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</si>
  <si>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</si>
  <si>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</si>
  <si>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</si>
  <si>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</si>
  <si>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</si>
  <si>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</si>
  <si>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</si>
  <si>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その他（湘南）</t>
  </si>
  <si>
    <t>不　明(湘南)</t>
  </si>
  <si>
    <t>市区町村別</t>
  </si>
  <si>
    <t>特種
用途</t>
  </si>
  <si>
    <t>大型
特殊</t>
  </si>
  <si>
    <t>被けん
引　車</t>
  </si>
  <si>
    <t>平成20年度</t>
  </si>
  <si>
    <t>21年度</t>
  </si>
  <si>
    <t>22年度</t>
  </si>
  <si>
    <t>相模原市計</t>
  </si>
  <si>
    <t>緑区</t>
  </si>
  <si>
    <t>中央区</t>
  </si>
  <si>
    <t>南区</t>
  </si>
  <si>
    <t>その他</t>
  </si>
  <si>
    <t>被けん
引　車</t>
  </si>
  <si>
    <t>小 型</t>
  </si>
  <si>
    <t>年別</t>
  </si>
  <si>
    <t>隻数</t>
  </si>
  <si>
    <t>総トン数</t>
  </si>
  <si>
    <t>汽船</t>
  </si>
  <si>
    <t>鋼船</t>
  </si>
  <si>
    <t>木船</t>
  </si>
  <si>
    <t>隻</t>
  </si>
  <si>
    <t>t</t>
  </si>
  <si>
    <t>隻数</t>
  </si>
  <si>
    <r>
      <t>平　成　</t>
    </r>
    <r>
      <rPr>
        <sz val="7"/>
        <rFont val="ＭＳ ゴシック"/>
        <family val="3"/>
      </rPr>
      <t>20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</si>
  <si>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1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</si>
  <si>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</si>
  <si>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t>船種</t>
  </si>
  <si>
    <t>横須賀港</t>
  </si>
  <si>
    <r>
      <t>20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100
</t>
    </r>
    <r>
      <rPr>
        <sz val="5.5"/>
        <rFont val="ＭＳ 明朝"/>
        <family val="1"/>
      </rPr>
      <t>トン未満</t>
    </r>
  </si>
  <si>
    <r>
      <t>100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500
</t>
    </r>
    <r>
      <rPr>
        <sz val="5.5"/>
        <rFont val="ＭＳ 明朝"/>
        <family val="1"/>
      </rPr>
      <t>トン未満</t>
    </r>
  </si>
  <si>
    <r>
      <t>500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1,000
</t>
    </r>
    <r>
      <rPr>
        <sz val="5.5"/>
        <rFont val="ＭＳ 明朝"/>
        <family val="1"/>
      </rPr>
      <t>トン未満</t>
    </r>
  </si>
  <si>
    <r>
      <t>1,000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3,000
</t>
    </r>
    <r>
      <rPr>
        <sz val="5.5"/>
        <rFont val="ＭＳ 明朝"/>
        <family val="1"/>
      </rPr>
      <t>トン未満</t>
    </r>
  </si>
  <si>
    <r>
      <t>3,000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10,000
</t>
    </r>
    <r>
      <rPr>
        <sz val="5.5"/>
        <rFont val="ＭＳ 明朝"/>
        <family val="1"/>
      </rPr>
      <t>トン未満</t>
    </r>
  </si>
  <si>
    <r>
      <t>10,000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20,000
</t>
    </r>
    <r>
      <rPr>
        <sz val="5.5"/>
        <rFont val="ＭＳ 明朝"/>
        <family val="1"/>
      </rPr>
      <t>トン未満</t>
    </r>
  </si>
  <si>
    <r>
      <t>20,000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100,000
</t>
    </r>
    <r>
      <rPr>
        <sz val="5.5"/>
        <rFont val="ＭＳ 明朝"/>
        <family val="1"/>
      </rPr>
      <t>トン未満</t>
    </r>
  </si>
  <si>
    <r>
      <t xml:space="preserve">100,000
</t>
    </r>
    <r>
      <rPr>
        <sz val="5.5"/>
        <rFont val="ＭＳ 明朝"/>
        <family val="1"/>
      </rPr>
      <t>トン以上</t>
    </r>
  </si>
  <si>
    <t>平　成　20　年</t>
  </si>
  <si>
    <t>21　年</t>
  </si>
  <si>
    <t>22　年</t>
  </si>
  <si>
    <t>京浜港
(除東京区)</t>
  </si>
  <si>
    <t>国籍</t>
  </si>
  <si>
    <t>イギリス</t>
  </si>
  <si>
    <t>ロシア(旧ソ連)</t>
  </si>
  <si>
    <t>ノルウェー</t>
  </si>
  <si>
    <t>中国</t>
  </si>
  <si>
    <t>リベリア</t>
  </si>
  <si>
    <t>(台湾)</t>
  </si>
  <si>
    <t>パナマ</t>
  </si>
  <si>
    <t>ギリシャ</t>
  </si>
  <si>
    <t>アメリカ</t>
  </si>
  <si>
    <t>デンマーク</t>
  </si>
  <si>
    <t>大韓民国</t>
  </si>
  <si>
    <t>その他</t>
  </si>
  <si>
    <r>
      <t xml:space="preserve">京浜港
</t>
    </r>
    <r>
      <rPr>
        <sz val="5.5"/>
        <rFont val="ＭＳ 明朝"/>
        <family val="1"/>
      </rPr>
      <t>(除く東京区)</t>
    </r>
  </si>
  <si>
    <t>平 成 20 年</t>
  </si>
  <si>
    <t>21 年</t>
  </si>
  <si>
    <t>22 年</t>
  </si>
  <si>
    <t>揚荷</t>
  </si>
  <si>
    <t>積荷</t>
  </si>
  <si>
    <t>貿易</t>
  </si>
  <si>
    <t>内地</t>
  </si>
  <si>
    <t>横 浜 港</t>
  </si>
  <si>
    <t>川 崎 港</t>
  </si>
  <si>
    <t>年 度 別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</si>
  <si>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0</t>
    </r>
    <r>
      <rPr>
        <sz val="7"/>
        <rFont val="ＭＳ 明朝"/>
        <family val="1"/>
      </rPr>
      <t>年度</t>
    </r>
  </si>
  <si>
    <r>
      <t>　</t>
    </r>
    <r>
      <rPr>
        <sz val="7"/>
        <rFont val="ＭＳ ゴシック"/>
        <family val="3"/>
      </rPr>
      <t>　2</t>
    </r>
    <r>
      <rPr>
        <sz val="7"/>
        <rFont val="ＭＳ ゴシック"/>
        <family val="3"/>
      </rPr>
      <t>1</t>
    </r>
    <r>
      <rPr>
        <sz val="7"/>
        <rFont val="ＭＳ 明朝"/>
        <family val="1"/>
      </rPr>
      <t>年度</t>
    </r>
  </si>
  <si>
    <r>
      <t>　</t>
    </r>
    <r>
      <rPr>
        <sz val="7"/>
        <rFont val="ＭＳ ゴシック"/>
        <family val="3"/>
      </rPr>
      <t>　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</si>
  <si>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t>貨物船</t>
  </si>
  <si>
    <t>油槽船</t>
  </si>
  <si>
    <t>年別</t>
  </si>
  <si>
    <r>
      <t>平成</t>
    </r>
    <r>
      <rPr>
        <sz val="7"/>
        <rFont val="ＭＳ ゴシック"/>
        <family val="3"/>
      </rPr>
      <t xml:space="preserve"> 20 </t>
    </r>
    <r>
      <rPr>
        <sz val="7"/>
        <rFont val="ＭＳ 明朝"/>
        <family val="1"/>
      </rPr>
      <t>年</t>
    </r>
  </si>
  <si>
    <r>
      <t xml:space="preserve"> 21 </t>
    </r>
    <r>
      <rPr>
        <sz val="7"/>
        <rFont val="ＭＳ 明朝"/>
        <family val="1"/>
      </rPr>
      <t>年</t>
    </r>
  </si>
  <si>
    <r>
      <t xml:space="preserve"> 22 </t>
    </r>
    <r>
      <rPr>
        <sz val="7"/>
        <rFont val="ＭＳ 明朝"/>
        <family val="1"/>
      </rPr>
      <t>年</t>
    </r>
  </si>
  <si>
    <t>漁船</t>
  </si>
  <si>
    <t>-</t>
  </si>
  <si>
    <r>
      <t>平成</t>
    </r>
    <r>
      <rPr>
        <sz val="7"/>
        <rFont val="ＭＳ ゴシック"/>
        <family val="3"/>
      </rPr>
      <t xml:space="preserve"> 20 </t>
    </r>
    <r>
      <rPr>
        <sz val="7"/>
        <rFont val="ＭＳ 明朝"/>
        <family val="1"/>
      </rPr>
      <t>年</t>
    </r>
  </si>
  <si>
    <r>
      <t xml:space="preserve"> 21 </t>
    </r>
    <r>
      <rPr>
        <sz val="7"/>
        <rFont val="ＭＳ 明朝"/>
        <family val="1"/>
      </rPr>
      <t>年</t>
    </r>
  </si>
  <si>
    <r>
      <t xml:space="preserve"> 22 </t>
    </r>
    <r>
      <rPr>
        <sz val="7"/>
        <rFont val="ＭＳ 明朝"/>
        <family val="1"/>
      </rPr>
      <t>年</t>
    </r>
  </si>
  <si>
    <t>-</t>
  </si>
  <si>
    <t>総数</t>
  </si>
  <si>
    <t>加入電話</t>
  </si>
  <si>
    <t>一般加入電話</t>
  </si>
  <si>
    <t>ＩＮＳネットサービス</t>
  </si>
  <si>
    <t>住宅用</t>
  </si>
  <si>
    <t>事務用</t>
  </si>
  <si>
    <t>ビル電話</t>
  </si>
  <si>
    <t>年別</t>
  </si>
  <si>
    <t>計</t>
  </si>
  <si>
    <r>
      <t>ＩＮＳネット</t>
    </r>
    <r>
      <rPr>
        <sz val="6"/>
        <rFont val="ＭＳ ゴシック"/>
        <family val="3"/>
      </rPr>
      <t>64</t>
    </r>
  </si>
  <si>
    <r>
      <t>ＩＮＳネット</t>
    </r>
    <r>
      <rPr>
        <sz val="6"/>
        <rFont val="ＭＳ ゴシック"/>
        <family val="3"/>
      </rPr>
      <t>1500</t>
    </r>
  </si>
  <si>
    <r>
      <t>平成</t>
    </r>
    <r>
      <rPr>
        <sz val="7"/>
        <rFont val="ＭＳ ゴシック"/>
        <family val="3"/>
      </rPr>
      <t xml:space="preserve"> 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年度</t>
    </r>
  </si>
  <si>
    <r>
      <t xml:space="preserve"> 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>年度</t>
    </r>
  </si>
  <si>
    <r>
      <t xml:space="preserve">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年度</t>
    </r>
  </si>
  <si>
    <t>ＰＨＳ</t>
  </si>
  <si>
    <t>携帯電話</t>
  </si>
  <si>
    <r>
      <t>平　　　成　　　</t>
    </r>
    <r>
      <rPr>
        <sz val="7"/>
        <rFont val="ＭＳ ゴシック"/>
        <family val="3"/>
      </rPr>
      <t>21　　　</t>
    </r>
    <r>
      <rPr>
        <sz val="7"/>
        <rFont val="ＭＳ 明朝"/>
        <family val="1"/>
      </rPr>
      <t>年</t>
    </r>
  </si>
  <si>
    <t>x</t>
  </si>
  <si>
    <r>
      <t>2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　　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</si>
  <si>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　　　</t>
    </r>
    <r>
      <rPr>
        <sz val="7"/>
        <rFont val="ＭＳ 明朝"/>
        <family val="1"/>
      </rPr>
      <t>年</t>
    </r>
  </si>
  <si>
    <t>支店</t>
  </si>
  <si>
    <t>直営の
郵便局</t>
  </si>
  <si>
    <t>分室</t>
  </si>
  <si>
    <t>簡　易
郵便局</t>
  </si>
  <si>
    <r>
      <t>平成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年度</t>
    </r>
  </si>
  <si>
    <r>
      <t>1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(1)</t>
    </r>
  </si>
  <si>
    <r>
      <t>2</t>
    </r>
    <r>
      <rPr>
        <sz val="7"/>
        <rFont val="ＭＳ ゴシック"/>
        <family val="3"/>
      </rPr>
      <t>1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</si>
  <si>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</si>
  <si>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t>13(1)</t>
  </si>
  <si>
    <t>路線名</t>
  </si>
  <si>
    <t>観測地点名</t>
  </si>
  <si>
    <t>台</t>
  </si>
  <si>
    <t>同</t>
  </si>
  <si>
    <t>岸谷2-2</t>
  </si>
  <si>
    <t>岡沢町81</t>
  </si>
  <si>
    <t>金港町14</t>
  </si>
  <si>
    <t>生麦1-1</t>
  </si>
  <si>
    <t>長津田1-29</t>
  </si>
  <si>
    <t>新山下3-8</t>
  </si>
  <si>
    <t>主要地方道(県道)</t>
  </si>
  <si>
    <t>白幡向町27</t>
  </si>
  <si>
    <t>六角橋6-2</t>
  </si>
  <si>
    <t>市が尾町14</t>
  </si>
  <si>
    <t>東希望が丘238</t>
  </si>
  <si>
    <t>最戸1-14</t>
  </si>
  <si>
    <t>田谷町1416</t>
  </si>
  <si>
    <t>朝比奈町151</t>
  </si>
  <si>
    <t>洋光台1-13</t>
  </si>
  <si>
    <t>下永谷6-9</t>
  </si>
  <si>
    <t>中田東1-1</t>
  </si>
  <si>
    <t>主要地方道(市道)</t>
  </si>
  <si>
    <t>西寺尾1-21</t>
  </si>
  <si>
    <t>台町34-3</t>
  </si>
  <si>
    <t>根岸町3-200</t>
  </si>
  <si>
    <t>老松町2914</t>
  </si>
  <si>
    <t>西中町1</t>
  </si>
  <si>
    <t>永田北1-5</t>
  </si>
  <si>
    <t>大熊町388</t>
  </si>
  <si>
    <t>川和町50</t>
  </si>
  <si>
    <t>西寺尾1-25</t>
  </si>
  <si>
    <t>六ッ川4-1143</t>
  </si>
  <si>
    <t>初音町3-47</t>
  </si>
  <si>
    <t>中島2丁目3</t>
  </si>
  <si>
    <t>夜光2丁目2</t>
  </si>
  <si>
    <t>宿河原6-32</t>
  </si>
  <si>
    <t>大師河原1丁目3</t>
  </si>
  <si>
    <t>小田7丁目3</t>
  </si>
  <si>
    <t>丸子通1丁目467</t>
  </si>
  <si>
    <t>西生田2丁目1</t>
  </si>
  <si>
    <t>下麻生3丁目25</t>
  </si>
  <si>
    <t>戸手4丁目3</t>
  </si>
  <si>
    <t>青根1804</t>
  </si>
  <si>
    <t>東大沼3-30-25</t>
  </si>
  <si>
    <t>鵜野森1-38</t>
  </si>
  <si>
    <t>陽光台2-2-8</t>
  </si>
  <si>
    <t>淵野辺本町2-41</t>
  </si>
  <si>
    <t>厚木城山</t>
  </si>
  <si>
    <t>上溝2-4-23</t>
  </si>
  <si>
    <t>上九沢1781</t>
  </si>
  <si>
    <t>鳥屋136</t>
  </si>
  <si>
    <t>根小屋2089</t>
  </si>
  <si>
    <t>牧野14526</t>
  </si>
  <si>
    <t>寸沢嵐3382</t>
  </si>
  <si>
    <t>若柳703-7</t>
  </si>
  <si>
    <t>足柄下郡</t>
  </si>
  <si>
    <t>真鶴町真鶴</t>
  </si>
  <si>
    <t>愛甲郡</t>
  </si>
  <si>
    <t>主要地方道</t>
  </si>
  <si>
    <t>中郡</t>
  </si>
  <si>
    <t>一般県道</t>
  </si>
  <si>
    <t>自動車
合　計</t>
  </si>
  <si>
    <t>小型車</t>
  </si>
  <si>
    <t>大型車</t>
  </si>
  <si>
    <t>横 浜 市 管 内</t>
  </si>
  <si>
    <t>国　　　　道</t>
  </si>
  <si>
    <r>
      <t>１</t>
    </r>
    <r>
      <rPr>
        <sz val="7"/>
        <rFont val="ＭＳ 明朝"/>
        <family val="1"/>
      </rPr>
      <t>号</t>
    </r>
  </si>
  <si>
    <t>西区</t>
  </si>
  <si>
    <t>久保町30</t>
  </si>
  <si>
    <t>平戸2-2</t>
  </si>
  <si>
    <t>東俣野町36</t>
  </si>
  <si>
    <r>
      <t>15</t>
    </r>
    <r>
      <rPr>
        <sz val="7"/>
        <rFont val="ＭＳ 明朝"/>
        <family val="1"/>
      </rPr>
      <t>号</t>
    </r>
  </si>
  <si>
    <t>鶴見区</t>
  </si>
  <si>
    <r>
      <t>16</t>
    </r>
    <r>
      <rPr>
        <sz val="7"/>
        <rFont val="ＭＳ 明朝"/>
        <family val="1"/>
      </rPr>
      <t>号</t>
    </r>
  </si>
  <si>
    <t>磯子区</t>
  </si>
  <si>
    <t>杉田5-18</t>
  </si>
  <si>
    <r>
      <t>246</t>
    </r>
    <r>
      <rPr>
        <sz val="7"/>
        <rFont val="ＭＳ 明朝"/>
        <family val="1"/>
      </rPr>
      <t>号</t>
    </r>
  </si>
  <si>
    <t>緑区</t>
  </si>
  <si>
    <t>357号</t>
  </si>
  <si>
    <t>中区</t>
  </si>
  <si>
    <t>東京丸子横浜</t>
  </si>
  <si>
    <t>横浜上麻生</t>
  </si>
  <si>
    <t>港北区</t>
  </si>
  <si>
    <t>青葉区</t>
  </si>
  <si>
    <t>横浜厚木</t>
  </si>
  <si>
    <t>旭区</t>
  </si>
  <si>
    <t>横浜鎌倉</t>
  </si>
  <si>
    <t>栄区</t>
  </si>
  <si>
    <t>鍛冶ヶ谷1-35</t>
  </si>
  <si>
    <t>原宿六ツ浦</t>
  </si>
  <si>
    <t>金沢区</t>
  </si>
  <si>
    <t>横浜生田</t>
  </si>
  <si>
    <t>北軽井沢33-7</t>
  </si>
  <si>
    <t>横浜伊勢原</t>
  </si>
  <si>
    <t>泉区</t>
  </si>
  <si>
    <t>鶴見溝ノ口</t>
  </si>
  <si>
    <t>上末吉5-12</t>
  </si>
  <si>
    <t>鶴見三ツ沢線</t>
  </si>
  <si>
    <t>青木浅間線</t>
  </si>
  <si>
    <t>山下本牧磯子線</t>
  </si>
  <si>
    <t>横浜駅根岸線</t>
  </si>
  <si>
    <t>藤棚伊勢佐木町線</t>
  </si>
  <si>
    <t>南区</t>
  </si>
  <si>
    <t>保土ヶ谷宮元線</t>
  </si>
  <si>
    <t>一 般 県 道</t>
  </si>
  <si>
    <t>川崎町田</t>
  </si>
  <si>
    <t>江ヶ崎町8</t>
  </si>
  <si>
    <t>都筑区</t>
  </si>
  <si>
    <t>大田神奈川</t>
  </si>
  <si>
    <t>神奈川区</t>
  </si>
  <si>
    <t>弥生台桜木町</t>
  </si>
  <si>
    <t>川 崎 市 管 内</t>
  </si>
  <si>
    <r>
      <t>132</t>
    </r>
    <r>
      <rPr>
        <sz val="7"/>
        <rFont val="ＭＳ 明朝"/>
        <family val="1"/>
      </rPr>
      <t>号</t>
    </r>
  </si>
  <si>
    <t>川崎府中</t>
  </si>
  <si>
    <t>東京大師横浜</t>
  </si>
  <si>
    <t>東京丸子横浜</t>
  </si>
  <si>
    <t>木月住吉町33</t>
  </si>
  <si>
    <t>世田谷町田</t>
  </si>
  <si>
    <t>登戸1568</t>
  </si>
  <si>
    <t>上麻生6丁目11</t>
  </si>
  <si>
    <t>横浜上麻生</t>
  </si>
  <si>
    <t>横浜生田</t>
  </si>
  <si>
    <t>菅生2丁目11</t>
  </si>
  <si>
    <t>鶴見溝ノ口</t>
  </si>
  <si>
    <t>明津231</t>
  </si>
  <si>
    <t>幸多摩線</t>
  </si>
  <si>
    <t>等々力20</t>
  </si>
  <si>
    <t>宇奈根681</t>
  </si>
  <si>
    <t>一 般 県 道</t>
  </si>
  <si>
    <t>川崎町田</t>
  </si>
  <si>
    <t>大宮町28</t>
  </si>
  <si>
    <t>大田神奈川</t>
  </si>
  <si>
    <t>上平間337</t>
  </si>
  <si>
    <t>南加瀬5丁目34</t>
  </si>
  <si>
    <t>一 般 市 道</t>
  </si>
  <si>
    <r>
      <t>多摩第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号線</t>
    </r>
  </si>
  <si>
    <t>中野島6丁目9</t>
  </si>
  <si>
    <t>相 模 原 市 管 内</t>
  </si>
  <si>
    <t>国　　　　道</t>
  </si>
  <si>
    <r>
      <t>4</t>
    </r>
    <r>
      <rPr>
        <sz val="7"/>
        <rFont val="ＭＳ ゴシック"/>
        <family val="3"/>
      </rPr>
      <t>12</t>
    </r>
    <r>
      <rPr>
        <sz val="7"/>
        <rFont val="ＭＳ 明朝"/>
        <family val="1"/>
      </rPr>
      <t>号</t>
    </r>
  </si>
  <si>
    <t>長竹1226</t>
  </si>
  <si>
    <t>413号</t>
  </si>
  <si>
    <t>鍛冶谷相模原</t>
  </si>
  <si>
    <t>田名2207</t>
  </si>
  <si>
    <t>当麻191</t>
  </si>
  <si>
    <t>相模原町田</t>
  </si>
  <si>
    <t>当麻2311</t>
  </si>
  <si>
    <t>相模原大蔵町</t>
  </si>
  <si>
    <t>一般県道</t>
  </si>
  <si>
    <t>当麻</t>
  </si>
  <si>
    <t>中央区</t>
  </si>
  <si>
    <t>緑区</t>
  </si>
  <si>
    <t>鳥屋川尻</t>
  </si>
  <si>
    <t>中沢591</t>
  </si>
  <si>
    <t>奥牧野相模湖</t>
  </si>
  <si>
    <r>
      <t xml:space="preserve">神奈川県管内
</t>
    </r>
    <r>
      <rPr>
        <b/>
        <sz val="6"/>
        <rFont val="ＭＳ ゴシック"/>
        <family val="3"/>
      </rPr>
      <t>(政令市を除く)</t>
    </r>
  </si>
  <si>
    <t>国　　　　道</t>
  </si>
  <si>
    <r>
      <t>１</t>
    </r>
    <r>
      <rPr>
        <sz val="7"/>
        <rFont val="ＭＳ 明朝"/>
        <family val="1"/>
      </rPr>
      <t>号</t>
    </r>
  </si>
  <si>
    <t>箱根町湯本687</t>
  </si>
  <si>
    <r>
      <t>129</t>
    </r>
    <r>
      <rPr>
        <sz val="7"/>
        <rFont val="ＭＳ 明朝"/>
        <family val="1"/>
      </rPr>
      <t>号</t>
    </r>
  </si>
  <si>
    <t>四之宮405</t>
  </si>
  <si>
    <t>大神2006</t>
  </si>
  <si>
    <t>戸田131</t>
  </si>
  <si>
    <r>
      <t>134</t>
    </r>
    <r>
      <rPr>
        <sz val="7"/>
        <rFont val="ＭＳ 明朝"/>
        <family val="1"/>
      </rPr>
      <t>号</t>
    </r>
  </si>
  <si>
    <t>大津町１丁目48　　</t>
  </si>
  <si>
    <t>鵠沼海岸1丁目17</t>
  </si>
  <si>
    <t>中海岸4丁目12986</t>
  </si>
  <si>
    <t>龍城ヶ丘19</t>
  </si>
  <si>
    <r>
      <t>135</t>
    </r>
    <r>
      <rPr>
        <sz val="7"/>
        <rFont val="ＭＳ 明朝"/>
        <family val="1"/>
      </rPr>
      <t>号</t>
    </r>
  </si>
  <si>
    <t>石橋2</t>
  </si>
  <si>
    <r>
      <t>255</t>
    </r>
    <r>
      <rPr>
        <sz val="7"/>
        <rFont val="ＭＳ 明朝"/>
        <family val="1"/>
      </rPr>
      <t>号</t>
    </r>
  </si>
  <si>
    <t>大井町金子1627</t>
  </si>
  <si>
    <t>飯泉1001</t>
  </si>
  <si>
    <r>
      <t>412</t>
    </r>
    <r>
      <rPr>
        <sz val="7"/>
        <rFont val="ＭＳ 明朝"/>
        <family val="1"/>
      </rPr>
      <t>号</t>
    </r>
  </si>
  <si>
    <t>林193-5</t>
  </si>
  <si>
    <t>愛川町半原455</t>
  </si>
  <si>
    <r>
      <t>467</t>
    </r>
    <r>
      <rPr>
        <sz val="7"/>
        <rFont val="ＭＳ 明朝"/>
        <family val="1"/>
      </rPr>
      <t>号</t>
    </r>
  </si>
  <si>
    <t>鵠沼石上2丁目7-1</t>
  </si>
  <si>
    <t>湘南台1丁目21-5</t>
  </si>
  <si>
    <t>上和田947</t>
  </si>
  <si>
    <t>大和東1丁目10-2</t>
  </si>
  <si>
    <t>町田厚木</t>
  </si>
  <si>
    <t>相武台1丁目4761</t>
  </si>
  <si>
    <t>海老名市</t>
  </si>
  <si>
    <t>下今泉3-5</t>
  </si>
  <si>
    <t>横浜鎌倉</t>
  </si>
  <si>
    <t>雪ノ下2丁目18-1</t>
  </si>
  <si>
    <t>戸塚茅ケ崎</t>
  </si>
  <si>
    <t>藤沢市</t>
  </si>
  <si>
    <t>大鋸2丁目8-3</t>
  </si>
  <si>
    <t>辻堂太平台1丁目1-2</t>
  </si>
  <si>
    <t>横浜厚木</t>
  </si>
  <si>
    <t>寺尾中2丁目-1</t>
  </si>
  <si>
    <t>藤沢厚木</t>
  </si>
  <si>
    <t>用田584</t>
  </si>
  <si>
    <t>羽鳥4丁目11-12</t>
  </si>
  <si>
    <t>平塚秦野</t>
  </si>
  <si>
    <t>上平塚1-70</t>
  </si>
  <si>
    <t>南金目907</t>
  </si>
  <si>
    <t>下大槻1110</t>
  </si>
  <si>
    <t>横須賀三崎</t>
  </si>
  <si>
    <t>佐野町1丁目2</t>
  </si>
  <si>
    <t>原町15-13</t>
  </si>
  <si>
    <t>小田原山北</t>
  </si>
  <si>
    <t>荻窪586</t>
  </si>
  <si>
    <t>塚原1620</t>
  </si>
  <si>
    <t>丸子中山茅ケ崎</t>
  </si>
  <si>
    <t>吉岡825</t>
  </si>
  <si>
    <t>円蔵2433</t>
  </si>
  <si>
    <t>平塚伊勢原</t>
  </si>
  <si>
    <t>桃浜町10-14</t>
  </si>
  <si>
    <t>豊原町2-21</t>
  </si>
  <si>
    <t>秦野二宮</t>
  </si>
  <si>
    <t>二宮町1217</t>
  </si>
  <si>
    <t>鎌倉葉山</t>
  </si>
  <si>
    <t>大町5丁目12</t>
  </si>
  <si>
    <t>市町村別</t>
  </si>
  <si>
    <t>道路計画</t>
  </si>
  <si>
    <t>未改良</t>
  </si>
  <si>
    <t>幹線街路</t>
  </si>
  <si>
    <t>区画街路</t>
  </si>
  <si>
    <t>特殊街路</t>
  </si>
  <si>
    <t>横浜市</t>
  </si>
  <si>
    <t>川崎市</t>
  </si>
  <si>
    <t>相模原市</t>
  </si>
  <si>
    <t>改良済種別内訳</t>
  </si>
  <si>
    <t>総延長</t>
  </si>
  <si>
    <t>改良済</t>
  </si>
  <si>
    <t>自動車
専　用</t>
  </si>
  <si>
    <t>平 成 20 年</t>
  </si>
  <si>
    <t>21 年</t>
  </si>
  <si>
    <t>22 年</t>
  </si>
  <si>
    <t>道路種別</t>
  </si>
  <si>
    <t>国</t>
  </si>
  <si>
    <t>県</t>
  </si>
  <si>
    <t>実延長</t>
  </si>
  <si>
    <t>路面別内訳</t>
  </si>
  <si>
    <t>舗装率</t>
  </si>
  <si>
    <t>舗装道</t>
  </si>
  <si>
    <t>砂利道</t>
  </si>
  <si>
    <t>km</t>
  </si>
  <si>
    <t>％</t>
  </si>
  <si>
    <t>㎞</t>
  </si>
  <si>
    <t>平　成　21　年</t>
  </si>
  <si>
    <t>22　年</t>
  </si>
  <si>
    <t>23　年</t>
  </si>
  <si>
    <t>高速自動車国道</t>
  </si>
  <si>
    <t>一般国道</t>
  </si>
  <si>
    <t>市町村道</t>
  </si>
  <si>
    <t>路面別</t>
  </si>
  <si>
    <t>内訳</t>
  </si>
  <si>
    <t>管理者別内訳</t>
  </si>
  <si>
    <t>東日本高速道路株式会社・
中日本高速道路株式会社</t>
  </si>
  <si>
    <t>首都高速道路株式会社</t>
  </si>
  <si>
    <t>神奈川県道路公社</t>
  </si>
  <si>
    <t>道路種別</t>
  </si>
  <si>
    <t>横浜市</t>
  </si>
  <si>
    <t>川崎市</t>
  </si>
  <si>
    <t>相模原市</t>
  </si>
  <si>
    <t>その他市町村</t>
  </si>
  <si>
    <t>平　成　21　年</t>
  </si>
  <si>
    <t>平　成　21　年</t>
  </si>
  <si>
    <t>22　年</t>
  </si>
  <si>
    <t>23　年</t>
  </si>
  <si>
    <t>管理者別内訳</t>
  </si>
  <si>
    <t>橋　数</t>
  </si>
  <si>
    <t>その他
市町村</t>
  </si>
  <si>
    <t>中日本高速道路株式会社・東日本高速道路株式会社</t>
  </si>
  <si>
    <t>首都高速道路
株式会社</t>
  </si>
  <si>
    <t>神奈川県
道路公社</t>
  </si>
  <si>
    <t>平　成　21　年</t>
  </si>
  <si>
    <t>22　年</t>
  </si>
  <si>
    <t>23　年</t>
  </si>
  <si>
    <t>橋　長</t>
  </si>
  <si>
    <t>その他
市町村</t>
  </si>
  <si>
    <t>橋面積（管理者別内訳）</t>
  </si>
  <si>
    <t>その他
市町村</t>
  </si>
  <si>
    <t>㎡</t>
  </si>
  <si>
    <t>-</t>
  </si>
  <si>
    <t>-</t>
  </si>
  <si>
    <t>その他市町村</t>
  </si>
  <si>
    <t>神奈川県道路公社</t>
  </si>
  <si>
    <t>相模原市</t>
  </si>
  <si>
    <t>平　成　21　年</t>
  </si>
  <si>
    <t>23　年</t>
  </si>
  <si>
    <t>中日本高速道路株式会社
・東日本高速道路株式会社</t>
  </si>
  <si>
    <t>首都高速道路株式会社</t>
  </si>
  <si>
    <t>平　成　21　年</t>
  </si>
  <si>
    <t>22　年</t>
  </si>
  <si>
    <t>23　年</t>
  </si>
  <si>
    <t>箇所数</t>
  </si>
  <si>
    <t>道 路 種 別</t>
  </si>
  <si>
    <t>管　　理　　者　　別　　内　　訳</t>
  </si>
  <si>
    <t>東日本・中日本高速道路株式会社</t>
  </si>
  <si>
    <t>首都高速道路株式会社</t>
  </si>
  <si>
    <t>23　年</t>
  </si>
  <si>
    <t>道 路 種 別</t>
  </si>
  <si>
    <t>延　長</t>
  </si>
  <si>
    <t>管　　理　　者　　別　　内　　訳</t>
  </si>
  <si>
    <t>その他
市町村</t>
  </si>
  <si>
    <t>管　　理　　者　　別　　内　　訳</t>
  </si>
  <si>
    <t>その他
市町村</t>
  </si>
  <si>
    <t>東日本・中日本
高速道路株式会社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</si>
</sst>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&quot;△ &quot;#,##0.000"/>
    <numFmt numFmtId="182" formatCode="#,##0_ "/>
    <numFmt numFmtId="183" formatCode="0.0%"/>
    <numFmt numFmtId="184" formatCode="0;0;"/>
    <numFmt numFmtId="185" formatCode="#,##0.0;\-#,##0.0"/>
    <numFmt numFmtId="186" formatCode="#,##0.0"/>
    <numFmt numFmtId="187" formatCode="#,##0.0_ "/>
    <numFmt numFmtId="188" formatCode="\(0\)"/>
    <numFmt numFmtId="189" formatCode=";;;"/>
    <numFmt numFmtId="190" formatCode="#,##0.00000000000000;[Red]\-#,##0.00000000000000"/>
    <numFmt numFmtId="191" formatCode="#,##0.0;[Red]\-#,##0.0"/>
    <numFmt numFmtId="192" formatCode="#,##0.000;[Red]\-#,##0.000"/>
    <numFmt numFmtId="193" formatCode="#,##0_);\(#,##0\)"/>
    <numFmt numFmtId="194" formatCode="\(####\)"/>
    <numFmt numFmtId="195" formatCode="0_ "/>
    <numFmt numFmtId="196" formatCode="\(####0\)"/>
    <numFmt numFmtId="197" formatCode="\(#,###\)"/>
    <numFmt numFmtId="198" formatCode="0_);[Red]\(0\)"/>
    <numFmt numFmtId="199" formatCode="0_);\(0\)"/>
    <numFmt numFmtId="200" formatCode="[$€-2]\ #,##0.00_);[Red]\([$€-2]\ #,##0.00\)"/>
    <numFmt numFmtId="201" formatCode="0;&quot;△ &quot;0"/>
    <numFmt numFmtId="202" formatCode="#,##0.00;&quot;△ &quot;#,##0.00"/>
    <numFmt numFmtId="203" formatCode="#,##0.00_);[Red]\(#,##0.00\)"/>
    <numFmt numFmtId="204" formatCode="_ * #,##0.00_ ;_ * \-#,##0.00_ ;_ * &quot;-&quot;_ ;_ @_ "/>
    <numFmt numFmtId="205" formatCode="_ * #,##0.00_ ;_ * \-#,##0.00_ ;_ * &quot;  -&quot;??_ ;_ @_ "/>
    <numFmt numFmtId="206" formatCode="_ * #,##0.0_ ;_ * \-#,##0.0_ ;_ * &quot;-&quot;_ ;_ @_ "/>
    <numFmt numFmtId="207" formatCode="#,##0.0;&quot;△ &quot;#,##0.0"/>
    <numFmt numFmtId="208" formatCode="#,##0.0_ ;[Red]\-#,##0.0\ "/>
    <numFmt numFmtId="209" formatCode="#,##0.0_);[Red]\(#,##0.0\)"/>
    <numFmt numFmtId="210" formatCode="#,##0_ ;[Red]\-#,##0\ "/>
    <numFmt numFmtId="211" formatCode="0.0_ "/>
    <numFmt numFmtId="212" formatCode="0_ ;[Red]\-0\ "/>
    <numFmt numFmtId="213" formatCode="0.0_);[Red]\(0.0\)"/>
  </numFmts>
  <fonts count="59">
    <font>
      <sz val="7"/>
      <name val="ＭＳ ゴシック"/>
      <family val="3"/>
    </font>
    <font>
      <u val="single"/>
      <sz val="8.75"/>
      <color indexed="12"/>
      <name val="ＭＳ ゴシック"/>
      <family val="3"/>
    </font>
    <font>
      <u val="single"/>
      <sz val="8.75"/>
      <color indexed="3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ゴシック"/>
      <family val="3"/>
    </font>
    <font>
      <sz val="11"/>
      <color indexed="17"/>
      <name val="ＭＳ Ｐゴシック"/>
      <family val="3"/>
    </font>
    <font>
      <sz val="6.5"/>
      <name val="ＭＳ 明朝"/>
      <family val="1"/>
    </font>
    <font>
      <b/>
      <sz val="7"/>
      <name val="ＭＳ 明朝"/>
      <family val="1"/>
    </font>
    <font>
      <b/>
      <sz val="7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ゴシック"/>
      <family val="3"/>
    </font>
    <font>
      <b/>
      <sz val="5"/>
      <name val="ＭＳ ゴシック"/>
      <family val="3"/>
    </font>
    <font>
      <sz val="5"/>
      <name val="ＭＳ 明朝"/>
      <family val="1"/>
    </font>
    <font>
      <sz val="4.5"/>
      <name val="ＭＳ 明朝"/>
      <family val="1"/>
    </font>
    <font>
      <u val="single"/>
      <sz val="9.45"/>
      <color indexed="12"/>
      <name val="ＭＳ ゴシック"/>
      <family val="3"/>
    </font>
    <font>
      <u val="single"/>
      <sz val="9.45"/>
      <color indexed="36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b/>
      <sz val="6.5"/>
      <name val="ＭＳ ゴシック"/>
      <family val="3"/>
    </font>
    <font>
      <b/>
      <sz val="7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6.5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7"/>
      <color indexed="10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  <font>
      <b/>
      <sz val="7"/>
      <color indexed="8"/>
      <name val="ＭＳ 明朝"/>
      <family val="1"/>
    </font>
    <font>
      <b/>
      <sz val="8"/>
      <color indexed="8"/>
      <name val="ＭＳ ゴシック"/>
      <family val="3"/>
    </font>
    <font>
      <b/>
      <sz val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4"/>
      <name val="ＭＳ 明朝"/>
      <family val="1"/>
    </font>
    <font>
      <sz val="6.5"/>
      <name val="ＭＳ ゴシック"/>
      <family val="3"/>
    </font>
    <font>
      <sz val="7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23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41" fontId="0" fillId="0" borderId="18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41" fontId="0" fillId="0" borderId="18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41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49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24" fillId="0" borderId="15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center" vertical="center" textRotation="255"/>
    </xf>
    <xf numFmtId="0" fontId="27" fillId="0" borderId="28" xfId="0" applyFont="1" applyFill="1" applyBorder="1" applyAlignment="1">
      <alignment horizontal="center" vertical="center" textRotation="255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distributed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distributed" vertical="center"/>
    </xf>
    <xf numFmtId="0" fontId="27" fillId="0" borderId="31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27" fillId="0" borderId="30" xfId="0" applyFont="1" applyFill="1" applyBorder="1" applyAlignment="1">
      <alignment horizontal="center" vertical="center" textRotation="255"/>
    </xf>
    <xf numFmtId="0" fontId="27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28" fillId="0" borderId="2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textRotation="255"/>
    </xf>
    <xf numFmtId="0" fontId="28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distributed" vertical="center"/>
    </xf>
    <xf numFmtId="41" fontId="29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32" fillId="0" borderId="19" xfId="0" applyFont="1" applyFill="1" applyBorder="1" applyAlignment="1">
      <alignment horizontal="distributed"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top"/>
    </xf>
    <xf numFmtId="0" fontId="31" fillId="0" borderId="19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1" fontId="28" fillId="0" borderId="0" xfId="0" applyNumberFormat="1" applyFont="1" applyFill="1" applyBorder="1" applyAlignment="1">
      <alignment vertical="top"/>
    </xf>
    <xf numFmtId="41" fontId="28" fillId="0" borderId="0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distributed" vertical="center"/>
    </xf>
    <xf numFmtId="0" fontId="27" fillId="0" borderId="19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41" fontId="28" fillId="0" borderId="21" xfId="0" applyNumberFormat="1" applyFont="1" applyFill="1" applyBorder="1" applyAlignment="1">
      <alignment vertical="center"/>
    </xf>
    <xf numFmtId="41" fontId="28" fillId="0" borderId="20" xfId="0" applyNumberFormat="1" applyFont="1" applyFill="1" applyBorder="1" applyAlignment="1">
      <alignment vertical="center"/>
    </xf>
    <xf numFmtId="41" fontId="28" fillId="0" borderId="2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41" fontId="0" fillId="0" borderId="0" xfId="0" applyNumberFormat="1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27" fillId="0" borderId="15" xfId="0" applyFont="1" applyBorder="1" applyAlignment="1">
      <alignment horizontal="right" vertical="top"/>
    </xf>
    <xf numFmtId="0" fontId="27" fillId="0" borderId="17" xfId="0" applyFont="1" applyBorder="1" applyAlignment="1">
      <alignment horizontal="right" vertical="top"/>
    </xf>
    <xf numFmtId="0" fontId="27" fillId="0" borderId="16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6" fillId="0" borderId="12" xfId="0" applyFont="1" applyFill="1" applyBorder="1" applyAlignment="1">
      <alignment horizontal="distributed" vertical="center" wrapText="1"/>
    </xf>
    <xf numFmtId="0" fontId="36" fillId="0" borderId="13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37" fillId="0" borderId="1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 wrapText="1"/>
    </xf>
    <xf numFmtId="0" fontId="2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 wrapText="1"/>
    </xf>
    <xf numFmtId="0" fontId="2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39" fillId="0" borderId="19" xfId="0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right" vertical="center"/>
    </xf>
    <xf numFmtId="41" fontId="39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41" fontId="3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 vertical="top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Alignment="1">
      <alignment/>
    </xf>
    <xf numFmtId="0" fontId="4" fillId="0" borderId="23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199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195" fontId="0" fillId="0" borderId="0" xfId="0" applyNumberForma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right" vertical="top"/>
    </xf>
    <xf numFmtId="0" fontId="27" fillId="0" borderId="16" xfId="0" applyFont="1" applyFill="1" applyBorder="1" applyAlignment="1">
      <alignment horizontal="right" vertical="top"/>
    </xf>
    <xf numFmtId="0" fontId="27" fillId="0" borderId="17" xfId="0" applyFont="1" applyFill="1" applyBorder="1" applyAlignment="1">
      <alignment horizontal="right" vertical="top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4" fillId="0" borderId="0" xfId="61" applyFont="1" applyFill="1" applyAlignment="1">
      <alignment horizontal="distributed" vertical="center" shrinkToFit="1"/>
      <protection/>
    </xf>
    <xf numFmtId="176" fontId="0" fillId="0" borderId="0" xfId="0" applyNumberFormat="1" applyFill="1" applyAlignment="1">
      <alignment/>
    </xf>
    <xf numFmtId="176" fontId="4" fillId="0" borderId="0" xfId="61" applyNumberFormat="1" applyFont="1" applyFill="1" applyAlignment="1">
      <alignment horizontal="distributed" vertical="center" shrinkToFit="1"/>
      <protection/>
    </xf>
    <xf numFmtId="176" fontId="4" fillId="0" borderId="0" xfId="0" applyNumberFormat="1" applyFont="1" applyFill="1" applyBorder="1" applyAlignment="1">
      <alignment vertical="center"/>
    </xf>
    <xf numFmtId="176" fontId="0" fillId="0" borderId="0" xfId="61" applyNumberFormat="1" applyFont="1" applyFill="1" applyAlignment="1">
      <alignment horizontal="distributed" vertical="center" shrinkToFit="1"/>
      <protection/>
    </xf>
    <xf numFmtId="0" fontId="0" fillId="0" borderId="0" xfId="61" applyFont="1" applyFill="1" applyAlignment="1">
      <alignment horizontal="distributed"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176" fontId="0" fillId="0" borderId="0" xfId="61" applyNumberFormat="1" applyFont="1" applyFill="1">
      <alignment vertical="center"/>
      <protection/>
    </xf>
    <xf numFmtId="0" fontId="0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3" fontId="26" fillId="0" borderId="0" xfId="0" applyNumberFormat="1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43" fontId="0" fillId="0" borderId="0" xfId="0" applyNumberFormat="1" applyFont="1" applyFill="1" applyBorder="1" applyAlignment="1">
      <alignment vertical="center"/>
    </xf>
    <xf numFmtId="205" fontId="0" fillId="0" borderId="0" xfId="0" applyNumberFormat="1" applyFont="1" applyFill="1" applyAlignment="1">
      <alignment horizontal="right" vertical="center"/>
    </xf>
    <xf numFmtId="204" fontId="26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center"/>
    </xf>
    <xf numFmtId="205" fontId="2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203" fontId="0" fillId="0" borderId="21" xfId="0" applyNumberFormat="1" applyFont="1" applyFill="1" applyBorder="1" applyAlignment="1">
      <alignment horizontal="right" vertical="center"/>
    </xf>
    <xf numFmtId="203" fontId="0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0" xfId="0" applyFont="1" applyFill="1" applyAlignment="1">
      <alignment/>
    </xf>
    <xf numFmtId="0" fontId="40" fillId="0" borderId="26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/>
    </xf>
    <xf numFmtId="0" fontId="39" fillId="0" borderId="32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distributed" vertical="center"/>
    </xf>
    <xf numFmtId="0" fontId="40" fillId="0" borderId="19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distributed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distributed" vertical="center"/>
    </xf>
    <xf numFmtId="0" fontId="48" fillId="0" borderId="32" xfId="0" applyFont="1" applyFill="1" applyBorder="1" applyAlignment="1">
      <alignment horizontal="distributed" vertical="center"/>
    </xf>
    <xf numFmtId="0" fontId="48" fillId="0" borderId="31" xfId="0" applyFont="1" applyFill="1" applyBorder="1" applyAlignment="1">
      <alignment horizontal="distributed" vertical="center"/>
    </xf>
    <xf numFmtId="0" fontId="49" fillId="0" borderId="0" xfId="0" applyFont="1" applyFill="1" applyAlignment="1">
      <alignment/>
    </xf>
    <xf numFmtId="0" fontId="48" fillId="0" borderId="17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distributed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top"/>
    </xf>
    <xf numFmtId="0" fontId="48" fillId="0" borderId="19" xfId="0" applyFont="1" applyFill="1" applyBorder="1" applyAlignment="1">
      <alignment horizontal="right" vertical="top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0" fillId="0" borderId="19" xfId="0" applyFont="1" applyFill="1" applyBorder="1" applyAlignment="1">
      <alignment vertical="center"/>
    </xf>
    <xf numFmtId="177" fontId="38" fillId="0" borderId="0" xfId="0" applyNumberFormat="1" applyFont="1" applyFill="1" applyBorder="1" applyAlignment="1">
      <alignment vertical="center"/>
    </xf>
    <xf numFmtId="209" fontId="38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210" fontId="39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210" fontId="53" fillId="0" borderId="0" xfId="0" applyNumberFormat="1" applyFont="1" applyFill="1" applyBorder="1" applyAlignment="1">
      <alignment vertical="center"/>
    </xf>
    <xf numFmtId="210" fontId="53" fillId="0" borderId="0" xfId="0" applyNumberFormat="1" applyFont="1" applyFill="1" applyBorder="1" applyAlignment="1">
      <alignment horizontal="right" vertical="center"/>
    </xf>
    <xf numFmtId="210" fontId="47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 horizontal="distributed" vertical="center"/>
    </xf>
    <xf numFmtId="210" fontId="39" fillId="0" borderId="0" xfId="0" applyNumberFormat="1" applyFont="1" applyFill="1" applyBorder="1" applyAlignment="1">
      <alignment vertical="center"/>
    </xf>
    <xf numFmtId="210" fontId="39" fillId="0" borderId="0" xfId="0" applyNumberFormat="1" applyFont="1" applyFill="1" applyBorder="1" applyAlignment="1">
      <alignment horizontal="right" vertical="center"/>
    </xf>
    <xf numFmtId="211" fontId="39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47" fillId="0" borderId="2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209" fontId="39" fillId="0" borderId="2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182" fontId="47" fillId="0" borderId="0" xfId="0" applyNumberFormat="1" applyFont="1" applyFill="1" applyAlignment="1">
      <alignment/>
    </xf>
    <xf numFmtId="0" fontId="47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distributed" vertical="center"/>
    </xf>
    <xf numFmtId="0" fontId="39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48" fillId="0" borderId="31" xfId="0" applyFont="1" applyFill="1" applyBorder="1" applyAlignment="1">
      <alignment horizontal="distributed" vertical="center"/>
    </xf>
    <xf numFmtId="0" fontId="48" fillId="0" borderId="32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right" vertical="top"/>
    </xf>
    <xf numFmtId="177" fontId="38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vertical="center"/>
    </xf>
    <xf numFmtId="208" fontId="39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 vertical="center"/>
    </xf>
    <xf numFmtId="0" fontId="39" fillId="0" borderId="2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182" fontId="39" fillId="0" borderId="0" xfId="0" applyNumberFormat="1" applyFont="1" applyFill="1" applyAlignment="1">
      <alignment/>
    </xf>
    <xf numFmtId="0" fontId="40" fillId="0" borderId="26" xfId="0" applyFont="1" applyFill="1" applyBorder="1" applyAlignment="1">
      <alignment horizontal="center" vertical="center" wrapText="1" shrinkToFit="1"/>
    </xf>
    <xf numFmtId="0" fontId="40" fillId="0" borderId="32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vertical="center"/>
    </xf>
    <xf numFmtId="41" fontId="38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41" fontId="0" fillId="0" borderId="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177" fontId="37" fillId="0" borderId="18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41" fontId="57" fillId="0" borderId="18" xfId="0" applyNumberFormat="1" applyFont="1" applyFill="1" applyBorder="1" applyAlignment="1">
      <alignment horizontal="right" vertical="center"/>
    </xf>
    <xf numFmtId="41" fontId="57" fillId="0" borderId="0" xfId="0" applyNumberFormat="1" applyFont="1" applyFill="1" applyBorder="1" applyAlignment="1">
      <alignment horizontal="right" vertical="center"/>
    </xf>
    <xf numFmtId="41" fontId="57" fillId="0" borderId="0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Border="1" applyAlignment="1">
      <alignment horizontal="right" vertical="center"/>
    </xf>
    <xf numFmtId="177" fontId="57" fillId="0" borderId="18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3" fontId="26" fillId="0" borderId="0" xfId="0" applyNumberFormat="1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未定義" xfId="63"/>
    <cellStyle name="良い" xfId="64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59</xdr:row>
      <xdr:rowOff>66675</xdr:rowOff>
    </xdr:from>
    <xdr:to>
      <xdr:col>14</xdr:col>
      <xdr:colOff>123825</xdr:colOff>
      <xdr:row>60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915150" y="6762750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16</xdr:row>
      <xdr:rowOff>76200</xdr:rowOff>
    </xdr:from>
    <xdr:to>
      <xdr:col>14</xdr:col>
      <xdr:colOff>152400</xdr:colOff>
      <xdr:row>20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10275" y="2019300"/>
          <a:ext cx="952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47625</xdr:rowOff>
    </xdr:from>
    <xdr:to>
      <xdr:col>14</xdr:col>
      <xdr:colOff>171450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029325" y="174307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21</xdr:row>
      <xdr:rowOff>85725</xdr:rowOff>
    </xdr:from>
    <xdr:to>
      <xdr:col>14</xdr:col>
      <xdr:colOff>161925</xdr:colOff>
      <xdr:row>23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019800" y="2647950"/>
          <a:ext cx="9525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zoomScale="125" zoomScaleNormal="125" workbookViewId="0" topLeftCell="A1">
      <selection activeCell="R13" sqref="R13"/>
    </sheetView>
  </sheetViews>
  <sheetFormatPr defaultColWidth="9.33203125" defaultRowHeight="9.75"/>
  <cols>
    <col min="1" max="3" width="2" style="1" customWidth="1"/>
    <col min="4" max="4" width="12.66015625" style="1" customWidth="1"/>
    <col min="5" max="5" width="2" style="1" customWidth="1"/>
    <col min="6" max="7" width="12.66015625" style="1" customWidth="1"/>
    <col min="8" max="8" width="1.0078125" style="1" customWidth="1"/>
    <col min="9" max="11" width="2" style="1" customWidth="1"/>
    <col min="12" max="12" width="12.66015625" style="1" customWidth="1"/>
    <col min="13" max="13" width="2" style="1" customWidth="1"/>
    <col min="14" max="15" width="12.66015625" style="1" customWidth="1"/>
    <col min="16" max="16384" width="9.66015625" style="1" customWidth="1"/>
  </cols>
  <sheetData>
    <row r="1" ht="7.5" customHeight="1" thickBot="1"/>
    <row r="2" spans="1:15" ht="12" customHeight="1" thickTop="1">
      <c r="A2" s="2"/>
      <c r="B2" s="47" t="s">
        <v>0</v>
      </c>
      <c r="C2" s="48"/>
      <c r="D2" s="48"/>
      <c r="E2" s="3"/>
      <c r="F2" s="4" t="s">
        <v>1</v>
      </c>
      <c r="G2" s="5" t="s">
        <v>2</v>
      </c>
      <c r="H2" s="6"/>
      <c r="I2" s="2"/>
      <c r="J2" s="47" t="s">
        <v>0</v>
      </c>
      <c r="K2" s="48"/>
      <c r="L2" s="48"/>
      <c r="M2" s="2"/>
      <c r="N2" s="4" t="s">
        <v>1</v>
      </c>
      <c r="O2" s="5" t="s">
        <v>2</v>
      </c>
    </row>
    <row r="3" spans="1:15" ht="5.25" customHeight="1">
      <c r="A3" s="7"/>
      <c r="B3" s="8"/>
      <c r="C3" s="8"/>
      <c r="D3" s="8"/>
      <c r="E3" s="7"/>
      <c r="F3" s="9"/>
      <c r="G3" s="10"/>
      <c r="H3" s="11"/>
      <c r="I3" s="12"/>
      <c r="J3" s="8"/>
      <c r="K3" s="8"/>
      <c r="L3" s="8"/>
      <c r="M3" s="13"/>
      <c r="N3" s="14"/>
      <c r="O3" s="14"/>
    </row>
    <row r="4" spans="1:15" s="22" customFormat="1" ht="9" customHeight="1">
      <c r="A4" s="15"/>
      <c r="B4" s="45" t="s">
        <v>3</v>
      </c>
      <c r="C4" s="45"/>
      <c r="D4" s="45"/>
      <c r="E4" s="17"/>
      <c r="F4" s="18"/>
      <c r="G4" s="19"/>
      <c r="H4" s="20"/>
      <c r="I4" s="17"/>
      <c r="J4" s="49"/>
      <c r="K4" s="49"/>
      <c r="L4" s="49"/>
      <c r="M4" s="21"/>
      <c r="N4" s="19"/>
      <c r="O4" s="19"/>
    </row>
    <row r="5" spans="1:15" ht="9" customHeight="1">
      <c r="A5" s="17"/>
      <c r="B5" s="17"/>
      <c r="C5" s="45" t="s">
        <v>4</v>
      </c>
      <c r="D5" s="45"/>
      <c r="E5" s="17"/>
      <c r="F5" s="18"/>
      <c r="G5" s="19"/>
      <c r="H5" s="20"/>
      <c r="I5" s="17"/>
      <c r="J5" s="49"/>
      <c r="K5" s="49"/>
      <c r="L5" s="49"/>
      <c r="M5" s="21"/>
      <c r="N5" s="19"/>
      <c r="O5" s="19"/>
    </row>
    <row r="6" spans="1:15" ht="9" customHeight="1">
      <c r="A6" s="17"/>
      <c r="B6" s="17"/>
      <c r="C6" s="17"/>
      <c r="D6" s="16" t="s">
        <v>5</v>
      </c>
      <c r="E6" s="17"/>
      <c r="F6" s="18">
        <v>164216</v>
      </c>
      <c r="G6" s="19">
        <v>190716</v>
      </c>
      <c r="H6" s="20"/>
      <c r="I6" s="17"/>
      <c r="J6" s="45" t="s">
        <v>37</v>
      </c>
      <c r="K6" s="46"/>
      <c r="L6" s="46"/>
      <c r="M6" s="21"/>
      <c r="N6" s="19"/>
      <c r="O6" s="19"/>
    </row>
    <row r="7" spans="1:15" ht="9" customHeight="1">
      <c r="A7" s="17"/>
      <c r="B7" s="17"/>
      <c r="C7" s="17"/>
      <c r="D7" s="16" t="s">
        <v>6</v>
      </c>
      <c r="E7" s="17"/>
      <c r="F7" s="23" t="s">
        <v>40</v>
      </c>
      <c r="G7" s="24" t="s">
        <v>40</v>
      </c>
      <c r="H7" s="20"/>
      <c r="I7" s="17"/>
      <c r="J7" s="17"/>
      <c r="K7" s="45" t="s">
        <v>7</v>
      </c>
      <c r="L7" s="46"/>
      <c r="M7" s="21"/>
      <c r="N7" s="19"/>
      <c r="O7" s="19"/>
    </row>
    <row r="8" spans="1:15" ht="9" customHeight="1">
      <c r="A8" s="17"/>
      <c r="B8" s="17"/>
      <c r="C8" s="17"/>
      <c r="D8" s="16" t="s">
        <v>8</v>
      </c>
      <c r="E8" s="17"/>
      <c r="F8" s="18">
        <v>210718</v>
      </c>
      <c r="G8" s="19">
        <v>169719</v>
      </c>
      <c r="H8" s="25"/>
      <c r="I8" s="17"/>
      <c r="J8" s="17"/>
      <c r="K8" s="16"/>
      <c r="L8" s="26" t="s">
        <v>9</v>
      </c>
      <c r="M8" s="21"/>
      <c r="N8" s="24" t="s">
        <v>40</v>
      </c>
      <c r="O8" s="19">
        <v>400</v>
      </c>
    </row>
    <row r="9" spans="1:15" ht="9" customHeight="1">
      <c r="A9" s="17"/>
      <c r="B9" s="17"/>
      <c r="C9" s="17"/>
      <c r="D9" s="16" t="s">
        <v>10</v>
      </c>
      <c r="E9" s="17"/>
      <c r="F9" s="23" t="s">
        <v>40</v>
      </c>
      <c r="G9" s="24" t="s">
        <v>40</v>
      </c>
      <c r="H9" s="20"/>
      <c r="I9" s="17"/>
      <c r="J9" s="17"/>
      <c r="K9" s="17"/>
      <c r="L9" s="16" t="s">
        <v>11</v>
      </c>
      <c r="M9" s="21"/>
      <c r="N9" s="19">
        <v>41235</v>
      </c>
      <c r="O9" s="19">
        <v>8432</v>
      </c>
    </row>
    <row r="10" spans="1:15" ht="9" customHeight="1">
      <c r="A10" s="17"/>
      <c r="B10" s="17"/>
      <c r="C10" s="17"/>
      <c r="D10" s="27" t="s">
        <v>12</v>
      </c>
      <c r="E10" s="28"/>
      <c r="F10" s="18">
        <v>800</v>
      </c>
      <c r="G10" s="19">
        <v>800</v>
      </c>
      <c r="H10" s="20"/>
      <c r="I10" s="17"/>
      <c r="J10" s="17"/>
      <c r="K10" s="17"/>
      <c r="L10" s="16" t="s">
        <v>13</v>
      </c>
      <c r="M10" s="21"/>
      <c r="N10" s="19">
        <v>163170</v>
      </c>
      <c r="O10" s="19">
        <v>19200</v>
      </c>
    </row>
    <row r="11" spans="1:15" ht="4.5" customHeight="1">
      <c r="A11" s="17"/>
      <c r="B11" s="17"/>
      <c r="C11" s="17"/>
      <c r="E11" s="28"/>
      <c r="F11" s="18"/>
      <c r="G11" s="19"/>
      <c r="H11" s="20"/>
      <c r="I11" s="29"/>
      <c r="N11" s="30"/>
      <c r="O11" s="31"/>
    </row>
    <row r="12" spans="1:15" ht="9" customHeight="1">
      <c r="A12" s="17"/>
      <c r="B12" s="45" t="s">
        <v>14</v>
      </c>
      <c r="C12" s="46"/>
      <c r="D12" s="46"/>
      <c r="E12" s="17"/>
      <c r="F12" s="18"/>
      <c r="G12" s="19"/>
      <c r="H12" s="20"/>
      <c r="I12" s="17"/>
      <c r="J12" s="45" t="s">
        <v>15</v>
      </c>
      <c r="K12" s="46"/>
      <c r="L12" s="46"/>
      <c r="N12" s="30"/>
      <c r="O12" s="31"/>
    </row>
    <row r="13" spans="1:15" ht="9" customHeight="1">
      <c r="A13" s="17"/>
      <c r="B13" s="17"/>
      <c r="C13" s="45" t="s">
        <v>16</v>
      </c>
      <c r="D13" s="45"/>
      <c r="E13" s="17"/>
      <c r="F13" s="18"/>
      <c r="G13" s="19"/>
      <c r="H13" s="20"/>
      <c r="I13" s="17"/>
      <c r="K13" s="32" t="s">
        <v>17</v>
      </c>
      <c r="N13" s="31"/>
      <c r="O13" s="31"/>
    </row>
    <row r="14" spans="1:15" ht="9" customHeight="1">
      <c r="A14" s="17"/>
      <c r="B14" s="29"/>
      <c r="C14" s="17"/>
      <c r="D14" s="16" t="s">
        <v>18</v>
      </c>
      <c r="E14" s="17"/>
      <c r="F14" s="18">
        <v>10000</v>
      </c>
      <c r="G14" s="19">
        <v>6800</v>
      </c>
      <c r="H14" s="20"/>
      <c r="I14" s="17"/>
      <c r="L14" s="32" t="s">
        <v>38</v>
      </c>
      <c r="N14" s="18">
        <v>120838</v>
      </c>
      <c r="O14" s="19">
        <v>57284</v>
      </c>
    </row>
    <row r="15" spans="1:15" ht="9" customHeight="1">
      <c r="A15" s="17"/>
      <c r="B15" s="17"/>
      <c r="C15" s="17"/>
      <c r="D15" s="16" t="s">
        <v>19</v>
      </c>
      <c r="E15" s="17"/>
      <c r="F15" s="23" t="s">
        <v>40</v>
      </c>
      <c r="G15" s="24" t="s">
        <v>40</v>
      </c>
      <c r="H15" s="20"/>
      <c r="I15" s="17"/>
      <c r="J15" s="17"/>
      <c r="K15" s="17"/>
      <c r="L15" s="16" t="s">
        <v>39</v>
      </c>
      <c r="M15" s="21"/>
      <c r="N15" s="24"/>
      <c r="O15" s="24"/>
    </row>
    <row r="16" spans="1:15" ht="4.5" customHeight="1">
      <c r="A16" s="17"/>
      <c r="B16" s="17"/>
      <c r="C16" s="17"/>
      <c r="E16" s="28"/>
      <c r="F16" s="18"/>
      <c r="G16" s="19"/>
      <c r="H16" s="20"/>
      <c r="I16" s="17"/>
      <c r="J16" s="17"/>
      <c r="K16" s="17"/>
      <c r="L16" s="16"/>
      <c r="M16" s="21"/>
      <c r="N16" s="19"/>
      <c r="O16" s="19"/>
    </row>
    <row r="17" spans="1:15" ht="9" customHeight="1">
      <c r="A17" s="17"/>
      <c r="B17" s="45" t="s">
        <v>20</v>
      </c>
      <c r="C17" s="46"/>
      <c r="D17" s="46"/>
      <c r="E17" s="17"/>
      <c r="F17" s="18"/>
      <c r="G17" s="19"/>
      <c r="H17" s="20"/>
      <c r="I17" s="29"/>
      <c r="J17" s="45" t="s">
        <v>21</v>
      </c>
      <c r="K17" s="45"/>
      <c r="L17" s="45"/>
      <c r="M17" s="21"/>
      <c r="N17" s="24"/>
      <c r="O17" s="24"/>
    </row>
    <row r="18" spans="1:15" ht="9" customHeight="1">
      <c r="A18" s="17"/>
      <c r="B18" s="17"/>
      <c r="C18" s="45" t="s">
        <v>22</v>
      </c>
      <c r="D18" s="46"/>
      <c r="E18" s="17"/>
      <c r="F18" s="18"/>
      <c r="G18" s="19"/>
      <c r="H18" s="20"/>
      <c r="I18" s="17"/>
      <c r="J18" s="17"/>
      <c r="K18" s="17"/>
      <c r="L18" s="16" t="s">
        <v>23</v>
      </c>
      <c r="M18" s="21"/>
      <c r="N18" s="23" t="s">
        <v>40</v>
      </c>
      <c r="O18" s="24" t="s">
        <v>40</v>
      </c>
    </row>
    <row r="19" spans="1:15" ht="9" customHeight="1">
      <c r="A19" s="17"/>
      <c r="B19" s="17"/>
      <c r="C19" s="17"/>
      <c r="D19" s="16" t="s">
        <v>24</v>
      </c>
      <c r="E19" s="17"/>
      <c r="F19" s="18">
        <v>2353182</v>
      </c>
      <c r="G19" s="19">
        <v>218580</v>
      </c>
      <c r="H19" s="20"/>
      <c r="I19" s="17"/>
      <c r="J19" s="17"/>
      <c r="K19" s="17"/>
      <c r="L19" s="16" t="s">
        <v>25</v>
      </c>
      <c r="M19" s="21"/>
      <c r="N19" s="23" t="s">
        <v>40</v>
      </c>
      <c r="O19" s="24" t="s">
        <v>40</v>
      </c>
    </row>
    <row r="20" spans="1:15" ht="4.5" customHeight="1">
      <c r="A20" s="17"/>
      <c r="E20" s="28"/>
      <c r="F20" s="30"/>
      <c r="G20" s="33"/>
      <c r="H20" s="20"/>
      <c r="I20" s="17"/>
      <c r="M20" s="34"/>
      <c r="N20" s="30"/>
      <c r="O20" s="31"/>
    </row>
    <row r="21" spans="1:15" ht="9" customHeight="1">
      <c r="A21" s="17"/>
      <c r="B21" s="45" t="s">
        <v>26</v>
      </c>
      <c r="C21" s="46"/>
      <c r="D21" s="46"/>
      <c r="F21" s="30"/>
      <c r="G21" s="33"/>
      <c r="H21" s="20"/>
      <c r="I21" s="29"/>
      <c r="J21" s="45" t="s">
        <v>27</v>
      </c>
      <c r="K21" s="45"/>
      <c r="L21" s="45"/>
      <c r="M21" s="21"/>
      <c r="N21" s="18"/>
      <c r="O21" s="35"/>
    </row>
    <row r="22" spans="1:15" ht="9" customHeight="1">
      <c r="A22" s="17"/>
      <c r="C22" s="45" t="s">
        <v>28</v>
      </c>
      <c r="D22" s="46"/>
      <c r="F22" s="30"/>
      <c r="G22" s="33"/>
      <c r="H22" s="20"/>
      <c r="I22" s="29"/>
      <c r="J22" s="17"/>
      <c r="K22" s="17"/>
      <c r="L22" s="16" t="s">
        <v>29</v>
      </c>
      <c r="M22" s="21"/>
      <c r="N22" s="18">
        <v>442861</v>
      </c>
      <c r="O22" s="19">
        <v>41396</v>
      </c>
    </row>
    <row r="23" spans="1:15" ht="9" customHeight="1">
      <c r="A23" s="17"/>
      <c r="D23" s="27" t="s">
        <v>30</v>
      </c>
      <c r="F23" s="23" t="s">
        <v>40</v>
      </c>
      <c r="G23" s="24" t="s">
        <v>40</v>
      </c>
      <c r="H23" s="20"/>
      <c r="J23" s="17"/>
      <c r="K23" s="17"/>
      <c r="L23" s="16" t="s">
        <v>31</v>
      </c>
      <c r="M23" s="21"/>
      <c r="N23" s="18">
        <v>120644</v>
      </c>
      <c r="O23" s="19">
        <v>113716</v>
      </c>
    </row>
    <row r="24" spans="1:15" ht="4.5" customHeight="1">
      <c r="A24" s="17"/>
      <c r="E24" s="28"/>
      <c r="F24" s="30"/>
      <c r="G24" s="33"/>
      <c r="H24" s="20"/>
      <c r="M24" s="34"/>
      <c r="N24" s="30"/>
      <c r="O24" s="31"/>
    </row>
    <row r="25" spans="1:15" ht="9" customHeight="1">
      <c r="A25" s="17"/>
      <c r="B25" s="45" t="s">
        <v>32</v>
      </c>
      <c r="C25" s="46"/>
      <c r="D25" s="46"/>
      <c r="F25" s="30"/>
      <c r="G25" s="33"/>
      <c r="H25" s="20"/>
      <c r="J25" s="45" t="s">
        <v>33</v>
      </c>
      <c r="K25" s="45"/>
      <c r="L25" s="45"/>
      <c r="M25" s="21"/>
      <c r="N25" s="18"/>
      <c r="O25" s="19"/>
    </row>
    <row r="26" spans="1:15" ht="9" customHeight="1">
      <c r="A26" s="17"/>
      <c r="C26" s="45" t="s">
        <v>34</v>
      </c>
      <c r="D26" s="46"/>
      <c r="F26" s="30"/>
      <c r="G26" s="33"/>
      <c r="H26" s="20"/>
      <c r="J26" s="29"/>
      <c r="K26" s="36"/>
      <c r="L26" s="16" t="s">
        <v>35</v>
      </c>
      <c r="M26" s="21"/>
      <c r="N26" s="23" t="s">
        <v>40</v>
      </c>
      <c r="O26" s="24" t="s">
        <v>40</v>
      </c>
    </row>
    <row r="27" spans="1:15" ht="9" customHeight="1">
      <c r="A27" s="17"/>
      <c r="D27" s="27" t="s">
        <v>36</v>
      </c>
      <c r="F27" s="18">
        <v>4000</v>
      </c>
      <c r="G27" s="19">
        <v>5200</v>
      </c>
      <c r="H27" s="20"/>
      <c r="J27" s="29"/>
      <c r="K27" s="36"/>
      <c r="L27" s="16"/>
      <c r="M27" s="21"/>
      <c r="N27" s="19"/>
      <c r="O27" s="19"/>
    </row>
    <row r="28" spans="1:15" ht="3.75" customHeight="1" thickBot="1">
      <c r="A28" s="37"/>
      <c r="B28" s="37"/>
      <c r="C28" s="37"/>
      <c r="D28" s="37"/>
      <c r="E28" s="37"/>
      <c r="F28" s="38"/>
      <c r="G28" s="37"/>
      <c r="H28" s="39"/>
      <c r="I28" s="38"/>
      <c r="J28" s="37"/>
      <c r="K28" s="37"/>
      <c r="L28" s="37"/>
      <c r="M28" s="40"/>
      <c r="N28" s="37"/>
      <c r="O28" s="37"/>
    </row>
    <row r="29" ht="3.75" customHeight="1" thickTop="1">
      <c r="H29" s="41"/>
    </row>
    <row r="30" ht="9.75" customHeight="1">
      <c r="H30" s="42"/>
    </row>
    <row r="31" ht="9.75" customHeight="1">
      <c r="H31" s="28"/>
    </row>
    <row r="34" spans="7:15" ht="9.75">
      <c r="G34" s="43"/>
      <c r="O34" s="44"/>
    </row>
    <row r="38" spans="14:15" ht="9.75">
      <c r="N38" s="43"/>
      <c r="O38" s="43"/>
    </row>
  </sheetData>
  <mergeCells count="19">
    <mergeCell ref="B2:D2"/>
    <mergeCell ref="J2:L2"/>
    <mergeCell ref="B4:D4"/>
    <mergeCell ref="B17:D17"/>
    <mergeCell ref="B12:D12"/>
    <mergeCell ref="C13:D13"/>
    <mergeCell ref="C5:D5"/>
    <mergeCell ref="J4:L5"/>
    <mergeCell ref="K7:L7"/>
    <mergeCell ref="J6:L6"/>
    <mergeCell ref="C26:D26"/>
    <mergeCell ref="B25:D25"/>
    <mergeCell ref="J17:L17"/>
    <mergeCell ref="J12:L12"/>
    <mergeCell ref="C18:D18"/>
    <mergeCell ref="C22:D22"/>
    <mergeCell ref="B21:D21"/>
    <mergeCell ref="J21:L21"/>
    <mergeCell ref="J25:L25"/>
  </mergeCells>
  <printOptions horizontalCentered="1"/>
  <pageMargins left="0.5905511811023623" right="0.5905511811023623" top="1.14" bottom="0.5905511811023623" header="0.8267716535433072" footer="0.5118110236220472"/>
  <pageSetup horizontalDpi="600" verticalDpi="600" orientation="portrait" paperSize="9" scale="145" r:id="rId1"/>
  <headerFooter alignWithMargins="0">
    <oddHeader>&amp;R&amp;9&amp;F　鉄道貨物運輸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K11"/>
  <sheetViews>
    <sheetView zoomScale="130" zoomScaleNormal="130" workbookViewId="0" topLeftCell="A1">
      <selection activeCell="E3" sqref="E3"/>
    </sheetView>
  </sheetViews>
  <sheetFormatPr defaultColWidth="9.33203125" defaultRowHeight="9.75"/>
  <cols>
    <col min="1" max="1" width="2" style="0" customWidth="1"/>
    <col min="2" max="2" width="10.66015625" style="0" customWidth="1"/>
    <col min="3" max="3" width="2" style="0" customWidth="1"/>
    <col min="4" max="4" width="7" style="0" customWidth="1"/>
    <col min="5" max="5" width="13" style="0" customWidth="1"/>
    <col min="6" max="6" width="7" style="0" customWidth="1"/>
    <col min="7" max="7" width="13" style="0" customWidth="1"/>
    <col min="8" max="8" width="7" style="0" customWidth="1"/>
    <col min="9" max="9" width="13" style="0" customWidth="1"/>
    <col min="10" max="10" width="7" style="0" customWidth="1"/>
    <col min="11" max="11" width="13" style="0" customWidth="1"/>
  </cols>
  <sheetData>
    <row r="1" ht="4.5" customHeight="1" thickBot="1"/>
    <row r="2" spans="1:11" ht="14.25" customHeight="1" thickTop="1">
      <c r="A2" s="173"/>
      <c r="B2" s="174" t="s">
        <v>214</v>
      </c>
      <c r="C2" s="258"/>
      <c r="D2" s="176" t="s">
        <v>56</v>
      </c>
      <c r="E2" s="259"/>
      <c r="F2" s="176" t="s">
        <v>212</v>
      </c>
      <c r="G2" s="259"/>
      <c r="H2" s="176" t="s">
        <v>213</v>
      </c>
      <c r="I2" s="259"/>
      <c r="J2" s="176" t="s">
        <v>197</v>
      </c>
      <c r="K2" s="177"/>
    </row>
    <row r="3" spans="1:11" ht="16.5" customHeight="1">
      <c r="A3" s="260"/>
      <c r="B3" s="184"/>
      <c r="C3" s="261"/>
      <c r="D3" s="262" t="s">
        <v>160</v>
      </c>
      <c r="E3" s="262" t="s">
        <v>161</v>
      </c>
      <c r="F3" s="262" t="s">
        <v>160</v>
      </c>
      <c r="G3" s="262" t="s">
        <v>161</v>
      </c>
      <c r="H3" s="262" t="s">
        <v>160</v>
      </c>
      <c r="I3" s="262" t="s">
        <v>161</v>
      </c>
      <c r="J3" s="262" t="s">
        <v>160</v>
      </c>
      <c r="K3" s="263" t="s">
        <v>161</v>
      </c>
    </row>
    <row r="4" spans="1:11" ht="9.75">
      <c r="A4" s="191"/>
      <c r="B4" s="191"/>
      <c r="C4" s="264"/>
      <c r="D4" s="191" t="s">
        <v>165</v>
      </c>
      <c r="E4" s="191" t="s">
        <v>166</v>
      </c>
      <c r="F4" s="191" t="s">
        <v>165</v>
      </c>
      <c r="G4" s="191" t="s">
        <v>166</v>
      </c>
      <c r="H4" s="191" t="s">
        <v>165</v>
      </c>
      <c r="I4" s="191" t="s">
        <v>166</v>
      </c>
      <c r="J4" s="191" t="s">
        <v>165</v>
      </c>
      <c r="K4" s="191" t="s">
        <v>166</v>
      </c>
    </row>
    <row r="5" spans="1:11" ht="9.75" customHeight="1">
      <c r="A5" s="265"/>
      <c r="B5" s="192" t="s">
        <v>215</v>
      </c>
      <c r="C5" s="266"/>
      <c r="D5" s="64">
        <v>37</v>
      </c>
      <c r="E5" s="64">
        <v>767931</v>
      </c>
      <c r="F5" s="64">
        <v>9</v>
      </c>
      <c r="G5" s="64">
        <v>299806</v>
      </c>
      <c r="H5" s="64">
        <v>8</v>
      </c>
      <c r="I5" s="64">
        <v>452400</v>
      </c>
      <c r="J5" s="64">
        <v>20</v>
      </c>
      <c r="K5" s="64">
        <v>15725</v>
      </c>
    </row>
    <row r="6" spans="1:11" ht="9.75" customHeight="1">
      <c r="A6" s="265"/>
      <c r="B6" s="267" t="s">
        <v>216</v>
      </c>
      <c r="C6" s="266"/>
      <c r="D6" s="64">
        <v>29</v>
      </c>
      <c r="E6" s="64">
        <v>707576</v>
      </c>
      <c r="F6" s="64">
        <v>6</v>
      </c>
      <c r="G6" s="64">
        <v>189419</v>
      </c>
      <c r="H6" s="64">
        <v>9</v>
      </c>
      <c r="I6" s="64">
        <v>503571</v>
      </c>
      <c r="J6" s="64">
        <v>14</v>
      </c>
      <c r="K6" s="64">
        <v>14586</v>
      </c>
    </row>
    <row r="7" spans="1:11" ht="9.75" customHeight="1">
      <c r="A7" s="265"/>
      <c r="B7" s="267" t="s">
        <v>217</v>
      </c>
      <c r="C7" s="266"/>
      <c r="D7" s="64">
        <v>30</v>
      </c>
      <c r="E7" s="64">
        <v>748832</v>
      </c>
      <c r="F7" s="64">
        <v>11</v>
      </c>
      <c r="G7" s="64">
        <v>346852</v>
      </c>
      <c r="H7" s="64">
        <v>7</v>
      </c>
      <c r="I7" s="64">
        <v>392186</v>
      </c>
      <c r="J7" s="64">
        <v>12</v>
      </c>
      <c r="K7" s="64">
        <v>9794</v>
      </c>
    </row>
    <row r="8" spans="1:11" ht="3" customHeight="1" thickBot="1">
      <c r="A8" s="196"/>
      <c r="B8" s="196"/>
      <c r="C8" s="197"/>
      <c r="D8" s="196"/>
      <c r="E8" s="196"/>
      <c r="F8" s="196"/>
      <c r="G8" s="196"/>
      <c r="H8" s="196"/>
      <c r="I8" s="196"/>
      <c r="J8" s="196"/>
      <c r="K8" s="196"/>
    </row>
    <row r="9" ht="4.5" customHeight="1" thickTop="1"/>
    <row r="11" ht="9.75">
      <c r="G11" s="268"/>
    </row>
  </sheetData>
  <sheetProtection/>
  <mergeCells count="5">
    <mergeCell ref="J2:K2"/>
    <mergeCell ref="B2:B3"/>
    <mergeCell ref="D2:E2"/>
    <mergeCell ref="F2:G2"/>
    <mergeCell ref="H2:I2"/>
  </mergeCells>
  <printOptions horizontalCentered="1"/>
  <pageMargins left="0.5905511811023623" right="0.5905511811023623" top="1.5748031496062993" bottom="0.5905511811023623" header="0.8267716535433072" footer="0.5118110236220472"/>
  <pageSetup horizontalDpi="300" verticalDpi="300" orientation="portrait" paperSize="9" scale="120" r:id="rId1"/>
  <headerFooter alignWithMargins="0">
    <oddHeader>&amp;R&amp;9&amp;F　鋼船建造実績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O8"/>
  <sheetViews>
    <sheetView zoomScale="130" zoomScaleNormal="130" workbookViewId="0" topLeftCell="A1">
      <selection activeCell="P18" sqref="P18"/>
    </sheetView>
  </sheetViews>
  <sheetFormatPr defaultColWidth="9.33203125" defaultRowHeight="9.75"/>
  <cols>
    <col min="1" max="1" width="2" style="0" customWidth="1"/>
    <col min="2" max="2" width="8.66015625" style="0" customWidth="1"/>
    <col min="3" max="3" width="2" style="0" customWidth="1"/>
    <col min="4" max="4" width="6.66015625" style="0" customWidth="1"/>
    <col min="5" max="5" width="5" style="0" customWidth="1"/>
    <col min="6" max="6" width="8" style="0" customWidth="1"/>
    <col min="7" max="7" width="8.83203125" style="0" customWidth="1"/>
    <col min="8" max="8" width="4" style="0" customWidth="1"/>
    <col min="9" max="9" width="5" style="0" customWidth="1"/>
    <col min="10" max="10" width="5.33203125" style="0" customWidth="1"/>
    <col min="11" max="11" width="7.83203125" style="0" customWidth="1"/>
    <col min="12" max="12" width="5" style="0" customWidth="1"/>
    <col min="13" max="13" width="5.83203125" style="0" customWidth="1"/>
    <col min="14" max="14" width="6.33203125" style="0" customWidth="1"/>
    <col min="15" max="15" width="11" style="0" customWidth="1"/>
  </cols>
  <sheetData>
    <row r="1" ht="4.5" customHeight="1" thickBot="1"/>
    <row r="2" spans="1:15" ht="14.25" customHeight="1" thickTop="1">
      <c r="A2" s="173"/>
      <c r="B2" s="174" t="s">
        <v>159</v>
      </c>
      <c r="C2" s="173"/>
      <c r="D2" s="176" t="s">
        <v>56</v>
      </c>
      <c r="E2" s="269"/>
      <c r="F2" s="269"/>
      <c r="G2" s="259"/>
      <c r="H2" s="176" t="s">
        <v>218</v>
      </c>
      <c r="I2" s="269"/>
      <c r="J2" s="269"/>
      <c r="K2" s="259"/>
      <c r="L2" s="176" t="s">
        <v>197</v>
      </c>
      <c r="M2" s="177"/>
      <c r="N2" s="177"/>
      <c r="O2" s="177"/>
    </row>
    <row r="3" spans="1:15" ht="14.25" customHeight="1">
      <c r="A3" s="178"/>
      <c r="B3" s="184"/>
      <c r="C3" s="178"/>
      <c r="D3" s="181" t="s">
        <v>160</v>
      </c>
      <c r="E3" s="270"/>
      <c r="F3" s="181" t="s">
        <v>161</v>
      </c>
      <c r="G3" s="270"/>
      <c r="H3" s="181" t="s">
        <v>160</v>
      </c>
      <c r="I3" s="270"/>
      <c r="J3" s="181" t="s">
        <v>161</v>
      </c>
      <c r="K3" s="270"/>
      <c r="L3" s="181" t="s">
        <v>160</v>
      </c>
      <c r="M3" s="270"/>
      <c r="N3" s="181" t="s">
        <v>161</v>
      </c>
      <c r="O3" s="183"/>
    </row>
    <row r="4" spans="1:15" ht="9.75">
      <c r="A4" s="188"/>
      <c r="B4" s="188"/>
      <c r="C4" s="189"/>
      <c r="D4" s="188"/>
      <c r="E4" s="188" t="s">
        <v>165</v>
      </c>
      <c r="F4" s="188"/>
      <c r="G4" s="188" t="s">
        <v>166</v>
      </c>
      <c r="H4" s="188"/>
      <c r="I4" s="188" t="s">
        <v>165</v>
      </c>
      <c r="J4" s="188"/>
      <c r="K4" s="188" t="s">
        <v>166</v>
      </c>
      <c r="L4" s="188"/>
      <c r="M4" s="188" t="s">
        <v>165</v>
      </c>
      <c r="N4" s="188"/>
      <c r="O4" s="188" t="s">
        <v>166</v>
      </c>
    </row>
    <row r="5" spans="1:15" s="1" customFormat="1" ht="9.75" customHeight="1">
      <c r="A5" s="211"/>
      <c r="B5" s="192" t="s">
        <v>220</v>
      </c>
      <c r="C5" s="212"/>
      <c r="D5" s="44">
        <v>1</v>
      </c>
      <c r="E5" s="271">
        <v>-1</v>
      </c>
      <c r="F5" s="44">
        <v>19</v>
      </c>
      <c r="G5" s="272">
        <v>686</v>
      </c>
      <c r="I5" s="44" t="s">
        <v>219</v>
      </c>
      <c r="K5" s="44" t="s">
        <v>219</v>
      </c>
      <c r="L5" s="44">
        <v>1</v>
      </c>
      <c r="M5" s="271">
        <v>-1</v>
      </c>
      <c r="N5" s="44">
        <v>19</v>
      </c>
      <c r="O5" s="273">
        <v>686</v>
      </c>
    </row>
    <row r="6" spans="1:15" s="1" customFormat="1" ht="9.75" customHeight="1">
      <c r="A6" s="211"/>
      <c r="B6" s="267" t="s">
        <v>221</v>
      </c>
      <c r="C6" s="212"/>
      <c r="D6" s="44">
        <v>2</v>
      </c>
      <c r="E6" s="271">
        <v>-1</v>
      </c>
      <c r="F6" s="44">
        <v>50</v>
      </c>
      <c r="G6" s="272">
        <v>687</v>
      </c>
      <c r="I6" s="44" t="s">
        <v>219</v>
      </c>
      <c r="K6" s="44" t="s">
        <v>219</v>
      </c>
      <c r="L6" s="44">
        <v>2</v>
      </c>
      <c r="M6" s="271">
        <v>-1</v>
      </c>
      <c r="N6" s="44">
        <v>50</v>
      </c>
      <c r="O6" s="272">
        <v>687</v>
      </c>
    </row>
    <row r="7" spans="1:15" s="1" customFormat="1" ht="9.75" customHeight="1">
      <c r="A7" s="211"/>
      <c r="B7" s="267" t="s">
        <v>222</v>
      </c>
      <c r="C7" s="212"/>
      <c r="D7" s="274" t="s">
        <v>223</v>
      </c>
      <c r="E7" s="271">
        <v>-1</v>
      </c>
      <c r="F7" s="44" t="s">
        <v>223</v>
      </c>
      <c r="G7" s="272">
        <v>570</v>
      </c>
      <c r="I7" s="44" t="s">
        <v>223</v>
      </c>
      <c r="K7" s="44" t="s">
        <v>223</v>
      </c>
      <c r="L7" s="44" t="s">
        <v>223</v>
      </c>
      <c r="M7" s="271">
        <v>-1</v>
      </c>
      <c r="N7" s="44" t="s">
        <v>223</v>
      </c>
      <c r="O7" s="272">
        <v>570</v>
      </c>
    </row>
    <row r="8" spans="1:15" ht="4.5" customHeight="1" thickBot="1">
      <c r="A8" s="196"/>
      <c r="B8" s="196"/>
      <c r="C8" s="197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ht="4.5" customHeight="1" thickTop="1"/>
  </sheetData>
  <sheetProtection/>
  <mergeCells count="10">
    <mergeCell ref="B2:B3"/>
    <mergeCell ref="D2:G2"/>
    <mergeCell ref="H2:K2"/>
    <mergeCell ref="L2:O2"/>
    <mergeCell ref="D3:E3"/>
    <mergeCell ref="F3:G3"/>
    <mergeCell ref="H3:I3"/>
    <mergeCell ref="J3:K3"/>
    <mergeCell ref="L3:M3"/>
    <mergeCell ref="N3:O3"/>
  </mergeCells>
  <printOptions horizontalCentered="1"/>
  <pageMargins left="0.5905511811023623" right="0.5905511811023623" top="1.3779527559055118" bottom="0.5905511811023623" header="0.7480314960629921" footer="0.5118110236220472"/>
  <pageSetup horizontalDpi="600" verticalDpi="600" orientation="portrait" paperSize="9" scale="120" r:id="rId1"/>
  <headerFooter alignWithMargins="0">
    <oddHeader>&amp;R&amp;9 &amp;F　F･R･P（強化プラスチック船）、木船建造実績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125" zoomScaleNormal="125" workbookViewId="0" topLeftCell="A1">
      <selection activeCell="G7" sqref="G7"/>
    </sheetView>
  </sheetViews>
  <sheetFormatPr defaultColWidth="9.33203125" defaultRowHeight="9.75"/>
  <cols>
    <col min="1" max="1" width="2.16015625" style="1" customWidth="1"/>
    <col min="2" max="2" width="9.66015625" style="1" customWidth="1"/>
    <col min="3" max="3" width="1.0078125" style="1" customWidth="1"/>
    <col min="4" max="7" width="12.83203125" style="1" customWidth="1"/>
    <col min="8" max="8" width="14.33203125" style="1" customWidth="1"/>
    <col min="9" max="10" width="15" style="1" customWidth="1"/>
    <col min="11" max="16384" width="9.66015625" style="1" customWidth="1"/>
  </cols>
  <sheetData>
    <row r="1" spans="5:10" ht="5.25" customHeight="1" thickBot="1">
      <c r="E1" s="37"/>
      <c r="F1" s="37"/>
      <c r="G1" s="37"/>
      <c r="H1" s="275"/>
      <c r="I1" s="275"/>
      <c r="J1" s="275"/>
    </row>
    <row r="2" spans="1:10" ht="16.5" customHeight="1" thickTop="1">
      <c r="A2" s="2"/>
      <c r="B2" s="67" t="s">
        <v>231</v>
      </c>
      <c r="C2" s="2"/>
      <c r="D2" s="276" t="s">
        <v>224</v>
      </c>
      <c r="E2" s="277" t="s">
        <v>225</v>
      </c>
      <c r="F2" s="278"/>
      <c r="G2" s="278"/>
      <c r="H2" s="278"/>
      <c r="I2" s="278"/>
      <c r="J2" s="278"/>
    </row>
    <row r="3" spans="1:10" ht="16.5" customHeight="1">
      <c r="A3" s="17"/>
      <c r="B3" s="279"/>
      <c r="C3" s="17"/>
      <c r="D3" s="156"/>
      <c r="E3" s="280" t="s">
        <v>226</v>
      </c>
      <c r="F3" s="281"/>
      <c r="G3" s="281"/>
      <c r="H3" s="282"/>
      <c r="I3" s="283" t="s">
        <v>227</v>
      </c>
      <c r="J3" s="284"/>
    </row>
    <row r="4" spans="1:10" ht="16.5" customHeight="1">
      <c r="A4" s="285"/>
      <c r="B4" s="70"/>
      <c r="C4" s="286"/>
      <c r="D4" s="163"/>
      <c r="E4" s="287" t="s">
        <v>232</v>
      </c>
      <c r="F4" s="288" t="s">
        <v>228</v>
      </c>
      <c r="G4" s="288" t="s">
        <v>229</v>
      </c>
      <c r="H4" s="288" t="s">
        <v>230</v>
      </c>
      <c r="I4" s="105" t="s">
        <v>233</v>
      </c>
      <c r="J4" s="289" t="s">
        <v>234</v>
      </c>
    </row>
    <row r="5" spans="1:10" ht="4.5" customHeight="1">
      <c r="A5" s="17"/>
      <c r="B5" s="170"/>
      <c r="C5" s="13"/>
      <c r="D5" s="170"/>
      <c r="E5" s="170"/>
      <c r="F5" s="14"/>
      <c r="G5" s="14"/>
      <c r="H5" s="14"/>
      <c r="I5" s="14"/>
      <c r="J5" s="290"/>
    </row>
    <row r="6" spans="1:10" ht="16.5" customHeight="1">
      <c r="A6" s="211"/>
      <c r="B6" s="255" t="s">
        <v>235</v>
      </c>
      <c r="C6" s="236"/>
      <c r="D6" s="291">
        <v>2483040</v>
      </c>
      <c r="E6" s="291">
        <f>SUM(F6:H6)</f>
        <v>2208098</v>
      </c>
      <c r="F6" s="291">
        <v>1792191</v>
      </c>
      <c r="G6" s="291">
        <v>410569</v>
      </c>
      <c r="H6" s="291">
        <v>5338</v>
      </c>
      <c r="I6" s="291">
        <v>271437</v>
      </c>
      <c r="J6" s="291">
        <v>3505</v>
      </c>
    </row>
    <row r="7" spans="1:10" ht="16.5" customHeight="1">
      <c r="A7" s="211"/>
      <c r="B7" s="257" t="s">
        <v>236</v>
      </c>
      <c r="C7" s="236"/>
      <c r="D7" s="291">
        <v>2220804</v>
      </c>
      <c r="E7" s="291">
        <f>SUM(F7:H7)</f>
        <v>1976989</v>
      </c>
      <c r="F7" s="291">
        <v>1592707</v>
      </c>
      <c r="G7" s="291">
        <v>379101</v>
      </c>
      <c r="H7" s="291">
        <v>5181</v>
      </c>
      <c r="I7" s="291">
        <v>240477</v>
      </c>
      <c r="J7" s="291">
        <v>3338</v>
      </c>
    </row>
    <row r="8" spans="1:10" ht="16.5" customHeight="1">
      <c r="A8" s="211"/>
      <c r="B8" s="257" t="s">
        <v>237</v>
      </c>
      <c r="C8" s="236"/>
      <c r="D8" s="291">
        <v>1973961</v>
      </c>
      <c r="E8" s="291">
        <f>SUM(F8:H9)</f>
        <v>1752741</v>
      </c>
      <c r="F8" s="291">
        <v>1394355</v>
      </c>
      <c r="G8" s="291">
        <v>353276</v>
      </c>
      <c r="H8" s="291">
        <v>5110</v>
      </c>
      <c r="I8" s="291">
        <v>218137</v>
      </c>
      <c r="J8" s="291">
        <v>3083</v>
      </c>
    </row>
    <row r="9" spans="1:10" ht="3" customHeight="1" thickBot="1">
      <c r="A9" s="37"/>
      <c r="B9" s="37"/>
      <c r="C9" s="40"/>
      <c r="D9" s="37"/>
      <c r="E9" s="37"/>
      <c r="F9" s="37"/>
      <c r="G9" s="292"/>
      <c r="H9" s="292"/>
      <c r="I9" s="292"/>
      <c r="J9" s="292"/>
    </row>
    <row r="10" ht="4.5" customHeight="1" thickTop="1"/>
    <row r="11" spans="2:10" ht="16.5" customHeight="1">
      <c r="B11" s="293"/>
      <c r="C11" s="293"/>
      <c r="D11" s="293"/>
      <c r="E11" s="293"/>
      <c r="F11" s="293"/>
      <c r="G11" s="293"/>
      <c r="H11" s="293"/>
      <c r="I11" s="293"/>
      <c r="J11" s="293"/>
    </row>
    <row r="12" spans="2:10" ht="16.5" customHeight="1">
      <c r="B12" s="293"/>
      <c r="C12" s="293"/>
      <c r="D12" s="293"/>
      <c r="E12" s="293"/>
      <c r="F12" s="293"/>
      <c r="G12" s="293"/>
      <c r="H12" s="293"/>
      <c r="I12" s="293"/>
      <c r="J12" s="293"/>
    </row>
  </sheetData>
  <mergeCells count="8">
    <mergeCell ref="B11:J11"/>
    <mergeCell ref="B12:J12"/>
    <mergeCell ref="H1:J1"/>
    <mergeCell ref="B2:B4"/>
    <mergeCell ref="D2:D4"/>
    <mergeCell ref="I3:J3"/>
    <mergeCell ref="E3:H3"/>
    <mergeCell ref="E2:J2"/>
  </mergeCells>
  <printOptions horizontalCentered="1"/>
  <pageMargins left="0.5905511811023623" right="0.5905511811023623" top="1.45" bottom="0.5905511811023623" header="0.79" footer="0.5118110236220472"/>
  <pageSetup horizontalDpi="600" verticalDpi="600" orientation="portrait" paperSize="9" scale="125" r:id="rId1"/>
  <headerFooter alignWithMargins="0">
    <oddHeader>&amp;R&amp;10&amp;F 電話加入数（一般電話）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7"/>
  <sheetViews>
    <sheetView zoomScale="125" zoomScaleNormal="125" workbookViewId="0" topLeftCell="A1">
      <selection activeCell="D4" sqref="D4"/>
    </sheetView>
  </sheetViews>
  <sheetFormatPr defaultColWidth="9.33203125" defaultRowHeight="9.75"/>
  <cols>
    <col min="1" max="1" width="2" style="0" customWidth="1"/>
    <col min="2" max="2" width="26" style="0" customWidth="1"/>
    <col min="3" max="3" width="2.66015625" style="0" customWidth="1"/>
    <col min="4" max="5" width="31" style="0" customWidth="1"/>
  </cols>
  <sheetData>
    <row r="1" ht="4.5" customHeight="1" thickBot="1"/>
    <row r="2" spans="1:5" ht="16.5" customHeight="1" thickTop="1">
      <c r="A2" s="294"/>
      <c r="B2" s="294" t="s">
        <v>159</v>
      </c>
      <c r="C2" s="295"/>
      <c r="D2" s="296" t="s">
        <v>239</v>
      </c>
      <c r="E2" s="297" t="s">
        <v>238</v>
      </c>
    </row>
    <row r="3" spans="1:5" ht="4.5" customHeight="1">
      <c r="A3" s="298"/>
      <c r="B3" s="298"/>
      <c r="C3" s="299"/>
      <c r="D3" s="300"/>
      <c r="E3" s="298"/>
    </row>
    <row r="4" spans="1:5" ht="16.5" customHeight="1">
      <c r="A4" s="301"/>
      <c r="B4" s="192" t="s">
        <v>240</v>
      </c>
      <c r="C4" s="302"/>
      <c r="D4" s="64">
        <v>7620</v>
      </c>
      <c r="E4" s="303" t="s">
        <v>241</v>
      </c>
    </row>
    <row r="5" spans="1:5" ht="16.5" customHeight="1">
      <c r="A5" s="301"/>
      <c r="B5" s="195" t="s">
        <v>242</v>
      </c>
      <c r="C5" s="302"/>
      <c r="D5" s="64">
        <v>7982</v>
      </c>
      <c r="E5" s="303" t="s">
        <v>241</v>
      </c>
    </row>
    <row r="6" spans="1:5" ht="16.5" customHeight="1">
      <c r="A6" s="301"/>
      <c r="B6" s="195" t="s">
        <v>243</v>
      </c>
      <c r="C6" s="302"/>
      <c r="D6" s="64">
        <v>8599</v>
      </c>
      <c r="E6" s="303" t="s">
        <v>241</v>
      </c>
    </row>
    <row r="7" spans="1:5" ht="4.5" customHeight="1" thickBot="1">
      <c r="A7" s="196"/>
      <c r="B7" s="196"/>
      <c r="C7" s="197"/>
      <c r="D7" s="196"/>
      <c r="E7" s="196"/>
    </row>
    <row r="8" ht="4.5" customHeight="1" thickTop="1"/>
  </sheetData>
  <printOptions horizontalCentered="1"/>
  <pageMargins left="0.5905511811023623" right="0.5905511811023623" top="1.17" bottom="0.5905511811023623" header="0.69" footer="0.5118110236220472"/>
  <pageSetup horizontalDpi="600" verticalDpi="600" orientation="portrait" paperSize="9" scale="145" r:id="rId1"/>
  <headerFooter alignWithMargins="0">
    <oddHeader>&amp;R&amp;9 &amp;F 電話加入数（携帯電話等）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8"/>
  <sheetViews>
    <sheetView zoomScale="125" zoomScaleNormal="125" workbookViewId="0" topLeftCell="A1">
      <selection activeCell="G9" sqref="G9"/>
    </sheetView>
  </sheetViews>
  <sheetFormatPr defaultColWidth="9.33203125" defaultRowHeight="9.75"/>
  <cols>
    <col min="1" max="1" width="1.0078125" style="1" customWidth="1"/>
    <col min="2" max="2" width="12" style="1" customWidth="1"/>
    <col min="3" max="3" width="1.0078125" style="1" customWidth="1"/>
    <col min="4" max="7" width="15.33203125" style="1" customWidth="1"/>
    <col min="8" max="8" width="1.0078125" style="1" customWidth="1"/>
    <col min="9" max="16384" width="9.66015625" style="1" customWidth="1"/>
  </cols>
  <sheetData>
    <row r="1" ht="4.5" customHeight="1" thickBot="1"/>
    <row r="2" spans="1:8" ht="14.25" customHeight="1" thickTop="1">
      <c r="A2" s="239"/>
      <c r="B2" s="67" t="s">
        <v>41</v>
      </c>
      <c r="C2" s="239"/>
      <c r="D2" s="242" t="s">
        <v>244</v>
      </c>
      <c r="E2" s="304" t="s">
        <v>245</v>
      </c>
      <c r="F2" s="305" t="s">
        <v>246</v>
      </c>
      <c r="G2" s="276" t="s">
        <v>247</v>
      </c>
      <c r="H2" s="221"/>
    </row>
    <row r="3" spans="1:8" ht="14.25" customHeight="1">
      <c r="A3" s="245"/>
      <c r="B3" s="306"/>
      <c r="C3" s="247"/>
      <c r="D3" s="185"/>
      <c r="E3" s="307"/>
      <c r="F3" s="185"/>
      <c r="G3" s="308"/>
      <c r="H3" s="221"/>
    </row>
    <row r="4" spans="1:8" ht="6" customHeight="1">
      <c r="A4" s="221"/>
      <c r="B4" s="253"/>
      <c r="C4" s="222"/>
      <c r="D4" s="309"/>
      <c r="E4" s="253"/>
      <c r="F4" s="253"/>
      <c r="G4" s="253"/>
      <c r="H4" s="221"/>
    </row>
    <row r="5" spans="1:8" ht="16.5" customHeight="1">
      <c r="A5" s="211"/>
      <c r="B5" s="255" t="s">
        <v>248</v>
      </c>
      <c r="C5" s="211"/>
      <c r="D5" s="310">
        <v>55</v>
      </c>
      <c r="E5" s="64">
        <v>753</v>
      </c>
      <c r="F5" s="64">
        <v>1</v>
      </c>
      <c r="G5" s="311" t="s">
        <v>249</v>
      </c>
      <c r="H5" s="42"/>
    </row>
    <row r="6" spans="1:8" ht="16.5" customHeight="1">
      <c r="A6" s="28"/>
      <c r="B6" s="257" t="s">
        <v>250</v>
      </c>
      <c r="C6" s="211"/>
      <c r="D6" s="310">
        <v>55</v>
      </c>
      <c r="E6" s="64">
        <v>753</v>
      </c>
      <c r="F6" s="64">
        <v>1</v>
      </c>
      <c r="G6" s="311" t="s">
        <v>249</v>
      </c>
      <c r="H6" s="42"/>
    </row>
    <row r="7" spans="1:8" ht="16.5" customHeight="1">
      <c r="A7" s="28"/>
      <c r="B7" s="257" t="s">
        <v>251</v>
      </c>
      <c r="C7" s="211"/>
      <c r="D7" s="310">
        <v>55</v>
      </c>
      <c r="E7" s="64">
        <v>752</v>
      </c>
      <c r="F7" s="64">
        <v>1</v>
      </c>
      <c r="G7" s="311" t="s">
        <v>252</v>
      </c>
      <c r="H7" s="42"/>
    </row>
    <row r="8" spans="1:8" ht="3.75" customHeight="1" thickBot="1">
      <c r="A8" s="37"/>
      <c r="B8" s="37"/>
      <c r="C8" s="40"/>
      <c r="D8" s="40"/>
      <c r="E8" s="37"/>
      <c r="F8" s="37"/>
      <c r="G8" s="37"/>
      <c r="H8" s="28"/>
    </row>
    <row r="9" ht="10.5" thickTop="1"/>
  </sheetData>
  <mergeCells count="5">
    <mergeCell ref="G2:G3"/>
    <mergeCell ref="B2:B3"/>
    <mergeCell ref="F2:F3"/>
    <mergeCell ref="E2:E3"/>
    <mergeCell ref="D2:D3"/>
  </mergeCell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portrait" paperSize="9" scale="130" r:id="rId1"/>
  <headerFooter alignWithMargins="0">
    <oddHeader>&amp;R&amp;9&amp;F　郵便局数、引受郵便物数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52"/>
  <sheetViews>
    <sheetView zoomScale="150" zoomScaleNormal="150" zoomScaleSheetLayoutView="100" workbookViewId="0" topLeftCell="A4">
      <selection activeCell="H48" sqref="H48"/>
    </sheetView>
  </sheetViews>
  <sheetFormatPr defaultColWidth="9.33203125" defaultRowHeight="9.75"/>
  <cols>
    <col min="1" max="1" width="1.0078125" style="1" customWidth="1"/>
    <col min="2" max="2" width="2" style="1" customWidth="1"/>
    <col min="3" max="3" width="18" style="1" customWidth="1"/>
    <col min="4" max="5" width="1.0078125" style="1" customWidth="1"/>
    <col min="6" max="6" width="9.66015625" style="1" customWidth="1"/>
    <col min="7" max="7" width="2" style="1" customWidth="1"/>
    <col min="8" max="8" width="16.16015625" style="1" customWidth="1"/>
    <col min="9" max="9" width="1.0078125" style="1" customWidth="1"/>
    <col min="10" max="10" width="10" style="50" customWidth="1"/>
    <col min="11" max="12" width="10" style="1" customWidth="1"/>
    <col min="13" max="16384" width="9.66015625" style="1" customWidth="1"/>
  </cols>
  <sheetData>
    <row r="1" ht="4.5" customHeight="1" thickBot="1"/>
    <row r="2" spans="1:12" ht="21.75" customHeight="1" thickTop="1">
      <c r="A2" s="239"/>
      <c r="B2" s="200" t="s">
        <v>253</v>
      </c>
      <c r="C2" s="200"/>
      <c r="D2" s="239"/>
      <c r="E2" s="312"/>
      <c r="F2" s="200" t="s">
        <v>254</v>
      </c>
      <c r="G2" s="200"/>
      <c r="H2" s="200"/>
      <c r="I2" s="52"/>
      <c r="J2" s="313" t="s">
        <v>314</v>
      </c>
      <c r="K2" s="314" t="s">
        <v>315</v>
      </c>
      <c r="L2" s="314" t="s">
        <v>316</v>
      </c>
    </row>
    <row r="3" spans="1:12" ht="9.75">
      <c r="A3" s="315"/>
      <c r="B3" s="315"/>
      <c r="C3" s="315"/>
      <c r="D3" s="315"/>
      <c r="E3" s="316"/>
      <c r="F3" s="315"/>
      <c r="G3" s="315"/>
      <c r="H3" s="315"/>
      <c r="I3" s="317"/>
      <c r="J3" s="315" t="s">
        <v>255</v>
      </c>
      <c r="K3" s="315" t="s">
        <v>255</v>
      </c>
      <c r="L3" s="315" t="s">
        <v>255</v>
      </c>
    </row>
    <row r="4" spans="1:12" ht="15" customHeight="1">
      <c r="A4" s="211"/>
      <c r="B4" s="76" t="s">
        <v>317</v>
      </c>
      <c r="C4" s="211"/>
      <c r="D4" s="211"/>
      <c r="E4" s="318"/>
      <c r="F4" s="319"/>
      <c r="G4" s="211"/>
      <c r="H4" s="211"/>
      <c r="I4" s="212"/>
      <c r="J4" s="64"/>
      <c r="K4" s="42"/>
      <c r="L4" s="42"/>
    </row>
    <row r="5" spans="1:12" ht="9.75">
      <c r="A5" s="17"/>
      <c r="B5" s="17" t="s">
        <v>318</v>
      </c>
      <c r="C5" s="16"/>
      <c r="D5" s="17"/>
      <c r="E5" s="320"/>
      <c r="F5" s="16"/>
      <c r="G5" s="17"/>
      <c r="H5" s="17"/>
      <c r="I5" s="21"/>
      <c r="J5" s="64"/>
      <c r="K5" s="42"/>
      <c r="L5" s="42"/>
    </row>
    <row r="6" spans="1:13" ht="9.75">
      <c r="A6" s="17"/>
      <c r="B6" s="17"/>
      <c r="C6" s="321" t="s">
        <v>319</v>
      </c>
      <c r="D6" s="17"/>
      <c r="E6" s="320"/>
      <c r="F6" s="16" t="s">
        <v>320</v>
      </c>
      <c r="G6" s="17"/>
      <c r="H6" s="17" t="s">
        <v>321</v>
      </c>
      <c r="I6" s="21"/>
      <c r="J6" s="64">
        <f>SUM(K6:L6)</f>
        <v>23274</v>
      </c>
      <c r="K6" s="64">
        <v>18799</v>
      </c>
      <c r="L6" s="64">
        <v>4475</v>
      </c>
      <c r="M6" s="322"/>
    </row>
    <row r="7" spans="1:13" ht="9.75">
      <c r="A7" s="17"/>
      <c r="B7" s="17"/>
      <c r="C7" s="17" t="s">
        <v>256</v>
      </c>
      <c r="D7" s="17"/>
      <c r="E7" s="320"/>
      <c r="F7" s="16" t="s">
        <v>88</v>
      </c>
      <c r="G7" s="17"/>
      <c r="H7" s="17" t="s">
        <v>322</v>
      </c>
      <c r="I7" s="21"/>
      <c r="J7" s="64">
        <f>SUM(K7:L7)</f>
        <v>12272</v>
      </c>
      <c r="K7" s="64">
        <v>9908</v>
      </c>
      <c r="L7" s="64">
        <v>2364</v>
      </c>
      <c r="M7" s="322"/>
    </row>
    <row r="8" spans="1:12" ht="4.5" customHeight="1">
      <c r="A8" s="17"/>
      <c r="B8" s="17"/>
      <c r="C8" s="16"/>
      <c r="D8" s="17"/>
      <c r="E8" s="320"/>
      <c r="F8" s="16"/>
      <c r="G8" s="17"/>
      <c r="H8" s="17"/>
      <c r="I8" s="21"/>
      <c r="J8" s="64"/>
      <c r="K8" s="64"/>
      <c r="L8" s="64"/>
    </row>
    <row r="9" spans="1:12" ht="9.75">
      <c r="A9" s="17"/>
      <c r="B9" s="17"/>
      <c r="C9" s="17" t="s">
        <v>256</v>
      </c>
      <c r="D9" s="17"/>
      <c r="E9" s="320"/>
      <c r="F9" s="16" t="s">
        <v>79</v>
      </c>
      <c r="G9" s="17"/>
      <c r="H9" s="17" t="s">
        <v>257</v>
      </c>
      <c r="I9" s="21"/>
      <c r="J9" s="64">
        <f aca="true" t="shared" si="0" ref="J9:J14">SUM(K9:L9)</f>
        <v>24373</v>
      </c>
      <c r="K9" s="64">
        <v>15553</v>
      </c>
      <c r="L9" s="64">
        <v>8820</v>
      </c>
    </row>
    <row r="10" spans="1:12" ht="9.75">
      <c r="A10" s="17"/>
      <c r="B10" s="17"/>
      <c r="C10" s="17" t="s">
        <v>256</v>
      </c>
      <c r="D10" s="17"/>
      <c r="E10" s="320"/>
      <c r="F10" s="323" t="s">
        <v>84</v>
      </c>
      <c r="G10" s="17"/>
      <c r="H10" s="17" t="s">
        <v>258</v>
      </c>
      <c r="I10" s="21"/>
      <c r="J10" s="64">
        <f t="shared" si="0"/>
        <v>27619</v>
      </c>
      <c r="K10" s="64">
        <v>23686</v>
      </c>
      <c r="L10" s="64">
        <v>3933</v>
      </c>
    </row>
    <row r="11" spans="1:13" ht="9.75">
      <c r="A11" s="17"/>
      <c r="B11" s="17"/>
      <c r="C11" s="17" t="s">
        <v>256</v>
      </c>
      <c r="D11" s="17"/>
      <c r="E11" s="320"/>
      <c r="F11" s="16" t="s">
        <v>80</v>
      </c>
      <c r="G11" s="17"/>
      <c r="H11" s="17" t="s">
        <v>259</v>
      </c>
      <c r="I11" s="21"/>
      <c r="J11" s="64">
        <f t="shared" si="0"/>
        <v>34708</v>
      </c>
      <c r="K11" s="64">
        <v>28592</v>
      </c>
      <c r="L11" s="64">
        <v>6116</v>
      </c>
      <c r="M11" s="322"/>
    </row>
    <row r="12" spans="1:13" ht="9.75">
      <c r="A12" s="17"/>
      <c r="B12" s="17"/>
      <c r="C12" s="17" t="s">
        <v>256</v>
      </c>
      <c r="D12" s="17"/>
      <c r="E12" s="320"/>
      <c r="F12" s="16" t="s">
        <v>88</v>
      </c>
      <c r="G12" s="17"/>
      <c r="H12" s="17" t="s">
        <v>323</v>
      </c>
      <c r="I12" s="21"/>
      <c r="J12" s="64">
        <f t="shared" si="0"/>
        <v>28666</v>
      </c>
      <c r="K12" s="64">
        <v>22620</v>
      </c>
      <c r="L12" s="64">
        <v>6046</v>
      </c>
      <c r="M12" s="322"/>
    </row>
    <row r="13" spans="1:12" ht="9.75">
      <c r="A13" s="17"/>
      <c r="B13" s="17"/>
      <c r="C13" s="321" t="s">
        <v>324</v>
      </c>
      <c r="D13" s="17"/>
      <c r="E13" s="320"/>
      <c r="F13" s="16" t="s">
        <v>325</v>
      </c>
      <c r="G13" s="17"/>
      <c r="H13" s="17" t="s">
        <v>260</v>
      </c>
      <c r="I13" s="21"/>
      <c r="J13" s="64">
        <f t="shared" si="0"/>
        <v>26498</v>
      </c>
      <c r="K13" s="64">
        <v>20185</v>
      </c>
      <c r="L13" s="64">
        <v>6313</v>
      </c>
    </row>
    <row r="14" spans="1:12" ht="9.75">
      <c r="A14" s="17"/>
      <c r="B14" s="17"/>
      <c r="C14" s="321" t="s">
        <v>326</v>
      </c>
      <c r="D14" s="17"/>
      <c r="E14" s="320"/>
      <c r="F14" s="324" t="s">
        <v>327</v>
      </c>
      <c r="G14" s="17"/>
      <c r="H14" s="17" t="s">
        <v>328</v>
      </c>
      <c r="I14" s="21"/>
      <c r="J14" s="64">
        <f t="shared" si="0"/>
        <v>14902</v>
      </c>
      <c r="K14" s="64">
        <v>12359</v>
      </c>
      <c r="L14" s="64">
        <v>2543</v>
      </c>
    </row>
    <row r="15" spans="1:12" ht="4.5" customHeight="1">
      <c r="A15" s="17"/>
      <c r="B15" s="17"/>
      <c r="C15" s="16"/>
      <c r="D15" s="17"/>
      <c r="E15" s="320"/>
      <c r="F15" s="16"/>
      <c r="G15" s="17"/>
      <c r="H15" s="17"/>
      <c r="I15" s="21"/>
      <c r="J15" s="64"/>
      <c r="K15" s="64"/>
      <c r="L15" s="64"/>
    </row>
    <row r="16" spans="1:12" ht="9.75">
      <c r="A16" s="17"/>
      <c r="B16" s="17"/>
      <c r="C16" s="321" t="s">
        <v>329</v>
      </c>
      <c r="D16" s="17"/>
      <c r="E16" s="320"/>
      <c r="F16" s="16" t="s">
        <v>330</v>
      </c>
      <c r="G16" s="17"/>
      <c r="H16" s="17" t="s">
        <v>261</v>
      </c>
      <c r="I16" s="21"/>
      <c r="J16" s="64">
        <f>SUM(K16:L16)</f>
        <v>37946</v>
      </c>
      <c r="K16" s="64">
        <v>29506</v>
      </c>
      <c r="L16" s="64">
        <v>8440</v>
      </c>
    </row>
    <row r="17" spans="1:12" ht="9.75">
      <c r="A17" s="17"/>
      <c r="B17" s="17"/>
      <c r="C17" s="321" t="s">
        <v>331</v>
      </c>
      <c r="D17" s="17"/>
      <c r="E17" s="320"/>
      <c r="F17" s="324" t="s">
        <v>332</v>
      </c>
      <c r="G17" s="17"/>
      <c r="H17" s="17" t="s">
        <v>262</v>
      </c>
      <c r="I17" s="21"/>
      <c r="J17" s="64">
        <f>SUM(K17:L17)</f>
        <v>17863</v>
      </c>
      <c r="K17" s="64">
        <v>7424</v>
      </c>
      <c r="L17" s="64">
        <v>10439</v>
      </c>
    </row>
    <row r="18" spans="1:12" ht="12.75" customHeight="1">
      <c r="A18" s="17"/>
      <c r="B18" s="17" t="s">
        <v>263</v>
      </c>
      <c r="C18" s="16"/>
      <c r="D18" s="17"/>
      <c r="E18" s="320"/>
      <c r="F18" s="16"/>
      <c r="G18" s="17"/>
      <c r="H18" s="17"/>
      <c r="I18" s="21"/>
      <c r="J18" s="64"/>
      <c r="K18" s="64"/>
      <c r="L18" s="64"/>
    </row>
    <row r="19" spans="1:12" ht="9.75">
      <c r="A19" s="17"/>
      <c r="B19" s="17"/>
      <c r="C19" s="16" t="s">
        <v>333</v>
      </c>
      <c r="D19" s="17"/>
      <c r="E19" s="320"/>
      <c r="F19" s="16" t="s">
        <v>80</v>
      </c>
      <c r="G19" s="17"/>
      <c r="H19" s="17" t="s">
        <v>264</v>
      </c>
      <c r="I19" s="21"/>
      <c r="J19" s="64">
        <f aca="true" t="shared" si="1" ref="J19:J31">SUM(K19:L19)</f>
        <v>7594</v>
      </c>
      <c r="K19" s="64">
        <v>6919</v>
      </c>
      <c r="L19" s="64">
        <v>675</v>
      </c>
    </row>
    <row r="20" spans="1:12" ht="9.75">
      <c r="A20" s="17"/>
      <c r="B20" s="17"/>
      <c r="C20" s="16" t="s">
        <v>334</v>
      </c>
      <c r="D20" s="17"/>
      <c r="E20" s="320"/>
      <c r="F20" s="16" t="s">
        <v>335</v>
      </c>
      <c r="G20" s="17"/>
      <c r="H20" s="17" t="s">
        <v>265</v>
      </c>
      <c r="I20" s="21"/>
      <c r="J20" s="64">
        <f t="shared" si="1"/>
        <v>18625</v>
      </c>
      <c r="K20" s="64">
        <v>15896</v>
      </c>
      <c r="L20" s="64">
        <v>2729</v>
      </c>
    </row>
    <row r="21" spans="1:12" ht="9.75">
      <c r="A21" s="17"/>
      <c r="B21" s="17"/>
      <c r="C21" s="17" t="s">
        <v>256</v>
      </c>
      <c r="D21" s="17"/>
      <c r="E21" s="320"/>
      <c r="F21" s="324" t="s">
        <v>336</v>
      </c>
      <c r="G21" s="32"/>
      <c r="H21" s="32" t="s">
        <v>266</v>
      </c>
      <c r="J21" s="64">
        <f t="shared" si="1"/>
        <v>5743</v>
      </c>
      <c r="K21" s="325">
        <v>5014</v>
      </c>
      <c r="L21" s="325">
        <v>729</v>
      </c>
    </row>
    <row r="22" spans="1:12" ht="9.75">
      <c r="A22" s="17"/>
      <c r="B22" s="17"/>
      <c r="C22" s="16" t="s">
        <v>337</v>
      </c>
      <c r="D22" s="17"/>
      <c r="E22" s="320"/>
      <c r="F22" s="16" t="s">
        <v>338</v>
      </c>
      <c r="G22" s="17"/>
      <c r="H22" s="17" t="s">
        <v>267</v>
      </c>
      <c r="I22" s="21"/>
      <c r="J22" s="64">
        <f t="shared" si="1"/>
        <v>15233</v>
      </c>
      <c r="K22" s="64">
        <v>13976</v>
      </c>
      <c r="L22" s="64">
        <v>1257</v>
      </c>
    </row>
    <row r="23" spans="1:12" ht="9.75">
      <c r="A23" s="17"/>
      <c r="B23" s="17"/>
      <c r="C23" s="16" t="s">
        <v>339</v>
      </c>
      <c r="D23" s="17"/>
      <c r="E23" s="320"/>
      <c r="F23" s="16" t="s">
        <v>89</v>
      </c>
      <c r="G23" s="17"/>
      <c r="H23" s="17" t="s">
        <v>268</v>
      </c>
      <c r="I23" s="21"/>
      <c r="J23" s="64">
        <f t="shared" si="1"/>
        <v>9072</v>
      </c>
      <c r="K23" s="64">
        <v>8317</v>
      </c>
      <c r="L23" s="64">
        <v>755</v>
      </c>
    </row>
    <row r="24" spans="1:12" ht="9.75">
      <c r="A24" s="17"/>
      <c r="B24" s="17"/>
      <c r="C24" s="16"/>
      <c r="D24" s="17"/>
      <c r="E24" s="320"/>
      <c r="F24" s="326" t="s">
        <v>340</v>
      </c>
      <c r="G24" s="327"/>
      <c r="H24" s="327" t="s">
        <v>341</v>
      </c>
      <c r="I24" s="21"/>
      <c r="J24" s="64">
        <f t="shared" si="1"/>
        <v>13876</v>
      </c>
      <c r="K24" s="64">
        <v>12241</v>
      </c>
      <c r="L24" s="64">
        <v>1635</v>
      </c>
    </row>
    <row r="25" spans="1:12" ht="9.75">
      <c r="A25" s="17"/>
      <c r="B25" s="17"/>
      <c r="C25" s="16" t="s">
        <v>342</v>
      </c>
      <c r="D25" s="17"/>
      <c r="E25" s="320"/>
      <c r="F25" s="16" t="s">
        <v>93</v>
      </c>
      <c r="G25" s="17"/>
      <c r="H25" s="17" t="s">
        <v>269</v>
      </c>
      <c r="I25" s="21"/>
      <c r="J25" s="64">
        <f t="shared" si="1"/>
        <v>11525</v>
      </c>
      <c r="K25" s="64">
        <v>9117</v>
      </c>
      <c r="L25" s="64">
        <v>2408</v>
      </c>
    </row>
    <row r="26" spans="1:12" ht="9.75">
      <c r="A26" s="17"/>
      <c r="B26" s="17"/>
      <c r="C26" s="16"/>
      <c r="D26" s="17"/>
      <c r="E26" s="320"/>
      <c r="F26" s="328" t="s">
        <v>343</v>
      </c>
      <c r="G26" s="17"/>
      <c r="H26" s="17" t="s">
        <v>270</v>
      </c>
      <c r="I26" s="21"/>
      <c r="J26" s="64">
        <f t="shared" si="1"/>
        <v>14062</v>
      </c>
      <c r="K26" s="64">
        <v>12319</v>
      </c>
      <c r="L26" s="64">
        <v>1743</v>
      </c>
    </row>
    <row r="27" spans="1:12" ht="9.75">
      <c r="A27" s="17"/>
      <c r="B27" s="17"/>
      <c r="C27" s="16" t="s">
        <v>344</v>
      </c>
      <c r="D27" s="17"/>
      <c r="E27" s="320"/>
      <c r="F27" s="16" t="s">
        <v>82</v>
      </c>
      <c r="G27" s="17"/>
      <c r="H27" s="17" t="s">
        <v>345</v>
      </c>
      <c r="I27" s="21"/>
      <c r="J27" s="64">
        <f t="shared" si="1"/>
        <v>33609</v>
      </c>
      <c r="K27" s="64">
        <v>29813</v>
      </c>
      <c r="L27" s="64">
        <v>3796</v>
      </c>
    </row>
    <row r="28" spans="1:12" ht="9.75">
      <c r="A28" s="17"/>
      <c r="B28" s="17"/>
      <c r="C28" s="16" t="s">
        <v>346</v>
      </c>
      <c r="D28" s="17"/>
      <c r="E28" s="320"/>
      <c r="F28" s="329" t="s">
        <v>327</v>
      </c>
      <c r="H28" s="32" t="s">
        <v>271</v>
      </c>
      <c r="J28" s="64">
        <f t="shared" si="1"/>
        <v>12454</v>
      </c>
      <c r="K28" s="325">
        <v>11074</v>
      </c>
      <c r="L28" s="325">
        <v>1380</v>
      </c>
    </row>
    <row r="29" spans="1:12" ht="9.75">
      <c r="A29" s="17"/>
      <c r="B29" s="17"/>
      <c r="C29" s="17" t="s">
        <v>256</v>
      </c>
      <c r="D29" s="17"/>
      <c r="E29" s="320"/>
      <c r="F29" s="16" t="s">
        <v>89</v>
      </c>
      <c r="G29" s="17"/>
      <c r="H29" s="17" t="s">
        <v>272</v>
      </c>
      <c r="I29" s="21"/>
      <c r="J29" s="64">
        <f t="shared" si="1"/>
        <v>6960</v>
      </c>
      <c r="K29" s="64">
        <v>6603</v>
      </c>
      <c r="L29" s="64">
        <v>357</v>
      </c>
    </row>
    <row r="30" spans="1:12" ht="9.75">
      <c r="A30" s="17"/>
      <c r="B30" s="17"/>
      <c r="C30" s="17" t="s">
        <v>256</v>
      </c>
      <c r="D30" s="17"/>
      <c r="E30" s="320"/>
      <c r="F30" s="324" t="s">
        <v>347</v>
      </c>
      <c r="G30" s="17"/>
      <c r="H30" s="17" t="s">
        <v>273</v>
      </c>
      <c r="I30" s="21"/>
      <c r="J30" s="64">
        <f t="shared" si="1"/>
        <v>22897</v>
      </c>
      <c r="K30" s="64">
        <v>19321</v>
      </c>
      <c r="L30" s="64">
        <v>3576</v>
      </c>
    </row>
    <row r="31" spans="1:12" ht="9.75">
      <c r="A31" s="17"/>
      <c r="B31" s="17"/>
      <c r="C31" s="16" t="s">
        <v>348</v>
      </c>
      <c r="D31" s="17"/>
      <c r="E31" s="320"/>
      <c r="F31" s="16" t="s">
        <v>79</v>
      </c>
      <c r="G31" s="17"/>
      <c r="H31" s="17" t="s">
        <v>349</v>
      </c>
      <c r="I31" s="21"/>
      <c r="J31" s="64">
        <f t="shared" si="1"/>
        <v>14480</v>
      </c>
      <c r="K31" s="64">
        <v>11461</v>
      </c>
      <c r="L31" s="64">
        <v>3019</v>
      </c>
    </row>
    <row r="32" spans="1:12" ht="12.75" customHeight="1">
      <c r="A32" s="17"/>
      <c r="B32" s="17" t="s">
        <v>274</v>
      </c>
      <c r="C32" s="16"/>
      <c r="D32" s="17"/>
      <c r="E32" s="320"/>
      <c r="F32" s="16"/>
      <c r="G32" s="17"/>
      <c r="H32" s="17"/>
      <c r="I32" s="21"/>
      <c r="J32" s="64"/>
      <c r="K32" s="64"/>
      <c r="L32" s="64"/>
    </row>
    <row r="33" spans="1:12" ht="9.75">
      <c r="A33" s="17"/>
      <c r="B33" s="17"/>
      <c r="C33" s="16" t="s">
        <v>350</v>
      </c>
      <c r="D33" s="17"/>
      <c r="E33" s="320"/>
      <c r="F33" s="16" t="s">
        <v>80</v>
      </c>
      <c r="G33" s="17"/>
      <c r="H33" s="17" t="s">
        <v>275</v>
      </c>
      <c r="I33" s="21"/>
      <c r="J33" s="64">
        <f>SUM(K33:L33)</f>
        <v>7902</v>
      </c>
      <c r="K33" s="64">
        <v>6937</v>
      </c>
      <c r="L33" s="64">
        <v>965</v>
      </c>
    </row>
    <row r="34" spans="1:12" ht="9.75">
      <c r="A34" s="17"/>
      <c r="B34" s="17"/>
      <c r="C34" s="16" t="s">
        <v>351</v>
      </c>
      <c r="D34" s="17"/>
      <c r="E34" s="320"/>
      <c r="F34" s="17" t="s">
        <v>256</v>
      </c>
      <c r="G34" s="17"/>
      <c r="H34" s="17" t="s">
        <v>276</v>
      </c>
      <c r="I34" s="21"/>
      <c r="J34" s="64">
        <f>SUM(K34:L34)</f>
        <v>15546</v>
      </c>
      <c r="K34" s="64">
        <v>13340</v>
      </c>
      <c r="L34" s="64">
        <v>2206</v>
      </c>
    </row>
    <row r="35" spans="1:12" ht="9.75">
      <c r="A35" s="17"/>
      <c r="B35" s="17"/>
      <c r="C35" s="16" t="s">
        <v>352</v>
      </c>
      <c r="D35" s="17"/>
      <c r="E35" s="320"/>
      <c r="F35" s="16" t="s">
        <v>81</v>
      </c>
      <c r="G35" s="17"/>
      <c r="H35" s="17" t="s">
        <v>277</v>
      </c>
      <c r="I35" s="21"/>
      <c r="J35" s="64">
        <f>SUM(K35:L35)</f>
        <v>25067</v>
      </c>
      <c r="K35" s="64">
        <v>19572</v>
      </c>
      <c r="L35" s="64">
        <v>5495</v>
      </c>
    </row>
    <row r="36" spans="1:12" ht="9.75">
      <c r="A36" s="17"/>
      <c r="B36" s="17"/>
      <c r="C36" s="16" t="s">
        <v>353</v>
      </c>
      <c r="D36" s="17"/>
      <c r="E36" s="320"/>
      <c r="F36" s="16" t="s">
        <v>82</v>
      </c>
      <c r="G36" s="17"/>
      <c r="H36" s="17" t="s">
        <v>278</v>
      </c>
      <c r="I36" s="21"/>
      <c r="J36" s="64">
        <f>SUM(K36:L36)</f>
        <v>10902</v>
      </c>
      <c r="K36" s="64">
        <v>10014</v>
      </c>
      <c r="L36" s="64">
        <v>888</v>
      </c>
    </row>
    <row r="37" spans="1:12" ht="4.5" customHeight="1">
      <c r="A37" s="17"/>
      <c r="B37" s="17"/>
      <c r="C37" s="16"/>
      <c r="D37" s="17"/>
      <c r="E37" s="320"/>
      <c r="F37" s="16"/>
      <c r="G37" s="17"/>
      <c r="H37" s="17"/>
      <c r="I37" s="21"/>
      <c r="J37" s="64"/>
      <c r="K37" s="64"/>
      <c r="L37" s="64"/>
    </row>
    <row r="38" spans="1:12" ht="9.75">
      <c r="A38" s="17"/>
      <c r="B38" s="17"/>
      <c r="C38" s="16" t="s">
        <v>354</v>
      </c>
      <c r="D38" s="17"/>
      <c r="E38" s="320"/>
      <c r="F38" s="16" t="s">
        <v>355</v>
      </c>
      <c r="G38" s="17"/>
      <c r="H38" s="17" t="s">
        <v>279</v>
      </c>
      <c r="I38" s="21"/>
      <c r="J38" s="64">
        <f>SUM(K38:L38)</f>
        <v>17583</v>
      </c>
      <c r="K38" s="64">
        <v>15656</v>
      </c>
      <c r="L38" s="64">
        <v>1927</v>
      </c>
    </row>
    <row r="39" spans="1:12" ht="9.75">
      <c r="A39" s="17"/>
      <c r="B39" s="17"/>
      <c r="C39" s="16" t="s">
        <v>356</v>
      </c>
      <c r="D39" s="17"/>
      <c r="E39" s="320"/>
      <c r="F39" s="16" t="s">
        <v>83</v>
      </c>
      <c r="G39" s="17"/>
      <c r="H39" s="17" t="s">
        <v>280</v>
      </c>
      <c r="I39" s="21"/>
      <c r="J39" s="64">
        <f>SUM(K39:L39)</f>
        <v>16054</v>
      </c>
      <c r="K39" s="64">
        <v>14218</v>
      </c>
      <c r="L39" s="64">
        <v>1836</v>
      </c>
    </row>
    <row r="40" spans="1:12" ht="12.75" customHeight="1">
      <c r="A40" s="17"/>
      <c r="B40" s="17" t="s">
        <v>357</v>
      </c>
      <c r="C40" s="16"/>
      <c r="D40" s="17"/>
      <c r="E40" s="320"/>
      <c r="F40" s="16"/>
      <c r="G40" s="17"/>
      <c r="H40" s="17"/>
      <c r="I40" s="21"/>
      <c r="J40" s="64"/>
      <c r="K40" s="64"/>
      <c r="L40" s="64"/>
    </row>
    <row r="41" spans="1:12" ht="9.75">
      <c r="A41" s="17"/>
      <c r="B41" s="17"/>
      <c r="C41" s="16" t="s">
        <v>358</v>
      </c>
      <c r="D41" s="17"/>
      <c r="E41" s="320"/>
      <c r="F41" s="16" t="s">
        <v>79</v>
      </c>
      <c r="G41" s="17"/>
      <c r="H41" s="330" t="s">
        <v>359</v>
      </c>
      <c r="I41" s="21"/>
      <c r="J41" s="64">
        <f aca="true" t="shared" si="2" ref="J41:J46">SUM(K41:L41)</f>
        <v>16106</v>
      </c>
      <c r="K41" s="64">
        <v>12314</v>
      </c>
      <c r="L41" s="64">
        <v>3792</v>
      </c>
    </row>
    <row r="42" spans="1:12" ht="9.75">
      <c r="A42" s="17"/>
      <c r="B42" s="17"/>
      <c r="C42" s="17" t="s">
        <v>256</v>
      </c>
      <c r="D42" s="17"/>
      <c r="E42" s="320"/>
      <c r="F42" s="324" t="s">
        <v>360</v>
      </c>
      <c r="G42" s="17"/>
      <c r="H42" s="17" t="s">
        <v>281</v>
      </c>
      <c r="I42" s="21"/>
      <c r="J42" s="64">
        <f t="shared" si="2"/>
        <v>14474</v>
      </c>
      <c r="K42" s="64">
        <v>12275</v>
      </c>
      <c r="L42" s="64">
        <v>2199</v>
      </c>
    </row>
    <row r="43" spans="1:12" ht="9.75">
      <c r="A43" s="17"/>
      <c r="B43" s="17"/>
      <c r="C43" s="17" t="s">
        <v>256</v>
      </c>
      <c r="D43" s="17"/>
      <c r="E43" s="320"/>
      <c r="F43" s="17" t="s">
        <v>256</v>
      </c>
      <c r="G43" s="17"/>
      <c r="H43" s="17" t="s">
        <v>282</v>
      </c>
      <c r="I43" s="21"/>
      <c r="J43" s="64">
        <f t="shared" si="2"/>
        <v>12423</v>
      </c>
      <c r="K43" s="64">
        <v>10086</v>
      </c>
      <c r="L43" s="64">
        <v>2337</v>
      </c>
    </row>
    <row r="44" spans="1:12" ht="9.75">
      <c r="A44" s="17"/>
      <c r="B44" s="17"/>
      <c r="C44" s="16" t="s">
        <v>361</v>
      </c>
      <c r="D44" s="17"/>
      <c r="E44" s="320"/>
      <c r="F44" s="324" t="s">
        <v>362</v>
      </c>
      <c r="G44" s="17"/>
      <c r="H44" s="17" t="s">
        <v>283</v>
      </c>
      <c r="I44" s="21"/>
      <c r="J44" s="64">
        <f t="shared" si="2"/>
        <v>7035</v>
      </c>
      <c r="K44" s="64">
        <v>5987</v>
      </c>
      <c r="L44" s="64">
        <v>1048</v>
      </c>
    </row>
    <row r="45" spans="1:12" s="50" customFormat="1" ht="10.5" customHeight="1">
      <c r="A45" s="235"/>
      <c r="B45" s="17"/>
      <c r="C45" s="16" t="s">
        <v>363</v>
      </c>
      <c r="D45" s="17"/>
      <c r="E45" s="320"/>
      <c r="F45" s="16" t="s">
        <v>355</v>
      </c>
      <c r="G45" s="17"/>
      <c r="H45" s="17" t="s">
        <v>284</v>
      </c>
      <c r="I45" s="21"/>
      <c r="J45" s="64">
        <f t="shared" si="2"/>
        <v>9518</v>
      </c>
      <c r="K45" s="331">
        <v>8441</v>
      </c>
      <c r="L45" s="331">
        <v>1077</v>
      </c>
    </row>
    <row r="46" spans="1:12" s="50" customFormat="1" ht="10.5" customHeight="1">
      <c r="A46" s="235"/>
      <c r="B46" s="17"/>
      <c r="C46" s="17" t="s">
        <v>256</v>
      </c>
      <c r="D46" s="17"/>
      <c r="E46" s="320"/>
      <c r="F46" s="16" t="s">
        <v>332</v>
      </c>
      <c r="G46" s="17"/>
      <c r="H46" s="17" t="s">
        <v>285</v>
      </c>
      <c r="I46" s="21"/>
      <c r="J46" s="64">
        <f t="shared" si="2"/>
        <v>14352</v>
      </c>
      <c r="K46" s="331">
        <v>13012</v>
      </c>
      <c r="L46" s="331">
        <v>1340</v>
      </c>
    </row>
    <row r="47" spans="1:12" s="50" customFormat="1" ht="4.5" customHeight="1">
      <c r="A47" s="235"/>
      <c r="B47" s="17"/>
      <c r="C47" s="17"/>
      <c r="D47" s="17"/>
      <c r="E47" s="320"/>
      <c r="F47" s="16"/>
      <c r="G47" s="17"/>
      <c r="H47" s="17"/>
      <c r="I47" s="21"/>
      <c r="J47" s="64"/>
      <c r="K47" s="331"/>
      <c r="L47" s="331"/>
    </row>
    <row r="48" spans="1:12" s="50" customFormat="1" ht="15" customHeight="1">
      <c r="A48" s="235"/>
      <c r="B48" s="76" t="s">
        <v>364</v>
      </c>
      <c r="C48" s="235"/>
      <c r="D48" s="235"/>
      <c r="E48" s="332"/>
      <c r="F48" s="321"/>
      <c r="G48" s="235"/>
      <c r="H48" s="235"/>
      <c r="I48" s="236"/>
      <c r="J48" s="64"/>
      <c r="K48" s="64"/>
      <c r="L48" s="64"/>
    </row>
    <row r="49" spans="1:12" s="50" customFormat="1" ht="9.75">
      <c r="A49" s="17"/>
      <c r="B49" s="17" t="s">
        <v>318</v>
      </c>
      <c r="C49" s="17"/>
      <c r="D49" s="17"/>
      <c r="E49" s="320"/>
      <c r="F49" s="16"/>
      <c r="G49" s="17"/>
      <c r="H49" s="17"/>
      <c r="I49" s="21"/>
      <c r="J49" s="64"/>
      <c r="K49" s="64"/>
      <c r="L49" s="64"/>
    </row>
    <row r="50" spans="1:12" s="50" customFormat="1" ht="10.5" customHeight="1">
      <c r="A50" s="17"/>
      <c r="B50" s="17"/>
      <c r="C50" s="321" t="s">
        <v>365</v>
      </c>
      <c r="D50" s="17"/>
      <c r="E50" s="320"/>
      <c r="F50" s="16" t="s">
        <v>106</v>
      </c>
      <c r="G50" s="17"/>
      <c r="H50" s="17" t="s">
        <v>286</v>
      </c>
      <c r="I50" s="21"/>
      <c r="J50" s="64">
        <f>SUM(K50:L50)</f>
        <v>18970</v>
      </c>
      <c r="K50" s="64">
        <v>13609</v>
      </c>
      <c r="L50" s="64">
        <v>5361</v>
      </c>
    </row>
    <row r="51" spans="1:12" s="50" customFormat="1" ht="10.5" customHeight="1">
      <c r="A51" s="17"/>
      <c r="B51" s="17"/>
      <c r="C51" s="17" t="s">
        <v>256</v>
      </c>
      <c r="D51" s="17"/>
      <c r="E51" s="320"/>
      <c r="F51" s="17" t="s">
        <v>256</v>
      </c>
      <c r="G51" s="17"/>
      <c r="H51" s="17" t="s">
        <v>287</v>
      </c>
      <c r="I51" s="21"/>
      <c r="J51" s="64">
        <f>SUM(K51:L51)</f>
        <v>22801</v>
      </c>
      <c r="K51" s="64">
        <v>11210</v>
      </c>
      <c r="L51" s="64">
        <v>11591</v>
      </c>
    </row>
    <row r="52" spans="1:12" ht="4.5" customHeight="1" thickBot="1">
      <c r="A52" s="37"/>
      <c r="B52" s="37"/>
      <c r="C52" s="37"/>
      <c r="D52" s="40"/>
      <c r="E52" s="37"/>
      <c r="F52" s="37"/>
      <c r="G52" s="37"/>
      <c r="H52" s="37"/>
      <c r="I52" s="40"/>
      <c r="J52" s="65"/>
      <c r="K52" s="37"/>
      <c r="L52" s="37"/>
    </row>
    <row r="53" ht="4.5" customHeight="1" thickTop="1"/>
  </sheetData>
  <mergeCells count="2">
    <mergeCell ref="F2:H2"/>
    <mergeCell ref="B2:C2"/>
  </mergeCells>
  <conditionalFormatting sqref="K45:L47">
    <cfRule type="expression" priority="1" dxfId="0" stopIfTrue="1">
      <formula>$AD45=2</formula>
    </cfRule>
  </conditionalFormatting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125" r:id="rId1"/>
  <headerFooter alignWithMargins="0">
    <oddHeader>&amp;R&amp;F　自動車・歩行者交通量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="140" zoomScaleNormal="140" workbookViewId="0" topLeftCell="A28">
      <selection activeCell="H48" sqref="H48"/>
    </sheetView>
  </sheetViews>
  <sheetFormatPr defaultColWidth="9.33203125" defaultRowHeight="9.75"/>
  <cols>
    <col min="1" max="1" width="1.0078125" style="50" customWidth="1"/>
    <col min="2" max="2" width="2" style="50" customWidth="1"/>
    <col min="3" max="3" width="19.33203125" style="50" customWidth="1"/>
    <col min="4" max="5" width="1.0078125" style="50" customWidth="1"/>
    <col min="6" max="6" width="9.66015625" style="50" customWidth="1"/>
    <col min="7" max="7" width="2" style="50" customWidth="1"/>
    <col min="8" max="8" width="16.16015625" style="50" customWidth="1"/>
    <col min="9" max="9" width="1.0078125" style="50" customWidth="1"/>
    <col min="10" max="12" width="10" style="50" customWidth="1"/>
    <col min="13" max="16384" width="9.66015625" style="50" customWidth="1"/>
  </cols>
  <sheetData>
    <row r="1" ht="4.5" customHeight="1" thickBot="1"/>
    <row r="2" spans="1:12" s="1" customFormat="1" ht="21.75" customHeight="1" thickTop="1">
      <c r="A2" s="239"/>
      <c r="B2" s="200" t="s">
        <v>253</v>
      </c>
      <c r="C2" s="200"/>
      <c r="D2" s="239"/>
      <c r="E2" s="312"/>
      <c r="F2" s="200" t="s">
        <v>254</v>
      </c>
      <c r="G2" s="200"/>
      <c r="H2" s="200"/>
      <c r="I2" s="52"/>
      <c r="J2" s="313" t="s">
        <v>314</v>
      </c>
      <c r="K2" s="314" t="s">
        <v>315</v>
      </c>
      <c r="L2" s="333" t="s">
        <v>316</v>
      </c>
    </row>
    <row r="3" spans="1:12" ht="9.75">
      <c r="A3" s="315"/>
      <c r="B3" s="315"/>
      <c r="C3" s="315"/>
      <c r="D3" s="315"/>
      <c r="E3" s="334"/>
      <c r="F3" s="335"/>
      <c r="G3" s="335"/>
      <c r="H3" s="335"/>
      <c r="I3" s="317"/>
      <c r="J3" s="335" t="s">
        <v>255</v>
      </c>
      <c r="K3" s="335" t="s">
        <v>255</v>
      </c>
      <c r="L3" s="335" t="s">
        <v>255</v>
      </c>
    </row>
    <row r="4" spans="1:12" ht="12.75" customHeight="1">
      <c r="A4" s="17"/>
      <c r="B4" s="17" t="s">
        <v>263</v>
      </c>
      <c r="C4" s="17"/>
      <c r="D4" s="17"/>
      <c r="E4" s="320"/>
      <c r="F4" s="16"/>
      <c r="G4" s="17"/>
      <c r="H4" s="17"/>
      <c r="I4" s="21"/>
      <c r="J4" s="64"/>
      <c r="K4" s="64"/>
      <c r="L4" s="64"/>
    </row>
    <row r="5" spans="1:12" ht="10.5" customHeight="1">
      <c r="A5" s="17"/>
      <c r="B5" s="17"/>
      <c r="C5" s="16" t="s">
        <v>366</v>
      </c>
      <c r="D5" s="17"/>
      <c r="E5" s="320"/>
      <c r="F5" s="16" t="s">
        <v>110</v>
      </c>
      <c r="G5" s="17"/>
      <c r="H5" s="17" t="s">
        <v>288</v>
      </c>
      <c r="I5" s="21"/>
      <c r="J5" s="64">
        <f>SUM(K5:L5)</f>
        <v>4155</v>
      </c>
      <c r="K5" s="64">
        <v>3739</v>
      </c>
      <c r="L5" s="64">
        <v>416</v>
      </c>
    </row>
    <row r="6" spans="1:12" ht="10.5" customHeight="1">
      <c r="A6" s="17"/>
      <c r="B6" s="17"/>
      <c r="C6" s="16" t="s">
        <v>367</v>
      </c>
      <c r="D6" s="17"/>
      <c r="E6" s="320"/>
      <c r="F6" s="16" t="s">
        <v>106</v>
      </c>
      <c r="G6" s="17"/>
      <c r="H6" s="17" t="s">
        <v>289</v>
      </c>
      <c r="I6" s="21"/>
      <c r="J6" s="64">
        <f>SUM(K6:L6)</f>
        <v>24051</v>
      </c>
      <c r="K6" s="64">
        <v>14237</v>
      </c>
      <c r="L6" s="64">
        <v>9814</v>
      </c>
    </row>
    <row r="7" spans="1:12" ht="10.5" customHeight="1">
      <c r="A7" s="17"/>
      <c r="B7" s="17"/>
      <c r="C7" s="17" t="s">
        <v>256</v>
      </c>
      <c r="D7" s="17"/>
      <c r="E7" s="320"/>
      <c r="F7" s="17" t="s">
        <v>256</v>
      </c>
      <c r="G7" s="17"/>
      <c r="H7" s="17" t="s">
        <v>290</v>
      </c>
      <c r="I7" s="21"/>
      <c r="J7" s="64">
        <f>SUM(K7:L7)</f>
        <v>30976</v>
      </c>
      <c r="K7" s="64">
        <v>18166</v>
      </c>
      <c r="L7" s="64">
        <v>12810</v>
      </c>
    </row>
    <row r="8" spans="1:12" ht="10.5" customHeight="1">
      <c r="A8" s="17"/>
      <c r="B8" s="17"/>
      <c r="C8" s="16" t="s">
        <v>368</v>
      </c>
      <c r="D8" s="17"/>
      <c r="E8" s="320"/>
      <c r="F8" s="16" t="s">
        <v>108</v>
      </c>
      <c r="G8" s="17"/>
      <c r="H8" s="17" t="s">
        <v>291</v>
      </c>
      <c r="I8" s="21"/>
      <c r="J8" s="64">
        <f>SUM(K8:L8)</f>
        <v>21549</v>
      </c>
      <c r="K8" s="64">
        <v>19181</v>
      </c>
      <c r="L8" s="64">
        <v>2368</v>
      </c>
    </row>
    <row r="9" spans="1:12" ht="10.5" customHeight="1">
      <c r="A9" s="17"/>
      <c r="B9" s="17"/>
      <c r="C9" s="17" t="s">
        <v>256</v>
      </c>
      <c r="D9" s="17"/>
      <c r="E9" s="320"/>
      <c r="F9" s="17" t="s">
        <v>256</v>
      </c>
      <c r="G9" s="17"/>
      <c r="H9" s="17" t="s">
        <v>369</v>
      </c>
      <c r="I9" s="21"/>
      <c r="J9" s="64">
        <f>SUM(K9:L9)</f>
        <v>16518</v>
      </c>
      <c r="K9" s="64">
        <v>14468</v>
      </c>
      <c r="L9" s="64">
        <v>2050</v>
      </c>
    </row>
    <row r="10" spans="1:12" ht="4.5" customHeight="1">
      <c r="A10" s="17"/>
      <c r="B10" s="17"/>
      <c r="C10" s="17"/>
      <c r="D10" s="17"/>
      <c r="E10" s="320"/>
      <c r="F10" s="16"/>
      <c r="G10" s="17"/>
      <c r="H10" s="17"/>
      <c r="I10" s="21"/>
      <c r="J10" s="64"/>
      <c r="K10" s="64"/>
      <c r="L10" s="64"/>
    </row>
    <row r="11" spans="1:12" ht="10.5" customHeight="1">
      <c r="A11" s="17"/>
      <c r="B11" s="17"/>
      <c r="C11" s="16" t="s">
        <v>370</v>
      </c>
      <c r="D11" s="17"/>
      <c r="E11" s="320"/>
      <c r="F11" s="16" t="s">
        <v>110</v>
      </c>
      <c r="G11" s="17"/>
      <c r="H11" s="17" t="s">
        <v>371</v>
      </c>
      <c r="I11" s="21"/>
      <c r="J11" s="64">
        <f>SUM(K11:L11)</f>
        <v>18649</v>
      </c>
      <c r="K11" s="64">
        <v>16568</v>
      </c>
      <c r="L11" s="64">
        <v>2081</v>
      </c>
    </row>
    <row r="12" spans="1:12" ht="10.5" customHeight="1">
      <c r="A12" s="17"/>
      <c r="B12" s="17"/>
      <c r="C12" s="17" t="s">
        <v>256</v>
      </c>
      <c r="D12" s="17"/>
      <c r="E12" s="320"/>
      <c r="F12" s="17" t="s">
        <v>256</v>
      </c>
      <c r="G12" s="17"/>
      <c r="H12" s="17" t="s">
        <v>292</v>
      </c>
      <c r="I12" s="21"/>
      <c r="J12" s="64">
        <f>SUM(K12:L12)</f>
        <v>10856</v>
      </c>
      <c r="K12" s="64">
        <v>9681</v>
      </c>
      <c r="L12" s="64">
        <v>1175</v>
      </c>
    </row>
    <row r="13" spans="1:12" ht="10.5" customHeight="1">
      <c r="A13" s="17"/>
      <c r="B13" s="17"/>
      <c r="C13" s="17" t="s">
        <v>256</v>
      </c>
      <c r="D13" s="17"/>
      <c r="E13" s="320"/>
      <c r="F13" s="16" t="s">
        <v>112</v>
      </c>
      <c r="G13" s="17"/>
      <c r="H13" s="17" t="s">
        <v>372</v>
      </c>
      <c r="I13" s="21"/>
      <c r="J13" s="64">
        <f>SUM(K13:L13)</f>
        <v>14526</v>
      </c>
      <c r="K13" s="64">
        <v>12407</v>
      </c>
      <c r="L13" s="64">
        <v>2119</v>
      </c>
    </row>
    <row r="14" spans="1:12" ht="10.5" customHeight="1">
      <c r="A14" s="17"/>
      <c r="B14" s="17"/>
      <c r="C14" s="16" t="s">
        <v>373</v>
      </c>
      <c r="D14" s="17"/>
      <c r="E14" s="320"/>
      <c r="F14" s="17" t="s">
        <v>256</v>
      </c>
      <c r="G14" s="17"/>
      <c r="H14" s="17" t="s">
        <v>293</v>
      </c>
      <c r="I14" s="21"/>
      <c r="J14" s="64">
        <f>SUM(K14:L14)</f>
        <v>11812</v>
      </c>
      <c r="K14" s="64">
        <v>10334</v>
      </c>
      <c r="L14" s="64">
        <v>1478</v>
      </c>
    </row>
    <row r="15" spans="1:12" ht="10.5" customHeight="1">
      <c r="A15" s="17"/>
      <c r="B15" s="17"/>
      <c r="C15" s="16" t="s">
        <v>374</v>
      </c>
      <c r="D15" s="17"/>
      <c r="E15" s="320"/>
      <c r="F15" s="16" t="s">
        <v>111</v>
      </c>
      <c r="G15" s="17"/>
      <c r="H15" s="17" t="s">
        <v>375</v>
      </c>
      <c r="I15" s="21"/>
      <c r="J15" s="64">
        <f>SUM(K15:L15)</f>
        <v>15770</v>
      </c>
      <c r="K15" s="64">
        <v>13889</v>
      </c>
      <c r="L15" s="64">
        <v>1881</v>
      </c>
    </row>
    <row r="16" spans="1:12" ht="4.5" customHeight="1">
      <c r="A16" s="17"/>
      <c r="B16" s="17"/>
      <c r="C16" s="17"/>
      <c r="D16" s="17"/>
      <c r="E16" s="320"/>
      <c r="F16" s="16"/>
      <c r="G16" s="17"/>
      <c r="H16" s="17"/>
      <c r="I16" s="21"/>
      <c r="J16" s="64"/>
      <c r="K16" s="64"/>
      <c r="L16" s="64"/>
    </row>
    <row r="17" spans="1:12" ht="10.5" customHeight="1">
      <c r="A17" s="17"/>
      <c r="B17" s="17"/>
      <c r="C17" s="16" t="s">
        <v>376</v>
      </c>
      <c r="D17" s="17"/>
      <c r="E17" s="320"/>
      <c r="F17" s="16" t="s">
        <v>109</v>
      </c>
      <c r="G17" s="17"/>
      <c r="H17" s="17" t="s">
        <v>377</v>
      </c>
      <c r="I17" s="21"/>
      <c r="J17" s="64">
        <f>SUM(K17:L17)</f>
        <v>14811</v>
      </c>
      <c r="K17" s="64">
        <v>11915</v>
      </c>
      <c r="L17" s="64">
        <v>2896</v>
      </c>
    </row>
    <row r="18" spans="1:12" ht="12.75" customHeight="1">
      <c r="A18" s="17"/>
      <c r="B18" s="17" t="s">
        <v>274</v>
      </c>
      <c r="C18" s="17"/>
      <c r="D18" s="17"/>
      <c r="E18" s="320"/>
      <c r="F18" s="16"/>
      <c r="G18" s="17"/>
      <c r="H18" s="17"/>
      <c r="I18" s="21"/>
      <c r="J18" s="64"/>
      <c r="K18" s="64"/>
      <c r="L18" s="64"/>
    </row>
    <row r="19" spans="1:12" ht="10.5" customHeight="1">
      <c r="A19" s="17"/>
      <c r="B19" s="17"/>
      <c r="C19" s="16" t="s">
        <v>378</v>
      </c>
      <c r="D19" s="17"/>
      <c r="E19" s="320"/>
      <c r="F19" s="16" t="s">
        <v>107</v>
      </c>
      <c r="G19" s="17"/>
      <c r="H19" s="17" t="s">
        <v>294</v>
      </c>
      <c r="I19" s="21"/>
      <c r="J19" s="64">
        <f>SUM(K19:L19)</f>
        <v>9286</v>
      </c>
      <c r="K19" s="64">
        <v>6038</v>
      </c>
      <c r="L19" s="64">
        <v>3248</v>
      </c>
    </row>
    <row r="20" spans="1:12" ht="10.5" customHeight="1">
      <c r="A20" s="17"/>
      <c r="B20" s="17"/>
      <c r="C20" s="17" t="s">
        <v>256</v>
      </c>
      <c r="D20" s="17"/>
      <c r="E20" s="320"/>
      <c r="F20" s="16" t="s">
        <v>108</v>
      </c>
      <c r="G20" s="17"/>
      <c r="H20" s="17" t="s">
        <v>379</v>
      </c>
      <c r="I20" s="21"/>
      <c r="J20" s="64">
        <f>SUM(K20:L20)</f>
        <v>12233</v>
      </c>
      <c r="K20" s="64">
        <v>8564</v>
      </c>
      <c r="L20" s="64">
        <v>3669</v>
      </c>
    </row>
    <row r="21" spans="1:12" ht="10.5" customHeight="1">
      <c r="A21" s="17"/>
      <c r="B21" s="17"/>
      <c r="C21" s="17" t="s">
        <v>256</v>
      </c>
      <c r="D21" s="17"/>
      <c r="E21" s="320"/>
      <c r="F21" s="16" t="s">
        <v>109</v>
      </c>
      <c r="G21" s="17"/>
      <c r="H21" s="17" t="s">
        <v>380</v>
      </c>
      <c r="I21" s="21"/>
      <c r="J21" s="64">
        <f>SUM(K21:L21)</f>
        <v>11589</v>
      </c>
      <c r="K21" s="64">
        <v>8337</v>
      </c>
      <c r="L21" s="64">
        <v>3252</v>
      </c>
    </row>
    <row r="22" spans="1:12" ht="12.75" customHeight="1">
      <c r="A22" s="17"/>
      <c r="B22" s="17" t="s">
        <v>381</v>
      </c>
      <c r="C22" s="17"/>
      <c r="D22" s="17"/>
      <c r="E22" s="320"/>
      <c r="F22" s="16"/>
      <c r="G22" s="17"/>
      <c r="H22" s="17"/>
      <c r="I22" s="21"/>
      <c r="J22" s="64"/>
      <c r="K22" s="64"/>
      <c r="L22" s="64"/>
    </row>
    <row r="23" spans="1:12" ht="10.5" customHeight="1">
      <c r="A23" s="17"/>
      <c r="B23" s="17"/>
      <c r="C23" s="16" t="s">
        <v>382</v>
      </c>
      <c r="D23" s="17"/>
      <c r="E23" s="320"/>
      <c r="F23" s="16" t="s">
        <v>107</v>
      </c>
      <c r="G23" s="17"/>
      <c r="H23" s="17" t="s">
        <v>383</v>
      </c>
      <c r="I23" s="21"/>
      <c r="J23" s="64">
        <f>SUM(K23:L23)</f>
        <v>28808</v>
      </c>
      <c r="K23" s="64">
        <v>23047</v>
      </c>
      <c r="L23" s="64">
        <v>5761</v>
      </c>
    </row>
    <row r="24" spans="1:12" ht="10.5" customHeight="1">
      <c r="A24" s="17"/>
      <c r="B24" s="17"/>
      <c r="C24" s="16" t="s">
        <v>384</v>
      </c>
      <c r="D24" s="17"/>
      <c r="E24" s="320"/>
      <c r="F24" s="16" t="s">
        <v>108</v>
      </c>
      <c r="G24" s="17"/>
      <c r="H24" s="17" t="s">
        <v>385</v>
      </c>
      <c r="I24" s="21"/>
      <c r="J24" s="64">
        <f>SUM(K24:L24)</f>
        <v>5443</v>
      </c>
      <c r="K24" s="64">
        <v>4776</v>
      </c>
      <c r="L24" s="64">
        <v>667</v>
      </c>
    </row>
    <row r="25" spans="1:12" ht="10.5" customHeight="1">
      <c r="A25" s="17"/>
      <c r="B25" s="17"/>
      <c r="C25" s="17" t="s">
        <v>256</v>
      </c>
      <c r="D25" s="17"/>
      <c r="E25" s="320"/>
      <c r="F25" s="16" t="s">
        <v>107</v>
      </c>
      <c r="G25" s="17"/>
      <c r="H25" s="17" t="s">
        <v>386</v>
      </c>
      <c r="I25" s="21"/>
      <c r="J25" s="64">
        <f>SUM(K25:L25)</f>
        <v>12686</v>
      </c>
      <c r="K25" s="64">
        <v>11609</v>
      </c>
      <c r="L25" s="64">
        <v>1077</v>
      </c>
    </row>
    <row r="26" spans="1:12" ht="12.75" customHeight="1">
      <c r="A26" s="17"/>
      <c r="B26" s="17" t="s">
        <v>387</v>
      </c>
      <c r="C26" s="17"/>
      <c r="D26" s="17"/>
      <c r="E26" s="320"/>
      <c r="F26" s="16"/>
      <c r="G26" s="17"/>
      <c r="H26" s="17"/>
      <c r="I26" s="21"/>
      <c r="J26" s="64"/>
      <c r="K26" s="64"/>
      <c r="L26" s="64"/>
    </row>
    <row r="27" spans="1:12" ht="10.5" customHeight="1">
      <c r="A27" s="17"/>
      <c r="B27" s="17"/>
      <c r="C27" s="16" t="s">
        <v>388</v>
      </c>
      <c r="D27" s="17"/>
      <c r="E27" s="320"/>
      <c r="F27" s="16" t="s">
        <v>110</v>
      </c>
      <c r="G27" s="17"/>
      <c r="H27" s="17" t="s">
        <v>389</v>
      </c>
      <c r="I27" s="21"/>
      <c r="J27" s="64">
        <f>SUM(K27:L27)</f>
        <v>12942</v>
      </c>
      <c r="K27" s="64">
        <v>9641</v>
      </c>
      <c r="L27" s="64">
        <v>3301</v>
      </c>
    </row>
    <row r="28" spans="1:12" ht="4.5" customHeight="1">
      <c r="A28" s="17"/>
      <c r="B28" s="17"/>
      <c r="C28" s="17"/>
      <c r="D28" s="17"/>
      <c r="E28" s="320"/>
      <c r="F28" s="16"/>
      <c r="G28" s="17"/>
      <c r="H28" s="17"/>
      <c r="I28" s="21"/>
      <c r="J28" s="64"/>
      <c r="K28" s="64"/>
      <c r="L28" s="64"/>
    </row>
    <row r="29" spans="1:12" ht="15" customHeight="1">
      <c r="A29" s="235"/>
      <c r="B29" s="76" t="s">
        <v>390</v>
      </c>
      <c r="C29" s="211"/>
      <c r="D29" s="211"/>
      <c r="E29" s="318"/>
      <c r="F29" s="319"/>
      <c r="G29" s="211"/>
      <c r="H29" s="211"/>
      <c r="I29" s="212"/>
      <c r="J29" s="64"/>
      <c r="K29" s="42"/>
      <c r="L29" s="42"/>
    </row>
    <row r="30" spans="1:12" ht="15" customHeight="1">
      <c r="A30" s="235"/>
      <c r="B30" s="17" t="s">
        <v>391</v>
      </c>
      <c r="C30" s="16"/>
      <c r="D30" s="17"/>
      <c r="E30" s="320"/>
      <c r="F30" s="16"/>
      <c r="G30" s="17"/>
      <c r="H30" s="17"/>
      <c r="I30" s="21"/>
      <c r="J30" s="64"/>
      <c r="K30" s="42"/>
      <c r="L30" s="42"/>
    </row>
    <row r="31" spans="1:12" ht="10.5" customHeight="1">
      <c r="A31" s="235"/>
      <c r="B31" s="17"/>
      <c r="C31" s="321" t="s">
        <v>392</v>
      </c>
      <c r="D31" s="17"/>
      <c r="E31" s="320"/>
      <c r="F31" s="16" t="s">
        <v>153</v>
      </c>
      <c r="G31" s="17"/>
      <c r="H31" s="17" t="s">
        <v>393</v>
      </c>
      <c r="I31" s="21"/>
      <c r="J31" s="64">
        <f>SUM(K31:L31)</f>
        <v>12518</v>
      </c>
      <c r="K31" s="64">
        <v>10721</v>
      </c>
      <c r="L31" s="64">
        <v>1797</v>
      </c>
    </row>
    <row r="32" spans="1:12" ht="3" customHeight="1">
      <c r="A32" s="235"/>
      <c r="B32" s="17"/>
      <c r="C32" s="16"/>
      <c r="D32" s="17"/>
      <c r="E32" s="320"/>
      <c r="F32" s="16"/>
      <c r="G32" s="17"/>
      <c r="H32" s="17"/>
      <c r="I32" s="21"/>
      <c r="J32" s="64"/>
      <c r="K32" s="64"/>
      <c r="L32" s="64"/>
    </row>
    <row r="33" spans="1:12" ht="10.5" customHeight="1">
      <c r="A33" s="235"/>
      <c r="B33" s="17"/>
      <c r="C33" s="16" t="s">
        <v>394</v>
      </c>
      <c r="D33" s="17"/>
      <c r="E33" s="320"/>
      <c r="F33" s="16" t="s">
        <v>153</v>
      </c>
      <c r="G33" s="17"/>
      <c r="H33" s="17" t="s">
        <v>295</v>
      </c>
      <c r="I33" s="21"/>
      <c r="J33" s="64">
        <f>SUM(K33:L33)</f>
        <v>2220</v>
      </c>
      <c r="K33" s="64">
        <v>2123</v>
      </c>
      <c r="L33" s="64">
        <v>97</v>
      </c>
    </row>
    <row r="34" spans="1:12" ht="2.25" customHeight="1">
      <c r="A34" s="235"/>
      <c r="B34" s="17"/>
      <c r="C34" s="16"/>
      <c r="D34" s="17"/>
      <c r="E34" s="320"/>
      <c r="F34" s="16"/>
      <c r="G34" s="17"/>
      <c r="H34" s="17"/>
      <c r="I34" s="21"/>
      <c r="J34" s="64"/>
      <c r="K34" s="64"/>
      <c r="L34" s="64"/>
    </row>
    <row r="35" spans="1:12" ht="9.75" customHeight="1">
      <c r="A35" s="235"/>
      <c r="B35" s="17" t="s">
        <v>263</v>
      </c>
      <c r="C35" s="16"/>
      <c r="D35" s="17"/>
      <c r="E35" s="320"/>
      <c r="F35" s="16"/>
      <c r="G35" s="17"/>
      <c r="H35" s="17"/>
      <c r="I35" s="21"/>
      <c r="J35" s="64"/>
      <c r="K35" s="64"/>
      <c r="L35" s="64"/>
    </row>
    <row r="36" spans="1:12" ht="9.75" customHeight="1">
      <c r="A36" s="235"/>
      <c r="B36" s="17"/>
      <c r="C36" s="16" t="s">
        <v>395</v>
      </c>
      <c r="D36" s="17"/>
      <c r="E36" s="320"/>
      <c r="F36" s="16" t="s">
        <v>154</v>
      </c>
      <c r="G36" s="17"/>
      <c r="H36" s="17" t="s">
        <v>396</v>
      </c>
      <c r="I36" s="21"/>
      <c r="J36" s="64">
        <f aca="true" t="shared" si="0" ref="J36:J44">SUM(K36:L36)</f>
        <v>10259</v>
      </c>
      <c r="K36" s="64">
        <v>8357</v>
      </c>
      <c r="L36" s="64">
        <v>1902</v>
      </c>
    </row>
    <row r="37" spans="1:12" ht="9.75" customHeight="1">
      <c r="A37" s="235"/>
      <c r="B37" s="17"/>
      <c r="C37" s="16"/>
      <c r="D37" s="17"/>
      <c r="E37" s="320"/>
      <c r="F37" s="16" t="s">
        <v>155</v>
      </c>
      <c r="G37" s="17"/>
      <c r="H37" s="17" t="s">
        <v>397</v>
      </c>
      <c r="I37" s="21"/>
      <c r="J37" s="64">
        <f t="shared" si="0"/>
        <v>4269</v>
      </c>
      <c r="K37" s="64">
        <v>3404</v>
      </c>
      <c r="L37" s="64">
        <v>865</v>
      </c>
    </row>
    <row r="38" spans="1:12" ht="3" customHeight="1">
      <c r="A38" s="235"/>
      <c r="B38" s="17"/>
      <c r="C38" s="17"/>
      <c r="D38" s="17"/>
      <c r="E38" s="320"/>
      <c r="F38" s="324"/>
      <c r="G38" s="32"/>
      <c r="H38" s="32"/>
      <c r="I38" s="34"/>
      <c r="J38" s="64">
        <f t="shared" si="0"/>
        <v>0</v>
      </c>
      <c r="K38" s="325"/>
      <c r="L38" s="325"/>
    </row>
    <row r="39" spans="1:12" ht="9.75" customHeight="1">
      <c r="A39" s="235"/>
      <c r="B39" s="17"/>
      <c r="C39" s="324" t="s">
        <v>398</v>
      </c>
      <c r="D39" s="17"/>
      <c r="E39" s="320"/>
      <c r="F39" s="16" t="s">
        <v>155</v>
      </c>
      <c r="G39" s="17"/>
      <c r="H39" s="17" t="s">
        <v>399</v>
      </c>
      <c r="I39" s="21"/>
      <c r="J39" s="64">
        <f t="shared" si="0"/>
        <v>11425</v>
      </c>
      <c r="K39" s="64">
        <v>8883</v>
      </c>
      <c r="L39" s="64">
        <v>2542</v>
      </c>
    </row>
    <row r="40" spans="1:12" ht="9.75" customHeight="1">
      <c r="A40" s="235"/>
      <c r="B40" s="17"/>
      <c r="C40" s="16"/>
      <c r="D40" s="17"/>
      <c r="E40" s="320"/>
      <c r="F40" s="16" t="s">
        <v>155</v>
      </c>
      <c r="G40" s="17"/>
      <c r="H40" s="17" t="s">
        <v>296</v>
      </c>
      <c r="I40" s="21"/>
      <c r="J40" s="64">
        <f t="shared" si="0"/>
        <v>16264</v>
      </c>
      <c r="K40" s="64">
        <v>13606</v>
      </c>
      <c r="L40" s="64">
        <v>2658</v>
      </c>
    </row>
    <row r="41" spans="1:12" ht="9.75" customHeight="1">
      <c r="A41" s="235"/>
      <c r="B41" s="17"/>
      <c r="C41" s="16"/>
      <c r="D41" s="17"/>
      <c r="E41" s="320"/>
      <c r="F41" s="16" t="s">
        <v>155</v>
      </c>
      <c r="G41" s="327"/>
      <c r="H41" s="327" t="s">
        <v>297</v>
      </c>
      <c r="I41" s="21"/>
      <c r="J41" s="64">
        <f t="shared" si="0"/>
        <v>11877</v>
      </c>
      <c r="K41" s="64">
        <v>10537</v>
      </c>
      <c r="L41" s="64">
        <v>1340</v>
      </c>
    </row>
    <row r="42" spans="1:12" ht="3" customHeight="1">
      <c r="A42" s="209"/>
      <c r="B42" s="17"/>
      <c r="C42" s="16"/>
      <c r="D42" s="17"/>
      <c r="E42" s="320"/>
      <c r="F42" s="16"/>
      <c r="G42" s="17"/>
      <c r="H42" s="17"/>
      <c r="I42" s="21"/>
      <c r="J42" s="64">
        <f t="shared" si="0"/>
        <v>0</v>
      </c>
      <c r="K42" s="64"/>
      <c r="L42" s="64"/>
    </row>
    <row r="43" spans="2:12" ht="9.75" customHeight="1">
      <c r="B43" s="17"/>
      <c r="C43" s="324" t="s">
        <v>400</v>
      </c>
      <c r="D43" s="17"/>
      <c r="E43" s="320"/>
      <c r="F43" s="16" t="s">
        <v>154</v>
      </c>
      <c r="G43" s="17"/>
      <c r="H43" s="17" t="s">
        <v>298</v>
      </c>
      <c r="I43" s="21"/>
      <c r="J43" s="64">
        <f t="shared" si="0"/>
        <v>9120</v>
      </c>
      <c r="K43" s="64">
        <v>8026</v>
      </c>
      <c r="L43" s="64">
        <v>1094</v>
      </c>
    </row>
    <row r="44" spans="2:12" ht="9.75" customHeight="1">
      <c r="B44" s="17"/>
      <c r="C44" s="16"/>
      <c r="D44" s="17"/>
      <c r="E44" s="320"/>
      <c r="F44" s="16" t="s">
        <v>154</v>
      </c>
      <c r="G44" s="17"/>
      <c r="H44" s="17" t="s">
        <v>299</v>
      </c>
      <c r="I44" s="21"/>
      <c r="J44" s="64">
        <f t="shared" si="0"/>
        <v>7308</v>
      </c>
      <c r="K44" s="64">
        <v>6339</v>
      </c>
      <c r="L44" s="64">
        <v>969</v>
      </c>
    </row>
    <row r="45" spans="4:9" ht="3" customHeight="1">
      <c r="D45" s="336"/>
      <c r="I45" s="336"/>
    </row>
    <row r="46" spans="2:12" ht="9.75" customHeight="1">
      <c r="B46" s="50" t="s">
        <v>401</v>
      </c>
      <c r="C46" s="16"/>
      <c r="D46" s="17"/>
      <c r="E46" s="320"/>
      <c r="F46" s="16"/>
      <c r="G46" s="17"/>
      <c r="H46" s="17"/>
      <c r="I46" s="21"/>
      <c r="J46" s="64"/>
      <c r="K46" s="64"/>
      <c r="L46" s="64"/>
    </row>
    <row r="47" spans="3:12" ht="9.75" customHeight="1">
      <c r="C47" s="324" t="s">
        <v>300</v>
      </c>
      <c r="D47" s="17"/>
      <c r="E47" s="320"/>
      <c r="F47" s="16" t="s">
        <v>155</v>
      </c>
      <c r="G47" s="17"/>
      <c r="H47" s="17" t="s">
        <v>402</v>
      </c>
      <c r="I47" s="21"/>
      <c r="J47" s="64">
        <f>SUM(K47:L47)</f>
        <v>6582</v>
      </c>
      <c r="K47" s="64">
        <v>4808</v>
      </c>
      <c r="L47" s="64">
        <v>1774</v>
      </c>
    </row>
    <row r="48" spans="3:12" ht="9.75" customHeight="1">
      <c r="C48" s="16"/>
      <c r="D48" s="17"/>
      <c r="E48" s="320"/>
      <c r="F48" s="16" t="s">
        <v>403</v>
      </c>
      <c r="G48" s="17"/>
      <c r="H48" s="17" t="s">
        <v>301</v>
      </c>
      <c r="I48" s="21"/>
      <c r="J48" s="64">
        <f>SUM(K48:L48)</f>
        <v>7275</v>
      </c>
      <c r="K48" s="64">
        <v>6687</v>
      </c>
      <c r="L48" s="64">
        <v>588</v>
      </c>
    </row>
    <row r="49" spans="3:12" ht="9.75" customHeight="1">
      <c r="C49" s="16"/>
      <c r="D49" s="17"/>
      <c r="E49" s="320"/>
      <c r="F49" s="16" t="s">
        <v>404</v>
      </c>
      <c r="G49" s="17"/>
      <c r="H49" s="17" t="s">
        <v>302</v>
      </c>
      <c r="I49" s="21"/>
      <c r="J49" s="64">
        <f>SUM(K49:L49)</f>
        <v>7528</v>
      </c>
      <c r="K49" s="64">
        <v>6679</v>
      </c>
      <c r="L49" s="64">
        <v>849</v>
      </c>
    </row>
    <row r="50" spans="3:12" ht="3" customHeight="1">
      <c r="C50" s="16"/>
      <c r="D50" s="17"/>
      <c r="E50" s="320"/>
      <c r="F50" s="16"/>
      <c r="G50" s="17"/>
      <c r="H50" s="17"/>
      <c r="I50" s="21"/>
      <c r="J50" s="64"/>
      <c r="K50" s="64"/>
      <c r="L50" s="64"/>
    </row>
    <row r="51" spans="3:12" ht="9.75" customHeight="1">
      <c r="C51" s="324" t="s">
        <v>405</v>
      </c>
      <c r="D51" s="17"/>
      <c r="E51" s="320"/>
      <c r="F51" s="324" t="s">
        <v>404</v>
      </c>
      <c r="G51" s="17"/>
      <c r="H51" s="17" t="s">
        <v>303</v>
      </c>
      <c r="I51" s="21"/>
      <c r="J51" s="64">
        <f>SUM(K51:L51)</f>
        <v>3560</v>
      </c>
      <c r="K51" s="64">
        <v>3238</v>
      </c>
      <c r="L51" s="64">
        <v>322</v>
      </c>
    </row>
    <row r="52" spans="3:12" ht="9.75" customHeight="1">
      <c r="C52" s="16"/>
      <c r="D52" s="17"/>
      <c r="E52" s="320"/>
      <c r="F52" s="324" t="s">
        <v>404</v>
      </c>
      <c r="G52" s="17"/>
      <c r="H52" s="17" t="s">
        <v>304</v>
      </c>
      <c r="I52" s="21"/>
      <c r="J52" s="64">
        <f>SUM(K52:L52)</f>
        <v>3800</v>
      </c>
      <c r="K52" s="64">
        <v>3637</v>
      </c>
      <c r="L52" s="64">
        <v>163</v>
      </c>
    </row>
    <row r="53" spans="3:12" ht="9.75" customHeight="1">
      <c r="C53" s="16"/>
      <c r="D53" s="17"/>
      <c r="E53" s="320"/>
      <c r="F53" s="324" t="s">
        <v>404</v>
      </c>
      <c r="G53" s="17"/>
      <c r="H53" s="17" t="s">
        <v>406</v>
      </c>
      <c r="I53" s="21"/>
      <c r="J53" s="64">
        <f>SUM(K53:L53)</f>
        <v>2276</v>
      </c>
      <c r="K53" s="64">
        <v>2170</v>
      </c>
      <c r="L53" s="64">
        <v>106</v>
      </c>
    </row>
    <row r="54" spans="3:12" ht="3" customHeight="1">
      <c r="C54" s="16"/>
      <c r="D54" s="17"/>
      <c r="E54" s="320"/>
      <c r="F54" s="324"/>
      <c r="G54" s="17"/>
      <c r="H54" s="17"/>
      <c r="I54" s="21"/>
      <c r="J54" s="64"/>
      <c r="K54" s="64"/>
      <c r="L54" s="64"/>
    </row>
    <row r="55" spans="3:12" ht="9.75">
      <c r="C55" s="324" t="s">
        <v>407</v>
      </c>
      <c r="D55" s="16"/>
      <c r="E55" s="337"/>
      <c r="F55" s="324" t="s">
        <v>404</v>
      </c>
      <c r="G55" s="17"/>
      <c r="H55" s="330" t="s">
        <v>305</v>
      </c>
      <c r="I55" s="21"/>
      <c r="J55" s="64">
        <f>SUM(K55:L55)</f>
        <v>648</v>
      </c>
      <c r="K55" s="64">
        <v>583</v>
      </c>
      <c r="L55" s="64">
        <v>65</v>
      </c>
    </row>
    <row r="56" spans="3:12" ht="9.75">
      <c r="C56" s="16"/>
      <c r="D56" s="16"/>
      <c r="E56" s="337"/>
      <c r="F56" s="324" t="s">
        <v>404</v>
      </c>
      <c r="G56" s="17"/>
      <c r="H56" s="17" t="s">
        <v>306</v>
      </c>
      <c r="I56" s="21"/>
      <c r="J56" s="64">
        <f>SUM(K56:L56)</f>
        <v>1191</v>
      </c>
      <c r="K56" s="64">
        <v>1112</v>
      </c>
      <c r="L56" s="64">
        <v>79</v>
      </c>
    </row>
    <row r="57" spans="3:12" ht="9.75">
      <c r="C57" s="16"/>
      <c r="D57" s="16"/>
      <c r="E57" s="337"/>
      <c r="F57" s="324" t="s">
        <v>404</v>
      </c>
      <c r="G57" s="17"/>
      <c r="H57" s="17" t="s">
        <v>307</v>
      </c>
      <c r="I57" s="21"/>
      <c r="J57" s="64">
        <f>SUM(K57:L57)</f>
        <v>4236</v>
      </c>
      <c r="K57" s="64">
        <v>3948</v>
      </c>
      <c r="L57" s="64">
        <v>288</v>
      </c>
    </row>
    <row r="58" spans="1:12" ht="4.5" customHeight="1" thickBot="1">
      <c r="A58" s="65"/>
      <c r="B58" s="65"/>
      <c r="C58" s="65"/>
      <c r="D58" s="66"/>
      <c r="E58" s="65"/>
      <c r="F58" s="65"/>
      <c r="G58" s="65"/>
      <c r="H58" s="65"/>
      <c r="I58" s="66"/>
      <c r="J58" s="65"/>
      <c r="K58" s="65"/>
      <c r="L58" s="65"/>
    </row>
    <row r="59" ht="10.5" thickTop="1"/>
  </sheetData>
  <mergeCells count="2">
    <mergeCell ref="B2:C2"/>
    <mergeCell ref="F2:H2"/>
  </mergeCells>
  <printOptions horizontalCentered="1"/>
  <pageMargins left="0.5905511811023623" right="0.5905511811023623" top="0.78" bottom="0.5905511811023623" header="0.5118110236220472" footer="0.5118110236220472"/>
  <pageSetup horizontalDpi="600" verticalDpi="600" orientation="portrait" paperSize="9" scale="130" r:id="rId1"/>
  <headerFooter alignWithMargins="0">
    <oddHeader>&amp;R&amp;F　自動車・歩行者交通量（つづき・２頁目）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L56"/>
  <sheetViews>
    <sheetView zoomScale="140" zoomScaleNormal="140" workbookViewId="0" topLeftCell="A31">
      <selection activeCell="H48" sqref="H48"/>
    </sheetView>
  </sheetViews>
  <sheetFormatPr defaultColWidth="9.33203125" defaultRowHeight="9.75"/>
  <cols>
    <col min="1" max="1" width="1.0078125" style="50" customWidth="1"/>
    <col min="2" max="2" width="2" style="50" customWidth="1"/>
    <col min="3" max="3" width="18" style="50" customWidth="1"/>
    <col min="4" max="5" width="1.0078125" style="50" customWidth="1"/>
    <col min="6" max="6" width="9.66015625" style="50" customWidth="1"/>
    <col min="7" max="7" width="2" style="50" customWidth="1"/>
    <col min="8" max="8" width="16.16015625" style="50" customWidth="1"/>
    <col min="9" max="9" width="1.0078125" style="50" customWidth="1"/>
    <col min="10" max="12" width="10" style="50" customWidth="1"/>
    <col min="13" max="16384" width="9.66015625" style="50" customWidth="1"/>
  </cols>
  <sheetData>
    <row r="1" ht="4.5" customHeight="1" thickBot="1"/>
    <row r="2" spans="1:12" ht="21.75" customHeight="1" thickTop="1">
      <c r="A2" s="2"/>
      <c r="B2" s="200" t="s">
        <v>253</v>
      </c>
      <c r="C2" s="338"/>
      <c r="D2" s="2"/>
      <c r="E2" s="339"/>
      <c r="F2" s="200" t="s">
        <v>254</v>
      </c>
      <c r="G2" s="200"/>
      <c r="H2" s="200"/>
      <c r="I2" s="3"/>
      <c r="J2" s="314" t="s">
        <v>314</v>
      </c>
      <c r="K2" s="314" t="s">
        <v>315</v>
      </c>
      <c r="L2" s="314" t="s">
        <v>316</v>
      </c>
    </row>
    <row r="3" spans="1:12" ht="9.75">
      <c r="A3" s="340"/>
      <c r="B3" s="340"/>
      <c r="C3" s="340"/>
      <c r="D3" s="340"/>
      <c r="E3" s="341"/>
      <c r="F3" s="340"/>
      <c r="G3" s="340"/>
      <c r="H3" s="340"/>
      <c r="I3" s="342"/>
      <c r="J3" s="340" t="s">
        <v>255</v>
      </c>
      <c r="K3" s="340" t="s">
        <v>255</v>
      </c>
      <c r="L3" s="340" t="s">
        <v>255</v>
      </c>
    </row>
    <row r="4" spans="1:12" ht="18.75" customHeight="1">
      <c r="A4" s="343"/>
      <c r="B4" s="344" t="s">
        <v>408</v>
      </c>
      <c r="C4" s="344"/>
      <c r="D4" s="235"/>
      <c r="E4" s="332"/>
      <c r="F4" s="321"/>
      <c r="G4" s="235"/>
      <c r="H4" s="235"/>
      <c r="I4" s="236"/>
      <c r="J4" s="64"/>
      <c r="K4" s="64"/>
      <c r="L4" s="64"/>
    </row>
    <row r="5" spans="1:12" ht="9.75">
      <c r="A5" s="343"/>
      <c r="B5" s="17" t="s">
        <v>409</v>
      </c>
      <c r="C5" s="17"/>
      <c r="D5" s="17"/>
      <c r="E5" s="320"/>
      <c r="F5" s="16"/>
      <c r="G5" s="17"/>
      <c r="H5" s="17"/>
      <c r="I5" s="21"/>
      <c r="J5" s="64"/>
      <c r="K5" s="64"/>
      <c r="L5" s="64"/>
    </row>
    <row r="6" spans="1:12" ht="9.75">
      <c r="A6" s="343"/>
      <c r="B6" s="17"/>
      <c r="C6" s="321" t="s">
        <v>410</v>
      </c>
      <c r="D6" s="17"/>
      <c r="E6" s="320"/>
      <c r="F6" s="16" t="s">
        <v>308</v>
      </c>
      <c r="G6" s="17"/>
      <c r="H6" s="17" t="s">
        <v>411</v>
      </c>
      <c r="I6" s="21"/>
      <c r="J6" s="64">
        <f>SUM(K6:L6)</f>
        <v>12760</v>
      </c>
      <c r="K6" s="64">
        <v>11638</v>
      </c>
      <c r="L6" s="64">
        <v>1122</v>
      </c>
    </row>
    <row r="7" spans="1:12" ht="9.75">
      <c r="A7" s="343"/>
      <c r="B7" s="17"/>
      <c r="C7" s="321" t="s">
        <v>412</v>
      </c>
      <c r="D7" s="17"/>
      <c r="E7" s="320"/>
      <c r="F7" s="16" t="s">
        <v>125</v>
      </c>
      <c r="G7" s="17"/>
      <c r="H7" s="17" t="s">
        <v>413</v>
      </c>
      <c r="I7" s="21"/>
      <c r="J7" s="64">
        <f>SUM(K7:L7)</f>
        <v>23660</v>
      </c>
      <c r="K7" s="64">
        <v>20668</v>
      </c>
      <c r="L7" s="64">
        <v>2992</v>
      </c>
    </row>
    <row r="8" spans="1:12" ht="9.75">
      <c r="A8" s="343"/>
      <c r="B8" s="17"/>
      <c r="C8" s="17" t="s">
        <v>256</v>
      </c>
      <c r="D8" s="17"/>
      <c r="E8" s="320"/>
      <c r="F8" s="17" t="s">
        <v>256</v>
      </c>
      <c r="G8" s="17"/>
      <c r="H8" s="17" t="s">
        <v>414</v>
      </c>
      <c r="I8" s="21"/>
      <c r="J8" s="64">
        <f>SUM(K8:L8)</f>
        <v>24942</v>
      </c>
      <c r="K8" s="64">
        <v>18640</v>
      </c>
      <c r="L8" s="64">
        <v>6302</v>
      </c>
    </row>
    <row r="9" spans="1:12" ht="9.75">
      <c r="A9" s="343"/>
      <c r="B9" s="17"/>
      <c r="C9" s="17" t="s">
        <v>256</v>
      </c>
      <c r="D9" s="17"/>
      <c r="E9" s="320"/>
      <c r="F9" s="16" t="s">
        <v>115</v>
      </c>
      <c r="G9" s="17"/>
      <c r="H9" s="17" t="s">
        <v>415</v>
      </c>
      <c r="I9" s="21"/>
      <c r="J9" s="64">
        <f>SUM(K9:L9)</f>
        <v>30953</v>
      </c>
      <c r="K9" s="64">
        <v>22130</v>
      </c>
      <c r="L9" s="64">
        <v>8823</v>
      </c>
    </row>
    <row r="10" spans="1:12" ht="3.75" customHeight="1">
      <c r="A10" s="343"/>
      <c r="B10" s="17"/>
      <c r="C10" s="17"/>
      <c r="D10" s="17"/>
      <c r="E10" s="320"/>
      <c r="F10" s="16"/>
      <c r="G10" s="17"/>
      <c r="H10" s="17"/>
      <c r="I10" s="21"/>
      <c r="J10" s="64"/>
      <c r="K10" s="64"/>
      <c r="L10" s="64"/>
    </row>
    <row r="11" spans="1:12" ht="9.75">
      <c r="A11" s="343"/>
      <c r="B11" s="17"/>
      <c r="C11" s="321" t="s">
        <v>416</v>
      </c>
      <c r="D11" s="17"/>
      <c r="E11" s="320"/>
      <c r="F11" s="16" t="s">
        <v>97</v>
      </c>
      <c r="G11" s="17"/>
      <c r="H11" s="17" t="s">
        <v>417</v>
      </c>
      <c r="I11" s="21"/>
      <c r="J11" s="64">
        <f>SUM(K11:L11)</f>
        <v>23793</v>
      </c>
      <c r="K11" s="64">
        <v>21968</v>
      </c>
      <c r="L11" s="64">
        <v>1825</v>
      </c>
    </row>
    <row r="12" spans="1:12" ht="9.75">
      <c r="A12" s="343"/>
      <c r="B12" s="17"/>
      <c r="C12" s="17" t="s">
        <v>256</v>
      </c>
      <c r="D12" s="17"/>
      <c r="E12" s="320"/>
      <c r="F12" s="16" t="s">
        <v>126</v>
      </c>
      <c r="G12" s="17"/>
      <c r="H12" s="17" t="s">
        <v>418</v>
      </c>
      <c r="I12" s="21"/>
      <c r="J12" s="64">
        <f>SUM(K12:L12)</f>
        <v>24338</v>
      </c>
      <c r="K12" s="64">
        <v>22177</v>
      </c>
      <c r="L12" s="64">
        <v>2161</v>
      </c>
    </row>
    <row r="13" spans="1:12" ht="9.75">
      <c r="A13" s="343"/>
      <c r="B13" s="17"/>
      <c r="C13" s="17" t="s">
        <v>256</v>
      </c>
      <c r="D13" s="17"/>
      <c r="E13" s="320"/>
      <c r="F13" s="16" t="s">
        <v>128</v>
      </c>
      <c r="G13" s="17"/>
      <c r="H13" s="17" t="s">
        <v>419</v>
      </c>
      <c r="I13" s="21"/>
      <c r="J13" s="64">
        <f>SUM(K13:L13)</f>
        <v>21716</v>
      </c>
      <c r="K13" s="64">
        <v>18986</v>
      </c>
      <c r="L13" s="64">
        <v>2730</v>
      </c>
    </row>
    <row r="14" spans="1:12" ht="9.75">
      <c r="A14" s="343"/>
      <c r="B14" s="17"/>
      <c r="C14" s="17" t="s">
        <v>256</v>
      </c>
      <c r="D14" s="17"/>
      <c r="E14" s="320"/>
      <c r="F14" s="16" t="s">
        <v>125</v>
      </c>
      <c r="G14" s="17"/>
      <c r="H14" s="17" t="s">
        <v>420</v>
      </c>
      <c r="I14" s="21"/>
      <c r="J14" s="64">
        <f>SUM(K14:L14)</f>
        <v>18518</v>
      </c>
      <c r="K14" s="64">
        <v>14885</v>
      </c>
      <c r="L14" s="64">
        <v>3633</v>
      </c>
    </row>
    <row r="15" spans="1:12" ht="3" customHeight="1">
      <c r="A15" s="343"/>
      <c r="B15" s="17"/>
      <c r="C15" s="17"/>
      <c r="D15" s="17"/>
      <c r="E15" s="320"/>
      <c r="F15" s="16"/>
      <c r="G15" s="17"/>
      <c r="H15" s="17"/>
      <c r="I15" s="21"/>
      <c r="J15" s="64"/>
      <c r="K15" s="64"/>
      <c r="L15" s="64"/>
    </row>
    <row r="16" spans="1:12" ht="9.75">
      <c r="A16" s="343"/>
      <c r="B16" s="17"/>
      <c r="C16" s="321" t="s">
        <v>421</v>
      </c>
      <c r="D16" s="17"/>
      <c r="E16" s="320"/>
      <c r="F16" s="16" t="s">
        <v>127</v>
      </c>
      <c r="G16" s="17"/>
      <c r="H16" s="17" t="s">
        <v>422</v>
      </c>
      <c r="I16" s="21"/>
      <c r="J16" s="64">
        <f>SUM(K16:L16)</f>
        <v>21713</v>
      </c>
      <c r="K16" s="64">
        <v>19812</v>
      </c>
      <c r="L16" s="64">
        <v>1901</v>
      </c>
    </row>
    <row r="17" spans="1:12" ht="10.5" customHeight="1">
      <c r="A17" s="17"/>
      <c r="B17" s="17"/>
      <c r="C17" s="17" t="s">
        <v>256</v>
      </c>
      <c r="D17" s="17"/>
      <c r="E17" s="320"/>
      <c r="F17" s="16" t="s">
        <v>308</v>
      </c>
      <c r="G17" s="17"/>
      <c r="H17" s="17" t="s">
        <v>309</v>
      </c>
      <c r="I17" s="21"/>
      <c r="J17" s="64">
        <f>SUM(K17:L17)</f>
        <v>11430</v>
      </c>
      <c r="K17" s="64">
        <v>10426</v>
      </c>
      <c r="L17" s="64">
        <v>1004</v>
      </c>
    </row>
    <row r="18" spans="1:12" ht="3" customHeight="1">
      <c r="A18" s="17"/>
      <c r="B18" s="17"/>
      <c r="C18" s="17"/>
      <c r="D18" s="17"/>
      <c r="E18" s="320"/>
      <c r="F18" s="16"/>
      <c r="G18" s="17"/>
      <c r="H18" s="17"/>
      <c r="I18" s="21"/>
      <c r="J18" s="64"/>
      <c r="K18" s="64"/>
      <c r="L18" s="64"/>
    </row>
    <row r="19" spans="1:12" ht="10.5" customHeight="1">
      <c r="A19" s="17"/>
      <c r="B19" s="17"/>
      <c r="C19" s="321" t="s">
        <v>423</v>
      </c>
      <c r="D19" s="17"/>
      <c r="E19" s="320"/>
      <c r="F19" s="256" t="s">
        <v>256</v>
      </c>
      <c r="G19" s="17"/>
      <c r="H19" s="17" t="s">
        <v>424</v>
      </c>
      <c r="I19" s="21"/>
      <c r="J19" s="64">
        <f>SUM(K19:L19)</f>
        <v>19663</v>
      </c>
      <c r="K19" s="64">
        <v>16098</v>
      </c>
      <c r="L19" s="64">
        <v>3565</v>
      </c>
    </row>
    <row r="20" spans="1:12" ht="10.5" customHeight="1">
      <c r="A20" s="17"/>
      <c r="B20" s="17"/>
      <c r="C20" s="256" t="s">
        <v>256</v>
      </c>
      <c r="D20" s="17"/>
      <c r="E20" s="320"/>
      <c r="F20" s="16" t="s">
        <v>127</v>
      </c>
      <c r="G20" s="17"/>
      <c r="H20" s="17" t="s">
        <v>425</v>
      </c>
      <c r="I20" s="21"/>
      <c r="J20" s="64">
        <f>SUM(K20:L20)</f>
        <v>13957</v>
      </c>
      <c r="K20" s="64">
        <v>12673</v>
      </c>
      <c r="L20" s="64">
        <v>1284</v>
      </c>
    </row>
    <row r="21" spans="1:12" ht="4.5" customHeight="1">
      <c r="A21" s="17"/>
      <c r="B21" s="17"/>
      <c r="C21" s="16"/>
      <c r="D21" s="17"/>
      <c r="E21" s="320"/>
      <c r="F21" s="16"/>
      <c r="G21" s="17"/>
      <c r="H21" s="17"/>
      <c r="I21" s="21"/>
      <c r="J21" s="64"/>
      <c r="K21" s="64"/>
      <c r="L21" s="64"/>
    </row>
    <row r="22" spans="1:12" ht="10.5" customHeight="1">
      <c r="A22" s="17"/>
      <c r="B22" s="17"/>
      <c r="C22" s="321" t="s">
        <v>426</v>
      </c>
      <c r="D22" s="17"/>
      <c r="E22" s="320"/>
      <c r="F22" s="16" t="s">
        <v>115</v>
      </c>
      <c r="G22" s="17"/>
      <c r="H22" s="17" t="s">
        <v>427</v>
      </c>
      <c r="I22" s="21"/>
      <c r="J22" s="64">
        <f>SUM(K22:L22)</f>
        <v>18576</v>
      </c>
      <c r="K22" s="64">
        <v>17098</v>
      </c>
      <c r="L22" s="64">
        <v>1478</v>
      </c>
    </row>
    <row r="23" spans="1:12" ht="10.5" customHeight="1">
      <c r="A23" s="17"/>
      <c r="B23" s="17"/>
      <c r="C23" s="256" t="s">
        <v>256</v>
      </c>
      <c r="D23" s="17"/>
      <c r="E23" s="320"/>
      <c r="F23" s="16" t="s">
        <v>310</v>
      </c>
      <c r="G23" s="17"/>
      <c r="H23" s="17" t="s">
        <v>428</v>
      </c>
      <c r="I23" s="21"/>
      <c r="J23" s="64">
        <f>SUM(K23:L23)</f>
        <v>8317</v>
      </c>
      <c r="K23" s="64">
        <v>7060</v>
      </c>
      <c r="L23" s="64">
        <v>1257</v>
      </c>
    </row>
    <row r="24" spans="1:12" ht="4.5" customHeight="1">
      <c r="A24" s="17"/>
      <c r="B24" s="17"/>
      <c r="C24" s="16"/>
      <c r="D24" s="17"/>
      <c r="E24" s="320"/>
      <c r="F24" s="16"/>
      <c r="G24" s="17"/>
      <c r="H24" s="17"/>
      <c r="I24" s="21"/>
      <c r="J24" s="64"/>
      <c r="K24" s="64"/>
      <c r="L24" s="64"/>
    </row>
    <row r="25" spans="1:12" ht="10.5" customHeight="1">
      <c r="A25" s="17"/>
      <c r="B25" s="17"/>
      <c r="C25" s="321" t="s">
        <v>429</v>
      </c>
      <c r="D25" s="17"/>
      <c r="E25" s="320"/>
      <c r="F25" s="16" t="s">
        <v>126</v>
      </c>
      <c r="G25" s="17"/>
      <c r="H25" s="17" t="s">
        <v>430</v>
      </c>
      <c r="I25" s="21"/>
      <c r="J25" s="64">
        <f>SUM(K25:L25)</f>
        <v>11934</v>
      </c>
      <c r="K25" s="64">
        <v>11060</v>
      </c>
      <c r="L25" s="64">
        <v>874</v>
      </c>
    </row>
    <row r="26" spans="1:12" ht="10.5" customHeight="1">
      <c r="A26" s="17"/>
      <c r="B26" s="17"/>
      <c r="C26" s="256" t="s">
        <v>256</v>
      </c>
      <c r="D26" s="17"/>
      <c r="E26" s="320"/>
      <c r="F26" s="256" t="s">
        <v>256</v>
      </c>
      <c r="G26" s="17"/>
      <c r="H26" s="17" t="s">
        <v>431</v>
      </c>
      <c r="I26" s="21"/>
      <c r="J26" s="64">
        <f>SUM(K26:L26)</f>
        <v>14811</v>
      </c>
      <c r="K26" s="64">
        <v>12889</v>
      </c>
      <c r="L26" s="64">
        <v>1922</v>
      </c>
    </row>
    <row r="27" spans="1:12" ht="10.5" customHeight="1">
      <c r="A27" s="17"/>
      <c r="B27" s="17"/>
      <c r="C27" s="256" t="s">
        <v>256</v>
      </c>
      <c r="D27" s="17"/>
      <c r="E27" s="320"/>
      <c r="F27" s="16" t="s">
        <v>116</v>
      </c>
      <c r="G27" s="17"/>
      <c r="H27" s="17" t="s">
        <v>432</v>
      </c>
      <c r="I27" s="21"/>
      <c r="J27" s="64">
        <f>SUM(K27:L27)</f>
        <v>11648</v>
      </c>
      <c r="K27" s="64">
        <v>9782</v>
      </c>
      <c r="L27" s="64">
        <v>1866</v>
      </c>
    </row>
    <row r="28" spans="1:12" ht="10.5" customHeight="1">
      <c r="A28" s="17"/>
      <c r="B28" s="17"/>
      <c r="C28" s="256" t="s">
        <v>256</v>
      </c>
      <c r="D28" s="17"/>
      <c r="E28" s="320"/>
      <c r="F28" s="256" t="s">
        <v>256</v>
      </c>
      <c r="G28" s="17"/>
      <c r="H28" s="17" t="s">
        <v>433</v>
      </c>
      <c r="I28" s="21"/>
      <c r="J28" s="64">
        <f>SUM(K28:L28)</f>
        <v>14635</v>
      </c>
      <c r="K28" s="64">
        <v>12168</v>
      </c>
      <c r="L28" s="64">
        <v>2467</v>
      </c>
    </row>
    <row r="29" spans="1:12" ht="15" customHeight="1">
      <c r="A29" s="17"/>
      <c r="B29" s="17" t="s">
        <v>311</v>
      </c>
      <c r="C29" s="16"/>
      <c r="D29" s="17"/>
      <c r="E29" s="320"/>
      <c r="F29" s="16"/>
      <c r="G29" s="17"/>
      <c r="H29" s="17"/>
      <c r="I29" s="21"/>
      <c r="J29" s="64"/>
      <c r="K29" s="64"/>
      <c r="L29" s="64"/>
    </row>
    <row r="30" spans="1:12" ht="10.5" customHeight="1">
      <c r="A30" s="17"/>
      <c r="B30" s="17"/>
      <c r="C30" s="16" t="s">
        <v>434</v>
      </c>
      <c r="D30" s="17"/>
      <c r="E30" s="320"/>
      <c r="F30" s="16" t="s">
        <v>118</v>
      </c>
      <c r="G30" s="17"/>
      <c r="H30" s="17" t="s">
        <v>435</v>
      </c>
      <c r="I30" s="21"/>
      <c r="J30" s="64">
        <f>SUM(K30:L30)</f>
        <v>13344</v>
      </c>
      <c r="K30" s="64">
        <v>11499</v>
      </c>
      <c r="L30" s="64">
        <v>1845</v>
      </c>
    </row>
    <row r="31" spans="1:12" ht="10.5" customHeight="1">
      <c r="A31" s="17"/>
      <c r="B31" s="17"/>
      <c r="C31" s="256" t="s">
        <v>256</v>
      </c>
      <c r="D31" s="17"/>
      <c r="E31" s="320"/>
      <c r="F31" s="256" t="s">
        <v>436</v>
      </c>
      <c r="G31" s="17"/>
      <c r="H31" s="17" t="s">
        <v>437</v>
      </c>
      <c r="I31" s="21"/>
      <c r="J31" s="64">
        <f>SUM(K31:L31)</f>
        <v>14979</v>
      </c>
      <c r="K31" s="64">
        <v>12444</v>
      </c>
      <c r="L31" s="64">
        <v>2535</v>
      </c>
    </row>
    <row r="32" spans="1:12" ht="10.5" customHeight="1">
      <c r="A32" s="17"/>
      <c r="B32" s="17"/>
      <c r="C32" s="16" t="s">
        <v>438</v>
      </c>
      <c r="D32" s="17"/>
      <c r="E32" s="320"/>
      <c r="F32" s="16" t="s">
        <v>98</v>
      </c>
      <c r="G32" s="17"/>
      <c r="H32" s="17" t="s">
        <v>439</v>
      </c>
      <c r="I32" s="21"/>
      <c r="J32" s="64">
        <f>SUM(K32:L32)</f>
        <v>8733</v>
      </c>
      <c r="K32" s="64">
        <v>8032</v>
      </c>
      <c r="L32" s="64">
        <v>701</v>
      </c>
    </row>
    <row r="33" spans="1:12" ht="4.5" customHeight="1">
      <c r="A33" s="17"/>
      <c r="B33" s="17"/>
      <c r="C33" s="16"/>
      <c r="D33" s="17"/>
      <c r="E33" s="320"/>
      <c r="F33" s="16"/>
      <c r="G33" s="17"/>
      <c r="H33" s="17"/>
      <c r="I33" s="21"/>
      <c r="J33" s="64"/>
      <c r="K33" s="64"/>
      <c r="L33" s="64"/>
    </row>
    <row r="34" spans="1:12" ht="10.5" customHeight="1">
      <c r="A34" s="17"/>
      <c r="B34" s="17"/>
      <c r="C34" s="16" t="s">
        <v>440</v>
      </c>
      <c r="D34" s="17"/>
      <c r="E34" s="320"/>
      <c r="F34" s="16" t="s">
        <v>441</v>
      </c>
      <c r="G34" s="17"/>
      <c r="H34" s="29" t="s">
        <v>442</v>
      </c>
      <c r="I34" s="345"/>
      <c r="J34" s="64">
        <f>SUM(K34:L34)</f>
        <v>14504</v>
      </c>
      <c r="K34" s="64">
        <v>12600</v>
      </c>
      <c r="L34" s="64">
        <v>1904</v>
      </c>
    </row>
    <row r="35" spans="1:12" ht="10.5" customHeight="1">
      <c r="A35" s="17"/>
      <c r="B35" s="17"/>
      <c r="C35" s="256" t="s">
        <v>256</v>
      </c>
      <c r="D35" s="17"/>
      <c r="E35" s="320"/>
      <c r="F35" s="256" t="s">
        <v>256</v>
      </c>
      <c r="G35" s="17"/>
      <c r="H35" s="346" t="s">
        <v>443</v>
      </c>
      <c r="I35" s="21"/>
      <c r="J35" s="64">
        <f>SUM(K35:L35)</f>
        <v>12361</v>
      </c>
      <c r="K35" s="64">
        <v>11250</v>
      </c>
      <c r="L35" s="64">
        <v>1111</v>
      </c>
    </row>
    <row r="36" spans="1:12" ht="10.5" customHeight="1">
      <c r="A36" s="17"/>
      <c r="B36" s="17"/>
      <c r="C36" s="16" t="s">
        <v>444</v>
      </c>
      <c r="D36" s="17"/>
      <c r="E36" s="320"/>
      <c r="F36" s="16" t="s">
        <v>119</v>
      </c>
      <c r="G36" s="17"/>
      <c r="H36" s="17" t="s">
        <v>445</v>
      </c>
      <c r="I36" s="21"/>
      <c r="J36" s="64">
        <f>SUM(K36:L36)</f>
        <v>12290</v>
      </c>
      <c r="K36" s="64">
        <v>10210</v>
      </c>
      <c r="L36" s="64">
        <v>2080</v>
      </c>
    </row>
    <row r="37" spans="1:12" ht="10.5" customHeight="1">
      <c r="A37" s="17"/>
      <c r="B37" s="17"/>
      <c r="C37" s="16" t="s">
        <v>446</v>
      </c>
      <c r="D37" s="17"/>
      <c r="E37" s="320"/>
      <c r="F37" s="16" t="s">
        <v>126</v>
      </c>
      <c r="G37" s="17"/>
      <c r="H37" s="17" t="s">
        <v>447</v>
      </c>
      <c r="I37" s="21"/>
      <c r="J37" s="64">
        <f>SUM(K37:L37)</f>
        <v>12959</v>
      </c>
      <c r="K37" s="64">
        <v>9605</v>
      </c>
      <c r="L37" s="64">
        <v>3354</v>
      </c>
    </row>
    <row r="38" spans="1:12" ht="10.5" customHeight="1">
      <c r="A38" s="17"/>
      <c r="B38" s="17"/>
      <c r="C38" s="256" t="s">
        <v>256</v>
      </c>
      <c r="D38" s="17"/>
      <c r="E38" s="320"/>
      <c r="F38" s="256" t="s">
        <v>256</v>
      </c>
      <c r="G38" s="17"/>
      <c r="H38" s="17" t="s">
        <v>448</v>
      </c>
      <c r="I38" s="21"/>
      <c r="J38" s="64">
        <f>SUM(K38:L38)</f>
        <v>16910</v>
      </c>
      <c r="K38" s="64">
        <v>14893</v>
      </c>
      <c r="L38" s="64">
        <v>2017</v>
      </c>
    </row>
    <row r="39" spans="1:12" ht="4.5" customHeight="1">
      <c r="A39" s="17"/>
      <c r="B39" s="17"/>
      <c r="C39" s="16"/>
      <c r="D39" s="17"/>
      <c r="E39" s="320"/>
      <c r="F39" s="16"/>
      <c r="G39" s="17"/>
      <c r="H39" s="17"/>
      <c r="I39" s="21"/>
      <c r="J39" s="64"/>
      <c r="K39" s="64"/>
      <c r="L39" s="64"/>
    </row>
    <row r="40" spans="1:12" ht="10.5" customHeight="1">
      <c r="A40" s="17"/>
      <c r="B40" s="17"/>
      <c r="C40" s="16" t="s">
        <v>449</v>
      </c>
      <c r="D40" s="17"/>
      <c r="E40" s="320"/>
      <c r="F40" s="16" t="s">
        <v>125</v>
      </c>
      <c r="G40" s="17"/>
      <c r="H40" s="17" t="s">
        <v>450</v>
      </c>
      <c r="I40" s="21"/>
      <c r="J40" s="64">
        <f>SUM(K40:L40)</f>
        <v>13889</v>
      </c>
      <c r="K40" s="64">
        <v>12787</v>
      </c>
      <c r="L40" s="64">
        <v>1102</v>
      </c>
    </row>
    <row r="41" spans="1:12" ht="10.5" customHeight="1">
      <c r="A41" s="17"/>
      <c r="B41" s="17"/>
      <c r="C41" s="256" t="s">
        <v>256</v>
      </c>
      <c r="D41" s="17"/>
      <c r="E41" s="320"/>
      <c r="F41" s="256" t="s">
        <v>256</v>
      </c>
      <c r="G41" s="17"/>
      <c r="H41" s="17" t="s">
        <v>451</v>
      </c>
      <c r="I41" s="21"/>
      <c r="J41" s="64">
        <f>SUM(K41:L41)</f>
        <v>13021</v>
      </c>
      <c r="K41" s="64">
        <v>11023</v>
      </c>
      <c r="L41" s="64">
        <v>1998</v>
      </c>
    </row>
    <row r="42" spans="1:12" ht="10.5" customHeight="1">
      <c r="A42" s="17"/>
      <c r="B42" s="17"/>
      <c r="C42" s="256" t="s">
        <v>256</v>
      </c>
      <c r="D42" s="17"/>
      <c r="E42" s="320"/>
      <c r="F42" s="16" t="s">
        <v>129</v>
      </c>
      <c r="G42" s="17"/>
      <c r="H42" s="17" t="s">
        <v>452</v>
      </c>
      <c r="I42" s="21"/>
      <c r="J42" s="64">
        <f>SUM(K42:L42)</f>
        <v>12162</v>
      </c>
      <c r="K42" s="64">
        <v>10044</v>
      </c>
      <c r="L42" s="64">
        <v>2118</v>
      </c>
    </row>
    <row r="43" spans="1:12" ht="10.5" customHeight="1">
      <c r="A43" s="17"/>
      <c r="B43" s="17"/>
      <c r="C43" s="16" t="s">
        <v>453</v>
      </c>
      <c r="D43" s="17"/>
      <c r="E43" s="320"/>
      <c r="F43" s="16" t="s">
        <v>97</v>
      </c>
      <c r="G43" s="17"/>
      <c r="H43" s="17" t="s">
        <v>454</v>
      </c>
      <c r="I43" s="21"/>
      <c r="J43" s="64">
        <f>SUM(K43:L43)</f>
        <v>12956</v>
      </c>
      <c r="K43" s="64">
        <v>11803</v>
      </c>
      <c r="L43" s="64">
        <v>1153</v>
      </c>
    </row>
    <row r="44" spans="1:12" ht="10.5" customHeight="1">
      <c r="A44" s="17"/>
      <c r="B44" s="17"/>
      <c r="C44" s="256" t="s">
        <v>256</v>
      </c>
      <c r="D44" s="17"/>
      <c r="E44" s="320"/>
      <c r="F44" s="16" t="s">
        <v>100</v>
      </c>
      <c r="G44" s="17"/>
      <c r="H44" s="17" t="s">
        <v>455</v>
      </c>
      <c r="I44" s="21"/>
      <c r="J44" s="64">
        <f>SUM(K44:L44)</f>
        <v>14212</v>
      </c>
      <c r="K44" s="64">
        <v>12621</v>
      </c>
      <c r="L44" s="64">
        <v>1591</v>
      </c>
    </row>
    <row r="45" spans="1:12" ht="4.5" customHeight="1">
      <c r="A45" s="17"/>
      <c r="B45" s="17"/>
      <c r="C45" s="16"/>
      <c r="D45" s="17"/>
      <c r="E45" s="320"/>
      <c r="F45" s="16"/>
      <c r="G45" s="17"/>
      <c r="H45" s="17"/>
      <c r="I45" s="21"/>
      <c r="J45" s="64"/>
      <c r="K45" s="64"/>
      <c r="L45" s="64"/>
    </row>
    <row r="46" spans="1:12" ht="10.5" customHeight="1">
      <c r="A46" s="17"/>
      <c r="B46" s="17"/>
      <c r="C46" s="16" t="s">
        <v>456</v>
      </c>
      <c r="D46" s="17"/>
      <c r="E46" s="320"/>
      <c r="F46" s="16" t="s">
        <v>127</v>
      </c>
      <c r="G46" s="17"/>
      <c r="H46" s="17" t="s">
        <v>457</v>
      </c>
      <c r="I46" s="21"/>
      <c r="J46" s="64">
        <f>SUM(K46:L46)</f>
        <v>14546</v>
      </c>
      <c r="K46" s="64">
        <v>13837</v>
      </c>
      <c r="L46" s="64">
        <v>709</v>
      </c>
    </row>
    <row r="47" spans="1:12" ht="10.5" customHeight="1">
      <c r="A47" s="17"/>
      <c r="B47" s="17"/>
      <c r="C47" s="256" t="s">
        <v>256</v>
      </c>
      <c r="D47" s="17"/>
      <c r="E47" s="320"/>
      <c r="F47" s="16" t="s">
        <v>131</v>
      </c>
      <c r="G47" s="17"/>
      <c r="H47" s="17" t="s">
        <v>458</v>
      </c>
      <c r="I47" s="21"/>
      <c r="J47" s="64">
        <f>SUM(K47:L47)</f>
        <v>12670</v>
      </c>
      <c r="K47" s="64">
        <v>11771</v>
      </c>
      <c r="L47" s="64">
        <v>899</v>
      </c>
    </row>
    <row r="48" spans="1:12" ht="10.5" customHeight="1">
      <c r="A48" s="17"/>
      <c r="B48" s="17"/>
      <c r="C48" s="16" t="s">
        <v>459</v>
      </c>
      <c r="D48" s="17"/>
      <c r="E48" s="320"/>
      <c r="F48" s="16" t="s">
        <v>119</v>
      </c>
      <c r="G48" s="17"/>
      <c r="H48" s="17" t="s">
        <v>460</v>
      </c>
      <c r="I48" s="21"/>
      <c r="J48" s="64">
        <f>SUM(K48:L48)</f>
        <v>9410</v>
      </c>
      <c r="K48" s="64">
        <v>7081</v>
      </c>
      <c r="L48" s="64">
        <v>2329</v>
      </c>
    </row>
    <row r="49" spans="1:12" ht="10.5" customHeight="1">
      <c r="A49" s="17"/>
      <c r="B49" s="17"/>
      <c r="C49" s="256" t="s">
        <v>256</v>
      </c>
      <c r="D49" s="17"/>
      <c r="E49" s="320"/>
      <c r="F49" s="16" t="s">
        <v>128</v>
      </c>
      <c r="G49" s="17"/>
      <c r="H49" s="17" t="s">
        <v>461</v>
      </c>
      <c r="I49" s="21"/>
      <c r="J49" s="64">
        <f>SUM(K49:L49)</f>
        <v>13553</v>
      </c>
      <c r="K49" s="64">
        <v>12213</v>
      </c>
      <c r="L49" s="64">
        <v>1340</v>
      </c>
    </row>
    <row r="50" spans="1:12" ht="10.5" customHeight="1">
      <c r="A50" s="17"/>
      <c r="B50" s="17"/>
      <c r="C50" s="16" t="s">
        <v>462</v>
      </c>
      <c r="D50" s="17"/>
      <c r="E50" s="320"/>
      <c r="F50" s="16" t="s">
        <v>125</v>
      </c>
      <c r="G50" s="17"/>
      <c r="H50" s="17" t="s">
        <v>463</v>
      </c>
      <c r="I50" s="21"/>
      <c r="J50" s="64">
        <f>SUM(K50:L50)</f>
        <v>8943</v>
      </c>
      <c r="K50" s="64">
        <v>8243</v>
      </c>
      <c r="L50" s="64">
        <v>700</v>
      </c>
    </row>
    <row r="51" spans="1:12" ht="4.5" customHeight="1">
      <c r="A51" s="17"/>
      <c r="B51" s="17"/>
      <c r="C51" s="16"/>
      <c r="D51" s="17"/>
      <c r="E51" s="320"/>
      <c r="F51" s="16"/>
      <c r="G51" s="17"/>
      <c r="H51" s="17"/>
      <c r="I51" s="21"/>
      <c r="J51" s="64"/>
      <c r="K51" s="64"/>
      <c r="L51" s="64"/>
    </row>
    <row r="52" spans="1:12" ht="10.5" customHeight="1">
      <c r="A52" s="17"/>
      <c r="B52" s="17"/>
      <c r="C52" s="256" t="s">
        <v>256</v>
      </c>
      <c r="D52" s="17"/>
      <c r="E52" s="320"/>
      <c r="F52" s="256" t="s">
        <v>256</v>
      </c>
      <c r="G52" s="17"/>
      <c r="H52" s="17" t="s">
        <v>464</v>
      </c>
      <c r="I52" s="21"/>
      <c r="J52" s="64">
        <f>SUM(K52:L52)</f>
        <v>10171</v>
      </c>
      <c r="K52" s="64">
        <v>9439</v>
      </c>
      <c r="L52" s="64">
        <v>732</v>
      </c>
    </row>
    <row r="53" spans="1:12" ht="10.5" customHeight="1">
      <c r="A53" s="17"/>
      <c r="B53" s="17"/>
      <c r="C53" s="16" t="s">
        <v>465</v>
      </c>
      <c r="D53" s="17"/>
      <c r="E53" s="320"/>
      <c r="F53" s="16" t="s">
        <v>312</v>
      </c>
      <c r="G53" s="17"/>
      <c r="H53" s="17" t="s">
        <v>466</v>
      </c>
      <c r="I53" s="21"/>
      <c r="J53" s="64">
        <f>SUM(K53:L53)</f>
        <v>15381</v>
      </c>
      <c r="K53" s="64">
        <v>14101</v>
      </c>
      <c r="L53" s="64">
        <v>1280</v>
      </c>
    </row>
    <row r="54" spans="1:12" ht="15" customHeight="1">
      <c r="A54" s="17"/>
      <c r="B54" s="17" t="s">
        <v>313</v>
      </c>
      <c r="C54" s="16"/>
      <c r="D54" s="17"/>
      <c r="E54" s="320"/>
      <c r="F54" s="16"/>
      <c r="G54" s="17"/>
      <c r="H54" s="17"/>
      <c r="I54" s="21"/>
      <c r="J54" s="64"/>
      <c r="K54" s="64"/>
      <c r="L54" s="64"/>
    </row>
    <row r="55" spans="1:12" ht="12" customHeight="1">
      <c r="A55" s="17"/>
      <c r="B55" s="17"/>
      <c r="C55" s="16" t="s">
        <v>467</v>
      </c>
      <c r="D55" s="17"/>
      <c r="E55" s="320"/>
      <c r="F55" s="16" t="s">
        <v>98</v>
      </c>
      <c r="G55" s="17"/>
      <c r="H55" s="17" t="s">
        <v>468</v>
      </c>
      <c r="I55" s="21"/>
      <c r="J55" s="64">
        <f>SUM(K55:L55)</f>
        <v>9072</v>
      </c>
      <c r="K55" s="64">
        <v>8511</v>
      </c>
      <c r="L55" s="64">
        <v>561</v>
      </c>
    </row>
    <row r="56" spans="1:12" ht="4.5" customHeight="1" thickBot="1">
      <c r="A56" s="65"/>
      <c r="B56" s="65"/>
      <c r="C56" s="65"/>
      <c r="D56" s="66"/>
      <c r="E56" s="65"/>
      <c r="F56" s="65"/>
      <c r="G56" s="65"/>
      <c r="H56" s="65"/>
      <c r="I56" s="66"/>
      <c r="J56" s="65"/>
      <c r="K56" s="65"/>
      <c r="L56" s="65"/>
    </row>
    <row r="57" ht="4.5" customHeight="1" thickTop="1"/>
  </sheetData>
  <mergeCells count="3">
    <mergeCell ref="B2:C2"/>
    <mergeCell ref="F2:H2"/>
    <mergeCell ref="B4:C4"/>
  </mergeCells>
  <printOptions horizontalCentered="1"/>
  <pageMargins left="0.5905511811023623" right="0.5905511811023623" top="0.8" bottom="0.5905511811023623" header="0.5118110236220472" footer="0.5118110236220472"/>
  <pageSetup horizontalDpi="600" verticalDpi="600" orientation="portrait" paperSize="9" scale="130" r:id="rId1"/>
  <headerFooter alignWithMargins="0">
    <oddHeader>&amp;R&amp;F　自動車・歩行者交通量（つづき・３頁目）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53"/>
  <sheetViews>
    <sheetView zoomScale="130" zoomScaleNormal="130" workbookViewId="0" topLeftCell="A1">
      <selection activeCell="K16" sqref="K16"/>
    </sheetView>
  </sheetViews>
  <sheetFormatPr defaultColWidth="9.33203125" defaultRowHeight="9.75"/>
  <cols>
    <col min="1" max="1" width="1.0078125" style="1" customWidth="1"/>
    <col min="2" max="2" width="15.33203125" style="1" bestFit="1" customWidth="1"/>
    <col min="3" max="3" width="1.0078125" style="1" customWidth="1"/>
    <col min="4" max="6" width="15" style="1" bestFit="1" customWidth="1"/>
    <col min="7" max="7" width="12.16015625" style="1" bestFit="1" customWidth="1"/>
    <col min="8" max="8" width="15" style="1" bestFit="1" customWidth="1"/>
    <col min="9" max="10" width="10.83203125" style="1" bestFit="1" customWidth="1"/>
    <col min="11" max="11" width="9.66015625" style="1" customWidth="1"/>
    <col min="12" max="13" width="12.66015625" style="1" bestFit="1" customWidth="1"/>
    <col min="14" max="16384" width="9.66015625" style="1" customWidth="1"/>
  </cols>
  <sheetData>
    <row r="1" ht="4.5" customHeight="1" thickBot="1"/>
    <row r="2" spans="1:10" ht="10.5" thickTop="1">
      <c r="A2" s="239"/>
      <c r="B2" s="67" t="s">
        <v>469</v>
      </c>
      <c r="C2" s="241"/>
      <c r="D2" s="69" t="s">
        <v>470</v>
      </c>
      <c r="E2" s="200"/>
      <c r="F2" s="243"/>
      <c r="G2" s="69" t="s">
        <v>478</v>
      </c>
      <c r="H2" s="200"/>
      <c r="I2" s="200"/>
      <c r="J2" s="200"/>
    </row>
    <row r="3" spans="1:10" ht="19.5">
      <c r="A3" s="221"/>
      <c r="B3" s="347"/>
      <c r="C3" s="222"/>
      <c r="D3" s="249" t="s">
        <v>479</v>
      </c>
      <c r="E3" s="249" t="s">
        <v>480</v>
      </c>
      <c r="F3" s="249" t="s">
        <v>471</v>
      </c>
      <c r="G3" s="348" t="s">
        <v>481</v>
      </c>
      <c r="H3" s="349" t="s">
        <v>472</v>
      </c>
      <c r="I3" s="349" t="s">
        <v>473</v>
      </c>
      <c r="J3" s="350" t="s">
        <v>474</v>
      </c>
    </row>
    <row r="4" spans="1:10" ht="9.75">
      <c r="A4" s="7"/>
      <c r="B4" s="7"/>
      <c r="C4" s="13"/>
      <c r="D4" s="211"/>
      <c r="E4" s="211"/>
      <c r="F4" s="211"/>
      <c r="G4" s="211"/>
      <c r="H4" s="211"/>
      <c r="I4" s="211"/>
      <c r="J4" s="211"/>
    </row>
    <row r="5" spans="1:13" ht="10.5" customHeight="1">
      <c r="A5" s="76"/>
      <c r="B5" s="59" t="s">
        <v>482</v>
      </c>
      <c r="C5" s="77"/>
      <c r="D5" s="351">
        <v>2630.05</v>
      </c>
      <c r="E5" s="351">
        <v>1523.26</v>
      </c>
      <c r="F5" s="351">
        <v>1106.79</v>
      </c>
      <c r="G5" s="351">
        <v>155.03</v>
      </c>
      <c r="H5" s="351">
        <v>1305.72</v>
      </c>
      <c r="I5" s="351">
        <v>11.81</v>
      </c>
      <c r="J5" s="351">
        <v>50.7</v>
      </c>
      <c r="L5" s="352"/>
      <c r="M5" s="352"/>
    </row>
    <row r="6" spans="1:13" ht="10.5" customHeight="1">
      <c r="A6" s="76"/>
      <c r="B6" s="59" t="s">
        <v>483</v>
      </c>
      <c r="C6" s="77"/>
      <c r="D6" s="351">
        <v>2630.07</v>
      </c>
      <c r="E6" s="351">
        <v>1534.95</v>
      </c>
      <c r="F6" s="351">
        <v>1095.13</v>
      </c>
      <c r="G6" s="351">
        <v>159.53</v>
      </c>
      <c r="H6" s="351">
        <v>1312.42</v>
      </c>
      <c r="I6" s="351">
        <v>11.89</v>
      </c>
      <c r="J6" s="351">
        <v>51.11</v>
      </c>
      <c r="L6" s="352"/>
      <c r="M6" s="352"/>
    </row>
    <row r="7" spans="1:13" ht="10.5" customHeight="1">
      <c r="A7" s="76"/>
      <c r="B7" s="59" t="s">
        <v>484</v>
      </c>
      <c r="C7" s="77"/>
      <c r="D7" s="351">
        <v>2619.55</v>
      </c>
      <c r="E7" s="351">
        <v>1548.17</v>
      </c>
      <c r="F7" s="351">
        <v>1071.39</v>
      </c>
      <c r="G7" s="351">
        <v>159.33</v>
      </c>
      <c r="H7" s="351">
        <v>1325.64</v>
      </c>
      <c r="I7" s="351">
        <v>11.89</v>
      </c>
      <c r="J7" s="351">
        <v>51.31</v>
      </c>
      <c r="K7" s="50"/>
      <c r="L7" s="352"/>
      <c r="M7" s="352"/>
    </row>
    <row r="8" spans="1:11" ht="9.75">
      <c r="A8" s="17"/>
      <c r="B8" s="17"/>
      <c r="C8" s="21"/>
      <c r="D8" s="353"/>
      <c r="E8" s="353"/>
      <c r="F8" s="353"/>
      <c r="G8" s="353"/>
      <c r="H8" s="353"/>
      <c r="I8" s="353"/>
      <c r="J8" s="353"/>
      <c r="K8" s="50"/>
    </row>
    <row r="9" spans="1:11" ht="10.5" customHeight="1">
      <c r="A9" s="17"/>
      <c r="B9" s="16" t="s">
        <v>475</v>
      </c>
      <c r="C9" s="21"/>
      <c r="D9" s="354">
        <v>806.75</v>
      </c>
      <c r="E9" s="354">
        <v>487.78</v>
      </c>
      <c r="F9" s="354">
        <v>318.97</v>
      </c>
      <c r="G9" s="354">
        <v>92.23</v>
      </c>
      <c r="H9" s="354">
        <v>362.42</v>
      </c>
      <c r="I9" s="354">
        <v>0.38</v>
      </c>
      <c r="J9" s="354">
        <v>32.75</v>
      </c>
      <c r="K9" s="50"/>
    </row>
    <row r="10" spans="1:11" ht="10.5" customHeight="1">
      <c r="A10" s="17"/>
      <c r="B10" s="16" t="s">
        <v>476</v>
      </c>
      <c r="C10" s="21"/>
      <c r="D10" s="354">
        <v>307.14</v>
      </c>
      <c r="E10" s="354">
        <v>208.2</v>
      </c>
      <c r="F10" s="354">
        <v>98.94</v>
      </c>
      <c r="G10" s="354">
        <v>20.62</v>
      </c>
      <c r="H10" s="354">
        <v>180.88</v>
      </c>
      <c r="I10" s="354">
        <v>3.42</v>
      </c>
      <c r="J10" s="354">
        <v>3.28</v>
      </c>
      <c r="K10" s="50"/>
    </row>
    <row r="11" spans="1:11" ht="10.5" customHeight="1">
      <c r="A11" s="17"/>
      <c r="B11" s="16" t="s">
        <v>97</v>
      </c>
      <c r="C11" s="21"/>
      <c r="D11" s="354">
        <v>175.68</v>
      </c>
      <c r="E11" s="354">
        <v>103.47</v>
      </c>
      <c r="F11" s="354">
        <v>72.22</v>
      </c>
      <c r="G11" s="354">
        <v>14.29</v>
      </c>
      <c r="H11" s="354">
        <v>89.18</v>
      </c>
      <c r="I11" s="355">
        <v>0</v>
      </c>
      <c r="J11" s="355">
        <v>0</v>
      </c>
      <c r="K11" s="50"/>
    </row>
    <row r="12" spans="1:11" ht="10.5" customHeight="1">
      <c r="A12" s="17"/>
      <c r="B12" s="16" t="s">
        <v>125</v>
      </c>
      <c r="C12" s="21"/>
      <c r="D12" s="354">
        <v>115.27</v>
      </c>
      <c r="E12" s="354">
        <v>67.67</v>
      </c>
      <c r="F12" s="354">
        <v>47.6</v>
      </c>
      <c r="G12" s="355">
        <v>0</v>
      </c>
      <c r="H12" s="354">
        <v>67.22</v>
      </c>
      <c r="I12" s="355">
        <v>0</v>
      </c>
      <c r="J12" s="354">
        <v>0.45</v>
      </c>
      <c r="K12" s="50"/>
    </row>
    <row r="13" spans="1:11" ht="10.5" customHeight="1">
      <c r="A13" s="17"/>
      <c r="B13" s="16" t="s">
        <v>98</v>
      </c>
      <c r="C13" s="21"/>
      <c r="D13" s="354">
        <v>61.34</v>
      </c>
      <c r="E13" s="354">
        <v>20.22</v>
      </c>
      <c r="F13" s="354">
        <v>41.12</v>
      </c>
      <c r="G13" s="355">
        <v>0</v>
      </c>
      <c r="H13" s="354">
        <v>18.81</v>
      </c>
      <c r="I13" s="354">
        <v>1.41</v>
      </c>
      <c r="J13" s="355">
        <v>0</v>
      </c>
      <c r="K13" s="50"/>
    </row>
    <row r="14" spans="1:11" ht="9.75">
      <c r="A14" s="17"/>
      <c r="B14" s="16"/>
      <c r="C14" s="21"/>
      <c r="D14" s="354"/>
      <c r="E14" s="354"/>
      <c r="F14" s="354"/>
      <c r="G14" s="354"/>
      <c r="H14" s="354"/>
      <c r="I14" s="354"/>
      <c r="J14" s="356"/>
      <c r="K14" s="50"/>
    </row>
    <row r="15" spans="1:11" ht="10.5" customHeight="1">
      <c r="A15" s="17"/>
      <c r="B15" s="16" t="s">
        <v>126</v>
      </c>
      <c r="C15" s="21"/>
      <c r="D15" s="354">
        <v>162.01</v>
      </c>
      <c r="E15" s="354">
        <v>116.01</v>
      </c>
      <c r="F15" s="354">
        <v>46</v>
      </c>
      <c r="G15" s="355">
        <v>0</v>
      </c>
      <c r="H15" s="354">
        <v>111.25</v>
      </c>
      <c r="I15" s="354">
        <v>2.52</v>
      </c>
      <c r="J15" s="354">
        <v>2.24</v>
      </c>
      <c r="K15" s="50"/>
    </row>
    <row r="16" spans="1:11" ht="10.5" customHeight="1">
      <c r="A16" s="17"/>
      <c r="B16" s="16" t="s">
        <v>127</v>
      </c>
      <c r="C16" s="21"/>
      <c r="D16" s="354">
        <v>78.47</v>
      </c>
      <c r="E16" s="354">
        <v>45.66</v>
      </c>
      <c r="F16" s="354">
        <v>32.81</v>
      </c>
      <c r="G16" s="356">
        <v>9.9</v>
      </c>
      <c r="H16" s="354">
        <v>35.76</v>
      </c>
      <c r="I16" s="355">
        <v>0</v>
      </c>
      <c r="J16" s="355">
        <v>0</v>
      </c>
      <c r="K16" s="50"/>
    </row>
    <row r="17" spans="1:11" ht="10.5" customHeight="1">
      <c r="A17" s="17"/>
      <c r="B17" s="16" t="s">
        <v>128</v>
      </c>
      <c r="C17" s="21"/>
      <c r="D17" s="354">
        <v>63.07</v>
      </c>
      <c r="E17" s="354">
        <v>36.19</v>
      </c>
      <c r="F17" s="354">
        <v>26.88</v>
      </c>
      <c r="G17" s="354">
        <v>3.66</v>
      </c>
      <c r="H17" s="354">
        <v>32.14</v>
      </c>
      <c r="I17" s="356">
        <v>0.39</v>
      </c>
      <c r="J17" s="355">
        <v>0</v>
      </c>
      <c r="K17" s="50"/>
    </row>
    <row r="18" spans="1:11" ht="10.5" customHeight="1">
      <c r="A18" s="17"/>
      <c r="B18" s="16" t="s">
        <v>99</v>
      </c>
      <c r="C18" s="21"/>
      <c r="D18" s="356">
        <v>33.91</v>
      </c>
      <c r="E18" s="356">
        <v>11.42</v>
      </c>
      <c r="F18" s="354">
        <v>22.49</v>
      </c>
      <c r="G18" s="356">
        <v>3.43</v>
      </c>
      <c r="H18" s="356">
        <v>7.99</v>
      </c>
      <c r="I18" s="355">
        <v>0</v>
      </c>
      <c r="J18" s="355">
        <v>0</v>
      </c>
      <c r="K18" s="50"/>
    </row>
    <row r="19" spans="1:11" ht="10.5" customHeight="1">
      <c r="A19" s="17"/>
      <c r="B19" s="16" t="s">
        <v>477</v>
      </c>
      <c r="C19" s="21"/>
      <c r="D19" s="354">
        <v>168.68</v>
      </c>
      <c r="E19" s="354">
        <v>120.86</v>
      </c>
      <c r="F19" s="354">
        <v>47.82</v>
      </c>
      <c r="G19" s="355">
        <v>0</v>
      </c>
      <c r="H19" s="354">
        <v>119.7</v>
      </c>
      <c r="I19" s="356">
        <v>0.83</v>
      </c>
      <c r="J19" s="356">
        <v>0.33</v>
      </c>
      <c r="K19" s="50"/>
    </row>
    <row r="20" spans="1:11" ht="9.75">
      <c r="A20" s="17"/>
      <c r="B20" s="16"/>
      <c r="C20" s="21"/>
      <c r="D20" s="354"/>
      <c r="E20" s="354"/>
      <c r="F20" s="354"/>
      <c r="G20" s="356"/>
      <c r="H20" s="354"/>
      <c r="I20" s="354"/>
      <c r="J20" s="356"/>
      <c r="K20" s="50"/>
    </row>
    <row r="21" spans="1:11" ht="10.5" customHeight="1">
      <c r="A21" s="17"/>
      <c r="B21" s="16" t="s">
        <v>100</v>
      </c>
      <c r="C21" s="21"/>
      <c r="D21" s="354">
        <v>24.59</v>
      </c>
      <c r="E21" s="354">
        <v>9.75</v>
      </c>
      <c r="F21" s="354">
        <v>14.84</v>
      </c>
      <c r="G21" s="355">
        <v>0</v>
      </c>
      <c r="H21" s="354">
        <v>9.75</v>
      </c>
      <c r="I21" s="355">
        <v>0</v>
      </c>
      <c r="J21" s="355">
        <v>0</v>
      </c>
      <c r="K21" s="50"/>
    </row>
    <row r="22" spans="1:11" ht="10.5" customHeight="1">
      <c r="A22" s="17"/>
      <c r="B22" s="16" t="s">
        <v>129</v>
      </c>
      <c r="C22" s="21"/>
      <c r="D22" s="354">
        <v>96.26</v>
      </c>
      <c r="E22" s="354">
        <v>33.8</v>
      </c>
      <c r="F22" s="354">
        <v>62.46</v>
      </c>
      <c r="G22" s="355">
        <v>0</v>
      </c>
      <c r="H22" s="354">
        <v>33.47</v>
      </c>
      <c r="I22" s="356">
        <v>0.25</v>
      </c>
      <c r="J22" s="354">
        <v>0.08</v>
      </c>
      <c r="K22" s="50"/>
    </row>
    <row r="23" spans="1:11" ht="10.5" customHeight="1">
      <c r="A23" s="17"/>
      <c r="B23" s="16" t="s">
        <v>115</v>
      </c>
      <c r="C23" s="21"/>
      <c r="D23" s="354">
        <v>147.42</v>
      </c>
      <c r="E23" s="354">
        <v>85.09</v>
      </c>
      <c r="F23" s="354">
        <v>62.33</v>
      </c>
      <c r="G23" s="356">
        <v>6.66</v>
      </c>
      <c r="H23" s="354">
        <v>72.06</v>
      </c>
      <c r="I23" s="356">
        <v>1.39</v>
      </c>
      <c r="J23" s="356">
        <v>4.98</v>
      </c>
      <c r="K23" s="50"/>
    </row>
    <row r="24" spans="1:11" ht="10.5" customHeight="1">
      <c r="A24" s="17"/>
      <c r="B24" s="16" t="s">
        <v>116</v>
      </c>
      <c r="C24" s="21"/>
      <c r="D24" s="354">
        <v>61.26</v>
      </c>
      <c r="E24" s="354">
        <v>38.86</v>
      </c>
      <c r="F24" s="354">
        <v>22.4</v>
      </c>
      <c r="G24" s="355">
        <v>0</v>
      </c>
      <c r="H24" s="354">
        <v>31.95</v>
      </c>
      <c r="I24" s="357">
        <v>0</v>
      </c>
      <c r="J24" s="354">
        <v>6.91</v>
      </c>
      <c r="K24" s="50"/>
    </row>
    <row r="25" spans="1:11" ht="10.5" customHeight="1">
      <c r="A25" s="17"/>
      <c r="B25" s="16" t="s">
        <v>130</v>
      </c>
      <c r="C25" s="21"/>
      <c r="D25" s="356">
        <v>60.98</v>
      </c>
      <c r="E25" s="356">
        <v>22.6</v>
      </c>
      <c r="F25" s="354">
        <v>38.38</v>
      </c>
      <c r="G25" s="355">
        <v>0</v>
      </c>
      <c r="H25" s="356">
        <v>21.3</v>
      </c>
      <c r="I25" s="356">
        <v>1.3</v>
      </c>
      <c r="J25" s="355">
        <v>0</v>
      </c>
      <c r="K25" s="50"/>
    </row>
    <row r="26" spans="1:11" ht="9.75">
      <c r="A26" s="17"/>
      <c r="B26" s="16"/>
      <c r="C26" s="21"/>
      <c r="D26" s="356"/>
      <c r="E26" s="356"/>
      <c r="F26" s="354"/>
      <c r="G26" s="356"/>
      <c r="H26" s="356"/>
      <c r="I26" s="356"/>
      <c r="J26" s="354"/>
      <c r="K26" s="50"/>
    </row>
    <row r="27" spans="1:11" ht="10.5" customHeight="1">
      <c r="A27" s="17"/>
      <c r="B27" s="16" t="s">
        <v>117</v>
      </c>
      <c r="C27" s="21"/>
      <c r="D27" s="354">
        <v>29.98</v>
      </c>
      <c r="E27" s="354">
        <v>16.64</v>
      </c>
      <c r="F27" s="354">
        <v>13.34</v>
      </c>
      <c r="G27" s="358">
        <v>1.9</v>
      </c>
      <c r="H27" s="354">
        <v>14.74</v>
      </c>
      <c r="I27" s="355">
        <v>0</v>
      </c>
      <c r="J27" s="355">
        <v>0</v>
      </c>
      <c r="K27" s="50"/>
    </row>
    <row r="28" spans="1:11" ht="10.5" customHeight="1">
      <c r="A28" s="17"/>
      <c r="B28" s="16" t="s">
        <v>118</v>
      </c>
      <c r="C28" s="21"/>
      <c r="D28" s="354">
        <v>50.88</v>
      </c>
      <c r="E28" s="354">
        <v>22.6</v>
      </c>
      <c r="F28" s="354">
        <v>28.28</v>
      </c>
      <c r="G28" s="355">
        <v>0</v>
      </c>
      <c r="H28" s="354">
        <v>22.6</v>
      </c>
      <c r="I28" s="355">
        <v>0</v>
      </c>
      <c r="J28" s="355">
        <v>0</v>
      </c>
      <c r="K28" s="50"/>
    </row>
    <row r="29" spans="1:11" ht="10.5" customHeight="1">
      <c r="A29" s="17"/>
      <c r="B29" s="16" t="s">
        <v>131</v>
      </c>
      <c r="C29" s="21"/>
      <c r="D29" s="354">
        <v>29.13</v>
      </c>
      <c r="E29" s="354">
        <v>13.34</v>
      </c>
      <c r="F29" s="354">
        <v>15.79</v>
      </c>
      <c r="G29" s="355">
        <v>0</v>
      </c>
      <c r="H29" s="354">
        <v>13.34</v>
      </c>
      <c r="I29" s="355">
        <v>0</v>
      </c>
      <c r="J29" s="355">
        <v>0</v>
      </c>
      <c r="K29" s="50"/>
    </row>
    <row r="30" spans="1:11" ht="10.5" customHeight="1">
      <c r="A30" s="17"/>
      <c r="B30" s="16" t="s">
        <v>119</v>
      </c>
      <c r="C30" s="21"/>
      <c r="D30" s="354">
        <v>19.69</v>
      </c>
      <c r="E30" s="354">
        <v>15.08</v>
      </c>
      <c r="F30" s="354">
        <v>4.61</v>
      </c>
      <c r="G30" s="355">
        <v>0</v>
      </c>
      <c r="H30" s="354">
        <v>15.08</v>
      </c>
      <c r="I30" s="355">
        <v>0</v>
      </c>
      <c r="J30" s="355">
        <v>0</v>
      </c>
      <c r="K30" s="50"/>
    </row>
    <row r="31" spans="1:11" ht="9.75">
      <c r="A31" s="17"/>
      <c r="B31" s="16"/>
      <c r="C31" s="21"/>
      <c r="D31" s="354"/>
      <c r="E31" s="354"/>
      <c r="F31" s="354"/>
      <c r="G31" s="356"/>
      <c r="H31" s="354"/>
      <c r="I31" s="356"/>
      <c r="J31" s="356"/>
      <c r="K31" s="50"/>
    </row>
    <row r="32" spans="1:11" ht="10.5" customHeight="1">
      <c r="A32" s="17"/>
      <c r="B32" s="16" t="s">
        <v>101</v>
      </c>
      <c r="C32" s="21"/>
      <c r="D32" s="354">
        <v>14.87</v>
      </c>
      <c r="E32" s="354">
        <v>11.11</v>
      </c>
      <c r="F32" s="354">
        <v>3.76</v>
      </c>
      <c r="G32" s="356">
        <v>1.6</v>
      </c>
      <c r="H32" s="354">
        <v>9.51</v>
      </c>
      <c r="I32" s="355">
        <v>0</v>
      </c>
      <c r="J32" s="355">
        <v>0</v>
      </c>
      <c r="K32" s="50"/>
    </row>
    <row r="33" spans="1:11" ht="10.5" customHeight="1">
      <c r="A33" s="17"/>
      <c r="B33" s="16" t="s">
        <v>132</v>
      </c>
      <c r="C33" s="21"/>
      <c r="D33" s="354">
        <v>19.6</v>
      </c>
      <c r="E33" s="354">
        <v>10.69</v>
      </c>
      <c r="F33" s="354">
        <v>8.93</v>
      </c>
      <c r="G33" s="355">
        <v>0</v>
      </c>
      <c r="H33" s="354">
        <v>10.67</v>
      </c>
      <c r="I33" s="355">
        <v>0</v>
      </c>
      <c r="J33" s="355">
        <v>0</v>
      </c>
      <c r="K33" s="50"/>
    </row>
    <row r="34" spans="1:11" ht="10.5" customHeight="1">
      <c r="A34" s="17"/>
      <c r="B34" s="16" t="s">
        <v>133</v>
      </c>
      <c r="C34" s="21"/>
      <c r="D34" s="354">
        <v>7.07</v>
      </c>
      <c r="E34" s="356">
        <v>5.47</v>
      </c>
      <c r="F34" s="354">
        <v>1.6</v>
      </c>
      <c r="G34" s="356">
        <v>5.04</v>
      </c>
      <c r="H34" s="356">
        <v>0.43</v>
      </c>
      <c r="I34" s="355">
        <v>0</v>
      </c>
      <c r="J34" s="355">
        <v>0</v>
      </c>
      <c r="K34" s="50"/>
    </row>
    <row r="35" spans="1:11" ht="10.5" customHeight="1">
      <c r="A35" s="17"/>
      <c r="B35" s="16" t="s">
        <v>134</v>
      </c>
      <c r="C35" s="21"/>
      <c r="D35" s="354">
        <v>13.11</v>
      </c>
      <c r="E35" s="354">
        <v>6.54</v>
      </c>
      <c r="F35" s="354">
        <v>6.57</v>
      </c>
      <c r="G35" s="355">
        <v>0</v>
      </c>
      <c r="H35" s="354">
        <v>6.54</v>
      </c>
      <c r="I35" s="355">
        <v>0</v>
      </c>
      <c r="J35" s="355">
        <v>0</v>
      </c>
      <c r="K35" s="50"/>
    </row>
    <row r="36" spans="1:11" ht="10.5" customHeight="1">
      <c r="A36" s="17"/>
      <c r="B36" s="16" t="s">
        <v>135</v>
      </c>
      <c r="C36" s="21"/>
      <c r="D36" s="354">
        <v>7.62</v>
      </c>
      <c r="E36" s="354">
        <v>6.42</v>
      </c>
      <c r="F36" s="354">
        <v>1.2</v>
      </c>
      <c r="G36" s="355">
        <v>0</v>
      </c>
      <c r="H36" s="354">
        <v>6.42</v>
      </c>
      <c r="I36" s="355">
        <v>0</v>
      </c>
      <c r="J36" s="355">
        <v>0</v>
      </c>
      <c r="K36" s="50"/>
    </row>
    <row r="37" spans="1:11" ht="9.75">
      <c r="A37" s="17"/>
      <c r="B37" s="16"/>
      <c r="C37" s="21"/>
      <c r="D37" s="354"/>
      <c r="E37" s="354"/>
      <c r="F37" s="354"/>
      <c r="G37" s="356"/>
      <c r="H37" s="354"/>
      <c r="I37" s="356"/>
      <c r="J37" s="356"/>
      <c r="K37" s="50"/>
    </row>
    <row r="38" spans="1:11" ht="10.5" customHeight="1">
      <c r="A38" s="17"/>
      <c r="B38" s="16" t="s">
        <v>136</v>
      </c>
      <c r="C38" s="21"/>
      <c r="D38" s="354">
        <v>9.1</v>
      </c>
      <c r="E38" s="354">
        <v>7.54</v>
      </c>
      <c r="F38" s="354">
        <v>1.56</v>
      </c>
      <c r="G38" s="355">
        <v>0</v>
      </c>
      <c r="H38" s="354">
        <v>7.54</v>
      </c>
      <c r="I38" s="355">
        <v>0</v>
      </c>
      <c r="J38" s="355">
        <v>0</v>
      </c>
      <c r="K38" s="50"/>
    </row>
    <row r="39" spans="1:11" ht="10.5" customHeight="1">
      <c r="A39" s="17"/>
      <c r="B39" s="16" t="s">
        <v>137</v>
      </c>
      <c r="C39" s="21"/>
      <c r="D39" s="356">
        <v>2.25</v>
      </c>
      <c r="E39" s="359">
        <v>0</v>
      </c>
      <c r="F39" s="354">
        <v>2.25</v>
      </c>
      <c r="G39" s="355">
        <v>0</v>
      </c>
      <c r="H39" s="355">
        <v>0</v>
      </c>
      <c r="I39" s="355">
        <v>0</v>
      </c>
      <c r="J39" s="355">
        <v>0</v>
      </c>
      <c r="K39" s="50"/>
    </row>
    <row r="40" spans="1:11" ht="10.5" customHeight="1">
      <c r="A40" s="17"/>
      <c r="B40" s="16" t="s">
        <v>138</v>
      </c>
      <c r="C40" s="21"/>
      <c r="D40" s="354">
        <v>10.75</v>
      </c>
      <c r="E40" s="359">
        <v>0</v>
      </c>
      <c r="F40" s="354">
        <v>10.75</v>
      </c>
      <c r="G40" s="355">
        <v>0</v>
      </c>
      <c r="H40" s="355">
        <v>0</v>
      </c>
      <c r="I40" s="355">
        <v>0</v>
      </c>
      <c r="J40" s="355">
        <v>0</v>
      </c>
      <c r="K40" s="50"/>
    </row>
    <row r="41" spans="1:11" ht="10.5" customHeight="1">
      <c r="A41" s="17"/>
      <c r="B41" s="16" t="s">
        <v>139</v>
      </c>
      <c r="C41" s="21"/>
      <c r="D41" s="354">
        <v>10.84</v>
      </c>
      <c r="E41" s="354">
        <v>3.23</v>
      </c>
      <c r="F41" s="354">
        <v>7.61</v>
      </c>
      <c r="G41" s="355">
        <v>0</v>
      </c>
      <c r="H41" s="354">
        <v>3.23</v>
      </c>
      <c r="I41" s="355">
        <v>0</v>
      </c>
      <c r="J41" s="355">
        <v>0</v>
      </c>
      <c r="K41" s="50"/>
    </row>
    <row r="42" spans="1:11" ht="10.5" customHeight="1">
      <c r="A42" s="17"/>
      <c r="B42" s="16" t="s">
        <v>140</v>
      </c>
      <c r="C42" s="21"/>
      <c r="D42" s="354">
        <v>0.98</v>
      </c>
      <c r="E42" s="356">
        <v>0.86</v>
      </c>
      <c r="F42" s="354">
        <v>0.12</v>
      </c>
      <c r="G42" s="355">
        <v>0</v>
      </c>
      <c r="H42" s="356">
        <v>0.57</v>
      </c>
      <c r="I42" s="355">
        <v>0</v>
      </c>
      <c r="J42" s="356">
        <v>0.29</v>
      </c>
      <c r="K42" s="50"/>
    </row>
    <row r="43" spans="1:11" ht="9.75">
      <c r="A43" s="17"/>
      <c r="B43" s="16"/>
      <c r="C43" s="21"/>
      <c r="D43" s="354"/>
      <c r="E43" s="354"/>
      <c r="F43" s="354"/>
      <c r="G43" s="354"/>
      <c r="H43" s="354"/>
      <c r="I43" s="356"/>
      <c r="J43" s="356"/>
      <c r="K43" s="50"/>
    </row>
    <row r="44" spans="1:11" ht="10.5" customHeight="1">
      <c r="A44" s="17"/>
      <c r="B44" s="16" t="s">
        <v>141</v>
      </c>
      <c r="C44" s="21"/>
      <c r="D44" s="355">
        <v>0</v>
      </c>
      <c r="E44" s="355">
        <v>0</v>
      </c>
      <c r="F44" s="355">
        <v>0</v>
      </c>
      <c r="G44" s="355">
        <v>0</v>
      </c>
      <c r="H44" s="355">
        <v>0</v>
      </c>
      <c r="I44" s="355">
        <v>0</v>
      </c>
      <c r="J44" s="355">
        <v>0</v>
      </c>
      <c r="K44" s="50"/>
    </row>
    <row r="45" spans="1:11" ht="10.5" customHeight="1">
      <c r="A45" s="17"/>
      <c r="B45" s="16" t="s">
        <v>142</v>
      </c>
      <c r="C45" s="21"/>
      <c r="D45" s="354">
        <v>11.65</v>
      </c>
      <c r="E45" s="354">
        <v>11.4</v>
      </c>
      <c r="F45" s="354">
        <v>0.25</v>
      </c>
      <c r="G45" s="355">
        <v>0</v>
      </c>
      <c r="H45" s="354">
        <v>11.4</v>
      </c>
      <c r="I45" s="355">
        <v>0</v>
      </c>
      <c r="J45" s="355">
        <v>0</v>
      </c>
      <c r="K45" s="50"/>
    </row>
    <row r="46" spans="1:11" ht="10.5" customHeight="1">
      <c r="A46" s="17"/>
      <c r="B46" s="16" t="s">
        <v>120</v>
      </c>
      <c r="C46" s="21"/>
      <c r="D46" s="354">
        <v>19.2</v>
      </c>
      <c r="E46" s="354">
        <v>9.69</v>
      </c>
      <c r="F46" s="354">
        <v>9.51</v>
      </c>
      <c r="G46" s="355">
        <v>0</v>
      </c>
      <c r="H46" s="354">
        <v>9.69</v>
      </c>
      <c r="I46" s="355">
        <v>0</v>
      </c>
      <c r="J46" s="355">
        <v>0</v>
      </c>
      <c r="K46" s="50"/>
    </row>
    <row r="47" spans="1:11" ht="10.5" customHeight="1">
      <c r="A47" s="17"/>
      <c r="B47" s="16" t="s">
        <v>121</v>
      </c>
      <c r="C47" s="21"/>
      <c r="D47" s="355">
        <v>0</v>
      </c>
      <c r="E47" s="355">
        <v>0</v>
      </c>
      <c r="F47" s="355">
        <v>0</v>
      </c>
      <c r="G47" s="355">
        <v>0</v>
      </c>
      <c r="H47" s="355">
        <v>0</v>
      </c>
      <c r="I47" s="355">
        <v>0</v>
      </c>
      <c r="J47" s="355">
        <v>0</v>
      </c>
      <c r="K47" s="50"/>
    </row>
    <row r="48" spans="1:11" ht="4.5" customHeight="1" thickBot="1">
      <c r="A48" s="360"/>
      <c r="B48" s="361"/>
      <c r="C48" s="362"/>
      <c r="D48" s="363"/>
      <c r="E48" s="364"/>
      <c r="F48" s="364"/>
      <c r="G48" s="364"/>
      <c r="H48" s="364"/>
      <c r="I48" s="364"/>
      <c r="J48" s="364"/>
      <c r="K48" s="50"/>
    </row>
    <row r="49" spans="4:10" ht="4.5" customHeight="1" thickTop="1">
      <c r="D49" s="50"/>
      <c r="E49" s="50"/>
      <c r="F49" s="50"/>
      <c r="G49" s="50"/>
      <c r="H49" s="50"/>
      <c r="I49" s="50"/>
      <c r="J49" s="50"/>
    </row>
    <row r="50" spans="1:10" ht="9.75">
      <c r="A50" s="365"/>
      <c r="B50" s="365"/>
      <c r="C50" s="365"/>
      <c r="D50" s="365"/>
      <c r="E50" s="365"/>
      <c r="F50" s="365"/>
      <c r="G50" s="365"/>
      <c r="H50" s="365"/>
      <c r="I50" s="365"/>
      <c r="J50" s="365"/>
    </row>
    <row r="51" spans="4:10" ht="9.75">
      <c r="D51" s="50"/>
      <c r="E51" s="50"/>
      <c r="F51" s="50"/>
      <c r="G51" s="50"/>
      <c r="H51" s="50"/>
      <c r="I51" s="50"/>
      <c r="J51" s="50"/>
    </row>
    <row r="52" spans="4:10" ht="9.75">
      <c r="D52" s="50"/>
      <c r="E52" s="50"/>
      <c r="F52" s="50"/>
      <c r="G52" s="50"/>
      <c r="H52" s="50"/>
      <c r="I52" s="50"/>
      <c r="J52" s="50"/>
    </row>
    <row r="53" spans="4:10" ht="9.75">
      <c r="D53" s="50"/>
      <c r="E53" s="50"/>
      <c r="F53" s="50"/>
      <c r="G53" s="50"/>
      <c r="H53" s="50"/>
      <c r="I53" s="50"/>
      <c r="J53" s="50"/>
    </row>
  </sheetData>
  <mergeCells count="4">
    <mergeCell ref="B2:B3"/>
    <mergeCell ref="D2:F2"/>
    <mergeCell ref="G2:J2"/>
    <mergeCell ref="A50:J50"/>
  </mergeCells>
  <printOptions horizontalCentered="1"/>
  <pageMargins left="0.5905511811023623" right="0.5905511811023623" top="0.84" bottom="0.5905511811023623" header="0.5118110236220472" footer="0.5118110236220472"/>
  <pageSetup horizontalDpi="300" verticalDpi="300" orientation="portrait" paperSize="9" scale="115" r:id="rId1"/>
  <headerFooter alignWithMargins="0">
    <oddHeader>&amp;R&amp;9&amp;F 都市計画道路延長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="125" zoomScaleNormal="125" zoomScaleSheetLayoutView="125" workbookViewId="0" topLeftCell="A1">
      <pane xSplit="3" ySplit="5" topLeftCell="D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N1" sqref="N1:AF16384"/>
    </sheetView>
  </sheetViews>
  <sheetFormatPr defaultColWidth="9.33203125" defaultRowHeight="9.75"/>
  <cols>
    <col min="1" max="1" width="4.16015625" style="366" customWidth="1"/>
    <col min="2" max="2" width="15" style="366" customWidth="1"/>
    <col min="3" max="3" width="1.0078125" style="366" customWidth="1"/>
    <col min="4" max="4" width="10.83203125" style="366" customWidth="1"/>
    <col min="5" max="5" width="11.66015625" style="366" customWidth="1"/>
    <col min="6" max="6" width="11" style="366" customWidth="1"/>
    <col min="7" max="7" width="9.16015625" style="366" customWidth="1"/>
    <col min="8" max="12" width="10" style="366" customWidth="1"/>
    <col min="13" max="13" width="1.0078125" style="366" customWidth="1"/>
    <col min="14" max="16384" width="9.66015625" style="366" customWidth="1"/>
  </cols>
  <sheetData>
    <row r="1" ht="6.75" customHeight="1" thickBot="1"/>
    <row r="2" spans="1:12" s="375" customFormat="1" ht="11.25" customHeight="1" thickTop="1">
      <c r="A2" s="367"/>
      <c r="B2" s="368" t="s">
        <v>485</v>
      </c>
      <c r="C2" s="369"/>
      <c r="D2" s="370" t="s">
        <v>71</v>
      </c>
      <c r="E2" s="371"/>
      <c r="F2" s="371"/>
      <c r="G2" s="372"/>
      <c r="H2" s="373" t="s">
        <v>504</v>
      </c>
      <c r="I2" s="374"/>
      <c r="J2" s="374"/>
      <c r="K2" s="374"/>
      <c r="L2" s="374"/>
    </row>
    <row r="3" spans="1:12" s="375" customFormat="1" ht="11.25" customHeight="1">
      <c r="A3" s="379"/>
      <c r="B3" s="380"/>
      <c r="C3" s="381"/>
      <c r="D3" s="382"/>
      <c r="E3" s="383"/>
      <c r="F3" s="383"/>
      <c r="G3" s="384"/>
      <c r="H3" s="376" t="s">
        <v>486</v>
      </c>
      <c r="I3" s="385"/>
      <c r="J3" s="386" t="s">
        <v>487</v>
      </c>
      <c r="K3" s="387"/>
      <c r="L3" s="387"/>
    </row>
    <row r="4" spans="1:12" s="395" customFormat="1" ht="9" customHeight="1">
      <c r="A4" s="389"/>
      <c r="B4" s="380"/>
      <c r="C4" s="390"/>
      <c r="D4" s="391" t="s">
        <v>488</v>
      </c>
      <c r="E4" s="392" t="s">
        <v>489</v>
      </c>
      <c r="F4" s="393"/>
      <c r="G4" s="391" t="s">
        <v>490</v>
      </c>
      <c r="H4" s="391" t="s">
        <v>488</v>
      </c>
      <c r="I4" s="391" t="s">
        <v>491</v>
      </c>
      <c r="J4" s="391" t="s">
        <v>488</v>
      </c>
      <c r="K4" s="392" t="s">
        <v>489</v>
      </c>
      <c r="L4" s="394"/>
    </row>
    <row r="5" spans="1:12" s="395" customFormat="1" ht="9" customHeight="1">
      <c r="A5" s="399"/>
      <c r="B5" s="400"/>
      <c r="C5" s="401"/>
      <c r="D5" s="402"/>
      <c r="E5" s="403" t="s">
        <v>491</v>
      </c>
      <c r="F5" s="403" t="s">
        <v>492</v>
      </c>
      <c r="G5" s="402"/>
      <c r="H5" s="402"/>
      <c r="I5" s="402"/>
      <c r="J5" s="402"/>
      <c r="K5" s="403" t="s">
        <v>491</v>
      </c>
      <c r="L5" s="404" t="s">
        <v>492</v>
      </c>
    </row>
    <row r="6" spans="1:12" s="395" customFormat="1" ht="12" customHeight="1">
      <c r="A6" s="408"/>
      <c r="B6" s="408"/>
      <c r="C6" s="409"/>
      <c r="D6" s="408" t="s">
        <v>493</v>
      </c>
      <c r="E6" s="408" t="s">
        <v>493</v>
      </c>
      <c r="F6" s="408" t="s">
        <v>493</v>
      </c>
      <c r="G6" s="408" t="s">
        <v>494</v>
      </c>
      <c r="H6" s="408" t="s">
        <v>493</v>
      </c>
      <c r="I6" s="408" t="s">
        <v>495</v>
      </c>
      <c r="J6" s="408" t="s">
        <v>493</v>
      </c>
      <c r="K6" s="408" t="s">
        <v>493</v>
      </c>
      <c r="L6" s="408" t="s">
        <v>493</v>
      </c>
    </row>
    <row r="7" spans="1:12" s="375" customFormat="1" ht="12" customHeight="1">
      <c r="A7" s="410"/>
      <c r="B7" s="411" t="s">
        <v>496</v>
      </c>
      <c r="C7" s="412"/>
      <c r="D7" s="413">
        <v>25268</v>
      </c>
      <c r="E7" s="413">
        <v>22950</v>
      </c>
      <c r="F7" s="413">
        <v>2318</v>
      </c>
      <c r="G7" s="414">
        <v>90.8</v>
      </c>
      <c r="H7" s="413">
        <v>269.6</v>
      </c>
      <c r="I7" s="413">
        <v>269.6</v>
      </c>
      <c r="J7" s="413">
        <v>1314</v>
      </c>
      <c r="K7" s="413">
        <v>1231</v>
      </c>
      <c r="L7" s="413">
        <v>83</v>
      </c>
    </row>
    <row r="8" spans="1:12" s="375" customFormat="1" ht="12" customHeight="1">
      <c r="A8" s="410"/>
      <c r="B8" s="411" t="s">
        <v>497</v>
      </c>
      <c r="C8" s="412"/>
      <c r="D8" s="413">
        <v>25290.9</v>
      </c>
      <c r="E8" s="413">
        <v>22974.2</v>
      </c>
      <c r="F8" s="413">
        <v>2316.7</v>
      </c>
      <c r="G8" s="414">
        <v>90.8</v>
      </c>
      <c r="H8" s="413">
        <v>270</v>
      </c>
      <c r="I8" s="413">
        <v>270</v>
      </c>
      <c r="J8" s="413">
        <v>1078</v>
      </c>
      <c r="K8" s="413">
        <v>1011.4</v>
      </c>
      <c r="L8" s="413">
        <v>66.6</v>
      </c>
    </row>
    <row r="9" spans="1:13" s="375" customFormat="1" ht="12" customHeight="1">
      <c r="A9" s="410"/>
      <c r="B9" s="415" t="s">
        <v>498</v>
      </c>
      <c r="C9" s="412"/>
      <c r="D9" s="413" t="e">
        <f>SUM(D11:D15)</f>
        <v>#REF!</v>
      </c>
      <c r="E9" s="413" t="e">
        <f>SUM(E11:E15)</f>
        <v>#REF!</v>
      </c>
      <c r="F9" s="413" t="e">
        <f>SUM(F11:F15)</f>
        <v>#REF!</v>
      </c>
      <c r="G9" s="414">
        <v>90.8</v>
      </c>
      <c r="H9" s="413">
        <f>SUM(H11:H15)</f>
        <v>270</v>
      </c>
      <c r="I9" s="413">
        <f>SUM(I11:I15)</f>
        <v>270</v>
      </c>
      <c r="J9" s="413">
        <f>SUM(K9:L9)</f>
        <v>1075.1660000000002</v>
      </c>
      <c r="K9" s="413">
        <f>SUM(K12:K15)</f>
        <v>1008.5060000000001</v>
      </c>
      <c r="L9" s="413">
        <f>SUM(L12:L15)</f>
        <v>66.66</v>
      </c>
      <c r="M9" s="416"/>
    </row>
    <row r="10" spans="1:13" ht="12" customHeight="1">
      <c r="A10" s="417"/>
      <c r="B10" s="418"/>
      <c r="C10" s="419"/>
      <c r="D10" s="420"/>
      <c r="E10" s="420"/>
      <c r="F10" s="420"/>
      <c r="G10" s="420"/>
      <c r="H10" s="421"/>
      <c r="I10" s="421"/>
      <c r="J10" s="420"/>
      <c r="K10" s="420"/>
      <c r="L10" s="420"/>
      <c r="M10" s="422"/>
    </row>
    <row r="11" spans="1:13" ht="13.5">
      <c r="A11" s="417"/>
      <c r="B11" s="423" t="s">
        <v>499</v>
      </c>
      <c r="C11" s="419"/>
      <c r="D11" s="424" t="e">
        <f>SUM(E11:F11)</f>
        <v>#REF!</v>
      </c>
      <c r="E11" s="424" t="e">
        <f>SUM(I11,K11,#REF!,#REF!,#REF!,#REF!,#REF!,#REF!,#REF!)</f>
        <v>#REF!</v>
      </c>
      <c r="F11" s="425" t="e">
        <f>SUM(L11,#REF!,#REF!,#REF!,#REF!)</f>
        <v>#REF!</v>
      </c>
      <c r="G11" s="426" t="e">
        <f>SUM(E11/D11)*100</f>
        <v>#REF!</v>
      </c>
      <c r="H11" s="427">
        <v>0</v>
      </c>
      <c r="I11" s="427">
        <v>0</v>
      </c>
      <c r="J11" s="427" t="s">
        <v>219</v>
      </c>
      <c r="K11" s="427" t="s">
        <v>219</v>
      </c>
      <c r="L11" s="427" t="s">
        <v>219</v>
      </c>
      <c r="M11" s="422"/>
    </row>
    <row r="12" spans="1:13" ht="12" customHeight="1">
      <c r="A12" s="417"/>
      <c r="B12" s="423" t="s">
        <v>500</v>
      </c>
      <c r="C12" s="419"/>
      <c r="D12" s="424" t="e">
        <f>SUM(E12:F12)</f>
        <v>#REF!</v>
      </c>
      <c r="E12" s="424" t="e">
        <f>SUM(I12,K12,#REF!,#REF!,#REF!,#REF!,#REF!,#REF!,#REF!)</f>
        <v>#REF!</v>
      </c>
      <c r="F12" s="425" t="e">
        <f>SUM(L12,#REF!,#REF!,#REF!,#REF!)</f>
        <v>#REF!</v>
      </c>
      <c r="G12" s="426" t="e">
        <f>SUM(E12/D12)*100</f>
        <v>#REF!</v>
      </c>
      <c r="H12" s="428">
        <f>SUM(I12)</f>
        <v>270</v>
      </c>
      <c r="I12" s="429">
        <v>270</v>
      </c>
      <c r="J12" s="428">
        <v>179.473</v>
      </c>
      <c r="K12" s="429">
        <v>179.294</v>
      </c>
      <c r="L12" s="429">
        <v>0.179</v>
      </c>
      <c r="M12" s="422"/>
    </row>
    <row r="13" spans="1:13" ht="12" customHeight="1">
      <c r="A13" s="417"/>
      <c r="B13" s="423" t="s">
        <v>311</v>
      </c>
      <c r="C13" s="419"/>
      <c r="D13" s="424" t="e">
        <f>SUM(E13:F13)</f>
        <v>#REF!</v>
      </c>
      <c r="E13" s="424" t="e">
        <f>SUM(I13,K13,#REF!,#REF!,#REF!,#REF!,#REF!,#REF!,#REF!)</f>
        <v>#REF!</v>
      </c>
      <c r="F13" s="425" t="e">
        <f>SUM(L13,#REF!,#REF!,#REF!,#REF!)</f>
        <v>#REF!</v>
      </c>
      <c r="G13" s="426" t="e">
        <f>SUM(E13/D13)*100</f>
        <v>#REF!</v>
      </c>
      <c r="H13" s="427">
        <v>0</v>
      </c>
      <c r="I13" s="427">
        <v>0</v>
      </c>
      <c r="J13" s="428">
        <v>487.898</v>
      </c>
      <c r="K13" s="429">
        <v>476.661</v>
      </c>
      <c r="L13" s="429">
        <v>11.237</v>
      </c>
      <c r="M13" s="422"/>
    </row>
    <row r="14" spans="1:13" ht="12" customHeight="1">
      <c r="A14" s="417"/>
      <c r="B14" s="423" t="s">
        <v>313</v>
      </c>
      <c r="C14" s="419"/>
      <c r="D14" s="424" t="e">
        <f>SUM(E14:F14)</f>
        <v>#REF!</v>
      </c>
      <c r="E14" s="424" t="e">
        <f>SUM(I14,K14,#REF!,#REF!,#REF!,#REF!,#REF!,#REF!,#REF!)</f>
        <v>#REF!</v>
      </c>
      <c r="F14" s="425" t="e">
        <f>SUM(L14,#REF!,#REF!,#REF!,#REF!)</f>
        <v>#REF!</v>
      </c>
      <c r="G14" s="426" t="e">
        <f>SUM(E14/D14)*100</f>
        <v>#REF!</v>
      </c>
      <c r="H14" s="427">
        <v>0</v>
      </c>
      <c r="I14" s="427">
        <v>0</v>
      </c>
      <c r="J14" s="428">
        <v>407.795</v>
      </c>
      <c r="K14" s="429">
        <v>352.551</v>
      </c>
      <c r="L14" s="429">
        <v>55.244</v>
      </c>
      <c r="M14" s="422"/>
    </row>
    <row r="15" spans="1:13" ht="12" customHeight="1">
      <c r="A15" s="417"/>
      <c r="B15" s="423" t="s">
        <v>501</v>
      </c>
      <c r="C15" s="419"/>
      <c r="D15" s="424" t="e">
        <f>SUM(E15:F15)</f>
        <v>#REF!</v>
      </c>
      <c r="E15" s="424" t="e">
        <f>SUM(I15,K15,#REF!,#REF!,#REF!,#REF!,#REF!,#REF!,#REF!)</f>
        <v>#REF!</v>
      </c>
      <c r="F15" s="425" t="e">
        <f>SUM(L15,#REF!,#REF!,#REF!,#REF!)</f>
        <v>#REF!</v>
      </c>
      <c r="G15" s="426" t="e">
        <f>SUM(E15/D15)*100</f>
        <v>#REF!</v>
      </c>
      <c r="H15" s="427">
        <v>0</v>
      </c>
      <c r="I15" s="427">
        <v>0</v>
      </c>
      <c r="J15" s="427">
        <v>0</v>
      </c>
      <c r="K15" s="427" t="s">
        <v>219</v>
      </c>
      <c r="L15" s="427" t="s">
        <v>219</v>
      </c>
      <c r="M15" s="422"/>
    </row>
    <row r="16" spans="1:12" ht="6" customHeight="1" thickBot="1">
      <c r="A16" s="430"/>
      <c r="B16" s="430"/>
      <c r="C16" s="431"/>
      <c r="D16" s="432"/>
      <c r="E16" s="432"/>
      <c r="F16" s="432"/>
      <c r="G16" s="432"/>
      <c r="H16" s="432"/>
      <c r="I16" s="432"/>
      <c r="J16" s="432"/>
      <c r="K16" s="432"/>
      <c r="L16" s="432"/>
    </row>
    <row r="17" ht="12" customHeight="1" thickTop="1"/>
    <row r="18" spans="4:7" ht="12" customHeight="1">
      <c r="D18" s="433"/>
      <c r="G18" s="434"/>
    </row>
    <row r="19" spans="2:7" ht="12" customHeight="1">
      <c r="B19" s="435"/>
      <c r="D19" s="433"/>
      <c r="G19" s="434"/>
    </row>
    <row r="20" spans="2:7" ht="12" customHeight="1">
      <c r="B20" s="436"/>
      <c r="D20" s="433"/>
      <c r="E20" s="437"/>
      <c r="G20" s="434"/>
    </row>
    <row r="21" spans="2:7" ht="12" customHeight="1">
      <c r="B21" s="436"/>
      <c r="D21" s="433"/>
      <c r="G21" s="434"/>
    </row>
    <row r="22" spans="2:4" ht="13.5">
      <c r="B22" s="436"/>
      <c r="D22" s="433"/>
    </row>
  </sheetData>
  <mergeCells count="12">
    <mergeCell ref="H4:H5"/>
    <mergeCell ref="I4:I5"/>
    <mergeCell ref="H2:L2"/>
    <mergeCell ref="J4:J5"/>
    <mergeCell ref="K4:L4"/>
    <mergeCell ref="J3:L3"/>
    <mergeCell ref="H3:I3"/>
    <mergeCell ref="B2:B5"/>
    <mergeCell ref="D4:D5"/>
    <mergeCell ref="G4:G5"/>
    <mergeCell ref="E4:F4"/>
    <mergeCell ref="D2:G3"/>
  </mergeCells>
  <printOptions horizontalCentered="1"/>
  <pageMargins left="0.27" right="0.21" top="1.1811023622047245" bottom="1.1811023622047245" header="0.5118110236220472" footer="0.5118110236220472"/>
  <pageSetup horizontalDpi="600" verticalDpi="600" orientation="portrait" paperSize="9" r:id="rId1"/>
  <headerFooter alignWithMargins="0">
    <oddHeader>&amp;R&amp;9&amp;F　道路延長（１段目）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135" zoomScaleNormal="135" workbookViewId="0" topLeftCell="A1">
      <selection activeCell="D4" sqref="D4"/>
    </sheetView>
  </sheetViews>
  <sheetFormatPr defaultColWidth="9.33203125" defaultRowHeight="9.75"/>
  <cols>
    <col min="1" max="1" width="2" style="50" customWidth="1"/>
    <col min="2" max="2" width="15" style="50" customWidth="1"/>
    <col min="3" max="3" width="2" style="50" customWidth="1"/>
    <col min="4" max="7" width="18.16015625" style="50" customWidth="1"/>
    <col min="8" max="16384" width="9.66015625" style="50" customWidth="1"/>
  </cols>
  <sheetData>
    <row r="1" ht="5.25" customHeight="1" thickBot="1"/>
    <row r="2" spans="1:7" ht="12" customHeight="1" thickTop="1">
      <c r="A2" s="51"/>
      <c r="B2" s="51" t="s">
        <v>41</v>
      </c>
      <c r="C2" s="52"/>
      <c r="D2" s="52" t="s">
        <v>42</v>
      </c>
      <c r="E2" s="53" t="s">
        <v>43</v>
      </c>
      <c r="F2" s="53" t="s">
        <v>44</v>
      </c>
      <c r="G2" s="54" t="s">
        <v>45</v>
      </c>
    </row>
    <row r="3" spans="1:7" ht="9.75">
      <c r="A3" s="55"/>
      <c r="B3" s="55"/>
      <c r="C3" s="56"/>
      <c r="D3" s="57" t="s">
        <v>46</v>
      </c>
      <c r="E3" s="57" t="s">
        <v>47</v>
      </c>
      <c r="F3" s="57" t="s">
        <v>48</v>
      </c>
      <c r="G3" s="57" t="s">
        <v>49</v>
      </c>
    </row>
    <row r="4" spans="1:7" s="62" customFormat="1" ht="9" customHeight="1">
      <c r="A4" s="58"/>
      <c r="B4" s="59" t="s">
        <v>52</v>
      </c>
      <c r="C4" s="60"/>
      <c r="D4" s="61">
        <v>5318599</v>
      </c>
      <c r="E4" s="61">
        <v>1059526</v>
      </c>
      <c r="F4" s="61">
        <v>796039</v>
      </c>
      <c r="G4" s="61">
        <v>276978555</v>
      </c>
    </row>
    <row r="5" spans="1:7" s="62" customFormat="1" ht="9" customHeight="1">
      <c r="A5" s="58"/>
      <c r="B5" s="59" t="s">
        <v>53</v>
      </c>
      <c r="C5" s="60"/>
      <c r="D5" s="61">
        <v>5377167</v>
      </c>
      <c r="E5" s="63">
        <v>950163</v>
      </c>
      <c r="F5" s="63">
        <v>760288</v>
      </c>
      <c r="G5" s="61">
        <v>250719885</v>
      </c>
    </row>
    <row r="6" spans="1:7" s="62" customFormat="1" ht="9" customHeight="1">
      <c r="A6" s="58"/>
      <c r="B6" s="59" t="s">
        <v>54</v>
      </c>
      <c r="C6" s="60"/>
      <c r="D6" s="61">
        <f>SUM(D8:D10)</f>
        <v>5254291</v>
      </c>
      <c r="E6" s="61">
        <f>SUM(E8:E10)</f>
        <v>928083</v>
      </c>
      <c r="F6" s="61">
        <f>SUM(F8:F10)</f>
        <v>757363</v>
      </c>
      <c r="G6" s="61">
        <f>SUM(G8:G10)</f>
        <v>245679440</v>
      </c>
    </row>
    <row r="7" spans="1:7" s="62" customFormat="1" ht="4.5" customHeight="1">
      <c r="A7" s="58"/>
      <c r="B7" s="59"/>
      <c r="C7" s="60"/>
      <c r="D7" s="61"/>
      <c r="E7" s="61"/>
      <c r="F7" s="61"/>
      <c r="G7" s="61"/>
    </row>
    <row r="8" spans="1:7" s="62" customFormat="1" ht="9" customHeight="1">
      <c r="A8" s="17"/>
      <c r="B8" s="16" t="s">
        <v>55</v>
      </c>
      <c r="C8" s="21"/>
      <c r="D8" s="64">
        <v>1595615</v>
      </c>
      <c r="E8" s="64">
        <v>203758</v>
      </c>
      <c r="F8" s="64">
        <v>629314</v>
      </c>
      <c r="G8" s="64">
        <v>109716865</v>
      </c>
    </row>
    <row r="9" spans="1:7" s="62" customFormat="1" ht="9" customHeight="1">
      <c r="A9" s="17"/>
      <c r="B9" s="16" t="s">
        <v>50</v>
      </c>
      <c r="C9" s="21"/>
      <c r="D9" s="64">
        <v>346511</v>
      </c>
      <c r="E9" s="64">
        <v>71707</v>
      </c>
      <c r="F9" s="64">
        <v>18812</v>
      </c>
      <c r="G9" s="64">
        <v>19650202</v>
      </c>
    </row>
    <row r="10" spans="1:7" s="62" customFormat="1" ht="9" customHeight="1">
      <c r="A10" s="17"/>
      <c r="B10" s="16" t="s">
        <v>51</v>
      </c>
      <c r="C10" s="21"/>
      <c r="D10" s="64">
        <v>3312165</v>
      </c>
      <c r="E10" s="64">
        <v>652618</v>
      </c>
      <c r="F10" s="64">
        <v>109237</v>
      </c>
      <c r="G10" s="64">
        <v>116312373</v>
      </c>
    </row>
    <row r="11" spans="1:7" ht="3.75" customHeight="1" thickBot="1">
      <c r="A11" s="65"/>
      <c r="B11" s="65"/>
      <c r="C11" s="66"/>
      <c r="D11" s="65"/>
      <c r="E11" s="65"/>
      <c r="F11" s="65"/>
      <c r="G11" s="65"/>
    </row>
    <row r="12" ht="4.5" customHeight="1" thickTop="1"/>
  </sheetData>
  <sheetProtection/>
  <printOptions horizontalCentered="1"/>
  <pageMargins left="0.5905511811023623" right="0.5905511811023623" top="1.11" bottom="0.5905511811023623" header="0.76" footer="0.5118110236220472"/>
  <pageSetup horizontalDpi="600" verticalDpi="600" orientation="portrait" paperSize="9" scale="145" r:id="rId1"/>
  <headerFooter alignWithMargins="0">
    <oddHeader>&amp;R&amp;9&amp;F　自動車運送事業輸送実績ー旅客ー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145" zoomScaleNormal="125" zoomScaleSheetLayoutView="145" workbookViewId="0" topLeftCell="A1">
      <selection activeCell="R1" sqref="R1:T16384"/>
    </sheetView>
  </sheetViews>
  <sheetFormatPr defaultColWidth="9.33203125" defaultRowHeight="9.75"/>
  <cols>
    <col min="1" max="1" width="2.83203125" style="1" customWidth="1"/>
    <col min="2" max="2" width="15" style="375" customWidth="1"/>
    <col min="3" max="3" width="2" style="1" customWidth="1"/>
    <col min="4" max="7" width="8.16015625" style="375" customWidth="1"/>
    <col min="8" max="8" width="8.33203125" style="375" customWidth="1"/>
    <col min="9" max="12" width="8.16015625" style="375" customWidth="1"/>
    <col min="13" max="13" width="8.83203125" style="375" customWidth="1"/>
    <col min="14" max="14" width="10.16015625" style="375" customWidth="1"/>
    <col min="15" max="15" width="8.16015625" style="375" customWidth="1"/>
    <col min="16" max="16" width="1.0078125" style="1" customWidth="1"/>
    <col min="17" max="16384" width="9.66015625" style="1" customWidth="1"/>
  </cols>
  <sheetData>
    <row r="1" ht="3.75" customHeight="1" thickBot="1"/>
    <row r="2" spans="1:15" ht="13.5" customHeight="1" thickTop="1">
      <c r="A2" s="438"/>
      <c r="B2" s="368" t="s">
        <v>508</v>
      </c>
      <c r="C2" s="439"/>
      <c r="D2" s="440" t="s">
        <v>504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441"/>
    </row>
    <row r="3" spans="1:15" ht="12.75" customHeight="1">
      <c r="A3" s="14"/>
      <c r="B3" s="380"/>
      <c r="C3" s="442"/>
      <c r="D3" s="443" t="s">
        <v>509</v>
      </c>
      <c r="E3" s="377"/>
      <c r="F3" s="378"/>
      <c r="G3" s="443" t="s">
        <v>510</v>
      </c>
      <c r="H3" s="377"/>
      <c r="I3" s="378"/>
      <c r="J3" s="444" t="s">
        <v>511</v>
      </c>
      <c r="K3" s="445"/>
      <c r="L3" s="446"/>
      <c r="M3" s="376" t="s">
        <v>512</v>
      </c>
      <c r="N3" s="443"/>
      <c r="O3" s="443"/>
    </row>
    <row r="4" spans="1:15" ht="9" customHeight="1">
      <c r="A4" s="14"/>
      <c r="B4" s="380"/>
      <c r="C4" s="442"/>
      <c r="D4" s="396" t="s">
        <v>488</v>
      </c>
      <c r="E4" s="447" t="s">
        <v>502</v>
      </c>
      <c r="F4" s="448" t="s">
        <v>503</v>
      </c>
      <c r="G4" s="396" t="s">
        <v>488</v>
      </c>
      <c r="H4" s="392" t="s">
        <v>489</v>
      </c>
      <c r="I4" s="393"/>
      <c r="J4" s="449" t="s">
        <v>488</v>
      </c>
      <c r="K4" s="94" t="s">
        <v>489</v>
      </c>
      <c r="L4" s="96"/>
      <c r="M4" s="397" t="s">
        <v>488</v>
      </c>
      <c r="N4" s="392" t="s">
        <v>489</v>
      </c>
      <c r="O4" s="394"/>
    </row>
    <row r="5" spans="1:15" ht="9" customHeight="1">
      <c r="A5" s="450"/>
      <c r="B5" s="400"/>
      <c r="C5" s="451"/>
      <c r="D5" s="405"/>
      <c r="E5" s="403" t="s">
        <v>491</v>
      </c>
      <c r="F5" s="452" t="s">
        <v>492</v>
      </c>
      <c r="G5" s="405"/>
      <c r="H5" s="403" t="s">
        <v>491</v>
      </c>
      <c r="I5" s="403" t="s">
        <v>492</v>
      </c>
      <c r="J5" s="453"/>
      <c r="K5" s="105" t="s">
        <v>491</v>
      </c>
      <c r="L5" s="105" t="s">
        <v>492</v>
      </c>
      <c r="M5" s="406"/>
      <c r="N5" s="403" t="s">
        <v>491</v>
      </c>
      <c r="O5" s="404" t="s">
        <v>492</v>
      </c>
    </row>
    <row r="6" spans="1:15" ht="9.75">
      <c r="A6" s="335"/>
      <c r="B6" s="408"/>
      <c r="C6" s="454"/>
      <c r="D6" s="408" t="s">
        <v>493</v>
      </c>
      <c r="E6" s="408" t="s">
        <v>493</v>
      </c>
      <c r="F6" s="408" t="s">
        <v>493</v>
      </c>
      <c r="G6" s="408" t="s">
        <v>493</v>
      </c>
      <c r="H6" s="408" t="s">
        <v>493</v>
      </c>
      <c r="I6" s="408" t="s">
        <v>493</v>
      </c>
      <c r="J6" s="335" t="s">
        <v>493</v>
      </c>
      <c r="K6" s="335" t="s">
        <v>493</v>
      </c>
      <c r="L6" s="335" t="s">
        <v>493</v>
      </c>
      <c r="M6" s="408" t="s">
        <v>493</v>
      </c>
      <c r="N6" s="408" t="s">
        <v>493</v>
      </c>
      <c r="O6" s="408" t="s">
        <v>495</v>
      </c>
    </row>
    <row r="7" spans="1:15" ht="12" customHeight="1">
      <c r="A7" s="58"/>
      <c r="B7" s="411" t="s">
        <v>513</v>
      </c>
      <c r="C7" s="60"/>
      <c r="D7" s="413">
        <v>7514</v>
      </c>
      <c r="E7" s="413">
        <v>7391</v>
      </c>
      <c r="F7" s="413">
        <v>123</v>
      </c>
      <c r="G7" s="413">
        <v>2454</v>
      </c>
      <c r="H7" s="413">
        <v>2197</v>
      </c>
      <c r="I7" s="413">
        <v>257</v>
      </c>
      <c r="J7" s="357" t="s">
        <v>219</v>
      </c>
      <c r="K7" s="357" t="s">
        <v>219</v>
      </c>
      <c r="L7" s="357" t="s">
        <v>219</v>
      </c>
      <c r="M7" s="455">
        <v>13419</v>
      </c>
      <c r="N7" s="455">
        <v>11563</v>
      </c>
      <c r="O7" s="455">
        <v>1856</v>
      </c>
    </row>
    <row r="8" spans="1:15" ht="12" customHeight="1">
      <c r="A8" s="58"/>
      <c r="B8" s="411" t="s">
        <v>497</v>
      </c>
      <c r="C8" s="60"/>
      <c r="D8" s="455">
        <v>7532.8</v>
      </c>
      <c r="E8" s="413">
        <v>7408.7</v>
      </c>
      <c r="F8" s="413">
        <v>124.1</v>
      </c>
      <c r="G8" s="413">
        <v>2457</v>
      </c>
      <c r="H8" s="413">
        <v>2203</v>
      </c>
      <c r="I8" s="413">
        <v>254</v>
      </c>
      <c r="J8" s="456">
        <v>2327.2</v>
      </c>
      <c r="K8" s="456">
        <v>2027</v>
      </c>
      <c r="L8" s="456">
        <v>301.2</v>
      </c>
      <c r="M8" s="455">
        <v>11326</v>
      </c>
      <c r="N8" s="455">
        <v>9755.2</v>
      </c>
      <c r="O8" s="455">
        <v>1570.8</v>
      </c>
    </row>
    <row r="9" spans="1:15" ht="12" customHeight="1">
      <c r="A9" s="58"/>
      <c r="B9" s="415" t="s">
        <v>498</v>
      </c>
      <c r="C9" s="60"/>
      <c r="D9" s="455">
        <v>7560.302</v>
      </c>
      <c r="E9" s="413">
        <v>7434.865</v>
      </c>
      <c r="F9" s="413">
        <v>125.437</v>
      </c>
      <c r="G9" s="413">
        <v>2458.99</v>
      </c>
      <c r="H9" s="413">
        <v>2207.985</v>
      </c>
      <c r="I9" s="413">
        <v>251.005</v>
      </c>
      <c r="J9" s="457">
        <v>2332.37</v>
      </c>
      <c r="K9" s="457">
        <v>2027</v>
      </c>
      <c r="L9" s="456">
        <v>300.715</v>
      </c>
      <c r="M9" s="455">
        <v>11426.345</v>
      </c>
      <c r="N9" s="455">
        <v>9896.042</v>
      </c>
      <c r="O9" s="455">
        <v>1530.303</v>
      </c>
    </row>
    <row r="10" spans="1:15" ht="6" customHeight="1">
      <c r="A10" s="17"/>
      <c r="B10" s="418"/>
      <c r="C10" s="21"/>
      <c r="D10" s="458"/>
      <c r="E10" s="458"/>
      <c r="F10" s="458"/>
      <c r="G10" s="458"/>
      <c r="H10" s="458"/>
      <c r="I10" s="458"/>
      <c r="J10" s="459"/>
      <c r="K10" s="459"/>
      <c r="L10" s="459"/>
      <c r="M10" s="458"/>
      <c r="N10" s="458"/>
      <c r="O10" s="458"/>
    </row>
    <row r="11" spans="1:15" ht="12" customHeight="1">
      <c r="A11" s="17"/>
      <c r="B11" s="423" t="s">
        <v>499</v>
      </c>
      <c r="C11" s="21"/>
      <c r="D11" s="234" t="s">
        <v>219</v>
      </c>
      <c r="E11" s="234" t="s">
        <v>219</v>
      </c>
      <c r="F11" s="234" t="s">
        <v>219</v>
      </c>
      <c r="G11" s="234" t="s">
        <v>219</v>
      </c>
      <c r="H11" s="234" t="s">
        <v>219</v>
      </c>
      <c r="I11" s="234" t="s">
        <v>219</v>
      </c>
      <c r="J11" s="427" t="s">
        <v>219</v>
      </c>
      <c r="K11" s="427" t="s">
        <v>219</v>
      </c>
      <c r="L11" s="427" t="s">
        <v>219</v>
      </c>
      <c r="M11" s="234" t="s">
        <v>219</v>
      </c>
      <c r="N11" s="234" t="s">
        <v>219</v>
      </c>
      <c r="O11" s="234" t="s">
        <v>219</v>
      </c>
    </row>
    <row r="12" spans="1:15" ht="12" customHeight="1">
      <c r="A12" s="17"/>
      <c r="B12" s="423" t="s">
        <v>500</v>
      </c>
      <c r="C12" s="21"/>
      <c r="D12" s="425">
        <v>15.461</v>
      </c>
      <c r="E12" s="424">
        <v>15.461</v>
      </c>
      <c r="F12" s="234" t="s">
        <v>219</v>
      </c>
      <c r="G12" s="425">
        <v>17.72</v>
      </c>
      <c r="H12" s="424">
        <v>17.72</v>
      </c>
      <c r="I12" s="234" t="s">
        <v>219</v>
      </c>
      <c r="J12" s="460">
        <v>51.418</v>
      </c>
      <c r="K12" s="460">
        <v>50.489</v>
      </c>
      <c r="L12" s="460">
        <v>0.929</v>
      </c>
      <c r="M12" s="234" t="s">
        <v>219</v>
      </c>
      <c r="N12" s="234" t="s">
        <v>219</v>
      </c>
      <c r="O12" s="234" t="s">
        <v>219</v>
      </c>
    </row>
    <row r="13" spans="1:15" ht="12" customHeight="1">
      <c r="A13" s="17"/>
      <c r="B13" s="423" t="s">
        <v>311</v>
      </c>
      <c r="C13" s="21"/>
      <c r="D13" s="425">
        <v>122.017</v>
      </c>
      <c r="E13" s="424">
        <v>122.017</v>
      </c>
      <c r="F13" s="234" t="s">
        <v>219</v>
      </c>
      <c r="G13" s="425">
        <v>54.32</v>
      </c>
      <c r="H13" s="424">
        <v>54.32</v>
      </c>
      <c r="I13" s="234" t="s">
        <v>219</v>
      </c>
      <c r="J13" s="460">
        <v>84.208</v>
      </c>
      <c r="K13" s="460">
        <v>75.206</v>
      </c>
      <c r="L13" s="460">
        <v>9.002</v>
      </c>
      <c r="M13" s="234">
        <v>2</v>
      </c>
      <c r="N13" s="234">
        <v>2.407</v>
      </c>
      <c r="O13" s="234" t="s">
        <v>219</v>
      </c>
    </row>
    <row r="14" spans="1:15" ht="12" customHeight="1">
      <c r="A14" s="17"/>
      <c r="B14" s="423" t="s">
        <v>313</v>
      </c>
      <c r="C14" s="21"/>
      <c r="D14" s="425">
        <v>78.121</v>
      </c>
      <c r="E14" s="424">
        <v>78.121</v>
      </c>
      <c r="F14" s="234" t="s">
        <v>219</v>
      </c>
      <c r="G14" s="425">
        <v>19.285</v>
      </c>
      <c r="H14" s="424">
        <v>19.285</v>
      </c>
      <c r="I14" s="234" t="s">
        <v>219</v>
      </c>
      <c r="J14" s="460">
        <v>103.28</v>
      </c>
      <c r="K14" s="460">
        <v>96.967</v>
      </c>
      <c r="L14" s="460">
        <v>6.313</v>
      </c>
      <c r="M14" s="234">
        <v>0.084</v>
      </c>
      <c r="N14" s="234">
        <v>0.084</v>
      </c>
      <c r="O14" s="234" t="s">
        <v>219</v>
      </c>
    </row>
    <row r="15" spans="1:15" ht="12" customHeight="1">
      <c r="A15" s="17"/>
      <c r="B15" s="423" t="s">
        <v>501</v>
      </c>
      <c r="C15" s="21"/>
      <c r="D15" s="425">
        <v>7344.7029999999995</v>
      </c>
      <c r="E15" s="424">
        <v>7219.266</v>
      </c>
      <c r="F15" s="425">
        <v>125.437</v>
      </c>
      <c r="G15" s="425">
        <v>2367.665</v>
      </c>
      <c r="H15" s="424">
        <v>2116.66</v>
      </c>
      <c r="I15" s="424">
        <v>251.005</v>
      </c>
      <c r="J15" s="460">
        <v>2093.464</v>
      </c>
      <c r="K15" s="461">
        <v>1808.993</v>
      </c>
      <c r="L15" s="461">
        <v>284.471</v>
      </c>
      <c r="M15" s="425">
        <v>11423.854</v>
      </c>
      <c r="N15" s="424">
        <v>9893.551</v>
      </c>
      <c r="O15" s="424">
        <v>1530.303</v>
      </c>
    </row>
    <row r="16" spans="1:15" ht="4.5" customHeight="1" thickBot="1">
      <c r="A16" s="37"/>
      <c r="B16" s="462"/>
      <c r="C16" s="40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</row>
    <row r="17" ht="4.5" customHeight="1" thickTop="1"/>
    <row r="18" ht="4.5" customHeight="1"/>
    <row r="19" ht="9.75">
      <c r="B19" s="463"/>
    </row>
    <row r="20" ht="9.75">
      <c r="B20" s="464"/>
    </row>
    <row r="21" ht="9.75">
      <c r="B21" s="464"/>
    </row>
    <row r="22" ht="9.75">
      <c r="B22" s="464"/>
    </row>
  </sheetData>
  <mergeCells count="13">
    <mergeCell ref="D4:D5"/>
    <mergeCell ref="G4:G5"/>
    <mergeCell ref="J4:J5"/>
    <mergeCell ref="K4:L4"/>
    <mergeCell ref="J3:L3"/>
    <mergeCell ref="B2:B5"/>
    <mergeCell ref="D2:O2"/>
    <mergeCell ref="D3:F3"/>
    <mergeCell ref="G3:I3"/>
    <mergeCell ref="M3:O3"/>
    <mergeCell ref="N4:O4"/>
    <mergeCell ref="M4:M5"/>
    <mergeCell ref="H4:I4"/>
  </mergeCells>
  <printOptions horizontalCentered="1"/>
  <pageMargins left="0.44" right="0.24" top="1.1811023622047245" bottom="1.1811023622047245" header="0.5118110236220472" footer="0.5118110236220472"/>
  <pageSetup horizontalDpi="600" verticalDpi="600" orientation="portrait" paperSize="9" scale="115" r:id="rId1"/>
  <headerFooter alignWithMargins="0">
    <oddHeader>&amp;R&amp;9&amp;F　道路延長（２段目）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19"/>
  <sheetViews>
    <sheetView view="pageBreakPreview" zoomScale="130" zoomScaleNormal="125" zoomScaleSheetLayoutView="130" workbookViewId="0" topLeftCell="A1">
      <selection activeCell="E13" sqref="E13"/>
    </sheetView>
  </sheetViews>
  <sheetFormatPr defaultColWidth="9.33203125" defaultRowHeight="9.75"/>
  <cols>
    <col min="1" max="1" width="4.16015625" style="1" customWidth="1"/>
    <col min="2" max="2" width="15" style="375" customWidth="1"/>
    <col min="3" max="3" width="1.0078125" style="1" customWidth="1"/>
    <col min="4" max="9" width="13" style="375" customWidth="1"/>
    <col min="10" max="10" width="1.0078125" style="1" customWidth="1"/>
    <col min="11" max="16384" width="9.66015625" style="1" customWidth="1"/>
  </cols>
  <sheetData>
    <row r="1" ht="3.75" customHeight="1" thickBot="1"/>
    <row r="2" spans="1:9" ht="13.5" customHeight="1" thickTop="1">
      <c r="A2" s="438"/>
      <c r="B2" s="368" t="s">
        <v>485</v>
      </c>
      <c r="C2" s="439"/>
      <c r="D2" s="373" t="s">
        <v>504</v>
      </c>
      <c r="E2" s="374"/>
      <c r="F2" s="374"/>
      <c r="G2" s="374"/>
      <c r="H2" s="374"/>
      <c r="I2" s="374"/>
    </row>
    <row r="3" spans="1:9" ht="19.5" customHeight="1">
      <c r="A3" s="14"/>
      <c r="B3" s="380"/>
      <c r="C3" s="442"/>
      <c r="D3" s="465" t="s">
        <v>505</v>
      </c>
      <c r="E3" s="388"/>
      <c r="F3" s="386" t="s">
        <v>506</v>
      </c>
      <c r="G3" s="466"/>
      <c r="H3" s="386" t="s">
        <v>507</v>
      </c>
      <c r="I3" s="467"/>
    </row>
    <row r="4" spans="1:9" ht="9" customHeight="1">
      <c r="A4" s="14"/>
      <c r="B4" s="380"/>
      <c r="C4" s="442"/>
      <c r="D4" s="397" t="s">
        <v>488</v>
      </c>
      <c r="E4" s="397" t="s">
        <v>491</v>
      </c>
      <c r="F4" s="397" t="s">
        <v>488</v>
      </c>
      <c r="G4" s="397" t="s">
        <v>491</v>
      </c>
      <c r="H4" s="397" t="s">
        <v>488</v>
      </c>
      <c r="I4" s="398" t="s">
        <v>491</v>
      </c>
    </row>
    <row r="5" spans="1:9" ht="9" customHeight="1">
      <c r="A5" s="450"/>
      <c r="B5" s="400"/>
      <c r="C5" s="451"/>
      <c r="D5" s="406"/>
      <c r="E5" s="406"/>
      <c r="F5" s="406"/>
      <c r="G5" s="406"/>
      <c r="H5" s="406"/>
      <c r="I5" s="407"/>
    </row>
    <row r="6" spans="1:9" ht="9.75">
      <c r="A6" s="335"/>
      <c r="B6" s="408"/>
      <c r="C6" s="454"/>
      <c r="D6" s="408" t="s">
        <v>493</v>
      </c>
      <c r="E6" s="408" t="s">
        <v>493</v>
      </c>
      <c r="F6" s="408" t="s">
        <v>493</v>
      </c>
      <c r="G6" s="408" t="s">
        <v>493</v>
      </c>
      <c r="H6" s="408" t="s">
        <v>493</v>
      </c>
      <c r="I6" s="408" t="s">
        <v>493</v>
      </c>
    </row>
    <row r="7" spans="1:9" ht="12" customHeight="1">
      <c r="A7" s="58"/>
      <c r="B7" s="411" t="s">
        <v>514</v>
      </c>
      <c r="C7" s="60"/>
      <c r="D7" s="468">
        <v>215</v>
      </c>
      <c r="E7" s="468">
        <v>215</v>
      </c>
      <c r="F7" s="468">
        <v>70</v>
      </c>
      <c r="G7" s="468">
        <v>70</v>
      </c>
      <c r="H7" s="468">
        <v>12</v>
      </c>
      <c r="I7" s="468">
        <v>12</v>
      </c>
    </row>
    <row r="8" spans="1:9" ht="12" customHeight="1">
      <c r="A8" s="58"/>
      <c r="B8" s="411" t="s">
        <v>515</v>
      </c>
      <c r="C8" s="60"/>
      <c r="D8" s="468">
        <v>218.2</v>
      </c>
      <c r="E8" s="468">
        <v>218.2</v>
      </c>
      <c r="F8" s="468">
        <v>69.9</v>
      </c>
      <c r="G8" s="468">
        <v>69.9</v>
      </c>
      <c r="H8" s="468">
        <v>11.8</v>
      </c>
      <c r="I8" s="468">
        <v>11.8</v>
      </c>
    </row>
    <row r="9" spans="1:9" ht="12" customHeight="1">
      <c r="A9" s="58"/>
      <c r="B9" s="415" t="s">
        <v>516</v>
      </c>
      <c r="C9" s="60"/>
      <c r="D9" s="469">
        <v>219.635</v>
      </c>
      <c r="E9" s="469">
        <v>219.635</v>
      </c>
      <c r="F9" s="469">
        <v>69.934</v>
      </c>
      <c r="G9" s="468">
        <v>69.934</v>
      </c>
      <c r="H9" s="468">
        <v>11.812999999999999</v>
      </c>
      <c r="I9" s="468">
        <v>11.812999999999999</v>
      </c>
    </row>
    <row r="10" spans="1:9" ht="6" customHeight="1">
      <c r="A10" s="17"/>
      <c r="B10" s="418"/>
      <c r="C10" s="21"/>
      <c r="D10" s="232"/>
      <c r="E10" s="232"/>
      <c r="F10" s="232"/>
      <c r="G10" s="232"/>
      <c r="H10" s="232"/>
      <c r="I10" s="232"/>
    </row>
    <row r="11" spans="1:9" ht="12" customHeight="1">
      <c r="A11" s="17"/>
      <c r="B11" s="423" t="s">
        <v>499</v>
      </c>
      <c r="C11" s="21"/>
      <c r="D11" s="234">
        <v>80.825</v>
      </c>
      <c r="E11" s="232">
        <v>80.825</v>
      </c>
      <c r="F11" s="234" t="s">
        <v>219</v>
      </c>
      <c r="G11" s="234" t="s">
        <v>219</v>
      </c>
      <c r="H11" s="234" t="s">
        <v>219</v>
      </c>
      <c r="I11" s="234" t="s">
        <v>219</v>
      </c>
    </row>
    <row r="12" spans="1:9" ht="12" customHeight="1">
      <c r="A12" s="17"/>
      <c r="B12" s="423" t="s">
        <v>500</v>
      </c>
      <c r="C12" s="21"/>
      <c r="D12" s="234">
        <v>138.81</v>
      </c>
      <c r="E12" s="232">
        <v>138.81</v>
      </c>
      <c r="F12" s="234" t="s">
        <v>219</v>
      </c>
      <c r="G12" s="234" t="s">
        <v>219</v>
      </c>
      <c r="H12" s="234">
        <v>4.536</v>
      </c>
      <c r="I12" s="234">
        <v>4.536</v>
      </c>
    </row>
    <row r="13" spans="1:9" ht="12" customHeight="1">
      <c r="A13" s="17"/>
      <c r="B13" s="423" t="s">
        <v>311</v>
      </c>
      <c r="C13" s="21"/>
      <c r="D13" s="234" t="s">
        <v>219</v>
      </c>
      <c r="E13" s="234" t="s">
        <v>219</v>
      </c>
      <c r="F13" s="234" t="s">
        <v>219</v>
      </c>
      <c r="G13" s="234" t="s">
        <v>219</v>
      </c>
      <c r="H13" s="234">
        <v>7.277</v>
      </c>
      <c r="I13" s="232">
        <v>7.277</v>
      </c>
    </row>
    <row r="14" spans="1:9" ht="12" customHeight="1">
      <c r="A14" s="17"/>
      <c r="B14" s="423" t="s">
        <v>313</v>
      </c>
      <c r="C14" s="21"/>
      <c r="D14" s="234" t="s">
        <v>219</v>
      </c>
      <c r="E14" s="234" t="s">
        <v>219</v>
      </c>
      <c r="F14" s="234">
        <v>51.802</v>
      </c>
      <c r="G14" s="234">
        <v>51.802</v>
      </c>
      <c r="H14" s="234" t="s">
        <v>219</v>
      </c>
      <c r="I14" s="234" t="s">
        <v>219</v>
      </c>
    </row>
    <row r="15" spans="1:9" ht="12" customHeight="1">
      <c r="A15" s="17"/>
      <c r="B15" s="423" t="s">
        <v>501</v>
      </c>
      <c r="C15" s="21"/>
      <c r="D15" s="234" t="s">
        <v>219</v>
      </c>
      <c r="E15" s="234" t="s">
        <v>219</v>
      </c>
      <c r="F15" s="234">
        <v>18.132</v>
      </c>
      <c r="G15" s="232">
        <v>18.132</v>
      </c>
      <c r="H15" s="234" t="s">
        <v>219</v>
      </c>
      <c r="I15" s="234" t="s">
        <v>219</v>
      </c>
    </row>
    <row r="16" spans="1:9" ht="4.5" customHeight="1" thickBot="1">
      <c r="A16" s="37"/>
      <c r="B16" s="462"/>
      <c r="C16" s="40"/>
      <c r="D16" s="462"/>
      <c r="E16" s="462"/>
      <c r="F16" s="462"/>
      <c r="G16" s="462"/>
      <c r="H16" s="462"/>
      <c r="I16" s="462"/>
    </row>
    <row r="17" ht="4.5" customHeight="1" thickTop="1"/>
    <row r="18" ht="4.5" customHeight="1"/>
    <row r="19" ht="9.75">
      <c r="B19" s="463"/>
    </row>
  </sheetData>
  <mergeCells count="11">
    <mergeCell ref="E4:E5"/>
    <mergeCell ref="G4:G5"/>
    <mergeCell ref="F4:F5"/>
    <mergeCell ref="B2:B5"/>
    <mergeCell ref="D2:I2"/>
    <mergeCell ref="D3:E3"/>
    <mergeCell ref="F3:G3"/>
    <mergeCell ref="H3:I3"/>
    <mergeCell ref="H4:H5"/>
    <mergeCell ref="I4:I5"/>
    <mergeCell ref="D4:D5"/>
  </mergeCells>
  <printOptions horizontalCentered="1"/>
  <pageMargins left="0.6" right="0.61" top="1.1811023622047245" bottom="1.1811023622047245" header="0.5118110236220472" footer="0.5118110236220472"/>
  <pageSetup horizontalDpi="600" verticalDpi="600" orientation="portrait" paperSize="9" scale="110" r:id="rId1"/>
  <headerFooter alignWithMargins="0">
    <oddHeader>&amp;R&amp;9&amp;F　道路延長（３段目）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O39"/>
  <sheetViews>
    <sheetView view="pageBreakPreview" zoomScale="130" zoomScaleNormal="125" zoomScaleSheetLayoutView="13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8" sqref="N8"/>
    </sheetView>
  </sheetViews>
  <sheetFormatPr defaultColWidth="9.33203125" defaultRowHeight="9.75"/>
  <cols>
    <col min="1" max="1" width="1.0078125" style="50" customWidth="1"/>
    <col min="2" max="2" width="15" style="50" customWidth="1"/>
    <col min="3" max="3" width="1.0078125" style="50" customWidth="1"/>
    <col min="4" max="4" width="10.33203125" style="50" customWidth="1"/>
    <col min="5" max="5" width="7.66015625" style="50" customWidth="1"/>
    <col min="6" max="7" width="11.16015625" style="50" customWidth="1"/>
    <col min="8" max="8" width="9.83203125" style="50" customWidth="1"/>
    <col min="9" max="9" width="13.16015625" style="50" bestFit="1" customWidth="1"/>
    <col min="10" max="10" width="8.33203125" style="50" customWidth="1"/>
    <col min="11" max="11" width="17" style="50" customWidth="1"/>
    <col min="12" max="12" width="15" style="50" customWidth="1"/>
    <col min="13" max="13" width="12.66015625" style="50" customWidth="1"/>
    <col min="14" max="14" width="6.16015625" style="50" customWidth="1"/>
    <col min="15" max="15" width="6" style="50" customWidth="1"/>
    <col min="16" max="16" width="9.83203125" style="50" bestFit="1" customWidth="1"/>
    <col min="17" max="17" width="12.66015625" style="50" bestFit="1" customWidth="1"/>
    <col min="18" max="20" width="9.83203125" style="50" bestFit="1" customWidth="1"/>
    <col min="21" max="16384" width="9.66015625" style="50" customWidth="1"/>
  </cols>
  <sheetData>
    <row r="1" ht="3" customHeight="1" thickBot="1"/>
    <row r="2" spans="1:13" ht="9.75" customHeight="1" thickTop="1">
      <c r="A2" s="239"/>
      <c r="B2" s="67" t="s">
        <v>485</v>
      </c>
      <c r="C2" s="241"/>
      <c r="D2" s="470" t="s">
        <v>518</v>
      </c>
      <c r="E2" s="69" t="s">
        <v>517</v>
      </c>
      <c r="F2" s="47"/>
      <c r="G2" s="47"/>
      <c r="H2" s="47"/>
      <c r="I2" s="47"/>
      <c r="J2" s="47"/>
      <c r="K2" s="47"/>
      <c r="L2" s="47"/>
      <c r="M2" s="47"/>
    </row>
    <row r="3" spans="1:13" ht="18" customHeight="1">
      <c r="A3" s="245"/>
      <c r="B3" s="347"/>
      <c r="C3" s="247"/>
      <c r="D3" s="471"/>
      <c r="E3" s="472" t="s">
        <v>486</v>
      </c>
      <c r="F3" s="472" t="s">
        <v>487</v>
      </c>
      <c r="G3" s="472" t="s">
        <v>475</v>
      </c>
      <c r="H3" s="473" t="s">
        <v>476</v>
      </c>
      <c r="I3" s="473" t="s">
        <v>511</v>
      </c>
      <c r="J3" s="474" t="s">
        <v>519</v>
      </c>
      <c r="K3" s="475" t="s">
        <v>520</v>
      </c>
      <c r="L3" s="106" t="s">
        <v>521</v>
      </c>
      <c r="M3" s="476" t="s">
        <v>522</v>
      </c>
    </row>
    <row r="4" spans="1:13" ht="5.25" customHeight="1">
      <c r="A4" s="335"/>
      <c r="B4" s="335"/>
      <c r="C4" s="454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0.5" customHeight="1">
      <c r="A5" s="58"/>
      <c r="B5" s="59" t="s">
        <v>523</v>
      </c>
      <c r="C5" s="60"/>
      <c r="D5" s="456">
        <v>8046</v>
      </c>
      <c r="E5" s="456">
        <v>228</v>
      </c>
      <c r="F5" s="456">
        <v>1219</v>
      </c>
      <c r="G5" s="456">
        <v>1289</v>
      </c>
      <c r="H5" s="456">
        <v>599</v>
      </c>
      <c r="I5" s="477">
        <v>0</v>
      </c>
      <c r="J5" s="456">
        <v>4402</v>
      </c>
      <c r="K5" s="456">
        <v>270</v>
      </c>
      <c r="L5" s="456">
        <v>19</v>
      </c>
      <c r="M5" s="456">
        <v>20</v>
      </c>
    </row>
    <row r="6" spans="1:13" ht="10.5" customHeight="1">
      <c r="A6" s="58"/>
      <c r="B6" s="59" t="s">
        <v>524</v>
      </c>
      <c r="C6" s="60"/>
      <c r="D6" s="456">
        <v>8216</v>
      </c>
      <c r="E6" s="456">
        <v>232</v>
      </c>
      <c r="F6" s="456">
        <v>1215</v>
      </c>
      <c r="G6" s="456">
        <v>1281</v>
      </c>
      <c r="H6" s="456">
        <v>600</v>
      </c>
      <c r="I6" s="478">
        <v>546</v>
      </c>
      <c r="J6" s="456">
        <v>4002</v>
      </c>
      <c r="K6" s="456">
        <v>291</v>
      </c>
      <c r="L6" s="456">
        <v>19</v>
      </c>
      <c r="M6" s="456">
        <v>20</v>
      </c>
    </row>
    <row r="7" spans="1:13" ht="10.5" customHeight="1">
      <c r="A7" s="58"/>
      <c r="B7" s="59" t="s">
        <v>525</v>
      </c>
      <c r="C7" s="60"/>
      <c r="D7" s="456">
        <v>8220</v>
      </c>
      <c r="E7" s="456">
        <v>232</v>
      </c>
      <c r="F7" s="456">
        <v>1215</v>
      </c>
      <c r="G7" s="456">
        <v>1275</v>
      </c>
      <c r="H7" s="456">
        <v>601</v>
      </c>
      <c r="I7" s="456">
        <v>577</v>
      </c>
      <c r="J7" s="456">
        <v>3995</v>
      </c>
      <c r="K7" s="456">
        <v>286</v>
      </c>
      <c r="L7" s="456">
        <v>19</v>
      </c>
      <c r="M7" s="456">
        <v>20</v>
      </c>
    </row>
    <row r="8" spans="1:13" ht="10.5" customHeight="1">
      <c r="A8" s="17"/>
      <c r="B8" s="16" t="s">
        <v>499</v>
      </c>
      <c r="C8" s="21"/>
      <c r="D8" s="479">
        <v>118</v>
      </c>
      <c r="E8" s="427">
        <v>0</v>
      </c>
      <c r="F8" s="427">
        <v>0</v>
      </c>
      <c r="G8" s="427">
        <v>0</v>
      </c>
      <c r="H8" s="427">
        <v>0</v>
      </c>
      <c r="I8" s="427"/>
      <c r="J8" s="427">
        <v>0</v>
      </c>
      <c r="K8" s="479">
        <v>118</v>
      </c>
      <c r="L8" s="427">
        <v>0</v>
      </c>
      <c r="M8" s="427">
        <v>0</v>
      </c>
    </row>
    <row r="9" spans="1:13" ht="10.5" customHeight="1">
      <c r="A9" s="17"/>
      <c r="B9" s="16" t="s">
        <v>500</v>
      </c>
      <c r="C9" s="21"/>
      <c r="D9" s="479">
        <v>674</v>
      </c>
      <c r="E9" s="479">
        <v>232</v>
      </c>
      <c r="F9" s="479">
        <v>202</v>
      </c>
      <c r="G9" s="479">
        <v>10</v>
      </c>
      <c r="H9" s="479">
        <v>8</v>
      </c>
      <c r="I9" s="479">
        <v>49</v>
      </c>
      <c r="J9" s="427"/>
      <c r="K9" s="479">
        <v>168</v>
      </c>
      <c r="L9" s="427">
        <v>0</v>
      </c>
      <c r="M9" s="479">
        <v>5</v>
      </c>
    </row>
    <row r="10" spans="1:13" ht="10.5" customHeight="1">
      <c r="A10" s="17"/>
      <c r="B10" s="16" t="s">
        <v>311</v>
      </c>
      <c r="C10" s="21"/>
      <c r="D10" s="479">
        <v>795</v>
      </c>
      <c r="E10" s="427">
        <v>0</v>
      </c>
      <c r="F10" s="479">
        <v>613</v>
      </c>
      <c r="G10" s="479">
        <v>60</v>
      </c>
      <c r="H10" s="479">
        <v>45</v>
      </c>
      <c r="I10" s="479">
        <v>61</v>
      </c>
      <c r="J10" s="427">
        <v>1</v>
      </c>
      <c r="K10" s="427">
        <v>0</v>
      </c>
      <c r="L10" s="427">
        <v>0</v>
      </c>
      <c r="M10" s="479">
        <v>15</v>
      </c>
    </row>
    <row r="11" spans="1:13" ht="10.5" customHeight="1">
      <c r="A11" s="17"/>
      <c r="B11" s="16" t="s">
        <v>313</v>
      </c>
      <c r="C11" s="21"/>
      <c r="D11" s="479">
        <v>535</v>
      </c>
      <c r="E11" s="427">
        <v>0</v>
      </c>
      <c r="F11" s="479">
        <v>400</v>
      </c>
      <c r="G11" s="479">
        <v>32</v>
      </c>
      <c r="H11" s="479">
        <v>12</v>
      </c>
      <c r="I11" s="479">
        <v>78</v>
      </c>
      <c r="J11" s="427">
        <v>0</v>
      </c>
      <c r="K11" s="427">
        <v>0</v>
      </c>
      <c r="L11" s="479">
        <v>13</v>
      </c>
      <c r="M11" s="427">
        <v>0</v>
      </c>
    </row>
    <row r="12" spans="1:13" ht="10.5" customHeight="1">
      <c r="A12" s="17"/>
      <c r="B12" s="16" t="s">
        <v>501</v>
      </c>
      <c r="C12" s="21"/>
      <c r="D12" s="479">
        <v>6098</v>
      </c>
      <c r="E12" s="427">
        <v>0</v>
      </c>
      <c r="F12" s="427">
        <v>0</v>
      </c>
      <c r="G12" s="479">
        <v>1173</v>
      </c>
      <c r="H12" s="479">
        <v>536</v>
      </c>
      <c r="I12" s="479">
        <v>389</v>
      </c>
      <c r="J12" s="479">
        <v>3994</v>
      </c>
      <c r="K12" s="427">
        <v>0</v>
      </c>
      <c r="L12" s="479">
        <v>6</v>
      </c>
      <c r="M12" s="479" t="s">
        <v>219</v>
      </c>
    </row>
    <row r="13" spans="1:13" ht="6.75" customHeight="1" thickBot="1">
      <c r="A13" s="65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9.75" customHeight="1" thickTop="1">
      <c r="A14" s="239"/>
      <c r="B14" s="67" t="s">
        <v>485</v>
      </c>
      <c r="C14" s="241"/>
      <c r="D14" s="470" t="s">
        <v>526</v>
      </c>
      <c r="E14" s="69" t="s">
        <v>517</v>
      </c>
      <c r="F14" s="47"/>
      <c r="G14" s="47"/>
      <c r="H14" s="47"/>
      <c r="I14" s="47"/>
      <c r="J14" s="47"/>
      <c r="K14" s="47"/>
      <c r="L14" s="47"/>
      <c r="M14" s="47"/>
    </row>
    <row r="15" spans="1:13" ht="18" customHeight="1">
      <c r="A15" s="245"/>
      <c r="B15" s="347"/>
      <c r="C15" s="247"/>
      <c r="D15" s="471"/>
      <c r="E15" s="472" t="s">
        <v>486</v>
      </c>
      <c r="F15" s="472" t="s">
        <v>487</v>
      </c>
      <c r="G15" s="472" t="s">
        <v>475</v>
      </c>
      <c r="H15" s="473" t="s">
        <v>476</v>
      </c>
      <c r="I15" s="473" t="s">
        <v>511</v>
      </c>
      <c r="J15" s="474" t="s">
        <v>527</v>
      </c>
      <c r="K15" s="475" t="s">
        <v>520</v>
      </c>
      <c r="L15" s="106" t="s">
        <v>521</v>
      </c>
      <c r="M15" s="476" t="s">
        <v>522</v>
      </c>
    </row>
    <row r="16" spans="1:13" ht="9.75">
      <c r="A16" s="335"/>
      <c r="B16" s="335"/>
      <c r="C16" s="454"/>
      <c r="D16" s="335" t="s">
        <v>493</v>
      </c>
      <c r="E16" s="335" t="s">
        <v>493</v>
      </c>
      <c r="F16" s="335" t="s">
        <v>493</v>
      </c>
      <c r="G16" s="335" t="s">
        <v>493</v>
      </c>
      <c r="H16" s="335" t="s">
        <v>493</v>
      </c>
      <c r="I16" s="335"/>
      <c r="J16" s="335" t="s">
        <v>493</v>
      </c>
      <c r="K16" s="335" t="s">
        <v>493</v>
      </c>
      <c r="L16" s="335" t="s">
        <v>493</v>
      </c>
      <c r="M16" s="335" t="s">
        <v>493</v>
      </c>
    </row>
    <row r="17" spans="1:13" ht="10.5" customHeight="1">
      <c r="A17" s="58"/>
      <c r="B17" s="59" t="s">
        <v>523</v>
      </c>
      <c r="C17" s="60"/>
      <c r="D17" s="456">
        <v>285</v>
      </c>
      <c r="E17" s="456">
        <v>30</v>
      </c>
      <c r="F17" s="456">
        <v>44</v>
      </c>
      <c r="G17" s="456">
        <v>31</v>
      </c>
      <c r="H17" s="456">
        <v>10.347999999999999</v>
      </c>
      <c r="I17" s="477">
        <v>0</v>
      </c>
      <c r="J17" s="456">
        <v>54</v>
      </c>
      <c r="K17" s="456">
        <v>58</v>
      </c>
      <c r="L17" s="456">
        <v>54</v>
      </c>
      <c r="M17" s="456">
        <v>4</v>
      </c>
    </row>
    <row r="18" spans="1:13" ht="10.5" customHeight="1">
      <c r="A18" s="58"/>
      <c r="B18" s="59" t="s">
        <v>524</v>
      </c>
      <c r="C18" s="60"/>
      <c r="D18" s="456">
        <v>293.299</v>
      </c>
      <c r="E18" s="456">
        <v>30</v>
      </c>
      <c r="F18" s="456">
        <v>39</v>
      </c>
      <c r="G18" s="456">
        <v>30.8</v>
      </c>
      <c r="H18" s="456">
        <v>11</v>
      </c>
      <c r="I18" s="477">
        <v>17</v>
      </c>
      <c r="J18" s="456">
        <v>47.6</v>
      </c>
      <c r="K18" s="456">
        <v>60.3</v>
      </c>
      <c r="L18" s="456">
        <v>54.1</v>
      </c>
      <c r="M18" s="456">
        <v>3.9</v>
      </c>
    </row>
    <row r="19" spans="1:13" ht="10.5" customHeight="1">
      <c r="A19" s="58"/>
      <c r="B19" s="59" t="s">
        <v>525</v>
      </c>
      <c r="C19" s="60"/>
      <c r="D19" s="456">
        <v>293.73699999999997</v>
      </c>
      <c r="E19" s="456">
        <v>30.145</v>
      </c>
      <c r="F19" s="456">
        <v>39</v>
      </c>
      <c r="G19" s="456">
        <v>31.017</v>
      </c>
      <c r="H19" s="456">
        <v>11</v>
      </c>
      <c r="I19" s="456">
        <v>17</v>
      </c>
      <c r="J19" s="456">
        <v>47.553999999999995</v>
      </c>
      <c r="K19" s="456">
        <v>61.78</v>
      </c>
      <c r="L19" s="456">
        <v>54.07</v>
      </c>
      <c r="M19" s="456">
        <v>3.8369999999999997</v>
      </c>
    </row>
    <row r="20" spans="1:13" ht="10.5" customHeight="1">
      <c r="A20" s="17"/>
      <c r="B20" s="16" t="s">
        <v>499</v>
      </c>
      <c r="C20" s="21"/>
      <c r="D20" s="479">
        <v>20.294</v>
      </c>
      <c r="E20" s="427">
        <v>0</v>
      </c>
      <c r="F20" s="427">
        <v>0</v>
      </c>
      <c r="G20" s="427">
        <v>0</v>
      </c>
      <c r="H20" s="427">
        <v>0</v>
      </c>
      <c r="I20" s="427"/>
      <c r="J20" s="427">
        <v>0</v>
      </c>
      <c r="K20" s="479">
        <v>20.294</v>
      </c>
      <c r="L20" s="427">
        <v>0</v>
      </c>
      <c r="M20" s="427">
        <v>0</v>
      </c>
    </row>
    <row r="21" spans="1:13" ht="10.5" customHeight="1">
      <c r="A21" s="17"/>
      <c r="B21" s="16" t="s">
        <v>500</v>
      </c>
      <c r="C21" s="21"/>
      <c r="D21" s="479">
        <v>84.951</v>
      </c>
      <c r="E21" s="479">
        <v>30.145</v>
      </c>
      <c r="F21" s="479">
        <v>7.015</v>
      </c>
      <c r="G21" s="479">
        <v>0.264</v>
      </c>
      <c r="H21" s="479">
        <v>0.699</v>
      </c>
      <c r="I21" s="479">
        <v>3.587</v>
      </c>
      <c r="J21" s="427">
        <v>0</v>
      </c>
      <c r="K21" s="479">
        <v>41.486</v>
      </c>
      <c r="L21" s="427">
        <v>0</v>
      </c>
      <c r="M21" s="479">
        <v>1.755</v>
      </c>
    </row>
    <row r="22" spans="1:13" ht="10.5" customHeight="1">
      <c r="A22" s="17"/>
      <c r="B22" s="16" t="s">
        <v>311</v>
      </c>
      <c r="C22" s="21"/>
      <c r="D22" s="479">
        <v>29.788000000000004</v>
      </c>
      <c r="E22" s="427">
        <v>0</v>
      </c>
      <c r="F22" s="479">
        <v>20.35</v>
      </c>
      <c r="G22" s="479">
        <v>3.01</v>
      </c>
      <c r="H22" s="479">
        <v>2.486</v>
      </c>
      <c r="I22" s="479">
        <v>1.85</v>
      </c>
      <c r="J22" s="427">
        <v>0.01</v>
      </c>
      <c r="K22" s="427">
        <v>0</v>
      </c>
      <c r="L22" s="427">
        <v>0</v>
      </c>
      <c r="M22" s="479">
        <v>2.082</v>
      </c>
    </row>
    <row r="23" spans="1:13" ht="10.5" customHeight="1">
      <c r="A23" s="17"/>
      <c r="B23" s="16" t="s">
        <v>313</v>
      </c>
      <c r="C23" s="21"/>
      <c r="D23" s="479">
        <v>56.297999999999995</v>
      </c>
      <c r="E23" s="427">
        <v>0</v>
      </c>
      <c r="F23" s="479">
        <v>12.402</v>
      </c>
      <c r="G23" s="479">
        <v>0.839</v>
      </c>
      <c r="H23" s="479">
        <v>1.022</v>
      </c>
      <c r="I23" s="479">
        <v>3.058</v>
      </c>
      <c r="J23" s="427">
        <v>0</v>
      </c>
      <c r="K23" s="427">
        <v>0</v>
      </c>
      <c r="L23" s="479">
        <v>38.977</v>
      </c>
      <c r="M23" s="427">
        <v>0</v>
      </c>
    </row>
    <row r="24" spans="1:13" ht="10.5" customHeight="1">
      <c r="A24" s="17"/>
      <c r="B24" s="16" t="s">
        <v>501</v>
      </c>
      <c r="C24" s="21"/>
      <c r="D24" s="479">
        <v>102.40599999999999</v>
      </c>
      <c r="E24" s="427">
        <v>0</v>
      </c>
      <c r="F24" s="427">
        <v>0</v>
      </c>
      <c r="G24" s="479">
        <v>26.904</v>
      </c>
      <c r="H24" s="479">
        <v>6.21</v>
      </c>
      <c r="I24" s="479">
        <v>6.655</v>
      </c>
      <c r="J24" s="479">
        <v>47.544</v>
      </c>
      <c r="K24" s="427">
        <v>0</v>
      </c>
      <c r="L24" s="479">
        <v>15.093</v>
      </c>
      <c r="M24" s="427">
        <v>0</v>
      </c>
    </row>
    <row r="25" spans="1:13" ht="4.5" customHeight="1" thickBot="1">
      <c r="A25" s="65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2" customHeight="1" thickTop="1">
      <c r="A26" s="239"/>
      <c r="B26" s="67" t="s">
        <v>485</v>
      </c>
      <c r="C26" s="241"/>
      <c r="D26" s="69" t="s">
        <v>528</v>
      </c>
      <c r="E26" s="200"/>
      <c r="F26" s="200"/>
      <c r="G26" s="200"/>
      <c r="H26" s="200"/>
      <c r="I26" s="200"/>
      <c r="J26" s="200"/>
      <c r="K26" s="200"/>
      <c r="L26" s="200"/>
      <c r="M26" s="338"/>
    </row>
    <row r="27" spans="1:13" ht="18">
      <c r="A27" s="245"/>
      <c r="B27" s="347"/>
      <c r="C27" s="247"/>
      <c r="D27" s="480" t="s">
        <v>486</v>
      </c>
      <c r="E27" s="481"/>
      <c r="F27" s="472" t="s">
        <v>487</v>
      </c>
      <c r="G27" s="472" t="s">
        <v>475</v>
      </c>
      <c r="H27" s="482" t="s">
        <v>476</v>
      </c>
      <c r="I27" s="473" t="s">
        <v>511</v>
      </c>
      <c r="J27" s="474" t="s">
        <v>529</v>
      </c>
      <c r="K27" s="475" t="s">
        <v>520</v>
      </c>
      <c r="L27" s="106" t="s">
        <v>521</v>
      </c>
      <c r="M27" s="476" t="s">
        <v>522</v>
      </c>
    </row>
    <row r="28" spans="1:13" ht="9.75">
      <c r="A28" s="335"/>
      <c r="B28" s="335"/>
      <c r="C28" s="454"/>
      <c r="D28" s="483" t="s">
        <v>530</v>
      </c>
      <c r="E28" s="484"/>
      <c r="F28" s="335" t="s">
        <v>530</v>
      </c>
      <c r="G28" s="335" t="s">
        <v>530</v>
      </c>
      <c r="H28" s="335"/>
      <c r="I28" s="335"/>
      <c r="J28" s="335" t="s">
        <v>530</v>
      </c>
      <c r="K28" s="335" t="s">
        <v>530</v>
      </c>
      <c r="L28" s="335" t="s">
        <v>530</v>
      </c>
      <c r="M28" s="335" t="s">
        <v>530</v>
      </c>
    </row>
    <row r="29" spans="1:13" ht="10.5" customHeight="1">
      <c r="A29" s="58"/>
      <c r="B29" s="59" t="s">
        <v>523</v>
      </c>
      <c r="C29" s="60"/>
      <c r="D29" s="485">
        <v>385919</v>
      </c>
      <c r="E29" s="486"/>
      <c r="F29" s="487">
        <v>480753</v>
      </c>
      <c r="G29" s="487">
        <v>313791</v>
      </c>
      <c r="H29" s="487">
        <v>125451</v>
      </c>
      <c r="I29" s="357" t="s">
        <v>531</v>
      </c>
      <c r="J29" s="357" t="s">
        <v>531</v>
      </c>
      <c r="K29" s="487">
        <v>987236</v>
      </c>
      <c r="L29" s="487">
        <v>1543474</v>
      </c>
      <c r="M29" s="487">
        <v>34601</v>
      </c>
    </row>
    <row r="30" spans="1:13" ht="10.5" customHeight="1">
      <c r="A30" s="58"/>
      <c r="B30" s="59" t="s">
        <v>524</v>
      </c>
      <c r="C30" s="60"/>
      <c r="D30" s="485">
        <v>385913</v>
      </c>
      <c r="E30" s="486"/>
      <c r="F30" s="487">
        <v>414453</v>
      </c>
      <c r="G30" s="487">
        <v>308485</v>
      </c>
      <c r="H30" s="487">
        <v>125532</v>
      </c>
      <c r="I30" s="487">
        <v>83506</v>
      </c>
      <c r="J30" s="357" t="s">
        <v>531</v>
      </c>
      <c r="K30" s="487">
        <v>1048953</v>
      </c>
      <c r="L30" s="487">
        <v>1553232</v>
      </c>
      <c r="M30" s="487">
        <v>35588</v>
      </c>
    </row>
    <row r="31" spans="1:14" ht="10.5" customHeight="1">
      <c r="A31" s="58"/>
      <c r="B31" s="59" t="s">
        <v>525</v>
      </c>
      <c r="C31" s="60"/>
      <c r="D31" s="485" t="e">
        <f>SUM(D32:E36)</f>
        <v>#REF!</v>
      </c>
      <c r="E31" s="486"/>
      <c r="F31" s="487">
        <f aca="true" t="shared" si="0" ref="F31:M31">SUM(F32:F36)</f>
        <v>425097</v>
      </c>
      <c r="G31" s="487">
        <f t="shared" si="0"/>
        <v>309387</v>
      </c>
      <c r="H31" s="487">
        <f t="shared" si="0"/>
        <v>125656</v>
      </c>
      <c r="I31" s="487">
        <f t="shared" si="0"/>
        <v>135439</v>
      </c>
      <c r="J31" s="487">
        <f t="shared" si="0"/>
        <v>82</v>
      </c>
      <c r="K31" s="487">
        <f t="shared" si="0"/>
        <v>1241986.6</v>
      </c>
      <c r="L31" s="487">
        <f t="shared" si="0"/>
        <v>1553232</v>
      </c>
      <c r="M31" s="487">
        <f t="shared" si="0"/>
        <v>35588</v>
      </c>
      <c r="N31" s="488"/>
    </row>
    <row r="32" spans="1:13" ht="10.5" customHeight="1">
      <c r="A32" s="17"/>
      <c r="B32" s="16" t="s">
        <v>499</v>
      </c>
      <c r="C32" s="21"/>
      <c r="D32" s="489" t="s">
        <v>532</v>
      </c>
      <c r="E32" s="490"/>
      <c r="F32" s="491" t="s">
        <v>219</v>
      </c>
      <c r="G32" s="491" t="s">
        <v>219</v>
      </c>
      <c r="H32" s="491" t="s">
        <v>219</v>
      </c>
      <c r="I32" s="491" t="s">
        <v>219</v>
      </c>
      <c r="J32" s="491" t="s">
        <v>219</v>
      </c>
      <c r="K32" s="492">
        <v>431283.6</v>
      </c>
      <c r="L32" s="491" t="s">
        <v>219</v>
      </c>
      <c r="M32" s="491" t="s">
        <v>219</v>
      </c>
    </row>
    <row r="33" spans="1:13" ht="10.5" customHeight="1">
      <c r="A33" s="17"/>
      <c r="B33" s="16" t="s">
        <v>500</v>
      </c>
      <c r="C33" s="21"/>
      <c r="D33" s="493" t="e">
        <f>SUM(#REF!)</f>
        <v>#REF!</v>
      </c>
      <c r="E33" s="494"/>
      <c r="F33" s="492">
        <v>71783</v>
      </c>
      <c r="G33" s="492">
        <v>4075</v>
      </c>
      <c r="H33" s="492">
        <v>13837</v>
      </c>
      <c r="I33" s="492">
        <v>48202</v>
      </c>
      <c r="J33" s="491" t="s">
        <v>219</v>
      </c>
      <c r="K33" s="492">
        <v>810703</v>
      </c>
      <c r="L33" s="491" t="s">
        <v>219</v>
      </c>
      <c r="M33" s="492">
        <v>13159</v>
      </c>
    </row>
    <row r="34" spans="1:13" ht="10.5" customHeight="1">
      <c r="A34" s="17"/>
      <c r="B34" s="16" t="s">
        <v>311</v>
      </c>
      <c r="C34" s="21"/>
      <c r="D34" s="489" t="s">
        <v>532</v>
      </c>
      <c r="E34" s="490"/>
      <c r="F34" s="492">
        <v>222414</v>
      </c>
      <c r="G34" s="492">
        <v>46672</v>
      </c>
      <c r="H34" s="492">
        <v>47999</v>
      </c>
      <c r="I34" s="492">
        <v>17643</v>
      </c>
      <c r="J34" s="479">
        <v>82</v>
      </c>
      <c r="K34" s="491" t="s">
        <v>219</v>
      </c>
      <c r="L34" s="491" t="s">
        <v>219</v>
      </c>
      <c r="M34" s="492">
        <v>22429</v>
      </c>
    </row>
    <row r="35" spans="1:13" ht="10.5" customHeight="1">
      <c r="A35" s="17"/>
      <c r="B35" s="16" t="s">
        <v>313</v>
      </c>
      <c r="C35" s="21"/>
      <c r="D35" s="489" t="s">
        <v>532</v>
      </c>
      <c r="E35" s="490"/>
      <c r="F35" s="492">
        <v>130900</v>
      </c>
      <c r="G35" s="492">
        <v>9782</v>
      </c>
      <c r="H35" s="492">
        <v>12139</v>
      </c>
      <c r="I35" s="492">
        <v>30603</v>
      </c>
      <c r="J35" s="491" t="s">
        <v>219</v>
      </c>
      <c r="K35" s="491" t="s">
        <v>219</v>
      </c>
      <c r="L35" s="492">
        <v>1278997</v>
      </c>
      <c r="M35" s="491" t="s">
        <v>219</v>
      </c>
    </row>
    <row r="36" spans="1:13" ht="10.5" customHeight="1">
      <c r="A36" s="17"/>
      <c r="B36" s="16" t="s">
        <v>501</v>
      </c>
      <c r="C36" s="21"/>
      <c r="D36" s="489" t="s">
        <v>532</v>
      </c>
      <c r="E36" s="490"/>
      <c r="F36" s="492" t="s">
        <v>219</v>
      </c>
      <c r="G36" s="492">
        <v>248858</v>
      </c>
      <c r="H36" s="492">
        <v>51681</v>
      </c>
      <c r="I36" s="492">
        <v>38991</v>
      </c>
      <c r="J36" s="491" t="s">
        <v>219</v>
      </c>
      <c r="K36" s="491" t="s">
        <v>219</v>
      </c>
      <c r="L36" s="492">
        <v>274235</v>
      </c>
      <c r="M36" s="491" t="s">
        <v>219</v>
      </c>
    </row>
    <row r="37" spans="1:13" ht="3" customHeight="1" thickBot="1">
      <c r="A37" s="65"/>
      <c r="B37" s="65"/>
      <c r="C37" s="66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ht="4.5" customHeight="1" thickTop="1"/>
    <row r="39" spans="2:15" ht="9.75"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</row>
  </sheetData>
  <mergeCells count="19">
    <mergeCell ref="D32:E32"/>
    <mergeCell ref="D29:E29"/>
    <mergeCell ref="D28:E28"/>
    <mergeCell ref="D30:E30"/>
    <mergeCell ref="D31:E31"/>
    <mergeCell ref="B2:B3"/>
    <mergeCell ref="D2:D3"/>
    <mergeCell ref="E2:M2"/>
    <mergeCell ref="B26:B27"/>
    <mergeCell ref="E14:M14"/>
    <mergeCell ref="B14:B15"/>
    <mergeCell ref="D14:D15"/>
    <mergeCell ref="D26:M26"/>
    <mergeCell ref="D27:E27"/>
    <mergeCell ref="D35:E35"/>
    <mergeCell ref="D33:E33"/>
    <mergeCell ref="D36:E36"/>
    <mergeCell ref="D34:E34"/>
    <mergeCell ref="B39:O39"/>
  </mergeCells>
  <printOptions horizontalCentered="1"/>
  <pageMargins left="0.63" right="0.42" top="1.1811023622047245" bottom="1.1811023622047245" header="0.74" footer="0.5118110236220472"/>
  <pageSetup horizontalDpi="600" verticalDpi="600" orientation="portrait" paperSize="9" scale="105" r:id="rId1"/>
  <headerFooter alignWithMargins="0">
    <oddHeader>&amp;R&amp;9&amp;F　橋りょう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="145" zoomScaleNormal="125" zoomScaleSheetLayoutView="14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1" sqref="H21"/>
    </sheetView>
  </sheetViews>
  <sheetFormatPr defaultColWidth="9.33203125" defaultRowHeight="9.75"/>
  <cols>
    <col min="1" max="1" width="1.0078125" style="1" customWidth="1"/>
    <col min="2" max="2" width="16" style="1" customWidth="1"/>
    <col min="3" max="3" width="1.0078125" style="1" customWidth="1"/>
    <col min="4" max="4" width="15.83203125" style="1" customWidth="1"/>
    <col min="5" max="5" width="15.66015625" style="1" customWidth="1"/>
    <col min="6" max="6" width="15.83203125" style="1" customWidth="1"/>
    <col min="7" max="7" width="16" style="1" customWidth="1"/>
    <col min="8" max="8" width="15.66015625" style="1" customWidth="1"/>
    <col min="9" max="9" width="14.33203125" style="1" customWidth="1"/>
    <col min="10" max="12" width="18" style="1" customWidth="1"/>
    <col min="13" max="13" width="1.0078125" style="1" customWidth="1"/>
    <col min="14" max="16384" width="9.66015625" style="1" customWidth="1"/>
  </cols>
  <sheetData>
    <row r="1" ht="3" customHeight="1" thickBot="1"/>
    <row r="2" spans="1:9" ht="14.25" customHeight="1" thickTop="1">
      <c r="A2" s="51"/>
      <c r="B2" s="51" t="s">
        <v>485</v>
      </c>
      <c r="C2" s="52"/>
      <c r="D2" s="53" t="s">
        <v>56</v>
      </c>
      <c r="E2" s="53" t="s">
        <v>486</v>
      </c>
      <c r="F2" s="53" t="s">
        <v>487</v>
      </c>
      <c r="G2" s="53" t="s">
        <v>475</v>
      </c>
      <c r="H2" s="54" t="s">
        <v>476</v>
      </c>
      <c r="I2" s="54" t="s">
        <v>535</v>
      </c>
    </row>
    <row r="3" spans="1:9" ht="3.75" customHeight="1">
      <c r="A3" s="221"/>
      <c r="B3" s="221"/>
      <c r="C3" s="222"/>
      <c r="D3" s="221"/>
      <c r="E3" s="221"/>
      <c r="F3" s="221"/>
      <c r="G3" s="221"/>
      <c r="H3" s="221"/>
      <c r="I3" s="50"/>
    </row>
    <row r="4" spans="1:9" ht="10.5" customHeight="1">
      <c r="A4" s="58"/>
      <c r="B4" s="59" t="s">
        <v>536</v>
      </c>
      <c r="C4" s="60"/>
      <c r="D4" s="61">
        <v>1392</v>
      </c>
      <c r="E4" s="61">
        <v>45</v>
      </c>
      <c r="F4" s="61">
        <v>110</v>
      </c>
      <c r="G4" s="61">
        <v>514</v>
      </c>
      <c r="H4" s="61">
        <v>224</v>
      </c>
      <c r="I4" s="496" t="s">
        <v>40</v>
      </c>
    </row>
    <row r="5" spans="1:9" ht="10.5" customHeight="1">
      <c r="A5" s="58"/>
      <c r="B5" s="59" t="s">
        <v>183</v>
      </c>
      <c r="C5" s="60"/>
      <c r="D5" s="61">
        <v>1445</v>
      </c>
      <c r="E5" s="61">
        <v>45</v>
      </c>
      <c r="F5" s="61">
        <v>104</v>
      </c>
      <c r="G5" s="61">
        <v>514</v>
      </c>
      <c r="H5" s="61">
        <v>224</v>
      </c>
      <c r="I5" s="322">
        <v>60</v>
      </c>
    </row>
    <row r="6" spans="1:9" ht="10.5" customHeight="1">
      <c r="A6" s="58"/>
      <c r="B6" s="59" t="s">
        <v>537</v>
      </c>
      <c r="C6" s="60"/>
      <c r="D6" s="61">
        <v>1425</v>
      </c>
      <c r="E6" s="61">
        <v>45</v>
      </c>
      <c r="F6" s="61">
        <v>90</v>
      </c>
      <c r="G6" s="61">
        <v>514</v>
      </c>
      <c r="H6" s="61">
        <v>226</v>
      </c>
      <c r="I6" s="61">
        <v>56</v>
      </c>
    </row>
    <row r="7" spans="1:9" ht="10.5" customHeight="1">
      <c r="A7" s="17"/>
      <c r="B7" s="16" t="s">
        <v>499</v>
      </c>
      <c r="C7" s="21"/>
      <c r="D7" s="42">
        <v>9</v>
      </c>
      <c r="E7" s="194" t="s">
        <v>219</v>
      </c>
      <c r="F7" s="194" t="s">
        <v>219</v>
      </c>
      <c r="G7" s="194" t="s">
        <v>219</v>
      </c>
      <c r="H7" s="194" t="s">
        <v>219</v>
      </c>
      <c r="I7" s="497" t="s">
        <v>219</v>
      </c>
    </row>
    <row r="8" spans="1:9" ht="10.5" customHeight="1">
      <c r="A8" s="17"/>
      <c r="B8" s="16" t="s">
        <v>500</v>
      </c>
      <c r="C8" s="21"/>
      <c r="D8" s="42">
        <v>82</v>
      </c>
      <c r="E8" s="42">
        <v>45</v>
      </c>
      <c r="F8" s="42">
        <v>12</v>
      </c>
      <c r="G8" s="42">
        <v>1</v>
      </c>
      <c r="H8" s="42">
        <v>8</v>
      </c>
      <c r="I8" s="497" t="s">
        <v>219</v>
      </c>
    </row>
    <row r="9" spans="1:9" ht="10.5" customHeight="1">
      <c r="A9" s="17"/>
      <c r="B9" s="16" t="s">
        <v>311</v>
      </c>
      <c r="C9" s="21"/>
      <c r="D9" s="42">
        <v>98</v>
      </c>
      <c r="E9" s="194" t="s">
        <v>219</v>
      </c>
      <c r="F9" s="42">
        <v>51</v>
      </c>
      <c r="G9" s="42">
        <v>27</v>
      </c>
      <c r="H9" s="42">
        <v>16</v>
      </c>
      <c r="I9" s="50">
        <v>3</v>
      </c>
    </row>
    <row r="10" spans="1:9" ht="10.5" customHeight="1">
      <c r="A10" s="17"/>
      <c r="B10" s="16" t="s">
        <v>313</v>
      </c>
      <c r="C10" s="21"/>
      <c r="D10" s="42">
        <v>72</v>
      </c>
      <c r="E10" s="194" t="s">
        <v>219</v>
      </c>
      <c r="F10" s="42">
        <v>27</v>
      </c>
      <c r="G10" s="42">
        <v>18</v>
      </c>
      <c r="H10" s="42">
        <v>11</v>
      </c>
      <c r="I10" s="50">
        <v>2</v>
      </c>
    </row>
    <row r="11" spans="1:9" ht="10.5" customHeight="1">
      <c r="A11" s="17"/>
      <c r="B11" s="16" t="s">
        <v>501</v>
      </c>
      <c r="C11" s="21"/>
      <c r="D11" s="42">
        <v>1164</v>
      </c>
      <c r="E11" s="194" t="s">
        <v>219</v>
      </c>
      <c r="F11" s="194" t="s">
        <v>219</v>
      </c>
      <c r="G11" s="42">
        <v>468</v>
      </c>
      <c r="H11" s="42">
        <v>191</v>
      </c>
      <c r="I11" s="50">
        <v>51</v>
      </c>
    </row>
    <row r="12" spans="1:9" ht="5.25" customHeight="1" thickBot="1">
      <c r="A12" s="37"/>
      <c r="B12" s="37"/>
      <c r="C12" s="40"/>
      <c r="D12" s="37"/>
      <c r="E12" s="37"/>
      <c r="F12" s="37"/>
      <c r="G12" s="37"/>
      <c r="H12" s="37"/>
      <c r="I12" s="37"/>
    </row>
    <row r="13" spans="1:7" ht="14.25" customHeight="1" thickTop="1">
      <c r="A13" s="51"/>
      <c r="B13" s="51" t="s">
        <v>485</v>
      </c>
      <c r="C13" s="52"/>
      <c r="D13" s="53" t="s">
        <v>533</v>
      </c>
      <c r="E13" s="498" t="s">
        <v>538</v>
      </c>
      <c r="F13" s="499" t="s">
        <v>539</v>
      </c>
      <c r="G13" s="500" t="s">
        <v>534</v>
      </c>
    </row>
    <row r="14" spans="1:7" ht="3.75" customHeight="1">
      <c r="A14" s="221"/>
      <c r="B14" s="221"/>
      <c r="C14" s="222"/>
      <c r="D14" s="221"/>
      <c r="E14" s="221"/>
      <c r="F14" s="251"/>
      <c r="G14" s="251"/>
    </row>
    <row r="15" spans="1:7" ht="10.5" customHeight="1">
      <c r="A15" s="58"/>
      <c r="B15" s="59" t="s">
        <v>540</v>
      </c>
      <c r="C15" s="60"/>
      <c r="D15" s="61">
        <v>452</v>
      </c>
      <c r="E15" s="61">
        <v>28</v>
      </c>
      <c r="F15" s="61">
        <v>18</v>
      </c>
      <c r="G15" s="61">
        <v>1</v>
      </c>
    </row>
    <row r="16" spans="1:7" ht="10.5" customHeight="1">
      <c r="A16" s="58"/>
      <c r="B16" s="59" t="s">
        <v>541</v>
      </c>
      <c r="C16" s="60"/>
      <c r="D16" s="61">
        <v>451</v>
      </c>
      <c r="E16" s="61">
        <v>28</v>
      </c>
      <c r="F16" s="61">
        <v>18</v>
      </c>
      <c r="G16" s="61">
        <v>1</v>
      </c>
    </row>
    <row r="17" spans="1:7" ht="10.5" customHeight="1">
      <c r="A17" s="58"/>
      <c r="B17" s="59" t="s">
        <v>542</v>
      </c>
      <c r="C17" s="60"/>
      <c r="D17" s="61">
        <v>450</v>
      </c>
      <c r="E17" s="61">
        <v>25</v>
      </c>
      <c r="F17" s="61">
        <v>18</v>
      </c>
      <c r="G17" s="61">
        <v>1</v>
      </c>
    </row>
    <row r="18" spans="1:7" ht="10.5" customHeight="1">
      <c r="A18" s="17"/>
      <c r="B18" s="16" t="s">
        <v>499</v>
      </c>
      <c r="C18" s="21"/>
      <c r="D18" s="194" t="s">
        <v>219</v>
      </c>
      <c r="E18" s="42">
        <v>9</v>
      </c>
      <c r="F18" s="194" t="s">
        <v>219</v>
      </c>
      <c r="G18" s="194" t="s">
        <v>219</v>
      </c>
    </row>
    <row r="19" spans="1:7" ht="10.5" customHeight="1">
      <c r="A19" s="17"/>
      <c r="B19" s="16" t="s">
        <v>500</v>
      </c>
      <c r="C19" s="21"/>
      <c r="D19" s="194" t="s">
        <v>219</v>
      </c>
      <c r="E19" s="42">
        <v>16</v>
      </c>
      <c r="F19" s="194" t="s">
        <v>219</v>
      </c>
      <c r="G19" s="194" t="s">
        <v>219</v>
      </c>
    </row>
    <row r="20" spans="1:7" ht="10.5" customHeight="1">
      <c r="A20" s="17"/>
      <c r="B20" s="16" t="s">
        <v>311</v>
      </c>
      <c r="C20" s="21"/>
      <c r="D20" s="194" t="s">
        <v>219</v>
      </c>
      <c r="E20" s="194" t="s">
        <v>219</v>
      </c>
      <c r="F20" s="194" t="s">
        <v>219</v>
      </c>
      <c r="G20" s="42">
        <v>1</v>
      </c>
    </row>
    <row r="21" spans="1:7" ht="10.5" customHeight="1">
      <c r="A21" s="17"/>
      <c r="B21" s="16" t="s">
        <v>313</v>
      </c>
      <c r="C21" s="21"/>
      <c r="D21" s="194" t="s">
        <v>219</v>
      </c>
      <c r="E21" s="194" t="s">
        <v>219</v>
      </c>
      <c r="F21" s="42">
        <v>14</v>
      </c>
      <c r="G21" s="194" t="s">
        <v>219</v>
      </c>
    </row>
    <row r="22" spans="1:7" ht="10.5" customHeight="1">
      <c r="A22" s="17"/>
      <c r="B22" s="16" t="s">
        <v>501</v>
      </c>
      <c r="C22" s="21"/>
      <c r="D22" s="42">
        <v>450</v>
      </c>
      <c r="E22" s="194" t="s">
        <v>219</v>
      </c>
      <c r="F22" s="42">
        <v>4</v>
      </c>
      <c r="G22" s="194" t="s">
        <v>219</v>
      </c>
    </row>
    <row r="23" spans="1:7" ht="4.5" customHeight="1" thickBot="1">
      <c r="A23" s="37"/>
      <c r="B23" s="37"/>
      <c r="C23" s="40"/>
      <c r="D23" s="37"/>
      <c r="E23" s="37"/>
      <c r="F23" s="37"/>
      <c r="G23" s="37"/>
    </row>
    <row r="24" ht="3" customHeight="1" thickTop="1"/>
    <row r="26" spans="4:7" ht="21.75" customHeight="1">
      <c r="D26" s="501"/>
      <c r="E26" s="501"/>
      <c r="F26" s="501"/>
      <c r="G26" s="501"/>
    </row>
    <row r="27" ht="15" customHeight="1">
      <c r="B27" s="16"/>
    </row>
    <row r="28" ht="15" customHeight="1">
      <c r="B28" s="16"/>
    </row>
    <row r="29" ht="15" customHeight="1">
      <c r="B29" s="16"/>
    </row>
    <row r="30" ht="15" customHeight="1">
      <c r="B30" s="16"/>
    </row>
    <row r="31" ht="15" customHeight="1">
      <c r="B31" s="1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scale="110" r:id="rId1"/>
  <headerFooter alignWithMargins="0">
    <oddHeader>&amp;R&amp;9&amp;F　鉄道との立体交差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45" zoomScaleNormal="125" zoomScaleSheetLayoutView="14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" sqref="O1:P16384"/>
    </sheetView>
  </sheetViews>
  <sheetFormatPr defaultColWidth="9.33203125" defaultRowHeight="9.75"/>
  <cols>
    <col min="1" max="1" width="1.0078125" style="50" customWidth="1"/>
    <col min="2" max="2" width="15" style="50" customWidth="1"/>
    <col min="3" max="3" width="1.0078125" style="50" customWidth="1"/>
    <col min="4" max="13" width="8.33203125" style="50" customWidth="1"/>
    <col min="14" max="14" width="5" style="50" customWidth="1"/>
    <col min="15" max="16384" width="9.66015625" style="50" customWidth="1"/>
  </cols>
  <sheetData>
    <row r="1" ht="4.5" customHeight="1" thickBot="1"/>
    <row r="2" spans="1:13" ht="15" customHeight="1" thickTop="1">
      <c r="A2" s="2"/>
      <c r="B2" s="502" t="s">
        <v>544</v>
      </c>
      <c r="C2" s="3"/>
      <c r="D2" s="503" t="s">
        <v>543</v>
      </c>
      <c r="E2" s="504" t="s">
        <v>545</v>
      </c>
      <c r="F2" s="505"/>
      <c r="G2" s="505"/>
      <c r="H2" s="505"/>
      <c r="I2" s="505"/>
      <c r="J2" s="505"/>
      <c r="K2" s="505"/>
      <c r="L2" s="505"/>
      <c r="M2" s="505"/>
    </row>
    <row r="3" spans="1:13" ht="23.25" customHeight="1">
      <c r="A3" s="285"/>
      <c r="B3" s="161"/>
      <c r="C3" s="286"/>
      <c r="D3" s="165"/>
      <c r="E3" s="506" t="s">
        <v>486</v>
      </c>
      <c r="F3" s="506" t="s">
        <v>487</v>
      </c>
      <c r="G3" s="506" t="s">
        <v>475</v>
      </c>
      <c r="H3" s="506" t="s">
        <v>476</v>
      </c>
      <c r="I3" s="506" t="s">
        <v>511</v>
      </c>
      <c r="J3" s="506" t="s">
        <v>529</v>
      </c>
      <c r="K3" s="507" t="s">
        <v>546</v>
      </c>
      <c r="L3" s="508" t="s">
        <v>547</v>
      </c>
      <c r="M3" s="509" t="s">
        <v>522</v>
      </c>
    </row>
    <row r="4" spans="1:13" ht="3.75" customHeight="1">
      <c r="A4" s="17"/>
      <c r="B4" s="168"/>
      <c r="C4" s="21"/>
      <c r="D4" s="168"/>
      <c r="E4" s="510"/>
      <c r="F4" s="510"/>
      <c r="G4" s="510"/>
      <c r="H4" s="510"/>
      <c r="I4" s="510"/>
      <c r="J4" s="510"/>
      <c r="K4" s="510"/>
      <c r="L4" s="510"/>
      <c r="M4" s="510"/>
    </row>
    <row r="5" spans="1:13" ht="9.75">
      <c r="A5" s="76"/>
      <c r="B5" s="59" t="s">
        <v>523</v>
      </c>
      <c r="C5" s="77"/>
      <c r="D5" s="511">
        <v>274</v>
      </c>
      <c r="E5" s="511">
        <v>33</v>
      </c>
      <c r="F5" s="511">
        <v>83</v>
      </c>
      <c r="G5" s="511">
        <v>24</v>
      </c>
      <c r="H5" s="511">
        <v>6</v>
      </c>
      <c r="I5" s="512" t="s">
        <v>219</v>
      </c>
      <c r="J5" s="511">
        <v>87</v>
      </c>
      <c r="K5" s="511">
        <v>26</v>
      </c>
      <c r="L5" s="511">
        <v>9</v>
      </c>
      <c r="M5" s="511">
        <v>6</v>
      </c>
    </row>
    <row r="6" spans="1:13" ht="9.75">
      <c r="A6" s="76"/>
      <c r="B6" s="59" t="s">
        <v>524</v>
      </c>
      <c r="C6" s="77"/>
      <c r="D6" s="511">
        <v>274</v>
      </c>
      <c r="E6" s="511">
        <v>33</v>
      </c>
      <c r="F6" s="511">
        <v>79</v>
      </c>
      <c r="G6" s="511">
        <v>24</v>
      </c>
      <c r="H6" s="511">
        <v>6</v>
      </c>
      <c r="I6" s="512">
        <v>4</v>
      </c>
      <c r="J6" s="511">
        <v>87</v>
      </c>
      <c r="K6" s="511">
        <v>26</v>
      </c>
      <c r="L6" s="511">
        <v>9</v>
      </c>
      <c r="M6" s="511">
        <v>6</v>
      </c>
    </row>
    <row r="7" spans="1:13" ht="9.75">
      <c r="A7" s="76"/>
      <c r="B7" s="59" t="s">
        <v>548</v>
      </c>
      <c r="C7" s="77"/>
      <c r="D7" s="511">
        <v>295</v>
      </c>
      <c r="E7" s="511">
        <v>33</v>
      </c>
      <c r="F7" s="511">
        <v>79</v>
      </c>
      <c r="G7" s="511">
        <v>34</v>
      </c>
      <c r="H7" s="511">
        <v>6</v>
      </c>
      <c r="I7" s="511">
        <v>12</v>
      </c>
      <c r="J7" s="511">
        <v>85</v>
      </c>
      <c r="K7" s="511">
        <v>31</v>
      </c>
      <c r="L7" s="511">
        <v>9</v>
      </c>
      <c r="M7" s="511">
        <v>6</v>
      </c>
    </row>
    <row r="8" spans="1:13" ht="4.5" customHeight="1">
      <c r="A8" s="17"/>
      <c r="B8" s="17"/>
      <c r="C8" s="21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9.75">
      <c r="A9" s="17"/>
      <c r="B9" s="16" t="s">
        <v>499</v>
      </c>
      <c r="C9" s="21"/>
      <c r="D9" s="427">
        <v>8</v>
      </c>
      <c r="E9" s="427">
        <v>0</v>
      </c>
      <c r="F9" s="427">
        <v>0</v>
      </c>
      <c r="G9" s="427">
        <v>0</v>
      </c>
      <c r="H9" s="427">
        <v>0</v>
      </c>
      <c r="I9" s="427"/>
      <c r="J9" s="427">
        <v>0</v>
      </c>
      <c r="K9" s="427">
        <v>8</v>
      </c>
      <c r="L9" s="427">
        <v>0</v>
      </c>
      <c r="M9" s="427">
        <v>0</v>
      </c>
    </row>
    <row r="10" spans="1:13" ht="9.75">
      <c r="A10" s="17"/>
      <c r="B10" s="16" t="s">
        <v>500</v>
      </c>
      <c r="C10" s="21"/>
      <c r="D10" s="427">
        <v>70</v>
      </c>
      <c r="E10" s="427">
        <v>33</v>
      </c>
      <c r="F10" s="427">
        <v>11</v>
      </c>
      <c r="G10" s="427">
        <v>0</v>
      </c>
      <c r="H10" s="427">
        <v>0</v>
      </c>
      <c r="I10" s="427">
        <v>1</v>
      </c>
      <c r="J10" s="427">
        <v>0</v>
      </c>
      <c r="K10" s="427">
        <v>23</v>
      </c>
      <c r="L10" s="427">
        <v>0</v>
      </c>
      <c r="M10" s="427">
        <v>2</v>
      </c>
    </row>
    <row r="11" spans="1:13" ht="9.75">
      <c r="A11" s="17"/>
      <c r="B11" s="16" t="s">
        <v>311</v>
      </c>
      <c r="C11" s="21"/>
      <c r="D11" s="427">
        <v>42</v>
      </c>
      <c r="E11" s="427">
        <v>0</v>
      </c>
      <c r="F11" s="427">
        <v>32</v>
      </c>
      <c r="G11" s="427">
        <v>3</v>
      </c>
      <c r="H11" s="427">
        <v>0</v>
      </c>
      <c r="I11" s="427">
        <v>3</v>
      </c>
      <c r="J11" s="427">
        <v>0</v>
      </c>
      <c r="K11" s="427">
        <v>0</v>
      </c>
      <c r="L11" s="427">
        <v>0</v>
      </c>
      <c r="M11" s="427">
        <v>4</v>
      </c>
    </row>
    <row r="12" spans="1:13" ht="9.75">
      <c r="A12" s="17"/>
      <c r="B12" s="16" t="s">
        <v>313</v>
      </c>
      <c r="C12" s="21"/>
      <c r="D12" s="427">
        <v>47</v>
      </c>
      <c r="E12" s="427">
        <v>0</v>
      </c>
      <c r="F12" s="427">
        <v>36</v>
      </c>
      <c r="G12" s="427">
        <v>0</v>
      </c>
      <c r="H12" s="427">
        <v>0</v>
      </c>
      <c r="I12" s="427">
        <v>5</v>
      </c>
      <c r="J12" s="427">
        <v>0</v>
      </c>
      <c r="K12" s="427">
        <v>0</v>
      </c>
      <c r="L12" s="427">
        <v>6</v>
      </c>
      <c r="M12" s="427">
        <v>0</v>
      </c>
    </row>
    <row r="13" spans="1:13" ht="12" customHeight="1">
      <c r="A13" s="17"/>
      <c r="B13" s="16" t="s">
        <v>501</v>
      </c>
      <c r="C13" s="21"/>
      <c r="D13" s="427">
        <v>128</v>
      </c>
      <c r="E13" s="427">
        <v>0</v>
      </c>
      <c r="F13" s="427">
        <v>0</v>
      </c>
      <c r="G13" s="427">
        <v>31</v>
      </c>
      <c r="H13" s="427">
        <v>6</v>
      </c>
      <c r="I13" s="427">
        <v>3</v>
      </c>
      <c r="J13" s="427">
        <v>85</v>
      </c>
      <c r="K13" s="427">
        <v>0</v>
      </c>
      <c r="L13" s="427">
        <v>3</v>
      </c>
      <c r="M13" s="427">
        <v>0</v>
      </c>
    </row>
    <row r="14" spans="1:13" ht="4.5" customHeight="1" thickBot="1">
      <c r="A14" s="17"/>
      <c r="B14" s="16"/>
      <c r="C14" s="21"/>
      <c r="D14" s="64"/>
      <c r="E14" s="311"/>
      <c r="F14" s="311"/>
      <c r="G14" s="64"/>
      <c r="H14" s="64"/>
      <c r="I14" s="64"/>
      <c r="J14" s="64"/>
      <c r="K14" s="311"/>
      <c r="L14" s="64"/>
      <c r="M14" s="311"/>
    </row>
    <row r="15" spans="1:13" ht="15" customHeight="1" thickTop="1">
      <c r="A15" s="2"/>
      <c r="B15" s="502" t="s">
        <v>549</v>
      </c>
      <c r="C15" s="3"/>
      <c r="D15" s="503" t="s">
        <v>550</v>
      </c>
      <c r="E15" s="513" t="s">
        <v>551</v>
      </c>
      <c r="F15" s="514"/>
      <c r="G15" s="514"/>
      <c r="H15" s="514"/>
      <c r="I15" s="514"/>
      <c r="J15" s="514"/>
      <c r="K15" s="514"/>
      <c r="L15" s="514"/>
      <c r="M15" s="514"/>
    </row>
    <row r="16" spans="1:13" ht="23.25" customHeight="1">
      <c r="A16" s="285"/>
      <c r="B16" s="161"/>
      <c r="C16" s="286"/>
      <c r="D16" s="165"/>
      <c r="E16" s="506" t="s">
        <v>486</v>
      </c>
      <c r="F16" s="506" t="s">
        <v>487</v>
      </c>
      <c r="G16" s="506" t="s">
        <v>475</v>
      </c>
      <c r="H16" s="506" t="s">
        <v>476</v>
      </c>
      <c r="I16" s="506" t="s">
        <v>511</v>
      </c>
      <c r="J16" s="506" t="s">
        <v>552</v>
      </c>
      <c r="K16" s="507" t="s">
        <v>546</v>
      </c>
      <c r="L16" s="508" t="s">
        <v>547</v>
      </c>
      <c r="M16" s="509" t="s">
        <v>522</v>
      </c>
    </row>
    <row r="17" spans="1:13" ht="9.75">
      <c r="A17" s="335"/>
      <c r="B17" s="335"/>
      <c r="C17" s="454"/>
      <c r="D17" s="335" t="s">
        <v>493</v>
      </c>
      <c r="E17" s="335" t="s">
        <v>493</v>
      </c>
      <c r="F17" s="335" t="s">
        <v>493</v>
      </c>
      <c r="G17" s="335" t="s">
        <v>493</v>
      </c>
      <c r="H17" s="335" t="s">
        <v>495</v>
      </c>
      <c r="I17" s="335" t="s">
        <v>495</v>
      </c>
      <c r="J17" s="335" t="s">
        <v>493</v>
      </c>
      <c r="K17" s="335" t="s">
        <v>493</v>
      </c>
      <c r="L17" s="335" t="s">
        <v>493</v>
      </c>
      <c r="M17" s="335" t="s">
        <v>493</v>
      </c>
    </row>
    <row r="18" spans="1:13" ht="9.75">
      <c r="A18" s="76"/>
      <c r="B18" s="59" t="s">
        <v>523</v>
      </c>
      <c r="C18" s="77"/>
      <c r="D18" s="511">
        <v>64</v>
      </c>
      <c r="E18" s="511">
        <v>6</v>
      </c>
      <c r="F18" s="511">
        <v>15.720399999999998</v>
      </c>
      <c r="G18" s="511">
        <v>3.567</v>
      </c>
      <c r="H18" s="511">
        <v>2</v>
      </c>
      <c r="I18" s="512" t="s">
        <v>219</v>
      </c>
      <c r="J18" s="511">
        <v>10.582</v>
      </c>
      <c r="K18" s="511">
        <v>18</v>
      </c>
      <c r="L18" s="511">
        <v>6</v>
      </c>
      <c r="M18" s="511">
        <v>3</v>
      </c>
    </row>
    <row r="19" spans="1:13" ht="9.75">
      <c r="A19" s="76"/>
      <c r="B19" s="59" t="s">
        <v>524</v>
      </c>
      <c r="C19" s="77"/>
      <c r="D19" s="511">
        <v>67</v>
      </c>
      <c r="E19" s="511">
        <v>6</v>
      </c>
      <c r="F19" s="511">
        <v>14</v>
      </c>
      <c r="G19" s="511">
        <v>4</v>
      </c>
      <c r="H19" s="511">
        <v>2</v>
      </c>
      <c r="I19" s="512">
        <v>2</v>
      </c>
      <c r="J19" s="511">
        <v>10</v>
      </c>
      <c r="K19" s="511">
        <v>18</v>
      </c>
      <c r="L19" s="511">
        <v>6</v>
      </c>
      <c r="M19" s="511">
        <v>3</v>
      </c>
    </row>
    <row r="20" spans="1:13" ht="9.75">
      <c r="A20" s="76"/>
      <c r="B20" s="59" t="s">
        <v>548</v>
      </c>
      <c r="C20" s="77"/>
      <c r="D20" s="511">
        <v>69.238</v>
      </c>
      <c r="E20" s="511">
        <v>6.122</v>
      </c>
      <c r="F20" s="511">
        <v>15.6</v>
      </c>
      <c r="G20" s="511">
        <v>6.457</v>
      </c>
      <c r="H20" s="511">
        <v>1.544</v>
      </c>
      <c r="I20" s="511">
        <v>1.829</v>
      </c>
      <c r="J20" s="511">
        <v>10.252</v>
      </c>
      <c r="K20" s="511">
        <v>18.906</v>
      </c>
      <c r="L20" s="511">
        <v>5.02</v>
      </c>
      <c r="M20" s="511">
        <v>3.508</v>
      </c>
    </row>
    <row r="21" spans="1:13" ht="5.25" customHeight="1">
      <c r="A21" s="17"/>
      <c r="B21" s="17"/>
      <c r="C21" s="21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9.75">
      <c r="A22" s="17"/>
      <c r="B22" s="16" t="s">
        <v>499</v>
      </c>
      <c r="C22" s="21"/>
      <c r="D22" s="427">
        <v>4.588</v>
      </c>
      <c r="E22" s="427">
        <v>0</v>
      </c>
      <c r="F22" s="427">
        <v>0</v>
      </c>
      <c r="G22" s="427">
        <v>0</v>
      </c>
      <c r="H22" s="427">
        <v>0</v>
      </c>
      <c r="I22" s="427"/>
      <c r="J22" s="427">
        <v>0</v>
      </c>
      <c r="K22" s="427">
        <v>4.588</v>
      </c>
      <c r="L22" s="427">
        <v>0</v>
      </c>
      <c r="M22" s="427">
        <v>0</v>
      </c>
    </row>
    <row r="23" spans="1:13" ht="9.75">
      <c r="A23" s="17"/>
      <c r="B23" s="16" t="s">
        <v>500</v>
      </c>
      <c r="C23" s="21"/>
      <c r="D23" s="427">
        <v>25.043</v>
      </c>
      <c r="E23" s="427">
        <v>6.122</v>
      </c>
      <c r="F23" s="427">
        <v>2.4</v>
      </c>
      <c r="G23" s="427">
        <v>0</v>
      </c>
      <c r="H23" s="427">
        <v>0</v>
      </c>
      <c r="I23" s="515">
        <v>0.078</v>
      </c>
      <c r="J23" s="427">
        <v>0</v>
      </c>
      <c r="K23" s="427">
        <v>14.318</v>
      </c>
      <c r="L23" s="427">
        <v>0</v>
      </c>
      <c r="M23" s="427">
        <v>2.125</v>
      </c>
    </row>
    <row r="24" spans="1:13" ht="9.75">
      <c r="A24" s="17"/>
      <c r="B24" s="16" t="s">
        <v>311</v>
      </c>
      <c r="C24" s="21"/>
      <c r="D24" s="427">
        <v>7.178000000000001</v>
      </c>
      <c r="E24" s="427">
        <v>0</v>
      </c>
      <c r="F24" s="427">
        <v>4.4</v>
      </c>
      <c r="G24" s="427">
        <v>1.091</v>
      </c>
      <c r="H24" s="427">
        <v>0</v>
      </c>
      <c r="I24" s="515">
        <v>0.304</v>
      </c>
      <c r="J24" s="427">
        <v>0</v>
      </c>
      <c r="K24" s="427">
        <v>0</v>
      </c>
      <c r="L24" s="427">
        <v>0</v>
      </c>
      <c r="M24" s="427">
        <v>1.383</v>
      </c>
    </row>
    <row r="25" spans="1:13" ht="9.75">
      <c r="A25" s="17"/>
      <c r="B25" s="16" t="s">
        <v>313</v>
      </c>
      <c r="C25" s="21"/>
      <c r="D25" s="427">
        <v>13.915</v>
      </c>
      <c r="E25" s="427">
        <v>0</v>
      </c>
      <c r="F25" s="427">
        <v>8.8</v>
      </c>
      <c r="G25" s="427">
        <v>0</v>
      </c>
      <c r="H25" s="427">
        <v>0</v>
      </c>
      <c r="I25" s="515">
        <v>0.595</v>
      </c>
      <c r="J25" s="427">
        <v>0</v>
      </c>
      <c r="K25" s="427">
        <v>0</v>
      </c>
      <c r="L25" s="427">
        <v>4.52</v>
      </c>
      <c r="M25" s="427">
        <v>0</v>
      </c>
    </row>
    <row r="26" spans="1:13" ht="9.75">
      <c r="A26" s="17"/>
      <c r="B26" s="16" t="s">
        <v>501</v>
      </c>
      <c r="C26" s="21"/>
      <c r="D26" s="427">
        <v>18.514000000000003</v>
      </c>
      <c r="E26" s="427">
        <v>0</v>
      </c>
      <c r="F26" s="427">
        <v>0</v>
      </c>
      <c r="G26" s="427">
        <v>5.366</v>
      </c>
      <c r="H26" s="427">
        <v>1.544</v>
      </c>
      <c r="I26" s="427">
        <v>0.852</v>
      </c>
      <c r="J26" s="427">
        <v>10.252</v>
      </c>
      <c r="K26" s="427">
        <v>0</v>
      </c>
      <c r="L26" s="427">
        <v>0.5</v>
      </c>
      <c r="M26" s="427">
        <v>0</v>
      </c>
    </row>
    <row r="27" spans="1:13" ht="4.5" customHeight="1" thickBot="1">
      <c r="A27" s="65"/>
      <c r="B27" s="65"/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ht="4.5" customHeight="1" thickTop="1"/>
    <row r="29" spans="2:14" ht="9.75"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</row>
  </sheetData>
  <mergeCells count="6">
    <mergeCell ref="B2:B3"/>
    <mergeCell ref="E2:M2"/>
    <mergeCell ref="D2:D3"/>
    <mergeCell ref="B15:B16"/>
    <mergeCell ref="D15:D16"/>
    <mergeCell ref="E15:M15"/>
  </mergeCells>
  <printOptions horizontalCentered="1"/>
  <pageMargins left="0.5905511811023623" right="0.5905511811023623" top="1.19" bottom="0.5905511811023623" header="0.65" footer="0.5118110236220472"/>
  <pageSetup horizontalDpi="600" verticalDpi="600" orientation="portrait" paperSize="9" scale="125" r:id="rId1"/>
  <headerFooter alignWithMargins="0">
    <oddHeader>&amp;R&amp;10&amp;F　隧道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N16"/>
  <sheetViews>
    <sheetView tabSelected="1" view="pageBreakPreview" zoomScale="145" zoomScaleNormal="125" zoomScaleSheetLayoutView="14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1" sqref="L11"/>
    </sheetView>
  </sheetViews>
  <sheetFormatPr defaultColWidth="9.33203125" defaultRowHeight="9.75"/>
  <cols>
    <col min="1" max="1" width="1.0078125" style="50" customWidth="1"/>
    <col min="2" max="2" width="15" style="50" customWidth="1"/>
    <col min="3" max="3" width="1.0078125" style="50" customWidth="1"/>
    <col min="4" max="10" width="8.33203125" style="50" customWidth="1"/>
    <col min="11" max="11" width="14.33203125" style="50" customWidth="1"/>
    <col min="12" max="13" width="8.33203125" style="50" customWidth="1"/>
    <col min="14" max="14" width="1.0078125" style="50" customWidth="1"/>
    <col min="15" max="16384" width="9.66015625" style="50" customWidth="1"/>
  </cols>
  <sheetData>
    <row r="1" ht="4.5" customHeight="1" thickBot="1"/>
    <row r="2" spans="1:14" ht="15" customHeight="1" thickTop="1">
      <c r="A2" s="2"/>
      <c r="B2" s="67" t="s">
        <v>485</v>
      </c>
      <c r="C2" s="3"/>
      <c r="D2" s="517" t="s">
        <v>71</v>
      </c>
      <c r="E2" s="513" t="s">
        <v>553</v>
      </c>
      <c r="F2" s="514"/>
      <c r="G2" s="514"/>
      <c r="H2" s="514"/>
      <c r="I2" s="514"/>
      <c r="J2" s="514"/>
      <c r="K2" s="514"/>
      <c r="L2" s="514"/>
      <c r="M2" s="514"/>
      <c r="N2" s="518"/>
    </row>
    <row r="3" spans="1:14" ht="21" customHeight="1">
      <c r="A3" s="285"/>
      <c r="B3" s="70"/>
      <c r="C3" s="286"/>
      <c r="D3" s="519"/>
      <c r="E3" s="71" t="s">
        <v>486</v>
      </c>
      <c r="F3" s="71" t="s">
        <v>487</v>
      </c>
      <c r="G3" s="71" t="s">
        <v>475</v>
      </c>
      <c r="H3" s="71" t="s">
        <v>476</v>
      </c>
      <c r="I3" s="71" t="s">
        <v>511</v>
      </c>
      <c r="J3" s="506" t="s">
        <v>554</v>
      </c>
      <c r="K3" s="507" t="s">
        <v>555</v>
      </c>
      <c r="L3" s="508" t="s">
        <v>547</v>
      </c>
      <c r="M3" s="509" t="s">
        <v>522</v>
      </c>
      <c r="N3" s="520"/>
    </row>
    <row r="4" spans="1:13" ht="6.75" customHeight="1">
      <c r="A4" s="17"/>
      <c r="B4" s="170"/>
      <c r="C4" s="13"/>
      <c r="D4" s="521"/>
      <c r="E4" s="14"/>
      <c r="F4" s="14"/>
      <c r="G4" s="14"/>
      <c r="H4" s="14"/>
      <c r="I4" s="14"/>
      <c r="J4" s="510"/>
      <c r="K4" s="510"/>
      <c r="L4" s="510"/>
      <c r="M4" s="510"/>
    </row>
    <row r="5" spans="1:13" ht="9.75">
      <c r="A5" s="76"/>
      <c r="B5" s="59" t="s">
        <v>523</v>
      </c>
      <c r="C5" s="77"/>
      <c r="D5" s="61">
        <v>854</v>
      </c>
      <c r="E5" s="61">
        <v>174</v>
      </c>
      <c r="F5" s="61">
        <v>202</v>
      </c>
      <c r="G5" s="61">
        <v>310</v>
      </c>
      <c r="H5" s="61">
        <v>108</v>
      </c>
      <c r="I5" s="522" t="s">
        <v>219</v>
      </c>
      <c r="J5" s="61">
        <v>60</v>
      </c>
      <c r="K5" s="522" t="s">
        <v>219</v>
      </c>
      <c r="L5" s="522" t="s">
        <v>219</v>
      </c>
      <c r="M5" s="522" t="s">
        <v>219</v>
      </c>
    </row>
    <row r="6" spans="1:13" ht="9.75">
      <c r="A6" s="76"/>
      <c r="B6" s="59" t="s">
        <v>524</v>
      </c>
      <c r="C6" s="77"/>
      <c r="D6" s="61">
        <v>854</v>
      </c>
      <c r="E6" s="61">
        <v>174</v>
      </c>
      <c r="F6" s="61">
        <v>166</v>
      </c>
      <c r="G6" s="61">
        <v>310</v>
      </c>
      <c r="H6" s="61">
        <v>108</v>
      </c>
      <c r="I6" s="522">
        <v>36</v>
      </c>
      <c r="J6" s="61">
        <v>60</v>
      </c>
      <c r="K6" s="522" t="s">
        <v>219</v>
      </c>
      <c r="L6" s="522" t="s">
        <v>219</v>
      </c>
      <c r="M6" s="522" t="s">
        <v>219</v>
      </c>
    </row>
    <row r="7" spans="1:13" ht="9.75">
      <c r="A7" s="76"/>
      <c r="B7" s="59" t="s">
        <v>525</v>
      </c>
      <c r="C7" s="77"/>
      <c r="D7" s="61">
        <v>853</v>
      </c>
      <c r="E7" s="61">
        <v>176</v>
      </c>
      <c r="F7" s="61">
        <v>166</v>
      </c>
      <c r="G7" s="61">
        <v>310</v>
      </c>
      <c r="H7" s="61">
        <v>108</v>
      </c>
      <c r="I7" s="61">
        <v>46</v>
      </c>
      <c r="J7" s="61">
        <v>47</v>
      </c>
      <c r="K7" s="522" t="s">
        <v>219</v>
      </c>
      <c r="L7" s="522" t="s">
        <v>219</v>
      </c>
      <c r="M7" s="522" t="s">
        <v>219</v>
      </c>
    </row>
    <row r="8" spans="1:13" ht="5.25" customHeight="1">
      <c r="A8" s="235"/>
      <c r="B8" s="235"/>
      <c r="C8" s="236"/>
      <c r="D8" s="64"/>
      <c r="E8" s="64"/>
      <c r="F8" s="64"/>
      <c r="G8" s="64"/>
      <c r="H8" s="64"/>
      <c r="I8" s="64"/>
      <c r="J8" s="64"/>
      <c r="K8" s="311"/>
      <c r="L8" s="311"/>
      <c r="M8" s="311"/>
    </row>
    <row r="9" spans="1:13" ht="9.75">
      <c r="A9" s="17"/>
      <c r="B9" s="16" t="s">
        <v>499</v>
      </c>
      <c r="C9" s="21"/>
      <c r="D9" s="311" t="s">
        <v>219</v>
      </c>
      <c r="E9" s="311" t="s">
        <v>219</v>
      </c>
      <c r="F9" s="311" t="s">
        <v>219</v>
      </c>
      <c r="G9" s="311" t="s">
        <v>219</v>
      </c>
      <c r="H9" s="311" t="s">
        <v>219</v>
      </c>
      <c r="I9" s="311" t="s">
        <v>219</v>
      </c>
      <c r="J9" s="311" t="s">
        <v>219</v>
      </c>
      <c r="K9" s="311" t="s">
        <v>219</v>
      </c>
      <c r="L9" s="311" t="s">
        <v>219</v>
      </c>
      <c r="M9" s="311" t="s">
        <v>219</v>
      </c>
    </row>
    <row r="10" spans="1:13" ht="9.75">
      <c r="A10" s="17"/>
      <c r="B10" s="16" t="s">
        <v>500</v>
      </c>
      <c r="C10" s="21"/>
      <c r="D10" s="311">
        <v>281</v>
      </c>
      <c r="E10" s="311">
        <v>176</v>
      </c>
      <c r="F10" s="311">
        <v>66</v>
      </c>
      <c r="G10" s="311">
        <v>11</v>
      </c>
      <c r="H10" s="311">
        <v>12</v>
      </c>
      <c r="I10" s="311">
        <v>16</v>
      </c>
      <c r="J10" s="311" t="s">
        <v>219</v>
      </c>
      <c r="K10" s="311" t="s">
        <v>219</v>
      </c>
      <c r="L10" s="311" t="s">
        <v>219</v>
      </c>
      <c r="M10" s="311" t="s">
        <v>219</v>
      </c>
    </row>
    <row r="11" spans="1:13" ht="9.75">
      <c r="A11" s="17"/>
      <c r="B11" s="16" t="s">
        <v>311</v>
      </c>
      <c r="C11" s="21"/>
      <c r="D11" s="311">
        <v>190</v>
      </c>
      <c r="E11" s="311" t="s">
        <v>219</v>
      </c>
      <c r="F11" s="311">
        <v>84</v>
      </c>
      <c r="G11" s="311">
        <v>61</v>
      </c>
      <c r="H11" s="311">
        <v>36</v>
      </c>
      <c r="I11" s="311">
        <v>9</v>
      </c>
      <c r="J11" s="311" t="s">
        <v>219</v>
      </c>
      <c r="K11" s="311" t="s">
        <v>219</v>
      </c>
      <c r="L11" s="311" t="s">
        <v>219</v>
      </c>
      <c r="M11" s="311" t="s">
        <v>219</v>
      </c>
    </row>
    <row r="12" spans="1:13" ht="9.75">
      <c r="A12" s="17"/>
      <c r="B12" s="16" t="s">
        <v>313</v>
      </c>
      <c r="C12" s="21"/>
      <c r="D12" s="311">
        <v>42</v>
      </c>
      <c r="E12" s="311" t="s">
        <v>219</v>
      </c>
      <c r="F12" s="311">
        <v>16</v>
      </c>
      <c r="G12" s="311">
        <v>9</v>
      </c>
      <c r="H12" s="311">
        <v>7</v>
      </c>
      <c r="I12" s="311">
        <v>10</v>
      </c>
      <c r="J12" s="311" t="s">
        <v>219</v>
      </c>
      <c r="K12" s="311" t="s">
        <v>219</v>
      </c>
      <c r="L12" s="311" t="s">
        <v>219</v>
      </c>
      <c r="M12" s="311" t="s">
        <v>219</v>
      </c>
    </row>
    <row r="13" spans="1:13" ht="9.75">
      <c r="A13" s="17"/>
      <c r="B13" s="16" t="s">
        <v>501</v>
      </c>
      <c r="C13" s="21"/>
      <c r="D13" s="311">
        <v>340</v>
      </c>
      <c r="E13" s="311" t="s">
        <v>219</v>
      </c>
      <c r="F13" s="311" t="s">
        <v>219</v>
      </c>
      <c r="G13" s="311">
        <v>229</v>
      </c>
      <c r="H13" s="311">
        <v>53</v>
      </c>
      <c r="I13" s="311">
        <v>11</v>
      </c>
      <c r="J13" s="311">
        <v>47</v>
      </c>
      <c r="K13" s="311" t="s">
        <v>219</v>
      </c>
      <c r="L13" s="311" t="s">
        <v>219</v>
      </c>
      <c r="M13" s="311" t="s">
        <v>219</v>
      </c>
    </row>
    <row r="14" spans="1:14" ht="4.5" customHeight="1" thickBot="1">
      <c r="A14" s="65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4.5" customHeight="1" thickTop="1"/>
    <row r="16" ht="9.75">
      <c r="B16" s="516"/>
    </row>
  </sheetData>
  <mergeCells count="3">
    <mergeCell ref="B2:B3"/>
    <mergeCell ref="D2:D3"/>
    <mergeCell ref="E2:M2"/>
  </mergeCells>
  <printOptions horizontalCentered="1"/>
  <pageMargins left="0.5905511811023623" right="0.5905511811023623" top="1.48" bottom="0.5905511811023623" header="0.93" footer="0.5118110236220472"/>
  <pageSetup horizontalDpi="600" verticalDpi="600" orientation="portrait" paperSize="9" scale="130" r:id="rId1"/>
  <headerFooter alignWithMargins="0">
    <oddHeader>&amp;R&amp;10&amp;F　横断歩道橋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="125" zoomScaleNormal="125" workbookViewId="0" topLeftCell="A1">
      <selection activeCell="D5" sqref="D5:I5"/>
    </sheetView>
  </sheetViews>
  <sheetFormatPr defaultColWidth="9.33203125" defaultRowHeight="9.75"/>
  <cols>
    <col min="1" max="1" width="2" style="50" customWidth="1"/>
    <col min="2" max="2" width="15" style="50" customWidth="1"/>
    <col min="3" max="3" width="2" style="50" customWidth="1"/>
    <col min="4" max="4" width="12.16015625" style="50" customWidth="1"/>
    <col min="5" max="5" width="13.83203125" style="50" customWidth="1"/>
    <col min="6" max="8" width="12.16015625" style="50" customWidth="1"/>
    <col min="9" max="9" width="13.66015625" style="50" customWidth="1"/>
    <col min="10" max="16384" width="9.66015625" style="50" customWidth="1"/>
  </cols>
  <sheetData>
    <row r="1" ht="5.25" customHeight="1" thickBot="1"/>
    <row r="2" spans="1:9" ht="12" customHeight="1" thickTop="1">
      <c r="A2" s="2"/>
      <c r="B2" s="67" t="s">
        <v>41</v>
      </c>
      <c r="C2" s="3"/>
      <c r="D2" s="68" t="s">
        <v>56</v>
      </c>
      <c r="E2" s="68"/>
      <c r="F2" s="68" t="s">
        <v>57</v>
      </c>
      <c r="G2" s="68"/>
      <c r="H2" s="68" t="s">
        <v>58</v>
      </c>
      <c r="I2" s="69"/>
    </row>
    <row r="3" spans="1:9" ht="10.5" customHeight="1">
      <c r="A3" s="17"/>
      <c r="B3" s="70"/>
      <c r="C3" s="21"/>
      <c r="D3" s="71" t="s">
        <v>59</v>
      </c>
      <c r="E3" s="71" t="s">
        <v>60</v>
      </c>
      <c r="F3" s="71" t="s">
        <v>59</v>
      </c>
      <c r="G3" s="71" t="s">
        <v>60</v>
      </c>
      <c r="H3" s="71" t="s">
        <v>59</v>
      </c>
      <c r="I3" s="72" t="s">
        <v>60</v>
      </c>
    </row>
    <row r="4" spans="1:9" ht="7.5" customHeight="1">
      <c r="A4" s="73"/>
      <c r="B4" s="73"/>
      <c r="C4" s="74"/>
      <c r="D4" s="75" t="s">
        <v>61</v>
      </c>
      <c r="E4" s="75" t="s">
        <v>47</v>
      </c>
      <c r="F4" s="75" t="s">
        <v>61</v>
      </c>
      <c r="G4" s="75" t="s">
        <v>47</v>
      </c>
      <c r="H4" s="75" t="s">
        <v>61</v>
      </c>
      <c r="I4" s="75" t="s">
        <v>47</v>
      </c>
    </row>
    <row r="5" spans="1:9" s="62" customFormat="1" ht="9" customHeight="1">
      <c r="A5" s="76"/>
      <c r="B5" s="59" t="s">
        <v>65</v>
      </c>
      <c r="C5" s="77"/>
      <c r="D5" s="78">
        <v>180685</v>
      </c>
      <c r="E5" s="78">
        <v>7641114</v>
      </c>
      <c r="F5" s="78">
        <v>122037</v>
      </c>
      <c r="G5" s="78">
        <v>2709966</v>
      </c>
      <c r="H5" s="78">
        <v>58648</v>
      </c>
      <c r="I5" s="78">
        <v>4931148</v>
      </c>
    </row>
    <row r="6" spans="1:9" s="62" customFormat="1" ht="9" customHeight="1">
      <c r="A6" s="76"/>
      <c r="B6" s="59" t="s">
        <v>66</v>
      </c>
      <c r="C6" s="77"/>
      <c r="D6" s="78">
        <v>176489</v>
      </c>
      <c r="E6" s="78">
        <v>7489399</v>
      </c>
      <c r="F6" s="78">
        <v>122483</v>
      </c>
      <c r="G6" s="78">
        <v>2678781</v>
      </c>
      <c r="H6" s="78">
        <v>54006</v>
      </c>
      <c r="I6" s="78">
        <v>4810618</v>
      </c>
    </row>
    <row r="7" spans="1:9" s="62" customFormat="1" ht="9" customHeight="1">
      <c r="A7" s="76"/>
      <c r="B7" s="59" t="s">
        <v>67</v>
      </c>
      <c r="C7" s="77"/>
      <c r="D7" s="78">
        <f aca="true" t="shared" si="0" ref="D7:I7">SUM(D9:D11)</f>
        <v>168138</v>
      </c>
      <c r="E7" s="78">
        <f t="shared" si="0"/>
        <v>7286024</v>
      </c>
      <c r="F7" s="78">
        <f t="shared" si="0"/>
        <v>117255</v>
      </c>
      <c r="G7" s="78">
        <f t="shared" si="0"/>
        <v>2585690</v>
      </c>
      <c r="H7" s="78">
        <f t="shared" si="0"/>
        <v>50883</v>
      </c>
      <c r="I7" s="78">
        <f t="shared" si="0"/>
        <v>4700334</v>
      </c>
    </row>
    <row r="8" spans="1:9" s="62" customFormat="1" ht="5.25" customHeight="1">
      <c r="A8" s="76"/>
      <c r="B8" s="59"/>
      <c r="C8" s="77"/>
      <c r="D8" s="78"/>
      <c r="E8" s="78"/>
      <c r="F8" s="78"/>
      <c r="G8" s="78"/>
      <c r="H8" s="78"/>
      <c r="I8" s="78"/>
    </row>
    <row r="9" spans="1:9" s="62" customFormat="1" ht="9" customHeight="1">
      <c r="A9" s="17"/>
      <c r="B9" s="16" t="s">
        <v>62</v>
      </c>
      <c r="C9" s="21"/>
      <c r="D9" s="79">
        <v>152721</v>
      </c>
      <c r="E9" s="79">
        <v>2745378</v>
      </c>
      <c r="F9" s="79">
        <v>114392</v>
      </c>
      <c r="G9" s="79">
        <v>2019476</v>
      </c>
      <c r="H9" s="79">
        <v>38329</v>
      </c>
      <c r="I9" s="79">
        <v>725902</v>
      </c>
    </row>
    <row r="10" spans="1:9" s="62" customFormat="1" ht="9" customHeight="1">
      <c r="A10" s="17"/>
      <c r="B10" s="16" t="s">
        <v>63</v>
      </c>
      <c r="C10" s="21"/>
      <c r="D10" s="79">
        <v>11117</v>
      </c>
      <c r="E10" s="79">
        <v>2316780</v>
      </c>
      <c r="F10" s="79">
        <v>1608</v>
      </c>
      <c r="G10" s="79">
        <v>126435</v>
      </c>
      <c r="H10" s="79">
        <v>9509</v>
      </c>
      <c r="I10" s="79">
        <v>2190345</v>
      </c>
    </row>
    <row r="11" spans="1:9" s="62" customFormat="1" ht="9" customHeight="1">
      <c r="A11" s="17"/>
      <c r="B11" s="16" t="s">
        <v>64</v>
      </c>
      <c r="C11" s="21"/>
      <c r="D11" s="79">
        <v>4300</v>
      </c>
      <c r="E11" s="79">
        <v>2223866</v>
      </c>
      <c r="F11" s="79">
        <v>1255</v>
      </c>
      <c r="G11" s="79">
        <v>439779</v>
      </c>
      <c r="H11" s="79">
        <v>3045</v>
      </c>
      <c r="I11" s="79">
        <v>1784087</v>
      </c>
    </row>
    <row r="12" spans="1:9" ht="4.5" customHeight="1" thickBot="1">
      <c r="A12" s="65"/>
      <c r="B12" s="65"/>
      <c r="C12" s="66"/>
      <c r="D12" s="65"/>
      <c r="E12" s="65"/>
      <c r="F12" s="65"/>
      <c r="G12" s="65"/>
      <c r="H12" s="65"/>
      <c r="I12" s="65"/>
    </row>
    <row r="13" ht="4.5" customHeight="1" thickTop="1"/>
  </sheetData>
  <mergeCells count="4">
    <mergeCell ref="B2:B3"/>
    <mergeCell ref="D2:E2"/>
    <mergeCell ref="F2:G2"/>
    <mergeCell ref="H2:I2"/>
  </mergeCells>
  <printOptions horizontalCentered="1"/>
  <pageMargins left="0.5905511811023623" right="0.5905511811023623" top="1.17" bottom="0.5905511811023623" header="0.79" footer="0.5118110236220472"/>
  <pageSetup horizontalDpi="600" verticalDpi="600" orientation="portrait" paperSize="9" scale="145" r:id="rId1"/>
  <headerFooter alignWithMargins="0">
    <oddHeader>&amp;R&amp;9&amp;F　自動車運送事業輸送実績ー貨物ー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65"/>
  <sheetViews>
    <sheetView zoomScale="150" zoomScaleNormal="150" workbookViewId="0" topLeftCell="A1">
      <pane xSplit="3" ySplit="5" topLeftCell="D6" activePane="bottomRight" state="frozen"/>
      <selection pane="topLeft" activeCell="A38" sqref="A38:B38"/>
      <selection pane="topRight" activeCell="A38" sqref="A38:B38"/>
      <selection pane="bottomLeft" activeCell="A38" sqref="A38:B38"/>
      <selection pane="bottomRight" activeCell="A38" sqref="A38:B38"/>
    </sheetView>
  </sheetViews>
  <sheetFormatPr defaultColWidth="9.33203125" defaultRowHeight="9.75"/>
  <cols>
    <col min="1" max="1" width="2" style="1" customWidth="1"/>
    <col min="2" max="2" width="7.83203125" style="1" customWidth="1"/>
    <col min="3" max="3" width="0.82421875" style="1" customWidth="1"/>
    <col min="4" max="5" width="12.33203125" style="1" customWidth="1"/>
    <col min="6" max="6" width="8.66015625" style="1" customWidth="1"/>
    <col min="7" max="7" width="9.16015625" style="1" bestFit="1" customWidth="1"/>
    <col min="8" max="9" width="8.66015625" style="1" customWidth="1"/>
    <col min="10" max="11" width="12" style="1" customWidth="1"/>
    <col min="12" max="12" width="8.33203125" style="1" customWidth="1"/>
    <col min="13" max="13" width="8.33203125" style="1" bestFit="1" customWidth="1"/>
    <col min="14" max="15" width="9.16015625" style="1" bestFit="1" customWidth="1"/>
    <col min="16" max="16" width="13.83203125" style="1" bestFit="1" customWidth="1"/>
    <col min="17" max="16384" width="9.66015625" style="1" customWidth="1"/>
  </cols>
  <sheetData>
    <row r="1" ht="4.5" customHeight="1" thickBot="1"/>
    <row r="2" spans="1:15" ht="10.5" thickTop="1">
      <c r="A2" s="80" t="s">
        <v>145</v>
      </c>
      <c r="B2" s="81"/>
      <c r="C2" s="82"/>
      <c r="D2" s="83" t="s">
        <v>68</v>
      </c>
      <c r="E2" s="84" t="s">
        <v>69</v>
      </c>
      <c r="F2" s="85"/>
      <c r="G2" s="85"/>
      <c r="H2" s="85"/>
      <c r="I2" s="85"/>
      <c r="J2" s="85"/>
      <c r="K2" s="85"/>
      <c r="L2" s="85"/>
      <c r="M2" s="86"/>
      <c r="N2" s="87" t="s">
        <v>70</v>
      </c>
      <c r="O2" s="88" t="s">
        <v>64</v>
      </c>
    </row>
    <row r="3" spans="1:15" ht="9.75" customHeight="1">
      <c r="A3" s="89"/>
      <c r="B3" s="90"/>
      <c r="C3" s="91"/>
      <c r="D3" s="92"/>
      <c r="E3" s="93" t="s">
        <v>71</v>
      </c>
      <c r="F3" s="94" t="s">
        <v>72</v>
      </c>
      <c r="G3" s="95"/>
      <c r="H3" s="96"/>
      <c r="I3" s="97" t="s">
        <v>73</v>
      </c>
      <c r="J3" s="94" t="s">
        <v>74</v>
      </c>
      <c r="K3" s="96"/>
      <c r="L3" s="98" t="s">
        <v>146</v>
      </c>
      <c r="M3" s="98" t="s">
        <v>147</v>
      </c>
      <c r="N3" s="99"/>
      <c r="O3" s="100"/>
    </row>
    <row r="4" spans="1:15" ht="18">
      <c r="A4" s="101"/>
      <c r="B4" s="101"/>
      <c r="C4" s="102"/>
      <c r="D4" s="103"/>
      <c r="E4" s="104"/>
      <c r="F4" s="105" t="s">
        <v>75</v>
      </c>
      <c r="G4" s="105" t="s">
        <v>76</v>
      </c>
      <c r="H4" s="106" t="s">
        <v>148</v>
      </c>
      <c r="I4" s="107"/>
      <c r="J4" s="105" t="s">
        <v>75</v>
      </c>
      <c r="K4" s="105" t="s">
        <v>76</v>
      </c>
      <c r="L4" s="108"/>
      <c r="M4" s="108"/>
      <c r="N4" s="109"/>
      <c r="O4" s="110"/>
    </row>
    <row r="5" spans="1:15" ht="3.75" customHeight="1">
      <c r="A5" s="111"/>
      <c r="B5" s="111"/>
      <c r="C5" s="112"/>
      <c r="D5" s="113"/>
      <c r="E5" s="114"/>
      <c r="F5" s="115"/>
      <c r="G5" s="115"/>
      <c r="H5" s="116"/>
      <c r="I5" s="117"/>
      <c r="J5" s="115"/>
      <c r="K5" s="115"/>
      <c r="L5" s="118"/>
      <c r="M5" s="118"/>
      <c r="N5" s="119"/>
      <c r="O5" s="119"/>
    </row>
    <row r="6" spans="1:15" ht="9" customHeight="1">
      <c r="A6" s="120" t="s">
        <v>149</v>
      </c>
      <c r="B6" s="120"/>
      <c r="C6" s="121"/>
      <c r="D6" s="122">
        <v>3752982</v>
      </c>
      <c r="E6" s="122">
        <v>2904078</v>
      </c>
      <c r="F6" s="122">
        <v>95873</v>
      </c>
      <c r="G6" s="122">
        <v>189810</v>
      </c>
      <c r="H6" s="122">
        <v>11496</v>
      </c>
      <c r="I6" s="122">
        <v>11004</v>
      </c>
      <c r="J6" s="122">
        <v>1140365</v>
      </c>
      <c r="K6" s="122">
        <v>1384792</v>
      </c>
      <c r="L6" s="122">
        <v>56996</v>
      </c>
      <c r="M6" s="122">
        <v>13742</v>
      </c>
      <c r="N6" s="122">
        <v>119923</v>
      </c>
      <c r="O6" s="122">
        <v>765821</v>
      </c>
    </row>
    <row r="7" spans="1:15" ht="9" customHeight="1">
      <c r="A7" s="120" t="s">
        <v>150</v>
      </c>
      <c r="B7" s="120"/>
      <c r="C7" s="121"/>
      <c r="D7" s="122">
        <v>3770559</v>
      </c>
      <c r="E7" s="122">
        <v>2866783</v>
      </c>
      <c r="F7" s="122">
        <v>93766</v>
      </c>
      <c r="G7" s="122">
        <v>183429</v>
      </c>
      <c r="H7" s="122">
        <v>11244</v>
      </c>
      <c r="I7" s="122">
        <v>10975</v>
      </c>
      <c r="J7" s="122">
        <v>1139533</v>
      </c>
      <c r="K7" s="122">
        <v>1357878</v>
      </c>
      <c r="L7" s="122">
        <v>56456</v>
      </c>
      <c r="M7" s="122">
        <v>13500</v>
      </c>
      <c r="N7" s="122">
        <v>120865</v>
      </c>
      <c r="O7" s="122">
        <v>782911</v>
      </c>
    </row>
    <row r="8" spans="1:15" ht="9" customHeight="1">
      <c r="A8" s="120" t="s">
        <v>151</v>
      </c>
      <c r="B8" s="120"/>
      <c r="C8" s="121"/>
      <c r="D8" s="122">
        <f>D10+D38+D49+'15-169(2)'!D6</f>
        <v>3757823</v>
      </c>
      <c r="E8" s="122">
        <f>E10+E38+E49+'15-169(2)'!E6</f>
        <v>2837957</v>
      </c>
      <c r="F8" s="122">
        <f>F10+F38+F49+'15-169(2)'!F6</f>
        <v>93180</v>
      </c>
      <c r="G8" s="122">
        <f>G10+G38+G49+'15-169(2)'!G6</f>
        <v>178975</v>
      </c>
      <c r="H8" s="122">
        <f>H10+H38+H49+'15-169(2)'!H6</f>
        <v>11453</v>
      </c>
      <c r="I8" s="122">
        <f>I10+I38+I49+'15-169(2)'!I6</f>
        <v>11036</v>
      </c>
      <c r="J8" s="122">
        <f>J10+J38+J49+'15-169(2)'!J6</f>
        <v>1144858</v>
      </c>
      <c r="K8" s="122">
        <f>K10+K38+K49+'15-169(2)'!K6</f>
        <v>1328693</v>
      </c>
      <c r="L8" s="122">
        <f>L10+L38+L49+'15-169(2)'!L6</f>
        <v>56437</v>
      </c>
      <c r="M8" s="122">
        <f>M10+M38+M49+'15-169(2)'!M6</f>
        <v>13325</v>
      </c>
      <c r="N8" s="122">
        <f>N10+N38+N49+'15-169(2)'!N6</f>
        <v>121085</v>
      </c>
      <c r="O8" s="122">
        <f>O10+O38+O49+'15-169(2)'!O6</f>
        <v>798781</v>
      </c>
    </row>
    <row r="9" spans="1:15" ht="4.5" customHeight="1">
      <c r="A9" s="123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9" customHeight="1">
      <c r="A10" s="126" t="s">
        <v>77</v>
      </c>
      <c r="B10" s="126"/>
      <c r="C10" s="127"/>
      <c r="D10" s="125">
        <v>1702266</v>
      </c>
      <c r="E10" s="125">
        <v>1346116</v>
      </c>
      <c r="F10" s="125">
        <v>37438</v>
      </c>
      <c r="G10" s="125">
        <v>81062</v>
      </c>
      <c r="H10" s="125">
        <v>8703</v>
      </c>
      <c r="I10" s="125">
        <v>4964</v>
      </c>
      <c r="J10" s="125">
        <v>569446</v>
      </c>
      <c r="K10" s="125">
        <v>613112</v>
      </c>
      <c r="L10" s="125">
        <v>24862</v>
      </c>
      <c r="M10" s="125">
        <v>6529</v>
      </c>
      <c r="N10" s="125">
        <v>60584</v>
      </c>
      <c r="O10" s="125">
        <v>295566</v>
      </c>
    </row>
    <row r="11" spans="1:15" ht="9" customHeight="1">
      <c r="A11" s="128" t="s">
        <v>78</v>
      </c>
      <c r="B11" s="128"/>
      <c r="C11" s="127"/>
      <c r="D11" s="125">
        <v>1381762</v>
      </c>
      <c r="E11" s="125">
        <v>1116754</v>
      </c>
      <c r="F11" s="125">
        <v>33405</v>
      </c>
      <c r="G11" s="125">
        <v>70886</v>
      </c>
      <c r="H11" s="125">
        <v>8170</v>
      </c>
      <c r="I11" s="125">
        <v>3975</v>
      </c>
      <c r="J11" s="125">
        <v>477779</v>
      </c>
      <c r="K11" s="125">
        <v>495437</v>
      </c>
      <c r="L11" s="125">
        <v>21080</v>
      </c>
      <c r="M11" s="125">
        <v>6022</v>
      </c>
      <c r="N11" s="125">
        <v>49014</v>
      </c>
      <c r="O11" s="125">
        <v>215994</v>
      </c>
    </row>
    <row r="12" spans="1:16" ht="9" customHeight="1">
      <c r="A12" s="123"/>
      <c r="B12" s="129" t="s">
        <v>79</v>
      </c>
      <c r="C12" s="130"/>
      <c r="D12" s="125">
        <v>95804</v>
      </c>
      <c r="E12" s="125">
        <v>78340</v>
      </c>
      <c r="F12" s="125">
        <v>4069</v>
      </c>
      <c r="G12" s="125">
        <v>7154</v>
      </c>
      <c r="H12" s="125">
        <v>972</v>
      </c>
      <c r="I12" s="125">
        <v>313</v>
      </c>
      <c r="J12" s="125">
        <v>31073</v>
      </c>
      <c r="K12" s="125">
        <v>31649</v>
      </c>
      <c r="L12" s="125">
        <v>2342</v>
      </c>
      <c r="M12" s="125">
        <v>768</v>
      </c>
      <c r="N12" s="125">
        <v>3500</v>
      </c>
      <c r="O12" s="125">
        <v>13964</v>
      </c>
      <c r="P12" s="31"/>
    </row>
    <row r="13" spans="1:16" ht="9" customHeight="1">
      <c r="A13" s="123"/>
      <c r="B13" s="129" t="s">
        <v>80</v>
      </c>
      <c r="C13" s="130"/>
      <c r="D13" s="125">
        <v>81916</v>
      </c>
      <c r="E13" s="125">
        <v>65534</v>
      </c>
      <c r="F13" s="125">
        <v>2625</v>
      </c>
      <c r="G13" s="125">
        <v>5913</v>
      </c>
      <c r="H13" s="125">
        <v>518</v>
      </c>
      <c r="I13" s="125">
        <v>74</v>
      </c>
      <c r="J13" s="125">
        <v>27170</v>
      </c>
      <c r="K13" s="125">
        <v>27178</v>
      </c>
      <c r="L13" s="125">
        <v>1672</v>
      </c>
      <c r="M13" s="125">
        <v>384</v>
      </c>
      <c r="N13" s="125">
        <v>3607</v>
      </c>
      <c r="O13" s="125">
        <v>12775</v>
      </c>
      <c r="P13" s="31"/>
    </row>
    <row r="14" spans="1:16" ht="9" customHeight="1">
      <c r="A14" s="123"/>
      <c r="B14" s="129" t="s">
        <v>81</v>
      </c>
      <c r="C14" s="130"/>
      <c r="D14" s="125">
        <v>58449</v>
      </c>
      <c r="E14" s="125">
        <v>49753</v>
      </c>
      <c r="F14" s="125">
        <v>2727</v>
      </c>
      <c r="G14" s="125">
        <v>4199</v>
      </c>
      <c r="H14" s="125">
        <v>4196</v>
      </c>
      <c r="I14" s="125">
        <v>257</v>
      </c>
      <c r="J14" s="125">
        <v>19967</v>
      </c>
      <c r="K14" s="125">
        <v>16222</v>
      </c>
      <c r="L14" s="125">
        <v>804</v>
      </c>
      <c r="M14" s="125">
        <v>1381</v>
      </c>
      <c r="N14" s="125">
        <v>1810</v>
      </c>
      <c r="O14" s="125">
        <v>6886</v>
      </c>
      <c r="P14" s="31"/>
    </row>
    <row r="15" spans="1:16" ht="9" customHeight="1">
      <c r="A15" s="123"/>
      <c r="B15" s="129" t="s">
        <v>82</v>
      </c>
      <c r="C15" s="130"/>
      <c r="D15" s="125">
        <v>31297</v>
      </c>
      <c r="E15" s="125">
        <v>25169</v>
      </c>
      <c r="F15" s="125">
        <v>416</v>
      </c>
      <c r="G15" s="125">
        <v>2938</v>
      </c>
      <c r="H15" s="125">
        <v>75</v>
      </c>
      <c r="I15" s="125">
        <v>106</v>
      </c>
      <c r="J15" s="125">
        <v>10670</v>
      </c>
      <c r="K15" s="125">
        <v>10394</v>
      </c>
      <c r="L15" s="125">
        <v>451</v>
      </c>
      <c r="M15" s="125">
        <v>119</v>
      </c>
      <c r="N15" s="125">
        <v>1161</v>
      </c>
      <c r="O15" s="125">
        <v>4967</v>
      </c>
      <c r="P15" s="31"/>
    </row>
    <row r="16" spans="1:16" ht="9" customHeight="1">
      <c r="A16" s="123"/>
      <c r="B16" s="129" t="s">
        <v>83</v>
      </c>
      <c r="C16" s="130"/>
      <c r="D16" s="125">
        <v>57929</v>
      </c>
      <c r="E16" s="125">
        <v>45571</v>
      </c>
      <c r="F16" s="125">
        <v>897</v>
      </c>
      <c r="G16" s="125">
        <v>3178</v>
      </c>
      <c r="H16" s="125">
        <v>82</v>
      </c>
      <c r="I16" s="125">
        <v>50</v>
      </c>
      <c r="J16" s="125">
        <v>19350</v>
      </c>
      <c r="K16" s="125">
        <v>21215</v>
      </c>
      <c r="L16" s="125">
        <v>652</v>
      </c>
      <c r="M16" s="125">
        <v>147</v>
      </c>
      <c r="N16" s="125">
        <v>2420</v>
      </c>
      <c r="O16" s="125">
        <v>9938</v>
      </c>
      <c r="P16" s="31"/>
    </row>
    <row r="17" spans="1:16" ht="9" customHeight="1">
      <c r="A17" s="123"/>
      <c r="B17" s="131" t="s">
        <v>84</v>
      </c>
      <c r="C17" s="132"/>
      <c r="D17" s="125">
        <v>72708</v>
      </c>
      <c r="E17" s="125">
        <v>57451</v>
      </c>
      <c r="F17" s="125">
        <v>1207</v>
      </c>
      <c r="G17" s="125">
        <v>3548</v>
      </c>
      <c r="H17" s="125">
        <v>228</v>
      </c>
      <c r="I17" s="125">
        <v>231</v>
      </c>
      <c r="J17" s="125">
        <v>24130</v>
      </c>
      <c r="K17" s="125">
        <v>27010</v>
      </c>
      <c r="L17" s="125">
        <v>870</v>
      </c>
      <c r="M17" s="125">
        <v>227</v>
      </c>
      <c r="N17" s="125">
        <v>3191</v>
      </c>
      <c r="O17" s="125">
        <v>12066</v>
      </c>
      <c r="P17" s="31"/>
    </row>
    <row r="18" spans="1:16" ht="9" customHeight="1">
      <c r="A18" s="123"/>
      <c r="B18" s="129" t="s">
        <v>85</v>
      </c>
      <c r="C18" s="130"/>
      <c r="D18" s="125">
        <v>54731</v>
      </c>
      <c r="E18" s="125">
        <v>44117</v>
      </c>
      <c r="F18" s="125">
        <v>850</v>
      </c>
      <c r="G18" s="125">
        <v>2153</v>
      </c>
      <c r="H18" s="125">
        <v>66</v>
      </c>
      <c r="I18" s="125">
        <v>258</v>
      </c>
      <c r="J18" s="125">
        <v>19022</v>
      </c>
      <c r="K18" s="125">
        <v>20962</v>
      </c>
      <c r="L18" s="125">
        <v>751</v>
      </c>
      <c r="M18" s="125">
        <v>55</v>
      </c>
      <c r="N18" s="125">
        <v>2253</v>
      </c>
      <c r="O18" s="125">
        <v>8361</v>
      </c>
      <c r="P18" s="31"/>
    </row>
    <row r="19" spans="1:16" ht="9" customHeight="1">
      <c r="A19" s="123"/>
      <c r="B19" s="129" t="s">
        <v>86</v>
      </c>
      <c r="C19" s="130"/>
      <c r="D19" s="125">
        <v>78584</v>
      </c>
      <c r="E19" s="125">
        <v>64920</v>
      </c>
      <c r="F19" s="125">
        <v>3115</v>
      </c>
      <c r="G19" s="125">
        <v>3329</v>
      </c>
      <c r="H19" s="125">
        <v>692</v>
      </c>
      <c r="I19" s="125">
        <v>179</v>
      </c>
      <c r="J19" s="125">
        <v>26389</v>
      </c>
      <c r="K19" s="125">
        <v>29062</v>
      </c>
      <c r="L19" s="125">
        <v>1803</v>
      </c>
      <c r="M19" s="125">
        <v>351</v>
      </c>
      <c r="N19" s="125">
        <v>2679</v>
      </c>
      <c r="O19" s="125">
        <v>10985</v>
      </c>
      <c r="P19" s="31"/>
    </row>
    <row r="20" spans="1:16" ht="9" customHeight="1">
      <c r="A20" s="123"/>
      <c r="B20" s="129" t="s">
        <v>87</v>
      </c>
      <c r="C20" s="130"/>
      <c r="D20" s="125">
        <v>116051</v>
      </c>
      <c r="E20" s="125">
        <v>95870</v>
      </c>
      <c r="F20" s="125">
        <v>2565</v>
      </c>
      <c r="G20" s="125">
        <v>7107</v>
      </c>
      <c r="H20" s="125">
        <v>83</v>
      </c>
      <c r="I20" s="125">
        <v>344</v>
      </c>
      <c r="J20" s="125">
        <v>42613</v>
      </c>
      <c r="K20" s="125">
        <v>41134</v>
      </c>
      <c r="L20" s="125">
        <v>1705</v>
      </c>
      <c r="M20" s="125">
        <v>319</v>
      </c>
      <c r="N20" s="125">
        <v>4352</v>
      </c>
      <c r="O20" s="125">
        <v>15829</v>
      </c>
      <c r="P20" s="31"/>
    </row>
    <row r="21" spans="1:16" ht="9" customHeight="1">
      <c r="A21" s="123"/>
      <c r="B21" s="129" t="s">
        <v>88</v>
      </c>
      <c r="C21" s="130"/>
      <c r="D21" s="125">
        <v>108635</v>
      </c>
      <c r="E21" s="125">
        <v>86025</v>
      </c>
      <c r="F21" s="125">
        <v>2087</v>
      </c>
      <c r="G21" s="125">
        <v>4663</v>
      </c>
      <c r="H21" s="125">
        <v>330</v>
      </c>
      <c r="I21" s="125">
        <v>397</v>
      </c>
      <c r="J21" s="125">
        <v>35044</v>
      </c>
      <c r="K21" s="125">
        <v>41238</v>
      </c>
      <c r="L21" s="125">
        <v>1563</v>
      </c>
      <c r="M21" s="125">
        <v>703</v>
      </c>
      <c r="N21" s="125">
        <v>3827</v>
      </c>
      <c r="O21" s="125">
        <v>18783</v>
      </c>
      <c r="P21" s="31"/>
    </row>
    <row r="22" spans="1:16" ht="9" customHeight="1">
      <c r="A22" s="123"/>
      <c r="B22" s="129" t="s">
        <v>89</v>
      </c>
      <c r="C22" s="130"/>
      <c r="D22" s="125">
        <v>79440</v>
      </c>
      <c r="E22" s="125">
        <v>63887</v>
      </c>
      <c r="F22" s="125">
        <v>1039</v>
      </c>
      <c r="G22" s="125">
        <v>2904</v>
      </c>
      <c r="H22" s="125">
        <v>178</v>
      </c>
      <c r="I22" s="125">
        <v>236</v>
      </c>
      <c r="J22" s="125">
        <v>27546</v>
      </c>
      <c r="K22" s="125">
        <v>30978</v>
      </c>
      <c r="L22" s="125">
        <v>795</v>
      </c>
      <c r="M22" s="125">
        <v>211</v>
      </c>
      <c r="N22" s="125">
        <v>2964</v>
      </c>
      <c r="O22" s="125">
        <v>12589</v>
      </c>
      <c r="P22" s="31"/>
    </row>
    <row r="23" spans="1:16" ht="9" customHeight="1">
      <c r="A23" s="123"/>
      <c r="B23" s="129" t="s">
        <v>90</v>
      </c>
      <c r="C23" s="130"/>
      <c r="D23" s="125">
        <v>102736</v>
      </c>
      <c r="E23" s="125">
        <v>80861</v>
      </c>
      <c r="F23" s="125">
        <v>2289</v>
      </c>
      <c r="G23" s="125">
        <v>4675</v>
      </c>
      <c r="H23" s="125">
        <v>275</v>
      </c>
      <c r="I23" s="125">
        <v>355</v>
      </c>
      <c r="J23" s="125">
        <v>31915</v>
      </c>
      <c r="K23" s="125">
        <v>38981</v>
      </c>
      <c r="L23" s="125">
        <v>1716</v>
      </c>
      <c r="M23" s="125">
        <v>655</v>
      </c>
      <c r="N23" s="125">
        <v>3397</v>
      </c>
      <c r="O23" s="125">
        <v>18478</v>
      </c>
      <c r="P23" s="31"/>
    </row>
    <row r="24" spans="1:16" ht="9" customHeight="1">
      <c r="A24" s="123"/>
      <c r="B24" s="129" t="s">
        <v>91</v>
      </c>
      <c r="C24" s="130"/>
      <c r="D24" s="125">
        <v>70310</v>
      </c>
      <c r="E24" s="125">
        <v>56015</v>
      </c>
      <c r="F24" s="125">
        <v>1362</v>
      </c>
      <c r="G24" s="125">
        <v>2755</v>
      </c>
      <c r="H24" s="125">
        <v>66</v>
      </c>
      <c r="I24" s="125">
        <v>245</v>
      </c>
      <c r="J24" s="125">
        <v>23020</v>
      </c>
      <c r="K24" s="125">
        <v>27499</v>
      </c>
      <c r="L24" s="125">
        <v>796</v>
      </c>
      <c r="M24" s="125">
        <v>272</v>
      </c>
      <c r="N24" s="125">
        <v>2708</v>
      </c>
      <c r="O24" s="125">
        <v>11587</v>
      </c>
      <c r="P24" s="31"/>
    </row>
    <row r="25" spans="1:16" ht="9" customHeight="1">
      <c r="A25" s="123"/>
      <c r="B25" s="129" t="s">
        <v>92</v>
      </c>
      <c r="C25" s="130"/>
      <c r="D25" s="125">
        <v>54992</v>
      </c>
      <c r="E25" s="125">
        <v>41520</v>
      </c>
      <c r="F25" s="125">
        <v>1559</v>
      </c>
      <c r="G25" s="125">
        <v>2779</v>
      </c>
      <c r="H25" s="125">
        <v>132</v>
      </c>
      <c r="I25" s="125">
        <v>94</v>
      </c>
      <c r="J25" s="125">
        <v>15436</v>
      </c>
      <c r="K25" s="125">
        <v>20448</v>
      </c>
      <c r="L25" s="125">
        <v>965</v>
      </c>
      <c r="M25" s="125">
        <v>107</v>
      </c>
      <c r="N25" s="125">
        <v>1771</v>
      </c>
      <c r="O25" s="125">
        <v>11701</v>
      </c>
      <c r="P25" s="31"/>
    </row>
    <row r="26" spans="1:16" ht="9" customHeight="1">
      <c r="A26" s="123"/>
      <c r="B26" s="129" t="s">
        <v>93</v>
      </c>
      <c r="C26" s="130"/>
      <c r="D26" s="125">
        <v>47566</v>
      </c>
      <c r="E26" s="125">
        <v>38385</v>
      </c>
      <c r="F26" s="125">
        <v>695</v>
      </c>
      <c r="G26" s="125">
        <v>1487</v>
      </c>
      <c r="H26" s="125">
        <v>27</v>
      </c>
      <c r="I26" s="125">
        <v>158</v>
      </c>
      <c r="J26" s="125">
        <v>16087</v>
      </c>
      <c r="K26" s="125">
        <v>19416</v>
      </c>
      <c r="L26" s="125">
        <v>460</v>
      </c>
      <c r="M26" s="125">
        <v>55</v>
      </c>
      <c r="N26" s="125">
        <v>1595</v>
      </c>
      <c r="O26" s="125">
        <v>7586</v>
      </c>
      <c r="P26" s="31"/>
    </row>
    <row r="27" spans="1:16" ht="9" customHeight="1">
      <c r="A27" s="123"/>
      <c r="B27" s="129" t="s">
        <v>94</v>
      </c>
      <c r="C27" s="130"/>
      <c r="D27" s="125">
        <v>66030</v>
      </c>
      <c r="E27" s="125">
        <v>50297</v>
      </c>
      <c r="F27" s="125">
        <v>1307</v>
      </c>
      <c r="G27" s="125">
        <v>2958</v>
      </c>
      <c r="H27" s="125">
        <v>93</v>
      </c>
      <c r="I27" s="125">
        <v>267</v>
      </c>
      <c r="J27" s="125">
        <v>20396</v>
      </c>
      <c r="K27" s="125">
        <v>24304</v>
      </c>
      <c r="L27" s="125">
        <v>859</v>
      </c>
      <c r="M27" s="125">
        <v>113</v>
      </c>
      <c r="N27" s="125">
        <v>1959</v>
      </c>
      <c r="O27" s="125">
        <v>13774</v>
      </c>
      <c r="P27" s="31"/>
    </row>
    <row r="28" spans="1:16" ht="9" customHeight="1">
      <c r="A28" s="123"/>
      <c r="B28" s="129" t="s">
        <v>95</v>
      </c>
      <c r="C28" s="130"/>
      <c r="D28" s="125">
        <v>110387</v>
      </c>
      <c r="E28" s="125">
        <v>94946</v>
      </c>
      <c r="F28" s="125">
        <v>1135</v>
      </c>
      <c r="G28" s="125">
        <v>2935</v>
      </c>
      <c r="H28" s="125">
        <v>34</v>
      </c>
      <c r="I28" s="125">
        <v>186</v>
      </c>
      <c r="J28" s="125">
        <v>51791</v>
      </c>
      <c r="K28" s="125">
        <v>37914</v>
      </c>
      <c r="L28" s="125">
        <v>876</v>
      </c>
      <c r="M28" s="125">
        <v>75</v>
      </c>
      <c r="N28" s="125">
        <v>3192</v>
      </c>
      <c r="O28" s="125">
        <v>12249</v>
      </c>
      <c r="P28" s="31"/>
    </row>
    <row r="29" spans="1:16" ht="9" customHeight="1">
      <c r="A29" s="123"/>
      <c r="B29" s="129" t="s">
        <v>96</v>
      </c>
      <c r="C29" s="130"/>
      <c r="D29" s="125">
        <v>94197</v>
      </c>
      <c r="E29" s="125">
        <v>78093</v>
      </c>
      <c r="F29" s="125">
        <v>3461</v>
      </c>
      <c r="G29" s="125">
        <v>6211</v>
      </c>
      <c r="H29" s="125">
        <v>123</v>
      </c>
      <c r="I29" s="125">
        <v>225</v>
      </c>
      <c r="J29" s="125">
        <v>36160</v>
      </c>
      <c r="K29" s="125">
        <v>29833</v>
      </c>
      <c r="L29" s="125">
        <v>2000</v>
      </c>
      <c r="M29" s="125">
        <v>80</v>
      </c>
      <c r="N29" s="125">
        <v>2628</v>
      </c>
      <c r="O29" s="125">
        <v>13476</v>
      </c>
      <c r="P29" s="31"/>
    </row>
    <row r="30" spans="1:16" ht="9" customHeight="1">
      <c r="A30" s="128" t="s">
        <v>97</v>
      </c>
      <c r="B30" s="128"/>
      <c r="C30" s="127"/>
      <c r="D30" s="125">
        <v>180407</v>
      </c>
      <c r="E30" s="125">
        <v>125296</v>
      </c>
      <c r="F30" s="125">
        <v>2533</v>
      </c>
      <c r="G30" s="125">
        <v>6053</v>
      </c>
      <c r="H30" s="125">
        <v>526</v>
      </c>
      <c r="I30" s="125">
        <v>552</v>
      </c>
      <c r="J30" s="125">
        <v>46937</v>
      </c>
      <c r="K30" s="125">
        <v>66311</v>
      </c>
      <c r="L30" s="125">
        <v>2045</v>
      </c>
      <c r="M30" s="125">
        <v>339</v>
      </c>
      <c r="N30" s="125">
        <v>6645</v>
      </c>
      <c r="O30" s="125">
        <v>48466</v>
      </c>
      <c r="P30" s="31"/>
    </row>
    <row r="31" spans="1:16" ht="9" customHeight="1">
      <c r="A31" s="128" t="s">
        <v>98</v>
      </c>
      <c r="B31" s="128"/>
      <c r="C31" s="127"/>
      <c r="D31" s="125">
        <v>66600</v>
      </c>
      <c r="E31" s="125">
        <v>52455</v>
      </c>
      <c r="F31" s="125">
        <v>622</v>
      </c>
      <c r="G31" s="125">
        <v>1835</v>
      </c>
      <c r="H31" s="125">
        <v>6</v>
      </c>
      <c r="I31" s="125">
        <v>243</v>
      </c>
      <c r="J31" s="125">
        <v>23257</v>
      </c>
      <c r="K31" s="125">
        <v>25685</v>
      </c>
      <c r="L31" s="125">
        <v>748</v>
      </c>
      <c r="M31" s="125">
        <v>59</v>
      </c>
      <c r="N31" s="125">
        <v>2439</v>
      </c>
      <c r="O31" s="125">
        <v>11706</v>
      </c>
      <c r="P31" s="31"/>
    </row>
    <row r="32" spans="1:16" ht="9" customHeight="1">
      <c r="A32" s="128" t="s">
        <v>99</v>
      </c>
      <c r="B32" s="128"/>
      <c r="C32" s="127"/>
      <c r="D32" s="125">
        <v>22138</v>
      </c>
      <c r="E32" s="125">
        <v>17171</v>
      </c>
      <c r="F32" s="125">
        <v>162</v>
      </c>
      <c r="G32" s="125">
        <v>488</v>
      </c>
      <c r="H32" s="125">
        <v>1</v>
      </c>
      <c r="I32" s="125">
        <v>71</v>
      </c>
      <c r="J32" s="125">
        <v>7826</v>
      </c>
      <c r="K32" s="125">
        <v>8377</v>
      </c>
      <c r="L32" s="125">
        <v>220</v>
      </c>
      <c r="M32" s="125">
        <v>26</v>
      </c>
      <c r="N32" s="125">
        <v>828</v>
      </c>
      <c r="O32" s="125">
        <v>4139</v>
      </c>
      <c r="P32" s="31"/>
    </row>
    <row r="33" spans="1:16" ht="9" customHeight="1">
      <c r="A33" s="128" t="s">
        <v>100</v>
      </c>
      <c r="B33" s="128"/>
      <c r="C33" s="127"/>
      <c r="D33" s="125">
        <v>28444</v>
      </c>
      <c r="E33" s="125">
        <v>16051</v>
      </c>
      <c r="F33" s="125">
        <v>508</v>
      </c>
      <c r="G33" s="125">
        <v>1345</v>
      </c>
      <c r="H33" s="133">
        <v>0</v>
      </c>
      <c r="I33" s="125">
        <v>104</v>
      </c>
      <c r="J33" s="125">
        <v>5307</v>
      </c>
      <c r="K33" s="125">
        <v>8129</v>
      </c>
      <c r="L33" s="125">
        <v>605</v>
      </c>
      <c r="M33" s="125">
        <v>53</v>
      </c>
      <c r="N33" s="125">
        <v>866</v>
      </c>
      <c r="O33" s="125">
        <v>11527</v>
      </c>
      <c r="P33" s="31"/>
    </row>
    <row r="34" spans="1:16" ht="9" customHeight="1">
      <c r="A34" s="128" t="s">
        <v>101</v>
      </c>
      <c r="B34" s="128"/>
      <c r="C34" s="127"/>
      <c r="D34" s="125">
        <v>15627</v>
      </c>
      <c r="E34" s="125">
        <v>11582</v>
      </c>
      <c r="F34" s="125">
        <v>198</v>
      </c>
      <c r="G34" s="125">
        <v>425</v>
      </c>
      <c r="H34" s="133">
        <v>0</v>
      </c>
      <c r="I34" s="125">
        <v>19</v>
      </c>
      <c r="J34" s="125">
        <v>5235</v>
      </c>
      <c r="K34" s="125">
        <v>5524</v>
      </c>
      <c r="L34" s="125">
        <v>160</v>
      </c>
      <c r="M34" s="125">
        <v>21</v>
      </c>
      <c r="N34" s="125">
        <v>625</v>
      </c>
      <c r="O34" s="125">
        <v>3420</v>
      </c>
      <c r="P34" s="31"/>
    </row>
    <row r="35" spans="1:16" ht="9" customHeight="1">
      <c r="A35" s="123" t="s">
        <v>102</v>
      </c>
      <c r="B35" s="123"/>
      <c r="C35" s="124"/>
      <c r="D35" s="125">
        <v>6959</v>
      </c>
      <c r="E35" s="125">
        <v>6794</v>
      </c>
      <c r="F35" s="125">
        <v>9</v>
      </c>
      <c r="G35" s="125">
        <v>29</v>
      </c>
      <c r="H35" s="133">
        <v>0</v>
      </c>
      <c r="I35" s="125">
        <v>0</v>
      </c>
      <c r="J35" s="125">
        <v>3104</v>
      </c>
      <c r="K35" s="125">
        <v>3648</v>
      </c>
      <c r="L35" s="125">
        <v>4</v>
      </c>
      <c r="M35" s="133">
        <v>0</v>
      </c>
      <c r="N35" s="125">
        <v>165</v>
      </c>
      <c r="O35" s="133">
        <v>0</v>
      </c>
      <c r="P35" s="31"/>
    </row>
    <row r="36" spans="1:16" s="136" customFormat="1" ht="9" customHeight="1">
      <c r="A36" s="134" t="s">
        <v>103</v>
      </c>
      <c r="B36" s="134"/>
      <c r="C36" s="135"/>
      <c r="D36" s="125">
        <v>329</v>
      </c>
      <c r="E36" s="125">
        <v>13</v>
      </c>
      <c r="F36" s="125">
        <v>1</v>
      </c>
      <c r="G36" s="125">
        <v>1</v>
      </c>
      <c r="H36" s="125">
        <v>0</v>
      </c>
      <c r="I36" s="125">
        <v>0</v>
      </c>
      <c r="J36" s="125">
        <v>1</v>
      </c>
      <c r="K36" s="125">
        <v>1</v>
      </c>
      <c r="L36" s="125">
        <v>0</v>
      </c>
      <c r="M36" s="125">
        <v>9</v>
      </c>
      <c r="N36" s="125">
        <v>2</v>
      </c>
      <c r="O36" s="125">
        <v>314</v>
      </c>
      <c r="P36" s="31"/>
    </row>
    <row r="37" spans="1:16" s="136" customFormat="1" ht="9" customHeight="1">
      <c r="A37" s="134"/>
      <c r="B37" s="134"/>
      <c r="C37" s="135"/>
      <c r="D37" s="125"/>
      <c r="E37" s="125">
        <f>SUM(F37:I37,J37:L37,M37)</f>
        <v>0</v>
      </c>
      <c r="F37" s="137"/>
      <c r="G37" s="137"/>
      <c r="H37" s="138"/>
      <c r="I37" s="125"/>
      <c r="J37" s="137"/>
      <c r="K37" s="137"/>
      <c r="L37" s="125"/>
      <c r="M37" s="137"/>
      <c r="N37" s="137"/>
      <c r="O37" s="138"/>
      <c r="P37" s="31"/>
    </row>
    <row r="38" spans="1:16" s="136" customFormat="1" ht="9" customHeight="1">
      <c r="A38" s="126" t="s">
        <v>104</v>
      </c>
      <c r="B38" s="126"/>
      <c r="C38" s="139"/>
      <c r="D38" s="125">
        <v>435110</v>
      </c>
      <c r="E38" s="125">
        <v>353808</v>
      </c>
      <c r="F38" s="125">
        <v>12553</v>
      </c>
      <c r="G38" s="125">
        <v>24642</v>
      </c>
      <c r="H38" s="125">
        <v>1466</v>
      </c>
      <c r="I38" s="125">
        <v>1600</v>
      </c>
      <c r="J38" s="125">
        <v>153234</v>
      </c>
      <c r="K38" s="125">
        <v>149328</v>
      </c>
      <c r="L38" s="125">
        <v>8801</v>
      </c>
      <c r="M38" s="125">
        <v>2184</v>
      </c>
      <c r="N38" s="125">
        <v>16531</v>
      </c>
      <c r="O38" s="125">
        <v>64771</v>
      </c>
      <c r="P38" s="31"/>
    </row>
    <row r="39" spans="1:16" s="136" customFormat="1" ht="9" customHeight="1">
      <c r="A39" s="128" t="s">
        <v>105</v>
      </c>
      <c r="B39" s="128"/>
      <c r="C39" s="139"/>
      <c r="D39" s="125">
        <v>434538</v>
      </c>
      <c r="E39" s="125">
        <v>353241</v>
      </c>
      <c r="F39" s="125">
        <v>12522</v>
      </c>
      <c r="G39" s="125">
        <v>24622</v>
      </c>
      <c r="H39" s="125">
        <v>1466</v>
      </c>
      <c r="I39" s="125">
        <v>1599</v>
      </c>
      <c r="J39" s="125">
        <v>153232</v>
      </c>
      <c r="K39" s="125">
        <v>149282</v>
      </c>
      <c r="L39" s="125">
        <v>8792</v>
      </c>
      <c r="M39" s="125">
        <v>1726</v>
      </c>
      <c r="N39" s="125">
        <v>16526</v>
      </c>
      <c r="O39" s="125">
        <v>64771</v>
      </c>
      <c r="P39" s="31"/>
    </row>
    <row r="40" spans="1:16" s="136" customFormat="1" ht="9" customHeight="1">
      <c r="A40" s="123"/>
      <c r="B40" s="129" t="s">
        <v>106</v>
      </c>
      <c r="C40" s="140"/>
      <c r="D40" s="125">
        <v>77153</v>
      </c>
      <c r="E40" s="125">
        <v>63800</v>
      </c>
      <c r="F40" s="125">
        <v>6287</v>
      </c>
      <c r="G40" s="125">
        <v>8251</v>
      </c>
      <c r="H40" s="125">
        <v>1412</v>
      </c>
      <c r="I40" s="125">
        <v>527</v>
      </c>
      <c r="J40" s="125">
        <v>21201</v>
      </c>
      <c r="K40" s="125">
        <v>20803</v>
      </c>
      <c r="L40" s="125">
        <v>4228</v>
      </c>
      <c r="M40" s="125">
        <v>1091</v>
      </c>
      <c r="N40" s="125">
        <v>2386</v>
      </c>
      <c r="O40" s="125">
        <v>10967</v>
      </c>
      <c r="P40" s="31"/>
    </row>
    <row r="41" spans="1:16" s="136" customFormat="1" ht="9" customHeight="1">
      <c r="A41" s="123"/>
      <c r="B41" s="129" t="s">
        <v>107</v>
      </c>
      <c r="C41" s="140"/>
      <c r="D41" s="125">
        <v>40136</v>
      </c>
      <c r="E41" s="125">
        <v>32465</v>
      </c>
      <c r="F41" s="125">
        <v>841</v>
      </c>
      <c r="G41" s="125">
        <v>2520</v>
      </c>
      <c r="H41" s="125">
        <v>26</v>
      </c>
      <c r="I41" s="125">
        <v>156</v>
      </c>
      <c r="J41" s="125">
        <v>14137</v>
      </c>
      <c r="K41" s="125">
        <v>14187</v>
      </c>
      <c r="L41" s="125">
        <v>469</v>
      </c>
      <c r="M41" s="125">
        <v>129</v>
      </c>
      <c r="N41" s="125">
        <v>1679</v>
      </c>
      <c r="O41" s="125">
        <v>5992</v>
      </c>
      <c r="P41" s="31"/>
    </row>
    <row r="42" spans="1:16" s="136" customFormat="1" ht="9" customHeight="1">
      <c r="A42" s="123"/>
      <c r="B42" s="129" t="s">
        <v>108</v>
      </c>
      <c r="C42" s="140"/>
      <c r="D42" s="125">
        <v>56114</v>
      </c>
      <c r="E42" s="125">
        <v>46099</v>
      </c>
      <c r="F42" s="125">
        <v>903</v>
      </c>
      <c r="G42" s="125">
        <v>2911</v>
      </c>
      <c r="H42" s="125">
        <v>9</v>
      </c>
      <c r="I42" s="125">
        <v>127</v>
      </c>
      <c r="J42" s="125">
        <v>21295</v>
      </c>
      <c r="K42" s="125">
        <v>20003</v>
      </c>
      <c r="L42" s="125">
        <v>742</v>
      </c>
      <c r="M42" s="125">
        <v>109</v>
      </c>
      <c r="N42" s="125">
        <v>2593</v>
      </c>
      <c r="O42" s="125">
        <v>7422</v>
      </c>
      <c r="P42" s="31"/>
    </row>
    <row r="43" spans="1:16" s="136" customFormat="1" ht="9" customHeight="1">
      <c r="A43" s="123"/>
      <c r="B43" s="129" t="s">
        <v>109</v>
      </c>
      <c r="C43" s="140"/>
      <c r="D43" s="125">
        <v>66494</v>
      </c>
      <c r="E43" s="125">
        <v>52840</v>
      </c>
      <c r="F43" s="125">
        <v>1673</v>
      </c>
      <c r="G43" s="125">
        <v>3665</v>
      </c>
      <c r="H43" s="125">
        <v>8</v>
      </c>
      <c r="I43" s="125">
        <v>247</v>
      </c>
      <c r="J43" s="125">
        <v>23225</v>
      </c>
      <c r="K43" s="125">
        <v>22585</v>
      </c>
      <c r="L43" s="125">
        <v>1213</v>
      </c>
      <c r="M43" s="125">
        <v>224</v>
      </c>
      <c r="N43" s="125">
        <v>2818</v>
      </c>
      <c r="O43" s="125">
        <v>10836</v>
      </c>
      <c r="P43" s="31"/>
    </row>
    <row r="44" spans="1:16" s="136" customFormat="1" ht="9" customHeight="1">
      <c r="A44" s="123"/>
      <c r="B44" s="129" t="s">
        <v>110</v>
      </c>
      <c r="C44" s="140"/>
      <c r="D44" s="125">
        <v>63303</v>
      </c>
      <c r="E44" s="125">
        <v>50602</v>
      </c>
      <c r="F44" s="125">
        <v>896</v>
      </c>
      <c r="G44" s="125">
        <v>2411</v>
      </c>
      <c r="H44" s="125">
        <v>2</v>
      </c>
      <c r="I44" s="125">
        <v>178</v>
      </c>
      <c r="J44" s="125">
        <v>22253</v>
      </c>
      <c r="K44" s="125">
        <v>24284</v>
      </c>
      <c r="L44" s="125">
        <v>536</v>
      </c>
      <c r="M44" s="125">
        <v>42</v>
      </c>
      <c r="N44" s="125">
        <v>2639</v>
      </c>
      <c r="O44" s="125">
        <v>10062</v>
      </c>
      <c r="P44" s="31"/>
    </row>
    <row r="45" spans="1:16" s="136" customFormat="1" ht="9" customHeight="1">
      <c r="A45" s="123"/>
      <c r="B45" s="129" t="s">
        <v>111</v>
      </c>
      <c r="C45" s="140"/>
      <c r="D45" s="125">
        <v>76122</v>
      </c>
      <c r="E45" s="125">
        <v>61688</v>
      </c>
      <c r="F45" s="125">
        <v>1435</v>
      </c>
      <c r="G45" s="125">
        <v>3410</v>
      </c>
      <c r="H45" s="125">
        <v>6</v>
      </c>
      <c r="I45" s="125">
        <v>190</v>
      </c>
      <c r="J45" s="125">
        <v>29087</v>
      </c>
      <c r="K45" s="125">
        <v>26314</v>
      </c>
      <c r="L45" s="125">
        <v>1163</v>
      </c>
      <c r="M45" s="125">
        <v>83</v>
      </c>
      <c r="N45" s="125">
        <v>2725</v>
      </c>
      <c r="O45" s="125">
        <v>11709</v>
      </c>
      <c r="P45" s="31"/>
    </row>
    <row r="46" spans="1:16" s="136" customFormat="1" ht="9" customHeight="1">
      <c r="A46" s="123"/>
      <c r="B46" s="129" t="s">
        <v>112</v>
      </c>
      <c r="C46" s="140"/>
      <c r="D46" s="125">
        <v>55216</v>
      </c>
      <c r="E46" s="125">
        <v>45747</v>
      </c>
      <c r="F46" s="125">
        <v>487</v>
      </c>
      <c r="G46" s="125">
        <v>1454</v>
      </c>
      <c r="H46" s="125">
        <v>3</v>
      </c>
      <c r="I46" s="125">
        <v>174</v>
      </c>
      <c r="J46" s="125">
        <v>22034</v>
      </c>
      <c r="K46" s="125">
        <v>21106</v>
      </c>
      <c r="L46" s="125">
        <v>441</v>
      </c>
      <c r="M46" s="125">
        <v>48</v>
      </c>
      <c r="N46" s="125">
        <v>1686</v>
      </c>
      <c r="O46" s="125">
        <v>7783</v>
      </c>
      <c r="P46" s="31"/>
    </row>
    <row r="47" spans="1:16" s="136" customFormat="1" ht="9" customHeight="1">
      <c r="A47" s="141" t="s">
        <v>113</v>
      </c>
      <c r="B47" s="123"/>
      <c r="C47" s="142"/>
      <c r="D47" s="125">
        <v>572</v>
      </c>
      <c r="E47" s="125">
        <v>567</v>
      </c>
      <c r="F47" s="125">
        <v>31</v>
      </c>
      <c r="G47" s="125">
        <v>20</v>
      </c>
      <c r="H47" s="125">
        <v>0</v>
      </c>
      <c r="I47" s="125">
        <v>1</v>
      </c>
      <c r="J47" s="125">
        <v>2</v>
      </c>
      <c r="K47" s="125">
        <v>46</v>
      </c>
      <c r="L47" s="125">
        <v>9</v>
      </c>
      <c r="M47" s="125">
        <v>458</v>
      </c>
      <c r="N47" s="125">
        <v>5</v>
      </c>
      <c r="O47" s="133">
        <v>0</v>
      </c>
      <c r="P47" s="31"/>
    </row>
    <row r="48" spans="1:16" s="136" customFormat="1" ht="4.5" customHeight="1">
      <c r="A48" s="123"/>
      <c r="B48" s="123"/>
      <c r="C48" s="142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31"/>
    </row>
    <row r="49" spans="1:16" s="136" customFormat="1" ht="9" customHeight="1">
      <c r="A49" s="126" t="s">
        <v>114</v>
      </c>
      <c r="B49" s="126"/>
      <c r="C49" s="139"/>
      <c r="D49" s="125">
        <v>780390</v>
      </c>
      <c r="E49" s="125">
        <v>556136</v>
      </c>
      <c r="F49" s="125">
        <v>24989</v>
      </c>
      <c r="G49" s="125">
        <v>38200</v>
      </c>
      <c r="H49" s="125">
        <v>679</v>
      </c>
      <c r="I49" s="125">
        <v>2270</v>
      </c>
      <c r="J49" s="125">
        <v>202283</v>
      </c>
      <c r="K49" s="125">
        <v>273324</v>
      </c>
      <c r="L49" s="125">
        <v>11880</v>
      </c>
      <c r="M49" s="125">
        <v>2511</v>
      </c>
      <c r="N49" s="125">
        <v>21313</v>
      </c>
      <c r="O49" s="125">
        <v>202941</v>
      </c>
      <c r="P49" s="31"/>
    </row>
    <row r="50" spans="1:16" s="136" customFormat="1" ht="9" customHeight="1">
      <c r="A50" s="128" t="s">
        <v>152</v>
      </c>
      <c r="B50" s="128"/>
      <c r="C50" s="139"/>
      <c r="D50" s="125">
        <v>339397</v>
      </c>
      <c r="E50" s="125">
        <v>239970</v>
      </c>
      <c r="F50" s="125">
        <v>9550</v>
      </c>
      <c r="G50" s="125">
        <v>15907</v>
      </c>
      <c r="H50" s="125">
        <v>220</v>
      </c>
      <c r="I50" s="125">
        <v>843</v>
      </c>
      <c r="J50" s="125">
        <v>88902</v>
      </c>
      <c r="K50" s="125">
        <v>119070</v>
      </c>
      <c r="L50" s="125">
        <v>4520</v>
      </c>
      <c r="M50" s="125">
        <v>958</v>
      </c>
      <c r="N50" s="125">
        <v>9316</v>
      </c>
      <c r="O50" s="125">
        <v>90111</v>
      </c>
      <c r="P50" s="31"/>
    </row>
    <row r="51" spans="1:16" s="136" customFormat="1" ht="9.75">
      <c r="A51" s="123"/>
      <c r="B51" s="129" t="s">
        <v>153</v>
      </c>
      <c r="C51" s="139"/>
      <c r="D51" s="125">
        <v>43717</v>
      </c>
      <c r="E51" s="125">
        <v>11692</v>
      </c>
      <c r="F51" s="125">
        <v>766</v>
      </c>
      <c r="G51" s="125">
        <v>917</v>
      </c>
      <c r="H51" s="125">
        <v>15</v>
      </c>
      <c r="I51" s="125">
        <v>131</v>
      </c>
      <c r="J51" s="125">
        <v>4409</v>
      </c>
      <c r="K51" s="125">
        <v>5192</v>
      </c>
      <c r="L51" s="125">
        <v>253</v>
      </c>
      <c r="M51" s="125">
        <v>9</v>
      </c>
      <c r="N51" s="125">
        <v>608</v>
      </c>
      <c r="O51" s="125">
        <v>31417</v>
      </c>
      <c r="P51" s="31"/>
    </row>
    <row r="52" spans="1:16" s="136" customFormat="1" ht="9.75">
      <c r="A52" s="129"/>
      <c r="B52" s="129" t="s">
        <v>154</v>
      </c>
      <c r="C52" s="139"/>
      <c r="D52" s="125">
        <v>53883</v>
      </c>
      <c r="E52" s="125">
        <v>16241</v>
      </c>
      <c r="F52" s="125">
        <v>1342</v>
      </c>
      <c r="G52" s="125">
        <v>1148</v>
      </c>
      <c r="H52" s="125">
        <v>32</v>
      </c>
      <c r="I52" s="125">
        <v>47</v>
      </c>
      <c r="J52" s="125">
        <v>6359</v>
      </c>
      <c r="K52" s="125">
        <v>6823</v>
      </c>
      <c r="L52" s="125">
        <v>460</v>
      </c>
      <c r="M52" s="125">
        <v>30</v>
      </c>
      <c r="N52" s="125">
        <v>1022</v>
      </c>
      <c r="O52" s="125">
        <v>36620</v>
      </c>
      <c r="P52" s="31"/>
    </row>
    <row r="53" spans="1:16" s="136" customFormat="1" ht="9.75">
      <c r="A53" s="129"/>
      <c r="B53" s="129" t="s">
        <v>155</v>
      </c>
      <c r="C53" s="139"/>
      <c r="D53" s="125">
        <v>36291</v>
      </c>
      <c r="E53" s="125">
        <v>13545</v>
      </c>
      <c r="F53" s="125">
        <v>560</v>
      </c>
      <c r="G53" s="125">
        <v>746</v>
      </c>
      <c r="H53" s="125">
        <v>21</v>
      </c>
      <c r="I53" s="125">
        <v>187</v>
      </c>
      <c r="J53" s="125">
        <v>5611</v>
      </c>
      <c r="K53" s="125">
        <v>6192</v>
      </c>
      <c r="L53" s="125">
        <v>218</v>
      </c>
      <c r="M53" s="125">
        <v>10</v>
      </c>
      <c r="N53" s="125">
        <v>672</v>
      </c>
      <c r="O53" s="125">
        <v>22074</v>
      </c>
      <c r="P53" s="31"/>
    </row>
    <row r="54" spans="1:16" s="136" customFormat="1" ht="9.75">
      <c r="A54" s="129"/>
      <c r="B54" s="129" t="s">
        <v>156</v>
      </c>
      <c r="C54" s="139"/>
      <c r="D54" s="125">
        <v>205506</v>
      </c>
      <c r="E54" s="125">
        <v>198492</v>
      </c>
      <c r="F54" s="125">
        <v>6882</v>
      </c>
      <c r="G54" s="125">
        <v>13096</v>
      </c>
      <c r="H54" s="125">
        <v>152</v>
      </c>
      <c r="I54" s="125">
        <v>478</v>
      </c>
      <c r="J54" s="125">
        <v>72523</v>
      </c>
      <c r="K54" s="125">
        <v>100863</v>
      </c>
      <c r="L54" s="125">
        <v>3589</v>
      </c>
      <c r="M54" s="125">
        <v>909</v>
      </c>
      <c r="N54" s="125">
        <v>7014</v>
      </c>
      <c r="O54" s="125">
        <v>0</v>
      </c>
      <c r="P54" s="31"/>
    </row>
    <row r="55" spans="1:16" s="136" customFormat="1" ht="9" customHeight="1">
      <c r="A55" s="128" t="s">
        <v>115</v>
      </c>
      <c r="B55" s="128"/>
      <c r="C55" s="139"/>
      <c r="D55" s="125">
        <v>137243</v>
      </c>
      <c r="E55" s="125">
        <v>95672</v>
      </c>
      <c r="F55" s="125">
        <v>5031</v>
      </c>
      <c r="G55" s="125">
        <v>7677</v>
      </c>
      <c r="H55" s="125">
        <v>77</v>
      </c>
      <c r="I55" s="125">
        <v>562</v>
      </c>
      <c r="J55" s="125">
        <v>34116</v>
      </c>
      <c r="K55" s="125">
        <v>45154</v>
      </c>
      <c r="L55" s="125">
        <v>2692</v>
      </c>
      <c r="M55" s="125">
        <v>363</v>
      </c>
      <c r="N55" s="125">
        <v>3832</v>
      </c>
      <c r="O55" s="125">
        <v>37739</v>
      </c>
      <c r="P55" s="31"/>
    </row>
    <row r="56" spans="1:16" s="136" customFormat="1" ht="9" customHeight="1">
      <c r="A56" s="128" t="s">
        <v>116</v>
      </c>
      <c r="B56" s="128"/>
      <c r="C56" s="139"/>
      <c r="D56" s="125">
        <v>94777</v>
      </c>
      <c r="E56" s="125">
        <v>70920</v>
      </c>
      <c r="F56" s="125">
        <v>2305</v>
      </c>
      <c r="G56" s="125">
        <v>4952</v>
      </c>
      <c r="H56" s="125">
        <v>51</v>
      </c>
      <c r="I56" s="125">
        <v>261</v>
      </c>
      <c r="J56" s="125">
        <v>26380</v>
      </c>
      <c r="K56" s="125">
        <v>34831</v>
      </c>
      <c r="L56" s="125">
        <v>1484</v>
      </c>
      <c r="M56" s="125">
        <v>656</v>
      </c>
      <c r="N56" s="125">
        <v>2589</v>
      </c>
      <c r="O56" s="125">
        <v>21268</v>
      </c>
      <c r="P56" s="31"/>
    </row>
    <row r="57" spans="1:15" ht="9" customHeight="1">
      <c r="A57" s="128" t="s">
        <v>117</v>
      </c>
      <c r="B57" s="128"/>
      <c r="C57" s="139"/>
      <c r="D57" s="125">
        <v>61789</v>
      </c>
      <c r="E57" s="125">
        <v>45310</v>
      </c>
      <c r="F57" s="125">
        <v>2260</v>
      </c>
      <c r="G57" s="125">
        <v>2480</v>
      </c>
      <c r="H57" s="125">
        <v>84</v>
      </c>
      <c r="I57" s="125">
        <v>51</v>
      </c>
      <c r="J57" s="125">
        <v>16368</v>
      </c>
      <c r="K57" s="125">
        <v>22920</v>
      </c>
      <c r="L57" s="125">
        <v>970</v>
      </c>
      <c r="M57" s="125">
        <v>177</v>
      </c>
      <c r="N57" s="125">
        <v>1549</v>
      </c>
      <c r="O57" s="125">
        <v>14930</v>
      </c>
    </row>
    <row r="58" spans="1:15" ht="9" customHeight="1">
      <c r="A58" s="128" t="s">
        <v>118</v>
      </c>
      <c r="B58" s="128"/>
      <c r="C58" s="139"/>
      <c r="D58" s="125">
        <v>58479</v>
      </c>
      <c r="E58" s="125">
        <v>42993</v>
      </c>
      <c r="F58" s="125">
        <v>1415</v>
      </c>
      <c r="G58" s="125">
        <v>2558</v>
      </c>
      <c r="H58" s="125">
        <v>120</v>
      </c>
      <c r="I58" s="125">
        <v>160</v>
      </c>
      <c r="J58" s="125">
        <v>16072</v>
      </c>
      <c r="K58" s="125">
        <v>21812</v>
      </c>
      <c r="L58" s="125">
        <v>774</v>
      </c>
      <c r="M58" s="125">
        <v>82</v>
      </c>
      <c r="N58" s="125">
        <v>1610</v>
      </c>
      <c r="O58" s="125">
        <v>13876</v>
      </c>
    </row>
    <row r="59" spans="1:16" ht="9.75">
      <c r="A59" s="128" t="s">
        <v>119</v>
      </c>
      <c r="B59" s="128"/>
      <c r="C59" s="139"/>
      <c r="D59" s="125">
        <v>46607</v>
      </c>
      <c r="E59" s="125">
        <v>32668</v>
      </c>
      <c r="F59" s="125">
        <v>2097</v>
      </c>
      <c r="G59" s="125">
        <v>2531</v>
      </c>
      <c r="H59" s="125">
        <v>94</v>
      </c>
      <c r="I59" s="125">
        <v>280</v>
      </c>
      <c r="J59" s="125">
        <v>11029</v>
      </c>
      <c r="K59" s="125">
        <v>15749</v>
      </c>
      <c r="L59" s="125">
        <v>724</v>
      </c>
      <c r="M59" s="125">
        <v>164</v>
      </c>
      <c r="N59" s="125">
        <v>1159</v>
      </c>
      <c r="O59" s="125">
        <v>12780</v>
      </c>
      <c r="P59" s="31"/>
    </row>
    <row r="60" spans="1:15" ht="9.75">
      <c r="A60" s="128" t="s">
        <v>120</v>
      </c>
      <c r="B60" s="128"/>
      <c r="C60" s="139"/>
      <c r="D60" s="125">
        <v>34007</v>
      </c>
      <c r="E60" s="125">
        <v>20839</v>
      </c>
      <c r="F60" s="125">
        <v>1701</v>
      </c>
      <c r="G60" s="125">
        <v>1759</v>
      </c>
      <c r="H60" s="125">
        <v>30</v>
      </c>
      <c r="I60" s="125">
        <v>99</v>
      </c>
      <c r="J60" s="125">
        <v>6804</v>
      </c>
      <c r="K60" s="125">
        <v>9789</v>
      </c>
      <c r="L60" s="125">
        <v>579</v>
      </c>
      <c r="M60" s="125">
        <v>78</v>
      </c>
      <c r="N60" s="125">
        <v>931</v>
      </c>
      <c r="O60" s="143">
        <v>12237</v>
      </c>
    </row>
    <row r="61" spans="1:15" ht="9.75">
      <c r="A61" s="128" t="s">
        <v>121</v>
      </c>
      <c r="B61" s="128"/>
      <c r="C61" s="139"/>
      <c r="D61" s="125">
        <v>2703</v>
      </c>
      <c r="E61" s="125">
        <v>2650</v>
      </c>
      <c r="F61" s="125">
        <v>625</v>
      </c>
      <c r="G61" s="125">
        <v>300</v>
      </c>
      <c r="H61" s="125">
        <v>3</v>
      </c>
      <c r="I61" s="125">
        <v>11</v>
      </c>
      <c r="J61" s="125">
        <v>626</v>
      </c>
      <c r="K61" s="125">
        <v>929</v>
      </c>
      <c r="L61" s="125">
        <v>134</v>
      </c>
      <c r="M61" s="125">
        <v>22</v>
      </c>
      <c r="N61" s="125">
        <v>53</v>
      </c>
      <c r="O61" s="144"/>
    </row>
    <row r="62" spans="1:15" ht="9" customHeight="1">
      <c r="A62" s="141" t="s">
        <v>122</v>
      </c>
      <c r="B62" s="123"/>
      <c r="C62" s="142"/>
      <c r="D62" s="125">
        <v>5371</v>
      </c>
      <c r="E62" s="125">
        <v>5097</v>
      </c>
      <c r="F62" s="125">
        <v>5</v>
      </c>
      <c r="G62" s="125">
        <v>34</v>
      </c>
      <c r="H62" s="133">
        <v>0</v>
      </c>
      <c r="I62" s="125">
        <v>0</v>
      </c>
      <c r="J62" s="125">
        <v>1986</v>
      </c>
      <c r="K62" s="125">
        <v>3069</v>
      </c>
      <c r="L62" s="125">
        <v>3</v>
      </c>
      <c r="M62" s="133">
        <v>0</v>
      </c>
      <c r="N62" s="125">
        <v>274</v>
      </c>
      <c r="O62" s="133">
        <v>0</v>
      </c>
    </row>
    <row r="63" spans="1:15" ht="9" customHeight="1">
      <c r="A63" s="141" t="s">
        <v>123</v>
      </c>
      <c r="B63" s="123"/>
      <c r="C63" s="142"/>
      <c r="D63" s="125">
        <v>17</v>
      </c>
      <c r="E63" s="125">
        <v>17</v>
      </c>
      <c r="F63" s="125">
        <v>0</v>
      </c>
      <c r="G63" s="125">
        <v>2</v>
      </c>
      <c r="H63" s="133">
        <v>0</v>
      </c>
      <c r="I63" s="125">
        <v>3</v>
      </c>
      <c r="J63" s="125">
        <v>0</v>
      </c>
      <c r="K63" s="125">
        <v>1</v>
      </c>
      <c r="L63" s="125">
        <v>0</v>
      </c>
      <c r="M63" s="125">
        <v>11</v>
      </c>
      <c r="N63" s="133">
        <v>0</v>
      </c>
      <c r="O63" s="133">
        <v>0</v>
      </c>
    </row>
    <row r="64" spans="1:15" ht="3" customHeight="1" thickBot="1">
      <c r="A64" s="145"/>
      <c r="B64" s="146"/>
      <c r="C64" s="147"/>
      <c r="D64" s="148"/>
      <c r="E64" s="149"/>
      <c r="F64" s="150"/>
      <c r="G64" s="149"/>
      <c r="H64" s="150"/>
      <c r="I64" s="149"/>
      <c r="J64" s="150"/>
      <c r="K64" s="149"/>
      <c r="L64" s="149"/>
      <c r="M64" s="149"/>
      <c r="N64" s="150"/>
      <c r="O64" s="150"/>
    </row>
    <row r="65" spans="1:15" ht="9" customHeight="1" thickTop="1">
      <c r="A65" s="141"/>
      <c r="B65" s="123"/>
      <c r="C65" s="123"/>
      <c r="D65" s="125"/>
      <c r="E65" s="125"/>
      <c r="F65" s="133"/>
      <c r="G65" s="125"/>
      <c r="H65" s="133"/>
      <c r="I65" s="125"/>
      <c r="J65" s="133"/>
      <c r="K65" s="125"/>
      <c r="L65" s="125"/>
      <c r="M65" s="125"/>
      <c r="N65" s="133"/>
      <c r="O65" s="133"/>
    </row>
  </sheetData>
  <mergeCells count="33">
    <mergeCell ref="N2:N4"/>
    <mergeCell ref="O2:O4"/>
    <mergeCell ref="A2:B4"/>
    <mergeCell ref="I3:I4"/>
    <mergeCell ref="D2:D4"/>
    <mergeCell ref="E2:M2"/>
    <mergeCell ref="E3:E4"/>
    <mergeCell ref="F3:H3"/>
    <mergeCell ref="J3:K3"/>
    <mergeCell ref="L3:L4"/>
    <mergeCell ref="M3:M4"/>
    <mergeCell ref="A10:B10"/>
    <mergeCell ref="A11:B11"/>
    <mergeCell ref="A30:B30"/>
    <mergeCell ref="A6:B6"/>
    <mergeCell ref="A7:B7"/>
    <mergeCell ref="A8:B8"/>
    <mergeCell ref="A31:B31"/>
    <mergeCell ref="A32:B32"/>
    <mergeCell ref="A33:B33"/>
    <mergeCell ref="A34:B34"/>
    <mergeCell ref="A38:B38"/>
    <mergeCell ref="A39:B39"/>
    <mergeCell ref="A49:B49"/>
    <mergeCell ref="A50:B50"/>
    <mergeCell ref="A55:B55"/>
    <mergeCell ref="A56:B56"/>
    <mergeCell ref="A57:B57"/>
    <mergeCell ref="A58:B58"/>
    <mergeCell ref="O60:O61"/>
    <mergeCell ref="A59:B59"/>
    <mergeCell ref="A60:B60"/>
    <mergeCell ref="A61:B61"/>
  </mergeCells>
  <printOptions horizontalCentered="1"/>
  <pageMargins left="0.36" right="0.24" top="1.0236220472440944" bottom="0.5905511811023623" header="0.5118110236220472" footer="0.5118110236220472"/>
  <pageSetup horizontalDpi="600" verticalDpi="600" orientation="portrait" paperSize="9" scale="120" r:id="rId2"/>
  <headerFooter alignWithMargins="0">
    <oddHeader>&amp;R&amp;10 &amp;F　自動車保有車両数（&amp;A）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="150" zoomScaleNormal="150" workbookViewId="0" topLeftCell="A1">
      <pane xSplit="3" ySplit="5" topLeftCell="D6" activePane="bottomRight" state="frozen"/>
      <selection pane="topLeft" activeCell="A38" sqref="A38:B38"/>
      <selection pane="topRight" activeCell="A38" sqref="A38:B38"/>
      <selection pane="bottomLeft" activeCell="A38" sqref="A38:B38"/>
      <selection pane="bottomRight" activeCell="A38" sqref="A38:B38"/>
    </sheetView>
  </sheetViews>
  <sheetFormatPr defaultColWidth="9.33203125" defaultRowHeight="9.75"/>
  <cols>
    <col min="1" max="1" width="2" style="50" customWidth="1"/>
    <col min="2" max="2" width="7.83203125" style="50" customWidth="1"/>
    <col min="3" max="3" width="0.82421875" style="50" customWidth="1"/>
    <col min="4" max="5" width="9" style="50" customWidth="1"/>
    <col min="6" max="7" width="8.33203125" style="50" bestFit="1" customWidth="1"/>
    <col min="8" max="8" width="7.66015625" style="50" bestFit="1" customWidth="1"/>
    <col min="9" max="9" width="7.66015625" style="50" customWidth="1"/>
    <col min="10" max="11" width="9.16015625" style="50" bestFit="1" customWidth="1"/>
    <col min="12" max="12" width="8.33203125" style="50" customWidth="1"/>
    <col min="13" max="13" width="7.66015625" style="50" bestFit="1" customWidth="1"/>
    <col min="14" max="15" width="9.16015625" style="50" bestFit="1" customWidth="1"/>
    <col min="16" max="16" width="11.33203125" style="50" bestFit="1" customWidth="1"/>
    <col min="17" max="16384" width="9.66015625" style="50" customWidth="1"/>
  </cols>
  <sheetData>
    <row r="1" ht="3.75" customHeight="1" thickBot="1"/>
    <row r="2" spans="1:15" ht="10.5" thickTop="1">
      <c r="A2" s="80" t="s">
        <v>145</v>
      </c>
      <c r="B2" s="151"/>
      <c r="C2" s="152"/>
      <c r="D2" s="83" t="s">
        <v>68</v>
      </c>
      <c r="E2" s="84" t="s">
        <v>69</v>
      </c>
      <c r="F2" s="85"/>
      <c r="G2" s="85"/>
      <c r="H2" s="85"/>
      <c r="I2" s="85"/>
      <c r="J2" s="85"/>
      <c r="K2" s="85"/>
      <c r="L2" s="85"/>
      <c r="M2" s="86"/>
      <c r="N2" s="87" t="s">
        <v>70</v>
      </c>
      <c r="O2" s="88" t="s">
        <v>64</v>
      </c>
    </row>
    <row r="3" spans="1:15" ht="9.75">
      <c r="A3" s="153"/>
      <c r="B3" s="154"/>
      <c r="C3" s="155"/>
      <c r="D3" s="156"/>
      <c r="E3" s="157" t="s">
        <v>71</v>
      </c>
      <c r="F3" s="94" t="s">
        <v>72</v>
      </c>
      <c r="G3" s="95"/>
      <c r="H3" s="96"/>
      <c r="I3" s="97" t="s">
        <v>73</v>
      </c>
      <c r="J3" s="94" t="s">
        <v>74</v>
      </c>
      <c r="K3" s="96"/>
      <c r="L3" s="158" t="s">
        <v>146</v>
      </c>
      <c r="M3" s="158" t="s">
        <v>147</v>
      </c>
      <c r="N3" s="159"/>
      <c r="O3" s="160"/>
    </row>
    <row r="4" spans="1:15" ht="18">
      <c r="A4" s="161"/>
      <c r="B4" s="161"/>
      <c r="C4" s="162"/>
      <c r="D4" s="163"/>
      <c r="E4" s="164"/>
      <c r="F4" s="105" t="s">
        <v>75</v>
      </c>
      <c r="G4" s="105" t="s">
        <v>76</v>
      </c>
      <c r="H4" s="106" t="s">
        <v>157</v>
      </c>
      <c r="I4" s="107"/>
      <c r="J4" s="105" t="s">
        <v>75</v>
      </c>
      <c r="K4" s="105" t="s">
        <v>158</v>
      </c>
      <c r="L4" s="165"/>
      <c r="M4" s="165"/>
      <c r="N4" s="166"/>
      <c r="O4" s="167"/>
    </row>
    <row r="5" spans="1:15" ht="3.75" customHeight="1">
      <c r="A5" s="168"/>
      <c r="B5" s="168"/>
      <c r="C5" s="169"/>
      <c r="D5" s="170"/>
      <c r="E5" s="115"/>
      <c r="F5" s="115"/>
      <c r="G5" s="115"/>
      <c r="H5" s="116"/>
      <c r="I5" s="117"/>
      <c r="J5" s="115"/>
      <c r="K5" s="115"/>
      <c r="L5" s="168"/>
      <c r="M5" s="168"/>
      <c r="N5" s="171"/>
      <c r="O5" s="171"/>
    </row>
    <row r="6" spans="1:16" ht="9.75" customHeight="1">
      <c r="A6" s="126" t="s">
        <v>124</v>
      </c>
      <c r="B6" s="126"/>
      <c r="C6" s="139"/>
      <c r="D6" s="125">
        <v>840057</v>
      </c>
      <c r="E6" s="125">
        <v>581897</v>
      </c>
      <c r="F6" s="125">
        <v>18200</v>
      </c>
      <c r="G6" s="125">
        <v>35071</v>
      </c>
      <c r="H6" s="125">
        <v>605</v>
      </c>
      <c r="I6" s="125">
        <v>2202</v>
      </c>
      <c r="J6" s="125">
        <v>219895</v>
      </c>
      <c r="K6" s="125">
        <v>292929</v>
      </c>
      <c r="L6" s="125">
        <v>10894</v>
      </c>
      <c r="M6" s="125">
        <v>2101</v>
      </c>
      <c r="N6" s="125">
        <v>22657</v>
      </c>
      <c r="O6" s="125">
        <v>235503</v>
      </c>
      <c r="P6" s="172"/>
    </row>
    <row r="7" spans="1:16" ht="9.75" customHeight="1">
      <c r="A7" s="128" t="s">
        <v>125</v>
      </c>
      <c r="B7" s="128"/>
      <c r="C7" s="139"/>
      <c r="D7" s="125">
        <v>142213</v>
      </c>
      <c r="E7" s="125">
        <v>99456</v>
      </c>
      <c r="F7" s="125">
        <v>3875</v>
      </c>
      <c r="G7" s="125">
        <v>7471</v>
      </c>
      <c r="H7" s="125">
        <v>232</v>
      </c>
      <c r="I7" s="125">
        <v>458</v>
      </c>
      <c r="J7" s="125">
        <v>35637</v>
      </c>
      <c r="K7" s="125">
        <v>49349</v>
      </c>
      <c r="L7" s="125">
        <v>2188</v>
      </c>
      <c r="M7" s="125">
        <v>246</v>
      </c>
      <c r="N7" s="125">
        <v>3825</v>
      </c>
      <c r="O7" s="125">
        <v>38932</v>
      </c>
      <c r="P7" s="172"/>
    </row>
    <row r="8" spans="1:16" ht="9.75" customHeight="1">
      <c r="A8" s="128" t="s">
        <v>126</v>
      </c>
      <c r="B8" s="128"/>
      <c r="C8" s="139"/>
      <c r="D8" s="125">
        <v>176044</v>
      </c>
      <c r="E8" s="125">
        <v>132344</v>
      </c>
      <c r="F8" s="125">
        <v>3467</v>
      </c>
      <c r="G8" s="125">
        <v>7417</v>
      </c>
      <c r="H8" s="125">
        <v>137</v>
      </c>
      <c r="I8" s="125">
        <v>411</v>
      </c>
      <c r="J8" s="125">
        <v>53055</v>
      </c>
      <c r="K8" s="125">
        <v>65546</v>
      </c>
      <c r="L8" s="125">
        <v>1955</v>
      </c>
      <c r="M8" s="125">
        <v>356</v>
      </c>
      <c r="N8" s="125">
        <v>5551</v>
      </c>
      <c r="O8" s="125">
        <v>38149</v>
      </c>
      <c r="P8" s="172"/>
    </row>
    <row r="9" spans="1:16" ht="9.75" customHeight="1">
      <c r="A9" s="128" t="s">
        <v>127</v>
      </c>
      <c r="B9" s="128"/>
      <c r="C9" s="139"/>
      <c r="D9" s="125">
        <v>110312</v>
      </c>
      <c r="E9" s="125">
        <v>72552</v>
      </c>
      <c r="F9" s="125">
        <v>2256</v>
      </c>
      <c r="G9" s="125">
        <v>5229</v>
      </c>
      <c r="H9" s="125">
        <v>58</v>
      </c>
      <c r="I9" s="125">
        <v>311</v>
      </c>
      <c r="J9" s="125">
        <v>26186</v>
      </c>
      <c r="K9" s="125">
        <v>36807</v>
      </c>
      <c r="L9" s="125">
        <v>1422</v>
      </c>
      <c r="M9" s="125">
        <v>283</v>
      </c>
      <c r="N9" s="125">
        <v>2409</v>
      </c>
      <c r="O9" s="125">
        <v>35351</v>
      </c>
      <c r="P9" s="172"/>
    </row>
    <row r="10" spans="1:16" ht="9.75" customHeight="1">
      <c r="A10" s="128" t="s">
        <v>128</v>
      </c>
      <c r="B10" s="128"/>
      <c r="C10" s="139"/>
      <c r="D10" s="125">
        <v>98193</v>
      </c>
      <c r="E10" s="125">
        <v>72339</v>
      </c>
      <c r="F10" s="125">
        <v>1480</v>
      </c>
      <c r="G10" s="125">
        <v>3230</v>
      </c>
      <c r="H10" s="125">
        <v>30</v>
      </c>
      <c r="I10" s="125">
        <v>193</v>
      </c>
      <c r="J10" s="125">
        <v>28806</v>
      </c>
      <c r="K10" s="125">
        <v>37403</v>
      </c>
      <c r="L10" s="125">
        <v>1055</v>
      </c>
      <c r="M10" s="125">
        <v>142</v>
      </c>
      <c r="N10" s="125">
        <v>3270</v>
      </c>
      <c r="O10" s="125">
        <v>22584</v>
      </c>
      <c r="P10" s="172"/>
    </row>
    <row r="11" spans="1:16" ht="9.75" customHeight="1">
      <c r="A11" s="128" t="s">
        <v>129</v>
      </c>
      <c r="B11" s="128"/>
      <c r="C11" s="139"/>
      <c r="D11" s="125">
        <v>89430</v>
      </c>
      <c r="E11" s="125">
        <v>59285</v>
      </c>
      <c r="F11" s="125">
        <v>1192</v>
      </c>
      <c r="G11" s="125">
        <v>2605</v>
      </c>
      <c r="H11" s="125">
        <v>21</v>
      </c>
      <c r="I11" s="125">
        <v>212</v>
      </c>
      <c r="J11" s="125">
        <v>22651</v>
      </c>
      <c r="K11" s="125">
        <v>31583</v>
      </c>
      <c r="L11" s="125">
        <v>863</v>
      </c>
      <c r="M11" s="125">
        <v>158</v>
      </c>
      <c r="N11" s="125">
        <v>2326</v>
      </c>
      <c r="O11" s="125">
        <v>27819</v>
      </c>
      <c r="P11" s="172"/>
    </row>
    <row r="12" spans="1:16" ht="9.75" customHeight="1">
      <c r="A12" s="128" t="s">
        <v>130</v>
      </c>
      <c r="B12" s="128"/>
      <c r="C12" s="139"/>
      <c r="D12" s="125">
        <v>57562</v>
      </c>
      <c r="E12" s="125">
        <v>39805</v>
      </c>
      <c r="F12" s="125">
        <v>1886</v>
      </c>
      <c r="G12" s="125">
        <v>2219</v>
      </c>
      <c r="H12" s="125">
        <v>37</v>
      </c>
      <c r="I12" s="125">
        <v>226</v>
      </c>
      <c r="J12" s="125">
        <v>14692</v>
      </c>
      <c r="K12" s="125">
        <v>19806</v>
      </c>
      <c r="L12" s="125">
        <v>775</v>
      </c>
      <c r="M12" s="125">
        <v>164</v>
      </c>
      <c r="N12" s="125">
        <v>1525</v>
      </c>
      <c r="O12" s="125">
        <v>16232</v>
      </c>
      <c r="P12" s="172"/>
    </row>
    <row r="13" spans="1:16" ht="9.75" customHeight="1">
      <c r="A13" s="128" t="s">
        <v>131</v>
      </c>
      <c r="B13" s="128"/>
      <c r="C13" s="139"/>
      <c r="D13" s="125">
        <v>28597</v>
      </c>
      <c r="E13" s="125">
        <v>17713</v>
      </c>
      <c r="F13" s="125">
        <v>697</v>
      </c>
      <c r="G13" s="125">
        <v>1215</v>
      </c>
      <c r="H13" s="133">
        <v>47</v>
      </c>
      <c r="I13" s="125">
        <v>47</v>
      </c>
      <c r="J13" s="125">
        <v>6456</v>
      </c>
      <c r="K13" s="125">
        <v>8812</v>
      </c>
      <c r="L13" s="125">
        <v>366</v>
      </c>
      <c r="M13" s="125">
        <v>73</v>
      </c>
      <c r="N13" s="125">
        <v>581</v>
      </c>
      <c r="O13" s="125">
        <v>10303</v>
      </c>
      <c r="P13" s="172"/>
    </row>
    <row r="14" spans="1:16" ht="9.75" customHeight="1">
      <c r="A14" s="128" t="s">
        <v>132</v>
      </c>
      <c r="B14" s="128"/>
      <c r="C14" s="139"/>
      <c r="D14" s="125">
        <v>28516</v>
      </c>
      <c r="E14" s="125">
        <v>19193</v>
      </c>
      <c r="F14" s="125">
        <v>968</v>
      </c>
      <c r="G14" s="125">
        <v>1359</v>
      </c>
      <c r="H14" s="125">
        <v>14</v>
      </c>
      <c r="I14" s="125">
        <v>39</v>
      </c>
      <c r="J14" s="125">
        <v>6760</v>
      </c>
      <c r="K14" s="125">
        <v>9196</v>
      </c>
      <c r="L14" s="125">
        <v>670</v>
      </c>
      <c r="M14" s="125">
        <v>187</v>
      </c>
      <c r="N14" s="125">
        <v>752</v>
      </c>
      <c r="O14" s="125">
        <v>8571</v>
      </c>
      <c r="P14" s="172"/>
    </row>
    <row r="15" spans="1:16" ht="9.75" customHeight="1">
      <c r="A15" s="128" t="s">
        <v>133</v>
      </c>
      <c r="B15" s="128"/>
      <c r="C15" s="139"/>
      <c r="D15" s="125">
        <v>20910</v>
      </c>
      <c r="E15" s="125">
        <v>11668</v>
      </c>
      <c r="F15" s="125">
        <v>197</v>
      </c>
      <c r="G15" s="125">
        <v>460</v>
      </c>
      <c r="H15" s="125">
        <v>10</v>
      </c>
      <c r="I15" s="125">
        <v>14</v>
      </c>
      <c r="J15" s="125">
        <v>4778</v>
      </c>
      <c r="K15" s="125">
        <v>6064</v>
      </c>
      <c r="L15" s="125">
        <v>117</v>
      </c>
      <c r="M15" s="125">
        <v>28</v>
      </c>
      <c r="N15" s="125">
        <v>478</v>
      </c>
      <c r="O15" s="143">
        <v>8764</v>
      </c>
      <c r="P15" s="172"/>
    </row>
    <row r="16" spans="1:16" ht="9.75" customHeight="1">
      <c r="A16" s="128" t="s">
        <v>134</v>
      </c>
      <c r="B16" s="128"/>
      <c r="C16" s="139"/>
      <c r="D16" s="125">
        <v>10699</v>
      </c>
      <c r="E16" s="125">
        <v>10303</v>
      </c>
      <c r="F16" s="125">
        <v>72</v>
      </c>
      <c r="G16" s="125">
        <v>355</v>
      </c>
      <c r="H16" s="133">
        <v>0</v>
      </c>
      <c r="I16" s="125">
        <v>17</v>
      </c>
      <c r="J16" s="125">
        <v>4051</v>
      </c>
      <c r="K16" s="125">
        <v>5665</v>
      </c>
      <c r="L16" s="125">
        <v>118</v>
      </c>
      <c r="M16" s="125">
        <v>25</v>
      </c>
      <c r="N16" s="125">
        <v>396</v>
      </c>
      <c r="O16" s="144"/>
      <c r="P16" s="172"/>
    </row>
    <row r="17" spans="1:16" ht="9.75" customHeight="1">
      <c r="A17" s="128" t="s">
        <v>135</v>
      </c>
      <c r="B17" s="128"/>
      <c r="C17" s="139"/>
      <c r="D17" s="125">
        <v>23863</v>
      </c>
      <c r="E17" s="125">
        <v>5067</v>
      </c>
      <c r="F17" s="125">
        <v>439</v>
      </c>
      <c r="G17" s="125">
        <v>413</v>
      </c>
      <c r="H17" s="125">
        <v>2</v>
      </c>
      <c r="I17" s="125">
        <v>26</v>
      </c>
      <c r="J17" s="125">
        <v>1582</v>
      </c>
      <c r="K17" s="125">
        <v>2377</v>
      </c>
      <c r="L17" s="125">
        <v>205</v>
      </c>
      <c r="M17" s="125">
        <v>23</v>
      </c>
      <c r="N17" s="125">
        <v>172</v>
      </c>
      <c r="O17" s="143">
        <v>18624</v>
      </c>
      <c r="P17" s="172"/>
    </row>
    <row r="18" spans="1:16" ht="9.75" customHeight="1">
      <c r="A18" s="128" t="s">
        <v>136</v>
      </c>
      <c r="B18" s="128"/>
      <c r="C18" s="139"/>
      <c r="D18" s="125">
        <v>7488</v>
      </c>
      <c r="E18" s="125">
        <v>7211</v>
      </c>
      <c r="F18" s="125">
        <v>239</v>
      </c>
      <c r="G18" s="125">
        <v>425</v>
      </c>
      <c r="H18" s="125">
        <v>0</v>
      </c>
      <c r="I18" s="125">
        <v>13</v>
      </c>
      <c r="J18" s="125">
        <v>2712</v>
      </c>
      <c r="K18" s="125">
        <v>3673</v>
      </c>
      <c r="L18" s="125">
        <v>111</v>
      </c>
      <c r="M18" s="125">
        <v>38</v>
      </c>
      <c r="N18" s="125">
        <v>277</v>
      </c>
      <c r="O18" s="144"/>
      <c r="P18" s="172"/>
    </row>
    <row r="19" spans="1:16" ht="9.75" customHeight="1">
      <c r="A19" s="128" t="s">
        <v>137</v>
      </c>
      <c r="B19" s="128"/>
      <c r="C19" s="139"/>
      <c r="D19" s="125">
        <v>5102</v>
      </c>
      <c r="E19" s="125">
        <v>4929</v>
      </c>
      <c r="F19" s="125">
        <v>249</v>
      </c>
      <c r="G19" s="125">
        <v>381</v>
      </c>
      <c r="H19" s="125">
        <v>5</v>
      </c>
      <c r="I19" s="125">
        <v>63</v>
      </c>
      <c r="J19" s="125">
        <v>1676</v>
      </c>
      <c r="K19" s="125">
        <v>2334</v>
      </c>
      <c r="L19" s="125">
        <v>188</v>
      </c>
      <c r="M19" s="125">
        <v>33</v>
      </c>
      <c r="N19" s="125">
        <v>173</v>
      </c>
      <c r="O19" s="144"/>
      <c r="P19" s="172"/>
    </row>
    <row r="20" spans="1:16" ht="9.75" customHeight="1">
      <c r="A20" s="128" t="s">
        <v>138</v>
      </c>
      <c r="B20" s="128"/>
      <c r="C20" s="139"/>
      <c r="D20" s="125">
        <v>5852</v>
      </c>
      <c r="E20" s="125">
        <v>5658</v>
      </c>
      <c r="F20" s="125">
        <v>349</v>
      </c>
      <c r="G20" s="125">
        <v>479</v>
      </c>
      <c r="H20" s="125">
        <v>5</v>
      </c>
      <c r="I20" s="125">
        <v>28</v>
      </c>
      <c r="J20" s="125">
        <v>1889</v>
      </c>
      <c r="K20" s="125">
        <v>2629</v>
      </c>
      <c r="L20" s="125">
        <v>183</v>
      </c>
      <c r="M20" s="125">
        <v>96</v>
      </c>
      <c r="N20" s="125">
        <v>194</v>
      </c>
      <c r="O20" s="144"/>
      <c r="P20" s="172"/>
    </row>
    <row r="21" spans="1:16" ht="9.75" customHeight="1">
      <c r="A21" s="128" t="s">
        <v>139</v>
      </c>
      <c r="B21" s="128"/>
      <c r="C21" s="139"/>
      <c r="D21" s="125">
        <v>6185</v>
      </c>
      <c r="E21" s="125">
        <v>5985</v>
      </c>
      <c r="F21" s="125">
        <v>224</v>
      </c>
      <c r="G21" s="125">
        <v>351</v>
      </c>
      <c r="H21" s="125">
        <v>3</v>
      </c>
      <c r="I21" s="125">
        <v>15</v>
      </c>
      <c r="J21" s="125">
        <v>2247</v>
      </c>
      <c r="K21" s="125">
        <v>2975</v>
      </c>
      <c r="L21" s="125">
        <v>138</v>
      </c>
      <c r="M21" s="125">
        <v>32</v>
      </c>
      <c r="N21" s="125">
        <v>200</v>
      </c>
      <c r="O21" s="144"/>
      <c r="P21" s="172"/>
    </row>
    <row r="22" spans="1:16" ht="9.75" customHeight="1">
      <c r="A22" s="128" t="s">
        <v>140</v>
      </c>
      <c r="B22" s="128"/>
      <c r="C22" s="139"/>
      <c r="D22" s="125">
        <v>16910</v>
      </c>
      <c r="E22" s="125">
        <v>6593</v>
      </c>
      <c r="F22" s="125">
        <v>244</v>
      </c>
      <c r="G22" s="125">
        <v>572</v>
      </c>
      <c r="H22" s="125">
        <v>0</v>
      </c>
      <c r="I22" s="125">
        <v>78</v>
      </c>
      <c r="J22" s="125">
        <v>2443</v>
      </c>
      <c r="K22" s="125">
        <v>2967</v>
      </c>
      <c r="L22" s="125">
        <v>222</v>
      </c>
      <c r="M22" s="125">
        <v>67</v>
      </c>
      <c r="N22" s="125">
        <v>143</v>
      </c>
      <c r="O22" s="143">
        <v>10174</v>
      </c>
      <c r="P22" s="172"/>
    </row>
    <row r="23" spans="1:16" ht="9.75" customHeight="1">
      <c r="A23" s="128" t="s">
        <v>141</v>
      </c>
      <c r="B23" s="128"/>
      <c r="C23" s="139"/>
      <c r="D23" s="125">
        <v>2928</v>
      </c>
      <c r="E23" s="125">
        <v>2850</v>
      </c>
      <c r="F23" s="125">
        <v>117</v>
      </c>
      <c r="G23" s="125">
        <v>182</v>
      </c>
      <c r="H23" s="133">
        <v>1</v>
      </c>
      <c r="I23" s="125">
        <v>4</v>
      </c>
      <c r="J23" s="125">
        <v>1047</v>
      </c>
      <c r="K23" s="125">
        <v>1415</v>
      </c>
      <c r="L23" s="125">
        <v>58</v>
      </c>
      <c r="M23" s="125">
        <v>26</v>
      </c>
      <c r="N23" s="125">
        <v>78</v>
      </c>
      <c r="O23" s="144"/>
      <c r="P23" s="172"/>
    </row>
    <row r="24" spans="1:16" ht="9.75" customHeight="1">
      <c r="A24" s="128" t="s">
        <v>142</v>
      </c>
      <c r="B24" s="128"/>
      <c r="C24" s="139"/>
      <c r="D24" s="125">
        <v>9147</v>
      </c>
      <c r="E24" s="125">
        <v>8841</v>
      </c>
      <c r="F24" s="125">
        <v>245</v>
      </c>
      <c r="G24" s="125">
        <v>704</v>
      </c>
      <c r="H24" s="125">
        <v>2</v>
      </c>
      <c r="I24" s="125">
        <v>45</v>
      </c>
      <c r="J24" s="125">
        <v>3225</v>
      </c>
      <c r="K24" s="125">
        <v>4317</v>
      </c>
      <c r="L24" s="125">
        <v>257</v>
      </c>
      <c r="M24" s="125">
        <v>46</v>
      </c>
      <c r="N24" s="125">
        <v>306</v>
      </c>
      <c r="O24" s="144"/>
      <c r="P24" s="172"/>
    </row>
    <row r="25" spans="1:16" ht="9.75">
      <c r="A25" s="141" t="s">
        <v>143</v>
      </c>
      <c r="B25" s="141"/>
      <c r="C25" s="124"/>
      <c r="D25" s="125">
        <v>50</v>
      </c>
      <c r="E25" s="125">
        <v>49</v>
      </c>
      <c r="F25" s="125">
        <v>2</v>
      </c>
      <c r="G25" s="125">
        <v>4</v>
      </c>
      <c r="H25" s="125">
        <v>1</v>
      </c>
      <c r="I25" s="125">
        <v>0</v>
      </c>
      <c r="J25" s="125">
        <v>1</v>
      </c>
      <c r="K25" s="125">
        <v>8</v>
      </c>
      <c r="L25" s="125">
        <v>3</v>
      </c>
      <c r="M25" s="125">
        <v>30</v>
      </c>
      <c r="N25" s="125">
        <v>1</v>
      </c>
      <c r="O25" s="125">
        <v>0</v>
      </c>
      <c r="P25" s="172"/>
    </row>
    <row r="26" spans="1:16" ht="9.75" customHeight="1">
      <c r="A26" s="141" t="s">
        <v>144</v>
      </c>
      <c r="B26" s="131"/>
      <c r="C26" s="142"/>
      <c r="D26" s="125">
        <v>56</v>
      </c>
      <c r="E26" s="125">
        <v>56</v>
      </c>
      <c r="F26" s="125">
        <v>2</v>
      </c>
      <c r="G26" s="125">
        <v>0</v>
      </c>
      <c r="H26" s="125">
        <v>0</v>
      </c>
      <c r="I26" s="125">
        <v>2</v>
      </c>
      <c r="J26" s="125">
        <v>1</v>
      </c>
      <c r="K26" s="125">
        <v>3</v>
      </c>
      <c r="L26" s="125">
        <v>0</v>
      </c>
      <c r="M26" s="125">
        <v>48</v>
      </c>
      <c r="N26" s="125">
        <v>0</v>
      </c>
      <c r="O26" s="125">
        <v>0</v>
      </c>
      <c r="P26" s="172"/>
    </row>
    <row r="27" spans="1:15" ht="3.75" customHeight="1" thickBot="1">
      <c r="A27" s="65"/>
      <c r="B27" s="65"/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ht="3.75" customHeight="1" thickTop="1"/>
    <row r="29" ht="9.75">
      <c r="P29" s="172"/>
    </row>
  </sheetData>
  <mergeCells count="33">
    <mergeCell ref="A7:B7"/>
    <mergeCell ref="A8:B8"/>
    <mergeCell ref="A9:B9"/>
    <mergeCell ref="A2:B4"/>
    <mergeCell ref="A10:B10"/>
    <mergeCell ref="A18:B18"/>
    <mergeCell ref="A19:B19"/>
    <mergeCell ref="A11:B11"/>
    <mergeCell ref="A16:B16"/>
    <mergeCell ref="A17:B17"/>
    <mergeCell ref="A12:B12"/>
    <mergeCell ref="A13:B13"/>
    <mergeCell ref="A15:B15"/>
    <mergeCell ref="A14:B14"/>
    <mergeCell ref="A22:B22"/>
    <mergeCell ref="A24:B24"/>
    <mergeCell ref="A20:B20"/>
    <mergeCell ref="A21:B21"/>
    <mergeCell ref="A23:B23"/>
    <mergeCell ref="I3:I4"/>
    <mergeCell ref="A6:B6"/>
    <mergeCell ref="F3:H3"/>
    <mergeCell ref="N2:N4"/>
    <mergeCell ref="J3:K3"/>
    <mergeCell ref="E2:M2"/>
    <mergeCell ref="D2:D4"/>
    <mergeCell ref="L3:L4"/>
    <mergeCell ref="M3:M4"/>
    <mergeCell ref="E3:E4"/>
    <mergeCell ref="O15:O16"/>
    <mergeCell ref="O17:O21"/>
    <mergeCell ref="O22:O24"/>
    <mergeCell ref="O2:O4"/>
  </mergeCells>
  <printOptions horizontalCentered="1"/>
  <pageMargins left="0.5905511811023623" right="0.5905511811023623" top="1.062992125984252" bottom="0.5905511811023623" header="0.5118110236220472" footer="0.5118110236220472"/>
  <pageSetup horizontalDpi="600" verticalDpi="600" orientation="portrait" paperSize="9" scale="120" r:id="rId2"/>
  <headerFooter alignWithMargins="0">
    <oddHeader>&amp;R&amp;10&amp;F　自動車保有車両数（つづき)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zoomScale="145" zoomScaleNormal="145" workbookViewId="0" topLeftCell="A1">
      <selection activeCell="E2" sqref="E2:E4"/>
    </sheetView>
  </sheetViews>
  <sheetFormatPr defaultColWidth="9.33203125" defaultRowHeight="9.75"/>
  <cols>
    <col min="1" max="1" width="2" style="0" customWidth="1"/>
    <col min="2" max="2" width="14" style="0" customWidth="1"/>
    <col min="3" max="3" width="2" style="0" customWidth="1"/>
    <col min="4" max="4" width="11.16015625" style="0" customWidth="1"/>
    <col min="5" max="5" width="12.33203125" style="0" customWidth="1"/>
    <col min="6" max="6" width="11.16015625" style="0" customWidth="1"/>
    <col min="7" max="7" width="12.33203125" style="0" customWidth="1"/>
    <col min="8" max="9" width="11.16015625" style="0" customWidth="1"/>
  </cols>
  <sheetData>
    <row r="1" ht="4.5" customHeight="1" thickBot="1"/>
    <row r="2" spans="1:9" ht="11.25" customHeight="1" thickTop="1">
      <c r="A2" s="173"/>
      <c r="B2" s="174" t="s">
        <v>159</v>
      </c>
      <c r="C2" s="173"/>
      <c r="D2" s="175" t="s">
        <v>160</v>
      </c>
      <c r="E2" s="175" t="s">
        <v>161</v>
      </c>
      <c r="F2" s="176" t="s">
        <v>162</v>
      </c>
      <c r="G2" s="177"/>
      <c r="H2" s="177"/>
      <c r="I2" s="177"/>
    </row>
    <row r="3" spans="1:9" ht="11.25" customHeight="1">
      <c r="A3" s="178"/>
      <c r="B3" s="179"/>
      <c r="C3" s="178"/>
      <c r="D3" s="180"/>
      <c r="E3" s="180"/>
      <c r="F3" s="181" t="s">
        <v>163</v>
      </c>
      <c r="G3" s="182"/>
      <c r="H3" s="181" t="s">
        <v>164</v>
      </c>
      <c r="I3" s="183"/>
    </row>
    <row r="4" spans="1:9" ht="11.25" customHeight="1">
      <c r="A4" s="178"/>
      <c r="B4" s="184"/>
      <c r="C4" s="178"/>
      <c r="D4" s="185"/>
      <c r="E4" s="185"/>
      <c r="F4" s="186" t="s">
        <v>167</v>
      </c>
      <c r="G4" s="186" t="s">
        <v>161</v>
      </c>
      <c r="H4" s="186" t="s">
        <v>167</v>
      </c>
      <c r="I4" s="187" t="s">
        <v>161</v>
      </c>
    </row>
    <row r="5" spans="1:9" ht="9.75">
      <c r="A5" s="188"/>
      <c r="B5" s="188"/>
      <c r="C5" s="189"/>
      <c r="D5" s="190" t="s">
        <v>165</v>
      </c>
      <c r="E5" s="191" t="s">
        <v>166</v>
      </c>
      <c r="F5" s="191" t="s">
        <v>165</v>
      </c>
      <c r="G5" s="191" t="s">
        <v>166</v>
      </c>
      <c r="H5" s="191" t="s">
        <v>165</v>
      </c>
      <c r="I5" s="191" t="s">
        <v>166</v>
      </c>
    </row>
    <row r="6" spans="1:9" ht="9.75">
      <c r="A6" s="178"/>
      <c r="B6" s="192" t="s">
        <v>168</v>
      </c>
      <c r="C6" s="193"/>
      <c r="D6" s="42">
        <v>306</v>
      </c>
      <c r="E6" s="194">
        <v>446999</v>
      </c>
      <c r="F6" s="42">
        <v>305</v>
      </c>
      <c r="G6" s="42">
        <v>446926</v>
      </c>
      <c r="H6" s="42">
        <v>1</v>
      </c>
      <c r="I6" s="42">
        <v>73</v>
      </c>
    </row>
    <row r="7" spans="1:9" ht="9.75">
      <c r="A7" s="178"/>
      <c r="B7" s="195" t="s">
        <v>169</v>
      </c>
      <c r="C7" s="193"/>
      <c r="D7" s="42">
        <v>306</v>
      </c>
      <c r="E7" s="194">
        <v>442462</v>
      </c>
      <c r="F7" s="42">
        <v>305</v>
      </c>
      <c r="G7" s="42">
        <v>442389</v>
      </c>
      <c r="H7" s="42">
        <v>1</v>
      </c>
      <c r="I7" s="42">
        <v>73</v>
      </c>
    </row>
    <row r="8" spans="1:9" ht="9.75">
      <c r="A8" s="178"/>
      <c r="B8" s="195" t="s">
        <v>170</v>
      </c>
      <c r="C8" s="193"/>
      <c r="D8" s="42">
        <v>300</v>
      </c>
      <c r="E8" s="194">
        <v>562944</v>
      </c>
      <c r="F8" s="42">
        <v>299</v>
      </c>
      <c r="G8" s="42">
        <v>562871</v>
      </c>
      <c r="H8" s="42">
        <v>1</v>
      </c>
      <c r="I8" s="42">
        <v>73</v>
      </c>
    </row>
    <row r="9" spans="1:9" ht="4.5" customHeight="1" thickBot="1">
      <c r="A9" s="196"/>
      <c r="B9" s="196"/>
      <c r="C9" s="197"/>
      <c r="D9" s="196"/>
      <c r="E9" s="196"/>
      <c r="F9" s="196"/>
      <c r="G9" s="196"/>
      <c r="H9" s="196"/>
      <c r="I9" s="196"/>
    </row>
    <row r="10" ht="4.5" customHeight="1" thickTop="1"/>
    <row r="11" spans="2:9" ht="9.75">
      <c r="B11" s="198"/>
      <c r="C11" s="198"/>
      <c r="D11" s="198"/>
      <c r="E11" s="198"/>
      <c r="F11" s="198"/>
      <c r="G11" s="198"/>
      <c r="H11" s="198"/>
      <c r="I11" s="198"/>
    </row>
  </sheetData>
  <mergeCells count="7">
    <mergeCell ref="B11:I11"/>
    <mergeCell ref="B2:B4"/>
    <mergeCell ref="F2:I2"/>
    <mergeCell ref="D2:D4"/>
    <mergeCell ref="E2:E4"/>
    <mergeCell ref="F3:G3"/>
    <mergeCell ref="H3:I3"/>
  </mergeCells>
  <printOptions horizontalCentered="1"/>
  <pageMargins left="0.5905511811023623" right="0.5905511811023623" top="1.02" bottom="0.5905511811023623" header="0.65" footer="0.5118110236220472"/>
  <pageSetup horizontalDpi="600" verticalDpi="600" orientation="portrait" paperSize="9" scale="145" r:id="rId1"/>
  <headerFooter alignWithMargins="0">
    <oddHeader>&amp;R&amp;9&amp;F　在籍船舶隻数と総トン数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zoomScale="130" zoomScaleNormal="130" workbookViewId="0" topLeftCell="A1">
      <selection activeCell="L15" sqref="L15"/>
    </sheetView>
  </sheetViews>
  <sheetFormatPr defaultColWidth="9.33203125" defaultRowHeight="9.75"/>
  <cols>
    <col min="1" max="1" width="1.0078125" style="1" customWidth="1"/>
    <col min="2" max="2" width="3" style="1" customWidth="1"/>
    <col min="3" max="3" width="11" style="1" customWidth="1"/>
    <col min="4" max="4" width="1.0078125" style="1" customWidth="1"/>
    <col min="5" max="5" width="10.16015625" style="1" customWidth="1"/>
    <col min="6" max="6" width="9.16015625" style="1" customWidth="1"/>
    <col min="7" max="7" width="10.16015625" style="1" customWidth="1"/>
    <col min="8" max="8" width="8.33203125" style="1" customWidth="1"/>
    <col min="9" max="9" width="10.16015625" style="1" customWidth="1"/>
    <col min="10" max="11" width="9.16015625" style="1" customWidth="1"/>
    <col min="12" max="12" width="9.83203125" style="1" customWidth="1"/>
    <col min="13" max="13" width="7" style="1" customWidth="1"/>
    <col min="14" max="15" width="9.66015625" style="1" customWidth="1"/>
    <col min="16" max="16" width="10.33203125" style="1" bestFit="1" customWidth="1"/>
    <col min="17" max="16384" width="9.66015625" style="1" customWidth="1"/>
  </cols>
  <sheetData>
    <row r="1" ht="4.5" customHeight="1" thickBot="1"/>
    <row r="2" spans="1:13" ht="30" customHeight="1" thickTop="1">
      <c r="A2" s="199"/>
      <c r="B2" s="200" t="s">
        <v>171</v>
      </c>
      <c r="C2" s="200"/>
      <c r="D2" s="199"/>
      <c r="E2" s="53" t="s">
        <v>56</v>
      </c>
      <c r="F2" s="201" t="s">
        <v>173</v>
      </c>
      <c r="G2" s="201" t="s">
        <v>174</v>
      </c>
      <c r="H2" s="201" t="s">
        <v>175</v>
      </c>
      <c r="I2" s="201" t="s">
        <v>176</v>
      </c>
      <c r="J2" s="201" t="s">
        <v>177</v>
      </c>
      <c r="K2" s="201" t="s">
        <v>178</v>
      </c>
      <c r="L2" s="201" t="s">
        <v>179</v>
      </c>
      <c r="M2" s="202" t="s">
        <v>180</v>
      </c>
    </row>
    <row r="3" spans="1:13" s="28" customFormat="1" ht="4.5" customHeight="1">
      <c r="A3" s="203"/>
      <c r="B3" s="204"/>
      <c r="C3" s="205"/>
      <c r="D3" s="206"/>
      <c r="E3" s="207"/>
      <c r="F3" s="207"/>
      <c r="G3" s="207"/>
      <c r="H3" s="207"/>
      <c r="I3" s="207"/>
      <c r="J3" s="207"/>
      <c r="K3" s="207"/>
      <c r="L3" s="207"/>
      <c r="M3" s="208"/>
    </row>
    <row r="4" spans="1:13" s="28" customFormat="1" ht="10.5" customHeight="1">
      <c r="A4" s="76"/>
      <c r="B4" s="209"/>
      <c r="C4" s="210" t="s">
        <v>181</v>
      </c>
      <c r="D4" s="77"/>
      <c r="E4" s="122">
        <v>75891</v>
      </c>
      <c r="F4" s="122">
        <v>1207</v>
      </c>
      <c r="G4" s="122">
        <v>41535</v>
      </c>
      <c r="H4" s="122">
        <v>6769</v>
      </c>
      <c r="I4" s="122">
        <v>5567</v>
      </c>
      <c r="J4" s="122">
        <v>13285</v>
      </c>
      <c r="K4" s="122">
        <v>2586</v>
      </c>
      <c r="L4" s="122">
        <v>4658</v>
      </c>
      <c r="M4" s="122">
        <v>284</v>
      </c>
    </row>
    <row r="5" spans="1:13" ht="10.5" customHeight="1">
      <c r="A5" s="76"/>
      <c r="B5" s="50"/>
      <c r="C5" s="210" t="s">
        <v>182</v>
      </c>
      <c r="D5" s="77"/>
      <c r="E5" s="122">
        <v>75335</v>
      </c>
      <c r="F5" s="122">
        <v>2739</v>
      </c>
      <c r="G5" s="122">
        <v>40886</v>
      </c>
      <c r="H5" s="122">
        <v>7128</v>
      </c>
      <c r="I5" s="122">
        <v>5820</v>
      </c>
      <c r="J5" s="122">
        <v>12106</v>
      </c>
      <c r="K5" s="122">
        <v>2305</v>
      </c>
      <c r="L5" s="122">
        <v>4057</v>
      </c>
      <c r="M5" s="122">
        <v>294</v>
      </c>
    </row>
    <row r="6" spans="1:15" ht="10.5" customHeight="1">
      <c r="A6" s="76"/>
      <c r="B6" s="50"/>
      <c r="C6" s="210" t="s">
        <v>183</v>
      </c>
      <c r="D6" s="77"/>
      <c r="E6" s="122">
        <f aca="true" t="shared" si="0" ref="E6:M6">SUM(E8:E9)</f>
        <v>79432</v>
      </c>
      <c r="F6" s="122">
        <f t="shared" si="0"/>
        <v>2849</v>
      </c>
      <c r="G6" s="122">
        <f t="shared" si="0"/>
        <v>44711</v>
      </c>
      <c r="H6" s="122">
        <f t="shared" si="0"/>
        <v>6973</v>
      </c>
      <c r="I6" s="122">
        <f t="shared" si="0"/>
        <v>4397</v>
      </c>
      <c r="J6" s="122">
        <f t="shared" si="0"/>
        <v>13158</v>
      </c>
      <c r="K6" s="122">
        <f t="shared" si="0"/>
        <v>2362</v>
      </c>
      <c r="L6" s="122">
        <f t="shared" si="0"/>
        <v>4672</v>
      </c>
      <c r="M6" s="122">
        <f t="shared" si="0"/>
        <v>310</v>
      </c>
      <c r="O6" s="31"/>
    </row>
    <row r="7" spans="1:13" ht="6.75" customHeight="1">
      <c r="A7" s="211"/>
      <c r="B7" s="211"/>
      <c r="C7" s="211"/>
      <c r="D7" s="212"/>
      <c r="E7" s="125"/>
      <c r="F7" s="125"/>
      <c r="G7" s="125"/>
      <c r="H7" s="125"/>
      <c r="I7" s="125"/>
      <c r="J7" s="125"/>
      <c r="K7" s="125"/>
      <c r="L7" s="125"/>
      <c r="M7" s="125"/>
    </row>
    <row r="8" spans="1:16" ht="21.75" customHeight="1">
      <c r="A8" s="211"/>
      <c r="B8" s="213" t="s">
        <v>184</v>
      </c>
      <c r="C8" s="214"/>
      <c r="D8" s="212"/>
      <c r="E8" s="125">
        <f>16590+35680</f>
        <v>52270</v>
      </c>
      <c r="F8" s="125">
        <f>22+1423</f>
        <v>1445</v>
      </c>
      <c r="G8" s="125">
        <f>6704+19237</f>
        <v>25941</v>
      </c>
      <c r="H8" s="125">
        <f>4285+2412</f>
        <v>6697</v>
      </c>
      <c r="I8" s="125">
        <f>1807+1494</f>
        <v>3301</v>
      </c>
      <c r="J8" s="125">
        <f>2471+5476</f>
        <v>7947</v>
      </c>
      <c r="K8" s="125">
        <f>253+1822</f>
        <v>2075</v>
      </c>
      <c r="L8" s="125">
        <f>850+3704</f>
        <v>4554</v>
      </c>
      <c r="M8" s="125">
        <f>198+112</f>
        <v>310</v>
      </c>
      <c r="N8" s="31"/>
      <c r="P8" s="31"/>
    </row>
    <row r="9" spans="1:14" ht="10.5" customHeight="1">
      <c r="A9" s="211"/>
      <c r="B9" s="45" t="s">
        <v>172</v>
      </c>
      <c r="C9" s="215"/>
      <c r="D9" s="212"/>
      <c r="E9" s="125">
        <v>27162</v>
      </c>
      <c r="F9" s="125">
        <v>1404</v>
      </c>
      <c r="G9" s="125">
        <v>18770</v>
      </c>
      <c r="H9" s="125">
        <v>276</v>
      </c>
      <c r="I9" s="125">
        <v>1096</v>
      </c>
      <c r="J9" s="125">
        <v>5211</v>
      </c>
      <c r="K9" s="125">
        <v>287</v>
      </c>
      <c r="L9" s="125">
        <v>118</v>
      </c>
      <c r="M9" s="125">
        <v>0</v>
      </c>
      <c r="N9" s="31"/>
    </row>
    <row r="10" spans="1:13" ht="3.75" customHeight="1" thickBot="1">
      <c r="A10" s="37"/>
      <c r="B10" s="37"/>
      <c r="C10" s="37"/>
      <c r="D10" s="40"/>
      <c r="E10" s="65"/>
      <c r="F10" s="65"/>
      <c r="G10" s="65"/>
      <c r="H10" s="65"/>
      <c r="I10" s="65"/>
      <c r="J10" s="65"/>
      <c r="K10" s="65"/>
      <c r="L10" s="65"/>
      <c r="M10" s="65"/>
    </row>
    <row r="11" ht="3.75" customHeight="1" thickTop="1"/>
  </sheetData>
  <mergeCells count="3">
    <mergeCell ref="B9:C9"/>
    <mergeCell ref="B2:C2"/>
    <mergeCell ref="B8:C8"/>
  </mergeCells>
  <printOptions horizontalCentered="1"/>
  <pageMargins left="0.37" right="0.4" top="1.17" bottom="0.5905511811023623" header="0.65" footer="0.5118110236220472"/>
  <pageSetup fitToHeight="1" fitToWidth="1" horizontalDpi="600" verticalDpi="600" orientation="portrait" paperSize="11" r:id="rId1"/>
  <headerFooter alignWithMargins="0">
    <oddHeader>&amp;R&amp;9&amp;F　船種別入港船舶数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12"/>
  <sheetViews>
    <sheetView zoomScale="130" zoomScaleNormal="130" workbookViewId="0" topLeftCell="A1">
      <selection activeCell="B6" sqref="B6"/>
    </sheetView>
  </sheetViews>
  <sheetFormatPr defaultColWidth="9.33203125" defaultRowHeight="9.75"/>
  <cols>
    <col min="1" max="1" width="1.0078125" style="1" customWidth="1"/>
    <col min="2" max="2" width="12.66015625" style="1" customWidth="1"/>
    <col min="3" max="3" width="1.0078125" style="1" customWidth="1"/>
    <col min="4" max="4" width="10" style="1" customWidth="1"/>
    <col min="5" max="5" width="11" style="1" customWidth="1"/>
    <col min="6" max="6" width="10" style="1" customWidth="1"/>
    <col min="7" max="8" width="1.0078125" style="1" customWidth="1"/>
    <col min="9" max="9" width="12.66015625" style="1" customWidth="1"/>
    <col min="10" max="10" width="1.0078125" style="1" customWidth="1"/>
    <col min="11" max="11" width="10" style="1" customWidth="1"/>
    <col min="12" max="12" width="11" style="1" customWidth="1"/>
    <col min="13" max="13" width="10" style="1" customWidth="1"/>
    <col min="14" max="16384" width="9.66015625" style="1" customWidth="1"/>
  </cols>
  <sheetData>
    <row r="1" ht="7.5" customHeight="1" thickBot="1"/>
    <row r="2" spans="1:13" ht="18.75" thickTop="1">
      <c r="A2" s="51"/>
      <c r="B2" s="216" t="s">
        <v>185</v>
      </c>
      <c r="C2" s="217"/>
      <c r="D2" s="218" t="s">
        <v>56</v>
      </c>
      <c r="E2" s="219" t="s">
        <v>198</v>
      </c>
      <c r="F2" s="220" t="s">
        <v>172</v>
      </c>
      <c r="G2" s="216"/>
      <c r="H2" s="220"/>
      <c r="I2" s="216" t="s">
        <v>185</v>
      </c>
      <c r="J2" s="217"/>
      <c r="K2" s="218" t="s">
        <v>56</v>
      </c>
      <c r="L2" s="219" t="s">
        <v>198</v>
      </c>
      <c r="M2" s="220" t="s">
        <v>172</v>
      </c>
    </row>
    <row r="3" spans="1:13" ht="3.75" customHeight="1">
      <c r="A3" s="221"/>
      <c r="B3" s="221"/>
      <c r="C3" s="222"/>
      <c r="D3" s="221"/>
      <c r="E3" s="223"/>
      <c r="F3" s="221"/>
      <c r="G3" s="221"/>
      <c r="H3" s="224"/>
      <c r="I3" s="221"/>
      <c r="J3" s="222"/>
      <c r="K3" s="221"/>
      <c r="L3" s="223"/>
      <c r="M3" s="221"/>
    </row>
    <row r="4" spans="1:13" s="36" customFormat="1" ht="11.25" customHeight="1">
      <c r="A4" s="59"/>
      <c r="B4" s="59" t="s">
        <v>199</v>
      </c>
      <c r="C4" s="225"/>
      <c r="D4" s="226">
        <v>12223</v>
      </c>
      <c r="E4" s="226">
        <v>11974</v>
      </c>
      <c r="F4" s="226">
        <v>249</v>
      </c>
      <c r="G4" s="227"/>
      <c r="H4" s="228"/>
      <c r="I4" s="229" t="s">
        <v>186</v>
      </c>
      <c r="J4" s="230"/>
      <c r="K4" s="231">
        <f aca="true" t="shared" si="0" ref="K4:K11">SUM(L4:M4)</f>
        <v>216</v>
      </c>
      <c r="L4" s="232">
        <f>18+196</f>
        <v>214</v>
      </c>
      <c r="M4" s="232">
        <v>2</v>
      </c>
    </row>
    <row r="5" spans="1:13" s="36" customFormat="1" ht="11.25" customHeight="1">
      <c r="A5" s="59"/>
      <c r="B5" s="59" t="s">
        <v>200</v>
      </c>
      <c r="C5" s="225"/>
      <c r="D5" s="226">
        <v>11207</v>
      </c>
      <c r="E5" s="226">
        <v>11006</v>
      </c>
      <c r="F5" s="226">
        <v>201</v>
      </c>
      <c r="G5" s="227"/>
      <c r="H5" s="228"/>
      <c r="I5" s="233" t="s">
        <v>187</v>
      </c>
      <c r="J5" s="230"/>
      <c r="K5" s="231">
        <f t="shared" si="0"/>
        <v>6</v>
      </c>
      <c r="L5" s="234">
        <f>2+4</f>
        <v>6</v>
      </c>
      <c r="M5" s="234">
        <v>0</v>
      </c>
    </row>
    <row r="6" spans="1:13" s="36" customFormat="1" ht="11.25" customHeight="1">
      <c r="A6" s="59"/>
      <c r="B6" s="59" t="s">
        <v>201</v>
      </c>
      <c r="C6" s="225"/>
      <c r="D6" s="226">
        <f>SUM(E6:F6)</f>
        <v>11840</v>
      </c>
      <c r="E6" s="226">
        <f>SUM(E8:E11,L4:L11)</f>
        <v>11617</v>
      </c>
      <c r="F6" s="226">
        <f>SUM(F8:F11,M4:M11)</f>
        <v>223</v>
      </c>
      <c r="G6" s="227"/>
      <c r="H6" s="228"/>
      <c r="I6" s="229" t="s">
        <v>188</v>
      </c>
      <c r="J6" s="230"/>
      <c r="K6" s="231">
        <f t="shared" si="0"/>
        <v>138</v>
      </c>
      <c r="L6" s="232">
        <f>47+85</f>
        <v>132</v>
      </c>
      <c r="M6" s="232">
        <v>6</v>
      </c>
    </row>
    <row r="7" spans="1:13" s="36" customFormat="1" ht="11.25" customHeight="1">
      <c r="A7" s="211"/>
      <c r="B7" s="235"/>
      <c r="C7" s="236"/>
      <c r="D7" s="237"/>
      <c r="E7" s="237"/>
      <c r="F7" s="237"/>
      <c r="G7" s="238"/>
      <c r="H7" s="228"/>
      <c r="I7" s="229" t="s">
        <v>189</v>
      </c>
      <c r="J7" s="230"/>
      <c r="K7" s="231">
        <f t="shared" si="0"/>
        <v>180</v>
      </c>
      <c r="L7" s="232">
        <f>26+153</f>
        <v>179</v>
      </c>
      <c r="M7" s="232">
        <v>1</v>
      </c>
    </row>
    <row r="8" spans="1:13" s="36" customFormat="1" ht="11.25" customHeight="1">
      <c r="A8" s="211"/>
      <c r="B8" s="16" t="s">
        <v>190</v>
      </c>
      <c r="C8" s="236"/>
      <c r="D8" s="231">
        <f>SUM(E8:F8)</f>
        <v>1077</v>
      </c>
      <c r="E8" s="237">
        <f>148+916</f>
        <v>1064</v>
      </c>
      <c r="F8" s="237">
        <v>13</v>
      </c>
      <c r="G8" s="238"/>
      <c r="H8" s="228"/>
      <c r="I8" s="229" t="s">
        <v>191</v>
      </c>
      <c r="J8" s="230"/>
      <c r="K8" s="231">
        <f t="shared" si="0"/>
        <v>46</v>
      </c>
      <c r="L8" s="232">
        <v>46</v>
      </c>
      <c r="M8" s="232">
        <v>0</v>
      </c>
    </row>
    <row r="9" spans="1:13" s="36" customFormat="1" ht="11.25" customHeight="1">
      <c r="A9" s="211"/>
      <c r="B9" s="16" t="s">
        <v>192</v>
      </c>
      <c r="C9" s="236"/>
      <c r="D9" s="231">
        <f>SUM(E9:F9)</f>
        <v>4045</v>
      </c>
      <c r="E9" s="237">
        <f>983+2973</f>
        <v>3956</v>
      </c>
      <c r="F9" s="237">
        <v>89</v>
      </c>
      <c r="G9" s="238"/>
      <c r="H9" s="228"/>
      <c r="I9" s="229" t="s">
        <v>193</v>
      </c>
      <c r="J9" s="230"/>
      <c r="K9" s="231">
        <f t="shared" si="0"/>
        <v>84</v>
      </c>
      <c r="L9" s="232">
        <f>22+62</f>
        <v>84</v>
      </c>
      <c r="M9" s="234">
        <v>0</v>
      </c>
    </row>
    <row r="10" spans="1:13" s="36" customFormat="1" ht="11.25" customHeight="1">
      <c r="A10" s="211"/>
      <c r="B10" s="16" t="s">
        <v>194</v>
      </c>
      <c r="C10" s="236"/>
      <c r="D10" s="231">
        <f>SUM(E10:F10)</f>
        <v>211</v>
      </c>
      <c r="E10" s="237">
        <f>19+168</f>
        <v>187</v>
      </c>
      <c r="F10" s="237">
        <v>24</v>
      </c>
      <c r="G10" s="238"/>
      <c r="H10" s="228"/>
      <c r="I10" s="229" t="s">
        <v>195</v>
      </c>
      <c r="J10" s="230"/>
      <c r="K10" s="231">
        <f t="shared" si="0"/>
        <v>89</v>
      </c>
      <c r="L10" s="232">
        <f>2+87</f>
        <v>89</v>
      </c>
      <c r="M10" s="234">
        <v>0</v>
      </c>
    </row>
    <row r="11" spans="1:13" s="36" customFormat="1" ht="11.25" customHeight="1">
      <c r="A11" s="211"/>
      <c r="B11" s="16" t="s">
        <v>196</v>
      </c>
      <c r="C11" s="236"/>
      <c r="D11" s="231">
        <f>SUM(E11:F11)</f>
        <v>729</v>
      </c>
      <c r="E11" s="237">
        <f>178+537</f>
        <v>715</v>
      </c>
      <c r="F11" s="237">
        <v>14</v>
      </c>
      <c r="G11" s="238"/>
      <c r="H11" s="228"/>
      <c r="I11" s="229" t="s">
        <v>197</v>
      </c>
      <c r="J11" s="230"/>
      <c r="K11" s="231">
        <f t="shared" si="0"/>
        <v>5019</v>
      </c>
      <c r="L11" s="232">
        <f>915+4030</f>
        <v>4945</v>
      </c>
      <c r="M11" s="232">
        <v>74</v>
      </c>
    </row>
    <row r="12" spans="1:13" ht="4.5" customHeight="1" thickBot="1">
      <c r="A12" s="37"/>
      <c r="B12" s="37"/>
      <c r="C12" s="40"/>
      <c r="D12" s="37"/>
      <c r="E12" s="37"/>
      <c r="F12" s="37"/>
      <c r="G12" s="40"/>
      <c r="H12" s="37"/>
      <c r="I12" s="37"/>
      <c r="J12" s="40"/>
      <c r="K12" s="37"/>
      <c r="L12" s="37"/>
      <c r="M12" s="37"/>
    </row>
    <row r="13" ht="3" customHeight="1" thickTop="1"/>
  </sheetData>
  <printOptions horizontalCentered="1"/>
  <pageMargins left="0.5905511811023623" right="0.5905511811023623" top="1.09" bottom="0.5905511811023623" header="0.74" footer="0.5118110236220472"/>
  <pageSetup horizontalDpi="600" verticalDpi="600" orientation="portrait" paperSize="9" scale="120" r:id="rId1"/>
  <headerFooter alignWithMargins="0">
    <oddHeader>&amp;R&amp;9&amp;F　外国船舶入港隻数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="125" zoomScaleNormal="125" workbookViewId="0" topLeftCell="A1">
      <selection activeCell="B18" activeCellId="1" sqref="B13 B18"/>
    </sheetView>
  </sheetViews>
  <sheetFormatPr defaultColWidth="9.33203125" defaultRowHeight="9.75"/>
  <cols>
    <col min="1" max="1" width="1.0078125" style="1" customWidth="1"/>
    <col min="2" max="2" width="8.16015625" style="1" customWidth="1"/>
    <col min="3" max="3" width="2" style="1" customWidth="1"/>
    <col min="4" max="4" width="1.0078125" style="1" customWidth="1"/>
    <col min="5" max="5" width="12.66015625" style="1" customWidth="1"/>
    <col min="6" max="11" width="11.16015625" style="1" customWidth="1"/>
    <col min="12" max="16384" width="9.66015625" style="1" customWidth="1"/>
  </cols>
  <sheetData>
    <row r="1" ht="4.5" customHeight="1" thickBot="1"/>
    <row r="2" spans="1:11" ht="12" customHeight="1" thickTop="1">
      <c r="A2" s="239"/>
      <c r="B2" s="240" t="s">
        <v>208</v>
      </c>
      <c r="C2" s="240"/>
      <c r="D2" s="241"/>
      <c r="E2" s="242" t="s">
        <v>56</v>
      </c>
      <c r="F2" s="69" t="s">
        <v>202</v>
      </c>
      <c r="G2" s="200"/>
      <c r="H2" s="243"/>
      <c r="I2" s="69" t="s">
        <v>203</v>
      </c>
      <c r="J2" s="244"/>
      <c r="K2" s="244"/>
    </row>
    <row r="3" spans="1:11" ht="12" customHeight="1">
      <c r="A3" s="245"/>
      <c r="B3" s="246"/>
      <c r="C3" s="246"/>
      <c r="D3" s="247"/>
      <c r="E3" s="248"/>
      <c r="F3" s="249" t="s">
        <v>71</v>
      </c>
      <c r="G3" s="249" t="s">
        <v>204</v>
      </c>
      <c r="H3" s="249" t="s">
        <v>205</v>
      </c>
      <c r="I3" s="249" t="s">
        <v>71</v>
      </c>
      <c r="J3" s="249" t="s">
        <v>204</v>
      </c>
      <c r="K3" s="250" t="s">
        <v>205</v>
      </c>
    </row>
    <row r="4" spans="1:11" ht="3" customHeight="1">
      <c r="A4" s="221"/>
      <c r="B4" s="251"/>
      <c r="C4" s="251"/>
      <c r="D4" s="252"/>
      <c r="E4" s="253"/>
      <c r="F4" s="221"/>
      <c r="G4" s="221"/>
      <c r="H4" s="221"/>
      <c r="I4" s="221"/>
      <c r="J4" s="221"/>
      <c r="K4" s="221"/>
    </row>
    <row r="5" spans="1:11" ht="9.75" customHeight="1">
      <c r="A5" s="211"/>
      <c r="B5" s="254" t="s">
        <v>206</v>
      </c>
      <c r="C5" s="255"/>
      <c r="D5" s="236"/>
      <c r="E5" s="64"/>
      <c r="F5" s="64"/>
      <c r="G5" s="64"/>
      <c r="H5" s="64"/>
      <c r="I5" s="64"/>
      <c r="J5" s="64"/>
      <c r="K5" s="64"/>
    </row>
    <row r="6" spans="1:11" ht="9.75" customHeight="1">
      <c r="A6" s="211"/>
      <c r="B6" s="256" t="s">
        <v>209</v>
      </c>
      <c r="C6" s="50"/>
      <c r="D6" s="236"/>
      <c r="E6" s="64">
        <v>119262640</v>
      </c>
      <c r="F6" s="64">
        <v>54708205</v>
      </c>
      <c r="G6" s="64">
        <v>48970997</v>
      </c>
      <c r="H6" s="64">
        <v>5737208</v>
      </c>
      <c r="I6" s="64">
        <v>64554435</v>
      </c>
      <c r="J6" s="64">
        <v>62366187</v>
      </c>
      <c r="K6" s="64">
        <v>2188248</v>
      </c>
    </row>
    <row r="7" spans="1:11" ht="9.75" customHeight="1">
      <c r="A7" s="211"/>
      <c r="B7" s="256" t="s">
        <v>210</v>
      </c>
      <c r="C7" s="50"/>
      <c r="D7" s="236"/>
      <c r="E7" s="64">
        <f>SUM(F7,I7)</f>
        <v>105180847</v>
      </c>
      <c r="F7" s="64">
        <f>SUM(G7:H7)</f>
        <v>50121997</v>
      </c>
      <c r="G7" s="64">
        <v>43856821</v>
      </c>
      <c r="H7" s="64">
        <v>6265176</v>
      </c>
      <c r="I7" s="64">
        <f>SUM(J7:K7)</f>
        <v>55058850</v>
      </c>
      <c r="J7" s="64">
        <v>53160538</v>
      </c>
      <c r="K7" s="64">
        <v>1898312</v>
      </c>
    </row>
    <row r="8" spans="1:11" ht="9.75" customHeight="1">
      <c r="A8" s="211"/>
      <c r="B8" s="256" t="s">
        <v>211</v>
      </c>
      <c r="C8" s="50"/>
      <c r="D8" s="236"/>
      <c r="E8" s="64">
        <f>SUM(F8,I8)</f>
        <v>118873401</v>
      </c>
      <c r="F8" s="64">
        <f>SUM(G8:H8)</f>
        <v>56726577</v>
      </c>
      <c r="G8" s="64">
        <v>49067510</v>
      </c>
      <c r="H8" s="64">
        <v>7659067</v>
      </c>
      <c r="I8" s="64">
        <f>SUM(J8:K8)</f>
        <v>62146824</v>
      </c>
      <c r="J8" s="64">
        <v>59500912</v>
      </c>
      <c r="K8" s="64">
        <v>2645912</v>
      </c>
    </row>
    <row r="9" spans="1:11" ht="7.5" customHeight="1">
      <c r="A9" s="211"/>
      <c r="B9" s="235"/>
      <c r="C9" s="255"/>
      <c r="D9" s="236"/>
      <c r="E9" s="64"/>
      <c r="F9" s="64"/>
      <c r="G9" s="64"/>
      <c r="H9" s="64"/>
      <c r="I9" s="64"/>
      <c r="J9" s="64"/>
      <c r="K9" s="64"/>
    </row>
    <row r="10" spans="1:11" ht="9.75">
      <c r="A10" s="211"/>
      <c r="B10" s="254" t="s">
        <v>207</v>
      </c>
      <c r="C10" s="255"/>
      <c r="D10" s="236"/>
      <c r="E10" s="64"/>
      <c r="F10" s="64"/>
      <c r="G10" s="50"/>
      <c r="H10" s="50"/>
      <c r="I10" s="64"/>
      <c r="J10" s="50"/>
      <c r="K10" s="50"/>
    </row>
    <row r="11" spans="1:11" ht="9" customHeight="1">
      <c r="A11" s="211"/>
      <c r="B11" s="256" t="s">
        <v>209</v>
      </c>
      <c r="C11" s="257"/>
      <c r="D11" s="236"/>
      <c r="E11" s="64">
        <v>23510686</v>
      </c>
      <c r="F11" s="64">
        <v>14870628</v>
      </c>
      <c r="G11" s="64">
        <v>13243294</v>
      </c>
      <c r="H11" s="64">
        <v>1627334</v>
      </c>
      <c r="I11" s="64">
        <v>8640058</v>
      </c>
      <c r="J11" s="64">
        <v>5334617</v>
      </c>
      <c r="K11" s="64">
        <v>3305441</v>
      </c>
    </row>
    <row r="12" spans="1:11" ht="9.75" customHeight="1">
      <c r="A12" s="211"/>
      <c r="B12" s="256" t="s">
        <v>210</v>
      </c>
      <c r="C12" s="257"/>
      <c r="D12" s="236"/>
      <c r="E12" s="64">
        <f>SUM(F12,I12)</f>
        <v>23177768</v>
      </c>
      <c r="F12" s="64">
        <f>SUM(G12:H12)</f>
        <v>15527472</v>
      </c>
      <c r="G12" s="64">
        <v>14088390</v>
      </c>
      <c r="H12" s="64">
        <v>1439082</v>
      </c>
      <c r="I12" s="64">
        <f>SUM(J12:K12)</f>
        <v>7650296</v>
      </c>
      <c r="J12" s="64">
        <v>5080903</v>
      </c>
      <c r="K12" s="64">
        <v>2569393</v>
      </c>
    </row>
    <row r="13" spans="1:11" ht="9.75" customHeight="1">
      <c r="A13" s="211"/>
      <c r="B13" s="256" t="s">
        <v>211</v>
      </c>
      <c r="C13" s="257"/>
      <c r="D13" s="236"/>
      <c r="E13" s="64">
        <f>SUM(F13,I13)</f>
        <v>24928820</v>
      </c>
      <c r="F13" s="64">
        <f>SUM(G13:H13)</f>
        <v>16777963</v>
      </c>
      <c r="G13" s="64">
        <v>15423659</v>
      </c>
      <c r="H13" s="64">
        <v>1354304</v>
      </c>
      <c r="I13" s="64">
        <f>SUM(J13:K13)</f>
        <v>8150857</v>
      </c>
      <c r="J13" s="64">
        <v>5092121</v>
      </c>
      <c r="K13" s="64">
        <v>3058736</v>
      </c>
    </row>
    <row r="14" spans="1:11" ht="7.5" customHeight="1">
      <c r="A14" s="211"/>
      <c r="B14" s="235"/>
      <c r="C14" s="255"/>
      <c r="D14" s="236"/>
      <c r="E14" s="64"/>
      <c r="F14" s="64"/>
      <c r="G14" s="50"/>
      <c r="H14" s="50"/>
      <c r="I14" s="64"/>
      <c r="J14" s="50"/>
      <c r="K14" s="50"/>
    </row>
    <row r="15" spans="1:11" ht="9.75">
      <c r="A15" s="211"/>
      <c r="B15" s="254" t="s">
        <v>172</v>
      </c>
      <c r="C15" s="255"/>
      <c r="D15" s="236"/>
      <c r="E15" s="64"/>
      <c r="F15" s="64"/>
      <c r="G15" s="64"/>
      <c r="H15" s="64"/>
      <c r="I15" s="64"/>
      <c r="J15" s="64"/>
      <c r="K15" s="64"/>
    </row>
    <row r="16" spans="1:11" ht="9.75" customHeight="1">
      <c r="A16" s="211"/>
      <c r="B16" s="256" t="s">
        <v>209</v>
      </c>
      <c r="C16" s="257"/>
      <c r="D16" s="236"/>
      <c r="E16" s="64">
        <v>7288459</v>
      </c>
      <c r="F16" s="64">
        <v>2875383</v>
      </c>
      <c r="G16" s="64">
        <v>28449</v>
      </c>
      <c r="H16" s="64">
        <v>2846934</v>
      </c>
      <c r="I16" s="64">
        <v>4413076</v>
      </c>
      <c r="J16" s="64">
        <v>1272927</v>
      </c>
      <c r="K16" s="64">
        <v>3140149</v>
      </c>
    </row>
    <row r="17" spans="1:11" ht="9.75" customHeight="1">
      <c r="A17" s="211"/>
      <c r="B17" s="256" t="s">
        <v>210</v>
      </c>
      <c r="C17" s="257"/>
      <c r="D17" s="236"/>
      <c r="E17" s="64">
        <f>SUM(F17,I17)</f>
        <v>6073682</v>
      </c>
      <c r="F17" s="64">
        <f>SUM(G17:H17)</f>
        <v>2232296</v>
      </c>
      <c r="G17" s="64">
        <v>15301</v>
      </c>
      <c r="H17" s="64">
        <v>2216995</v>
      </c>
      <c r="I17" s="64">
        <f>SUM(J17:K17)</f>
        <v>3841386</v>
      </c>
      <c r="J17" s="64">
        <v>890227</v>
      </c>
      <c r="K17" s="64">
        <v>2951159</v>
      </c>
    </row>
    <row r="18" spans="1:11" ht="9.75" customHeight="1">
      <c r="A18" s="211"/>
      <c r="B18" s="256" t="s">
        <v>211</v>
      </c>
      <c r="C18" s="257"/>
      <c r="D18" s="236"/>
      <c r="E18" s="64">
        <f>SUM(F18,I18)</f>
        <v>5881195</v>
      </c>
      <c r="F18" s="64">
        <f>SUM(G18:H18)</f>
        <v>2715190</v>
      </c>
      <c r="G18" s="64">
        <v>455030</v>
      </c>
      <c r="H18" s="64">
        <v>2260160</v>
      </c>
      <c r="I18" s="64">
        <f>SUM(J18:K18)</f>
        <v>3166005</v>
      </c>
      <c r="J18" s="64">
        <v>589619</v>
      </c>
      <c r="K18" s="64">
        <v>2576386</v>
      </c>
    </row>
    <row r="19" spans="1:11" ht="4.5" customHeight="1" thickBot="1">
      <c r="A19" s="37"/>
      <c r="B19" s="37"/>
      <c r="C19" s="37"/>
      <c r="D19" s="40"/>
      <c r="E19" s="37"/>
      <c r="F19" s="37"/>
      <c r="G19" s="37"/>
      <c r="H19" s="37"/>
      <c r="I19" s="37"/>
      <c r="J19" s="37"/>
      <c r="K19" s="37"/>
    </row>
    <row r="20" ht="4.5" customHeight="1" thickTop="1"/>
  </sheetData>
  <sheetProtection/>
  <mergeCells count="4">
    <mergeCell ref="E2:E3"/>
    <mergeCell ref="F2:H2"/>
    <mergeCell ref="I2:K2"/>
    <mergeCell ref="B2:C3"/>
  </mergeCells>
  <printOptions horizontalCentered="1"/>
  <pageMargins left="0.5905511811023623" right="0.5905511811023623" top="1.17" bottom="0.5905511811023623" header="0.65" footer="0.5118110236220472"/>
  <pageSetup horizontalDpi="600" verticalDpi="600" orientation="portrait" paperSize="9" scale="145" r:id="rId1"/>
  <headerFooter alignWithMargins="0">
    <oddHeader>&amp;R&amp;9&amp;F　船内揚積実績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2012-01-17T05:51:21Z</cp:lastPrinted>
  <dcterms:created xsi:type="dcterms:W3CDTF">2010-11-29T06:27:56Z</dcterms:created>
  <dcterms:modified xsi:type="dcterms:W3CDTF">2012-04-02T07:51:10Z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153837890</vt:i4>
  </property>
  <property fmtid="{D5CDD505-2E9C-101B-9397-08002B2CF9AE}" pid="3" name="_EmailSubject">
    <vt:lpwstr>県勢要覧2010（JR貨物）.xls</vt:lpwstr>
  </property>
  <property fmtid="{D5CDD505-2E9C-101B-9397-08002B2CF9AE}" pid="4" name="_AuthorEmail">
    <vt:lpwstr>y-inagawa@jrfreight.co.jp</vt:lpwstr>
  </property>
  <property fmtid="{D5CDD505-2E9C-101B-9397-08002B2CF9AE}" pid="5" name="_AuthorEmailDisplayName">
    <vt:lpwstr>稲川 康明</vt:lpwstr>
  </property>
  <property fmtid="{D5CDD505-2E9C-101B-9397-08002B2CF9AE}" pid="6" name="_ReviewingToolsShownOnce">
    <vt:lpwstr/>
  </property>
</Properties>
</file>