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9840" windowHeight="7980" tabRatio="903"/>
  </bookViews>
  <sheets>
    <sheet name="交付申請書" sheetId="1" r:id="rId1"/>
    <sheet name="事業計画書" sheetId="4" r:id="rId2"/>
    <sheet name="役員等氏名一覧表" sheetId="11" r:id="rId3"/>
    <sheet name="原油換算エネルギー使用量等簡易計算表" sheetId="9" r:id="rId4"/>
    <sheet name="現況写真" sheetId="10" r:id="rId5"/>
  </sheets>
  <definedNames>
    <definedName name="_xlnm.Print_Area" localSheetId="3">原油換算エネルギー使用量等簡易計算表!$A$1:$O$47</definedName>
    <definedName name="_xlnm.Print_Area" localSheetId="4">現況写真!$A$1:$AB$53</definedName>
    <definedName name="_xlnm.Print_Area" localSheetId="0">交付申請書!$A$1:$AB$57</definedName>
    <definedName name="_xlnm.Print_Area" localSheetId="1">事業計画書!$A$1:$AB$161</definedName>
    <definedName name="_xlnm.Print_Area" localSheetId="2">役員等氏名一覧表!$A$1:$M$21</definedName>
  </definedNames>
  <calcPr calcId="162913"/>
</workbook>
</file>

<file path=xl/calcChain.xml><?xml version="1.0" encoding="utf-8"?>
<calcChain xmlns="http://schemas.openxmlformats.org/spreadsheetml/2006/main">
  <c r="J39" i="9" l="1"/>
  <c r="I39" i="9"/>
  <c r="F39" i="9"/>
  <c r="E39" i="9"/>
  <c r="N38" i="9"/>
  <c r="M38" i="9"/>
  <c r="J38" i="9"/>
  <c r="I38" i="9"/>
  <c r="N37" i="9"/>
  <c r="N39" i="9" s="1"/>
  <c r="M37" i="9"/>
  <c r="M39" i="9" s="1"/>
  <c r="J37" i="9"/>
  <c r="I37" i="9"/>
  <c r="F36" i="9"/>
  <c r="E36" i="9"/>
  <c r="N35" i="9"/>
  <c r="M35" i="9"/>
  <c r="J35" i="9"/>
  <c r="I35" i="9"/>
  <c r="N34" i="9"/>
  <c r="M34" i="9"/>
  <c r="J34" i="9"/>
  <c r="I34" i="9"/>
  <c r="N33" i="9"/>
  <c r="M33" i="9"/>
  <c r="J33" i="9"/>
  <c r="I33" i="9"/>
  <c r="N32" i="9"/>
  <c r="N36" i="9" s="1"/>
  <c r="M32" i="9"/>
  <c r="M36" i="9" s="1"/>
  <c r="J32" i="9"/>
  <c r="J36" i="9" s="1"/>
  <c r="I32" i="9"/>
  <c r="I36" i="9" s="1"/>
  <c r="N30" i="9"/>
  <c r="M30" i="9"/>
  <c r="J30" i="9"/>
  <c r="I30" i="9"/>
  <c r="N29" i="9"/>
  <c r="M29" i="9"/>
  <c r="J29" i="9"/>
  <c r="I29" i="9"/>
  <c r="N28" i="9"/>
  <c r="M28" i="9"/>
  <c r="J28" i="9"/>
  <c r="I28" i="9"/>
  <c r="N27" i="9"/>
  <c r="M27" i="9"/>
  <c r="J27" i="9"/>
  <c r="I27" i="9"/>
  <c r="N26" i="9"/>
  <c r="M26" i="9"/>
  <c r="J26" i="9"/>
  <c r="I26" i="9"/>
  <c r="N25" i="9"/>
  <c r="M25" i="9"/>
  <c r="J25" i="9"/>
  <c r="I25" i="9"/>
  <c r="N24" i="9"/>
  <c r="M24" i="9"/>
  <c r="J24" i="9"/>
  <c r="I24" i="9"/>
  <c r="N23" i="9"/>
  <c r="M23" i="9"/>
  <c r="J23" i="9"/>
  <c r="I23" i="9"/>
  <c r="N22" i="9"/>
  <c r="M22" i="9"/>
  <c r="J22" i="9"/>
  <c r="I22" i="9"/>
  <c r="N21" i="9"/>
  <c r="M21" i="9"/>
  <c r="J21" i="9"/>
  <c r="I21" i="9"/>
  <c r="N20" i="9"/>
  <c r="M20" i="9"/>
  <c r="J20" i="9"/>
  <c r="I20" i="9"/>
  <c r="N19" i="9"/>
  <c r="M19" i="9"/>
  <c r="J19" i="9"/>
  <c r="I19" i="9"/>
  <c r="N18" i="9"/>
  <c r="M18" i="9"/>
  <c r="J18" i="9"/>
  <c r="I18" i="9"/>
  <c r="N17" i="9"/>
  <c r="M17" i="9"/>
  <c r="J17" i="9"/>
  <c r="I17" i="9"/>
  <c r="N16" i="9"/>
  <c r="M16" i="9"/>
  <c r="J16" i="9"/>
  <c r="I16" i="9"/>
  <c r="N15" i="9"/>
  <c r="M15" i="9"/>
  <c r="J15" i="9"/>
  <c r="I15" i="9"/>
  <c r="N14" i="9"/>
  <c r="M14" i="9"/>
  <c r="J14" i="9"/>
  <c r="I14" i="9"/>
  <c r="N13" i="9"/>
  <c r="M13" i="9"/>
  <c r="J13" i="9"/>
  <c r="I13" i="9"/>
  <c r="N12" i="9"/>
  <c r="M12" i="9"/>
  <c r="J12" i="9"/>
  <c r="I12" i="9"/>
  <c r="N11" i="9"/>
  <c r="M11" i="9"/>
  <c r="J11" i="9"/>
  <c r="I11" i="9"/>
  <c r="N10" i="9"/>
  <c r="M10" i="9"/>
  <c r="J10" i="9"/>
  <c r="I10" i="9"/>
  <c r="N9" i="9"/>
  <c r="M9" i="9"/>
  <c r="J9" i="9"/>
  <c r="I9" i="9"/>
  <c r="N8" i="9"/>
  <c r="N31" i="9" s="1"/>
  <c r="N40" i="9" s="1"/>
  <c r="M8" i="9"/>
  <c r="M31" i="9" s="1"/>
  <c r="J8" i="9"/>
  <c r="J31" i="9" s="1"/>
  <c r="J40" i="9" s="1"/>
  <c r="I8" i="9"/>
  <c r="I31" i="9" s="1"/>
  <c r="I40" i="9" s="1"/>
  <c r="M40" i="9" l="1"/>
  <c r="K10" i="4" l="1"/>
  <c r="K9" i="4"/>
  <c r="K26" i="4"/>
  <c r="P44" i="4" l="1"/>
  <c r="AD8" i="4"/>
  <c r="AD100" i="4" l="1"/>
  <c r="AD5" i="10" l="1"/>
  <c r="O13" i="11"/>
  <c r="O14" i="11"/>
  <c r="O15" i="11"/>
  <c r="O16" i="11"/>
  <c r="O17" i="11"/>
  <c r="O18" i="11"/>
  <c r="O19" i="11"/>
  <c r="O20" i="11"/>
  <c r="O12" i="11"/>
  <c r="O11" i="11"/>
  <c r="AD99" i="4" l="1"/>
  <c r="AD98" i="4"/>
  <c r="AD97" i="4"/>
  <c r="AD132" i="4"/>
  <c r="AD133" i="4"/>
  <c r="AD134" i="4"/>
  <c r="AD135" i="4"/>
  <c r="AD136" i="4"/>
  <c r="AD137" i="4"/>
  <c r="AD138" i="4"/>
  <c r="AD139" i="4"/>
  <c r="AD140" i="4"/>
  <c r="AD131" i="4"/>
  <c r="AD88" i="4"/>
  <c r="AD89" i="4"/>
  <c r="AD90" i="4"/>
  <c r="AD91" i="4"/>
  <c r="AD87" i="4"/>
  <c r="AD70" i="4"/>
  <c r="AD71" i="4"/>
  <c r="AD72" i="4"/>
  <c r="AD73" i="4"/>
  <c r="AD74" i="4"/>
  <c r="AD75" i="4"/>
  <c r="AD76" i="4"/>
  <c r="AD77" i="4"/>
  <c r="AD69" i="4"/>
  <c r="AD57" i="4"/>
  <c r="AD58" i="4"/>
  <c r="AD59" i="4"/>
  <c r="AD60" i="4"/>
  <c r="AD61" i="4"/>
  <c r="AD62" i="4"/>
  <c r="AD63" i="4"/>
  <c r="AD64" i="4"/>
  <c r="AD56" i="4"/>
  <c r="AD55" i="4"/>
  <c r="AD49" i="4"/>
  <c r="AD48" i="4"/>
  <c r="AD47" i="4"/>
  <c r="AD46" i="4"/>
  <c r="AD13" i="4" l="1"/>
  <c r="AD15" i="4"/>
  <c r="AD14" i="4"/>
  <c r="AD12" i="4"/>
  <c r="N1" i="9" l="1"/>
  <c r="AA1" i="10" l="1"/>
  <c r="D11" i="11"/>
  <c r="C11" i="11"/>
  <c r="B11" i="11"/>
  <c r="L1" i="11"/>
  <c r="O7" i="11"/>
  <c r="AD11" i="4" l="1"/>
  <c r="AE11" i="4"/>
  <c r="K27" i="4" l="1"/>
  <c r="Z69" i="4" l="1"/>
  <c r="Z70" i="4"/>
  <c r="Z71" i="4"/>
  <c r="Z72" i="4"/>
  <c r="Z73" i="4"/>
  <c r="Z74" i="4"/>
  <c r="Z75" i="4"/>
  <c r="Z76" i="4"/>
  <c r="Z77" i="4"/>
  <c r="Z68" i="4"/>
  <c r="AE9" i="4" l="1"/>
  <c r="AE26" i="4"/>
  <c r="AD13" i="1" l="1"/>
  <c r="AD25" i="4" l="1"/>
  <c r="AE99" i="4" l="1"/>
  <c r="AE98" i="4"/>
  <c r="AE97" i="4"/>
  <c r="AD18" i="4" l="1"/>
  <c r="AD20" i="4"/>
  <c r="AD28" i="4"/>
  <c r="AD19" i="4"/>
  <c r="AD30" i="4"/>
  <c r="AD29" i="4"/>
  <c r="AD24" i="4"/>
  <c r="AD16" i="4"/>
  <c r="AD17" i="4"/>
  <c r="AD17" i="1"/>
  <c r="AD15" i="1"/>
  <c r="AD7" i="1"/>
  <c r="AD32" i="4"/>
  <c r="AD31" i="4"/>
  <c r="M102" i="4"/>
  <c r="R102" i="4"/>
  <c r="R105" i="4" s="1"/>
  <c r="K35" i="4" l="1"/>
  <c r="G115" i="4"/>
  <c r="AD102" i="4"/>
  <c r="K34" i="4"/>
  <c r="M103" i="4"/>
  <c r="M104" i="4" s="1"/>
  <c r="G92" i="4"/>
  <c r="AE102" i="4" s="1"/>
  <c r="K7" i="4"/>
  <c r="K6" i="4"/>
  <c r="K5" i="4"/>
  <c r="AA1" i="1"/>
  <c r="AD92" i="4" l="1"/>
  <c r="AA1" i="4"/>
  <c r="AA120" i="4"/>
  <c r="K36" i="4"/>
  <c r="G117" i="4"/>
  <c r="L117" i="4" s="1"/>
  <c r="AA51" i="4"/>
  <c r="AA82" i="4"/>
  <c r="AE117" i="4" l="1"/>
  <c r="C37" i="1"/>
</calcChain>
</file>

<file path=xl/sharedStrings.xml><?xml version="1.0" encoding="utf-8"?>
<sst xmlns="http://schemas.openxmlformats.org/spreadsheetml/2006/main" count="821" uniqueCount="581">
  <si>
    <t>第１号様式（第８条関係）</t>
    <rPh sb="0" eb="1">
      <t>ダイ</t>
    </rPh>
    <rPh sb="2" eb="3">
      <t>ゴウ</t>
    </rPh>
    <rPh sb="3" eb="5">
      <t>ヨウシキ</t>
    </rPh>
    <rPh sb="6" eb="7">
      <t>ダイ</t>
    </rPh>
    <rPh sb="8" eb="9">
      <t>ジョウ</t>
    </rPh>
    <rPh sb="9" eb="11">
      <t>カンケイ</t>
    </rPh>
    <phoneticPr fontId="2"/>
  </si>
  <si>
    <t>日</t>
    <rPh sb="0" eb="1">
      <t>ヒ</t>
    </rPh>
    <phoneticPr fontId="2"/>
  </si>
  <si>
    <t>月</t>
    <rPh sb="0" eb="1">
      <t>ツキ</t>
    </rPh>
    <phoneticPr fontId="2"/>
  </si>
  <si>
    <t>年</t>
    <rPh sb="0" eb="1">
      <t>ネン</t>
    </rPh>
    <phoneticPr fontId="2"/>
  </si>
  <si>
    <t>神奈川県知事　様</t>
    <rPh sb="0" eb="6">
      <t>カナガワケンチジ</t>
    </rPh>
    <rPh sb="7" eb="8">
      <t>サマ</t>
    </rPh>
    <phoneticPr fontId="2"/>
  </si>
  <si>
    <t>申請者</t>
    <rPh sb="0" eb="2">
      <t>シンセイ</t>
    </rPh>
    <rPh sb="2" eb="3">
      <t>シャ</t>
    </rPh>
    <phoneticPr fontId="2"/>
  </si>
  <si>
    <t>所在地・住所</t>
    <rPh sb="0" eb="3">
      <t>ショザイチ</t>
    </rPh>
    <rPh sb="4" eb="6">
      <t>ジュウショ</t>
    </rPh>
    <phoneticPr fontId="2"/>
  </si>
  <si>
    <t>名称</t>
    <rPh sb="0" eb="2">
      <t>メイショウ</t>
    </rPh>
    <phoneticPr fontId="2"/>
  </si>
  <si>
    <t>１　補助事業の目的及び内容</t>
    <phoneticPr fontId="2"/>
  </si>
  <si>
    <t>２　補助事業の着手及び完了の予定期日</t>
    <phoneticPr fontId="2"/>
  </si>
  <si>
    <t>円</t>
    <rPh sb="0" eb="1">
      <t>エン</t>
    </rPh>
    <phoneticPr fontId="2"/>
  </si>
  <si>
    <t>（添付書類）</t>
    <phoneticPr fontId="2"/>
  </si>
  <si>
    <t>別紙様式１</t>
    <rPh sb="0" eb="2">
      <t>ベッシ</t>
    </rPh>
    <rPh sb="2" eb="4">
      <t>ヨウシキ</t>
    </rPh>
    <phoneticPr fontId="2"/>
  </si>
  <si>
    <t>事業計画書</t>
    <rPh sb="0" eb="2">
      <t>ジギョウ</t>
    </rPh>
    <rPh sb="2" eb="5">
      <t>ケイカクショ</t>
    </rPh>
    <phoneticPr fontId="2"/>
  </si>
  <si>
    <t>１　申請者の概要</t>
    <rPh sb="2" eb="4">
      <t>シンセイ</t>
    </rPh>
    <rPh sb="4" eb="5">
      <t>シャ</t>
    </rPh>
    <rPh sb="6" eb="8">
      <t>ガイヨウ</t>
    </rPh>
    <phoneticPr fontId="2"/>
  </si>
  <si>
    <t>代表者役職・氏名</t>
    <rPh sb="3" eb="5">
      <t>ヤクショク</t>
    </rPh>
    <rPh sb="6" eb="8">
      <t>シメイ</t>
    </rPh>
    <phoneticPr fontId="2"/>
  </si>
  <si>
    <t>電話番号</t>
    <rPh sb="0" eb="2">
      <t>デンワ</t>
    </rPh>
    <rPh sb="2" eb="4">
      <t>バンゴウ</t>
    </rPh>
    <phoneticPr fontId="2"/>
  </si>
  <si>
    <t>メールアドレス</t>
    <phoneticPr fontId="2"/>
  </si>
  <si>
    <t>ＦＡＸ番号</t>
    <rPh sb="3" eb="5">
      <t>バンゴウ</t>
    </rPh>
    <phoneticPr fontId="2"/>
  </si>
  <si>
    <t>２　事業の概要</t>
    <rPh sb="2" eb="4">
      <t>ジギョウ</t>
    </rPh>
    <rPh sb="5" eb="7">
      <t>ガイヨウ</t>
    </rPh>
    <phoneticPr fontId="2"/>
  </si>
  <si>
    <t>事業名</t>
    <rPh sb="0" eb="2">
      <t>ジギョウ</t>
    </rPh>
    <rPh sb="2" eb="3">
      <t>メイ</t>
    </rPh>
    <phoneticPr fontId="2"/>
  </si>
  <si>
    <t>事業に要する費用</t>
    <phoneticPr fontId="2"/>
  </si>
  <si>
    <t>補助金交付申請額</t>
    <phoneticPr fontId="2"/>
  </si>
  <si>
    <t>事業開始予定年月日</t>
    <phoneticPr fontId="2"/>
  </si>
  <si>
    <t>事業完了予定年月日</t>
    <phoneticPr fontId="2"/>
  </si>
  <si>
    <t>（次頁に続く）</t>
    <phoneticPr fontId="2"/>
  </si>
  <si>
    <t>【作業メモ】</t>
    <rPh sb="1" eb="3">
      <t>サギョウ</t>
    </rPh>
    <phoneticPr fontId="2"/>
  </si>
  <si>
    <t>○ベースは茨城県の補助金制度の事業計画書</t>
    <rPh sb="5" eb="8">
      <t>イバラキケン</t>
    </rPh>
    <rPh sb="9" eb="12">
      <t>ホジョキン</t>
    </rPh>
    <rPh sb="12" eb="14">
      <t>セイド</t>
    </rPh>
    <rPh sb="15" eb="17">
      <t>ジギョウ</t>
    </rPh>
    <rPh sb="17" eb="20">
      <t>ケイカクショ</t>
    </rPh>
    <phoneticPr fontId="2"/>
  </si>
  <si>
    <t>←将来的には「かながわ再エネ電力利用応援Ｐの認証の有無」の項目を追加するか？（茨城県ではエコ事業所の登録の有無を記載させている）</t>
    <rPh sb="1" eb="4">
      <t>ショウライテキ</t>
    </rPh>
    <rPh sb="11" eb="12">
      <t>サイ</t>
    </rPh>
    <rPh sb="14" eb="16">
      <t>デンリョク</t>
    </rPh>
    <rPh sb="16" eb="18">
      <t>リヨウ</t>
    </rPh>
    <rPh sb="18" eb="20">
      <t>オウエン</t>
    </rPh>
    <rPh sb="22" eb="24">
      <t>ニンショウ</t>
    </rPh>
    <rPh sb="25" eb="27">
      <t>ウム</t>
    </rPh>
    <rPh sb="29" eb="31">
      <t>コウモク</t>
    </rPh>
    <rPh sb="32" eb="34">
      <t>ツイカ</t>
    </rPh>
    <rPh sb="39" eb="41">
      <t>イバラキ</t>
    </rPh>
    <rPh sb="41" eb="42">
      <t>ケン</t>
    </rPh>
    <rPh sb="46" eb="49">
      <t>ジギョウショ</t>
    </rPh>
    <rPh sb="50" eb="52">
      <t>トウロク</t>
    </rPh>
    <rPh sb="53" eb="55">
      <t>ウム</t>
    </rPh>
    <rPh sb="56" eb="58">
      <t>キサイ</t>
    </rPh>
    <phoneticPr fontId="2"/>
  </si>
  <si>
    <t>No.</t>
    <phoneticPr fontId="2"/>
  </si>
  <si>
    <t>円（税抜）</t>
    <rPh sb="0" eb="1">
      <t>エン</t>
    </rPh>
    <rPh sb="2" eb="3">
      <t>ゼイ</t>
    </rPh>
    <rPh sb="3" eb="4">
      <t>ヌ</t>
    </rPh>
    <phoneticPr fontId="2"/>
  </si>
  <si>
    <t>所在地</t>
    <rPh sb="0" eb="3">
      <t>ショザイチ</t>
    </rPh>
    <phoneticPr fontId="2"/>
  </si>
  <si>
    <t>kL／年</t>
    <rPh sb="3" eb="4">
      <t>ネン</t>
    </rPh>
    <phoneticPr fontId="2"/>
  </si>
  <si>
    <t>前年度の原油換算
エネルギー使用量</t>
    <rPh sb="4" eb="6">
      <t>ゲンユ</t>
    </rPh>
    <rPh sb="6" eb="8">
      <t>カンサン</t>
    </rPh>
    <phoneticPr fontId="2"/>
  </si>
  <si>
    <t>プルダウン用選択肢はシート下部参照</t>
    <rPh sb="5" eb="6">
      <t>ヨウ</t>
    </rPh>
    <rPh sb="6" eb="9">
      <t>センタクシ</t>
    </rPh>
    <rPh sb="13" eb="15">
      <t>カブ</t>
    </rPh>
    <rPh sb="15" eb="17">
      <t>サンショウ</t>
    </rPh>
    <phoneticPr fontId="2"/>
  </si>
  <si>
    <t>部署名</t>
    <rPh sb="0" eb="2">
      <t>ブショ</t>
    </rPh>
    <rPh sb="2" eb="3">
      <t>メイ</t>
    </rPh>
    <phoneticPr fontId="2"/>
  </si>
  <si>
    <t>氏名</t>
    <rPh sb="0" eb="2">
      <t>シメイ</t>
    </rPh>
    <phoneticPr fontId="2"/>
  </si>
  <si>
    <t>－</t>
    <phoneticPr fontId="2"/>
  </si>
  <si>
    <t>@</t>
    <phoneticPr fontId="2"/>
  </si>
  <si>
    <t>年月</t>
    <rPh sb="0" eb="2">
      <t>ネンゲツ</t>
    </rPh>
    <phoneticPr fontId="2"/>
  </si>
  <si>
    <t>5
月</t>
    <rPh sb="2" eb="3">
      <t>ツキ</t>
    </rPh>
    <phoneticPr fontId="2"/>
  </si>
  <si>
    <t>6
月</t>
    <rPh sb="2" eb="3">
      <t>ツキ</t>
    </rPh>
    <phoneticPr fontId="2"/>
  </si>
  <si>
    <t>7
月</t>
    <rPh sb="2" eb="3">
      <t>ツキ</t>
    </rPh>
    <phoneticPr fontId="2"/>
  </si>
  <si>
    <t>8
月</t>
    <rPh sb="2" eb="3">
      <t>ツキ</t>
    </rPh>
    <phoneticPr fontId="2"/>
  </si>
  <si>
    <t>9
月</t>
    <rPh sb="2" eb="3">
      <t>ツキ</t>
    </rPh>
    <phoneticPr fontId="2"/>
  </si>
  <si>
    <t>10
月</t>
    <rPh sb="3" eb="4">
      <t>ツキ</t>
    </rPh>
    <phoneticPr fontId="2"/>
  </si>
  <si>
    <t>11
月</t>
    <rPh sb="3" eb="4">
      <t>ツキ</t>
    </rPh>
    <phoneticPr fontId="2"/>
  </si>
  <si>
    <t>12
月</t>
    <rPh sb="3" eb="4">
      <t>ツキ</t>
    </rPh>
    <phoneticPr fontId="2"/>
  </si>
  <si>
    <t>1
月</t>
    <rPh sb="2" eb="3">
      <t>ツキ</t>
    </rPh>
    <phoneticPr fontId="2"/>
  </si>
  <si>
    <t>2
月</t>
    <rPh sb="2" eb="3">
      <t>ツキ</t>
    </rPh>
    <phoneticPr fontId="2"/>
  </si>
  <si>
    <t>4
月</t>
    <rPh sb="2" eb="3">
      <t>ツキ</t>
    </rPh>
    <phoneticPr fontId="2"/>
  </si>
  <si>
    <t>3
月</t>
    <rPh sb="2" eb="3">
      <t>ツキ</t>
    </rPh>
    <phoneticPr fontId="2"/>
  </si>
  <si>
    <t>備考</t>
    <rPh sb="0" eb="2">
      <t>ビコウ</t>
    </rPh>
    <phoneticPr fontId="2"/>
  </si>
  <si>
    <t>区分</t>
    <rPh sb="0" eb="2">
      <t>クブン</t>
    </rPh>
    <phoneticPr fontId="2"/>
  </si>
  <si>
    <t>自己資金</t>
    <rPh sb="0" eb="2">
      <t>ジコ</t>
    </rPh>
    <rPh sb="2" eb="4">
      <t>シキン</t>
    </rPh>
    <phoneticPr fontId="2"/>
  </si>
  <si>
    <t>借入金</t>
    <rPh sb="0" eb="2">
      <t>カリイレ</t>
    </rPh>
    <rPh sb="2" eb="3">
      <t>キン</t>
    </rPh>
    <phoneticPr fontId="2"/>
  </si>
  <si>
    <t>県補助金</t>
    <rPh sb="0" eb="1">
      <t>ケン</t>
    </rPh>
    <rPh sb="1" eb="4">
      <t>ホジョキン</t>
    </rPh>
    <phoneticPr fontId="2"/>
  </si>
  <si>
    <t>その他</t>
    <rPh sb="2" eb="3">
      <t>タ</t>
    </rPh>
    <phoneticPr fontId="2"/>
  </si>
  <si>
    <t>費目</t>
    <rPh sb="0" eb="2">
      <t>ヒモク</t>
    </rPh>
    <phoneticPr fontId="2"/>
  </si>
  <si>
    <t>←費目は要綱別表第１のとおり</t>
    <rPh sb="1" eb="3">
      <t>ヒモク</t>
    </rPh>
    <rPh sb="4" eb="6">
      <t>ヨウコウ</t>
    </rPh>
    <rPh sb="6" eb="8">
      <t>ベッピョウ</t>
    </rPh>
    <rPh sb="8" eb="9">
      <t>ダイ</t>
    </rPh>
    <phoneticPr fontId="2"/>
  </si>
  <si>
    <t>※費目の内訳がある場合は、内訳の内容が分かる資料を別途を添付してください。</t>
    <rPh sb="16" eb="18">
      <t>ナイヨウ</t>
    </rPh>
    <rPh sb="19" eb="20">
      <t>ワ</t>
    </rPh>
    <rPh sb="22" eb="24">
      <t>シリョウ</t>
    </rPh>
    <rPh sb="25" eb="27">
      <t>ベット</t>
    </rPh>
    <phoneticPr fontId="2"/>
  </si>
  <si>
    <t>※金額は、全て税抜きで記入してください。</t>
    <phoneticPr fontId="2"/>
  </si>
  <si>
    <t>E 09 食料品製造業</t>
    <phoneticPr fontId="7"/>
  </si>
  <si>
    <t>E 10 飲料・たばこ・飼料製造業</t>
    <phoneticPr fontId="7"/>
  </si>
  <si>
    <t>E 11 繊維工業</t>
    <phoneticPr fontId="7"/>
  </si>
  <si>
    <t>E 12 木材・木製品製造業</t>
    <phoneticPr fontId="7"/>
  </si>
  <si>
    <t>E 13 家具・装備品製造業</t>
    <phoneticPr fontId="7"/>
  </si>
  <si>
    <t>E 14 パルプ・紙・紙加工品製造業</t>
    <phoneticPr fontId="7"/>
  </si>
  <si>
    <t>E 15 印刷・同関連業</t>
    <phoneticPr fontId="7"/>
  </si>
  <si>
    <t>E 16 化学工業</t>
    <phoneticPr fontId="7"/>
  </si>
  <si>
    <t>E 17 石油製品・石炭製品製造業</t>
    <phoneticPr fontId="7"/>
  </si>
  <si>
    <t>E 18 プラスチック製品製造業</t>
    <phoneticPr fontId="7"/>
  </si>
  <si>
    <t>E 19 ゴム製品製造業</t>
    <phoneticPr fontId="7"/>
  </si>
  <si>
    <t>E 20 なめし革・同製品・毛皮製造業</t>
    <phoneticPr fontId="7"/>
  </si>
  <si>
    <t>E 21 窯業・土石製品製造業</t>
    <phoneticPr fontId="7"/>
  </si>
  <si>
    <t>E 22 鉄鋼業</t>
    <phoneticPr fontId="7"/>
  </si>
  <si>
    <t>E 23 非鉄金属製造業</t>
    <phoneticPr fontId="7"/>
  </si>
  <si>
    <t>E 24 金属製品製造業</t>
    <phoneticPr fontId="7"/>
  </si>
  <si>
    <t>E 25 はん用機械器具製造業</t>
    <phoneticPr fontId="7"/>
  </si>
  <si>
    <t>E 26 生産用機械器具製造業</t>
    <phoneticPr fontId="7"/>
  </si>
  <si>
    <t>E 27 業務用機械器具製造業</t>
    <phoneticPr fontId="7"/>
  </si>
  <si>
    <t>E 28 電子部品・デバイス・電子回路製造業</t>
    <phoneticPr fontId="7"/>
  </si>
  <si>
    <t>E 29 電気機械器具製造業</t>
    <phoneticPr fontId="7"/>
  </si>
  <si>
    <t>E 30 情報通信機械器具製造業</t>
    <phoneticPr fontId="7"/>
  </si>
  <si>
    <t>E 31 輸送用機械器具製造業</t>
    <phoneticPr fontId="7"/>
  </si>
  <si>
    <t>E 32 その他の製造業</t>
    <phoneticPr fontId="7"/>
  </si>
  <si>
    <t>内訳</t>
    <rPh sb="0" eb="2">
      <t>ウチワケ</t>
    </rPh>
    <phoneticPr fontId="2"/>
  </si>
  <si>
    <t>大分類</t>
    <rPh sb="0" eb="3">
      <t>ダイブンルイ</t>
    </rPh>
    <phoneticPr fontId="2"/>
  </si>
  <si>
    <t>補助金交付申請額</t>
    <rPh sb="0" eb="3">
      <t>ホジョキン</t>
    </rPh>
    <rPh sb="3" eb="5">
      <t>コウフ</t>
    </rPh>
    <rPh sb="5" eb="7">
      <t>シンセイ</t>
    </rPh>
    <rPh sb="7" eb="8">
      <t>ガク</t>
    </rPh>
    <phoneticPr fontId="2"/>
  </si>
  <si>
    <t>総　計（A+B）</t>
    <rPh sb="0" eb="1">
      <t>ソウ</t>
    </rPh>
    <rPh sb="2" eb="3">
      <t>ケイ</t>
    </rPh>
    <phoneticPr fontId="2"/>
  </si>
  <si>
    <t>設計費(a)</t>
    <rPh sb="0" eb="2">
      <t>セッケイ</t>
    </rPh>
    <rPh sb="2" eb="3">
      <t>ヒ</t>
    </rPh>
    <phoneticPr fontId="2"/>
  </si>
  <si>
    <t>設備費(b)</t>
    <rPh sb="0" eb="3">
      <t>セツビヒ</t>
    </rPh>
    <phoneticPr fontId="2"/>
  </si>
  <si>
    <t>工事費(c)</t>
    <rPh sb="0" eb="3">
      <t>コウジヒ</t>
    </rPh>
    <phoneticPr fontId="2"/>
  </si>
  <si>
    <t>合　計（A=a+b+c+d）</t>
    <rPh sb="0" eb="1">
      <t>ゴウ</t>
    </rPh>
    <rPh sb="2" eb="3">
      <t>ケイ</t>
    </rPh>
    <phoneticPr fontId="2"/>
  </si>
  <si>
    <t>合計(②)</t>
    <rPh sb="0" eb="1">
      <t>ゴウ</t>
    </rPh>
    <rPh sb="1" eb="2">
      <t>ケイ</t>
    </rPh>
    <phoneticPr fontId="2"/>
  </si>
  <si>
    <t>合計(①)</t>
    <rPh sb="0" eb="1">
      <t>ゴウ</t>
    </rPh>
    <rPh sb="1" eb="2">
      <t>ケイ</t>
    </rPh>
    <phoneticPr fontId="2"/>
  </si>
  <si>
    <r>
      <t>予算額</t>
    </r>
    <r>
      <rPr>
        <sz val="9"/>
        <color theme="1"/>
        <rFont val="ＭＳ 明朝"/>
        <family val="1"/>
        <charset val="128"/>
      </rPr>
      <t>（税抜）</t>
    </r>
    <rPh sb="0" eb="3">
      <t>ヨサンガク</t>
    </rPh>
    <phoneticPr fontId="2"/>
  </si>
  <si>
    <t>　　＜経費の内訳＞</t>
    <rPh sb="3" eb="5">
      <t>ケイヒ</t>
    </rPh>
    <rPh sb="6" eb="8">
      <t>ウチワケ</t>
    </rPh>
    <phoneticPr fontId="2"/>
  </si>
  <si>
    <t>）</t>
    <phoneticPr fontId="2"/>
  </si>
  <si>
    <t>（内線</t>
    <rPh sb="1" eb="3">
      <t>ナイセン</t>
    </rPh>
    <phoneticPr fontId="2"/>
  </si>
  <si>
    <t>補助金交付申請額</t>
    <rPh sb="0" eb="3">
      <t>ホジョキン</t>
    </rPh>
    <rPh sb="3" eb="5">
      <t>コウフ</t>
    </rPh>
    <rPh sb="5" eb="7">
      <t>シンセイ</t>
    </rPh>
    <rPh sb="7" eb="8">
      <t>ガク</t>
    </rPh>
    <phoneticPr fontId="2"/>
  </si>
  <si>
    <t>見積書の合計額
（税抜）と一致</t>
    <rPh sb="0" eb="2">
      <t>ミツモリ</t>
    </rPh>
    <rPh sb="2" eb="3">
      <t>ショ</t>
    </rPh>
    <rPh sb="4" eb="6">
      <t>ゴウケイ</t>
    </rPh>
    <rPh sb="6" eb="7">
      <t>ガク</t>
    </rPh>
    <rPh sb="9" eb="10">
      <t>ゼイ</t>
    </rPh>
    <rPh sb="10" eb="11">
      <t>ヌ</t>
    </rPh>
    <rPh sb="13" eb="15">
      <t>イッチ</t>
    </rPh>
    <phoneticPr fontId="2"/>
  </si>
  <si>
    <t>②と一致</t>
    <rPh sb="2" eb="4">
      <t>イッチ</t>
    </rPh>
    <phoneticPr fontId="2"/>
  </si>
  <si>
    <t>見積書の合計額
（税込）と一致</t>
    <rPh sb="0" eb="2">
      <t>ミツモリ</t>
    </rPh>
    <rPh sb="2" eb="3">
      <t>ショ</t>
    </rPh>
    <rPh sb="4" eb="6">
      <t>ゴウケイ</t>
    </rPh>
    <rPh sb="6" eb="7">
      <t>ガク</t>
    </rPh>
    <rPh sb="9" eb="10">
      <t>ゼイ</t>
    </rPh>
    <rPh sb="10" eb="11">
      <t>コ</t>
    </rPh>
    <rPh sb="13" eb="15">
      <t>イッチ</t>
    </rPh>
    <phoneticPr fontId="2"/>
  </si>
  <si>
    <t>　(2) 収入の部</t>
    <rPh sb="5" eb="7">
      <t>シュウニュウ</t>
    </rPh>
    <rPh sb="8" eb="9">
      <t>ブ</t>
    </rPh>
    <phoneticPr fontId="2"/>
  </si>
  <si>
    <t>　(1) 支出の部</t>
    <rPh sb="5" eb="7">
      <t>シシュツ</t>
    </rPh>
    <rPh sb="8" eb="9">
      <t>ブ</t>
    </rPh>
    <phoneticPr fontId="2"/>
  </si>
  <si>
    <t>記入不足</t>
    <rPh sb="0" eb="2">
      <t>キニュウ</t>
    </rPh>
    <rPh sb="2" eb="4">
      <t>フソク</t>
    </rPh>
    <phoneticPr fontId="2"/>
  </si>
  <si>
    <t>誤記入</t>
    <rPh sb="0" eb="1">
      <t>ゴ</t>
    </rPh>
    <rPh sb="1" eb="3">
      <t>キニュウ</t>
    </rPh>
    <phoneticPr fontId="2"/>
  </si>
  <si>
    <t>←埼玉県の様式を参考</t>
    <rPh sb="1" eb="4">
      <t>サイタマケン</t>
    </rPh>
    <rPh sb="5" eb="7">
      <t>ヨウシキ</t>
    </rPh>
    <rPh sb="8" eb="10">
      <t>サンコウ</t>
    </rPh>
    <phoneticPr fontId="2"/>
  </si>
  <si>
    <t>選択してください</t>
    <rPh sb="0" eb="2">
      <t>センタク</t>
    </rPh>
    <phoneticPr fontId="2"/>
  </si>
  <si>
    <t>消費税及び地方消費税(B)</t>
    <rPh sb="0" eb="3">
      <t>ショウヒゼイ</t>
    </rPh>
    <rPh sb="3" eb="4">
      <t>オヨ</t>
    </rPh>
    <rPh sb="5" eb="7">
      <t>チホウ</t>
    </rPh>
    <rPh sb="7" eb="9">
      <t>ショウヒ</t>
    </rPh>
    <rPh sb="9" eb="10">
      <t>ゼイ</t>
    </rPh>
    <phoneticPr fontId="2"/>
  </si>
  <si>
    <t>A×10％、１円未満切捨て</t>
    <phoneticPr fontId="2"/>
  </si>
  <si>
    <t>うち補助対象経費</t>
    <rPh sb="2" eb="4">
      <t>ホジョ</t>
    </rPh>
    <rPh sb="4" eb="6">
      <t>タイショウ</t>
    </rPh>
    <rPh sb="6" eb="8">
      <t>ケイヒ</t>
    </rPh>
    <phoneticPr fontId="2"/>
  </si>
  <si>
    <t>○審査での突合のしやすさを考慮して、事業報告書と同じ項目はセルの位置を極力合わせている</t>
    <rPh sb="1" eb="3">
      <t>シンサ</t>
    </rPh>
    <rPh sb="5" eb="7">
      <t>トツゴウ</t>
    </rPh>
    <rPh sb="13" eb="15">
      <t>コウリョ</t>
    </rPh>
    <rPh sb="18" eb="20">
      <t>ジギョウ</t>
    </rPh>
    <rPh sb="20" eb="23">
      <t>ホウコクショ</t>
    </rPh>
    <rPh sb="24" eb="25">
      <t>オナ</t>
    </rPh>
    <rPh sb="26" eb="28">
      <t>コウモク</t>
    </rPh>
    <rPh sb="32" eb="34">
      <t>イチ</t>
    </rPh>
    <rPh sb="35" eb="37">
      <t>キョクリョク</t>
    </rPh>
    <rPh sb="37" eb="38">
      <t>ア</t>
    </rPh>
    <phoneticPr fontId="2"/>
  </si>
  <si>
    <t>←年の部分に入力規則（2022以上の整数）あり</t>
    <rPh sb="1" eb="2">
      <t>ネン</t>
    </rPh>
    <rPh sb="3" eb="5">
      <t>ブブン</t>
    </rPh>
    <rPh sb="6" eb="8">
      <t>ニュウリョク</t>
    </rPh>
    <rPh sb="8" eb="10">
      <t>キソク</t>
    </rPh>
    <rPh sb="15" eb="17">
      <t>イジョウ</t>
    </rPh>
    <rPh sb="18" eb="20">
      <t>セイスウ</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</si>
  <si>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</si>
  <si>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</si>
  <si>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</si>
  <si>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</si>
  <si>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</si>
  <si>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</si>
  <si>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</si>
  <si>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</si>
  <si>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</si>
  <si>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</si>
  <si>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</si>
  <si>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</si>
  <si>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</si>
  <si>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</si>
  <si>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</si>
  <si>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</si>
  <si>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</si>
  <si>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</si>
  <si>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</si>
  <si>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</si>
  <si>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</si>
  <si>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</si>
  <si>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</si>
  <si>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</si>
  <si>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</si>
  <si>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</si>
  <si>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</si>
  <si>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</si>
  <si>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</si>
  <si>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</si>
  <si>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</si>
  <si>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</si>
  <si>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</si>
  <si>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</si>
  <si>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</si>
  <si>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</si>
  <si>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</si>
  <si>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</si>
  <si>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</si>
  <si>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</si>
  <si>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</si>
  <si>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</si>
  <si>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</si>
  <si>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</si>
  <si>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</si>
  <si>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</si>
  <si>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</si>
  <si>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</si>
  <si>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←都道府県はプルダウン選択（選択肢は下部参照）</t>
    <rPh sb="1" eb="5">
      <t>トドウフケン</t>
    </rPh>
    <rPh sb="11" eb="13">
      <t>センタク</t>
    </rPh>
    <rPh sb="14" eb="17">
      <t>センタクシ</t>
    </rPh>
    <rPh sb="18" eb="20">
      <t>カブ</t>
    </rPh>
    <rPh sb="20" eb="22">
      <t>サンショウ</t>
    </rPh>
    <phoneticPr fontId="2"/>
  </si>
  <si>
    <t>(1) 事業計画書（第１号様式別紙様式１）</t>
    <rPh sb="10" eb="11">
      <t>ダイ</t>
    </rPh>
    <rPh sb="12" eb="13">
      <t>ゴウ</t>
    </rPh>
    <rPh sb="13" eb="15">
      <t>ヨウシキ</t>
    </rPh>
    <phoneticPr fontId="2"/>
  </si>
  <si>
    <t>改善内容</t>
    <rPh sb="0" eb="2">
      <t>カイゼン</t>
    </rPh>
    <rPh sb="2" eb="4">
      <t>ナイヨウ</t>
    </rPh>
    <phoneticPr fontId="2"/>
  </si>
  <si>
    <t>対象設備</t>
    <rPh sb="0" eb="2">
      <t>タイショウ</t>
    </rPh>
    <rPh sb="2" eb="4">
      <t>セツビ</t>
    </rPh>
    <phoneticPr fontId="2"/>
  </si>
  <si>
    <t>【産業中分類】</t>
    <rPh sb="1" eb="3">
      <t>サンギョウ</t>
    </rPh>
    <rPh sb="3" eb="6">
      <t>チュウブンルイ</t>
    </rPh>
    <phoneticPr fontId="2"/>
  </si>
  <si>
    <t>３　事業実施スケジュール</t>
    <phoneticPr fontId="2"/>
  </si>
  <si>
    <t>←入力規則あり（年:2019以上の整数、月：1～12、日：1～31）</t>
    <rPh sb="14" eb="16">
      <t>イジョウ</t>
    </rPh>
    <rPh sb="17" eb="19">
      <t>セイスウ</t>
    </rPh>
    <rPh sb="20" eb="21">
      <t>ツキ</t>
    </rPh>
    <rPh sb="27" eb="28">
      <t>ヒ</t>
    </rPh>
    <phoneticPr fontId="2"/>
  </si>
  <si>
    <t>←入力規則あり（年:2022以上の整数、月：1～12、日：1～31）</t>
    <rPh sb="14" eb="16">
      <t>イジョウ</t>
    </rPh>
    <rPh sb="17" eb="19">
      <t>セイスウ</t>
    </rPh>
    <rPh sb="20" eb="21">
      <t>ツキ</t>
    </rPh>
    <rPh sb="27" eb="28">
      <t>ヒ</t>
    </rPh>
    <phoneticPr fontId="2"/>
  </si>
  <si>
    <t>←入力規則あり（年:2022以上の整数）</t>
    <rPh sb="14" eb="16">
      <t>イジョウ</t>
    </rPh>
    <rPh sb="17" eb="19">
      <t>セイスウ</t>
    </rPh>
    <phoneticPr fontId="2"/>
  </si>
  <si>
    <t>←金額欄、入力規則あり（０より大きい整数）</t>
    <rPh sb="1" eb="3">
      <t>キンガク</t>
    </rPh>
    <rPh sb="3" eb="4">
      <t>ラン</t>
    </rPh>
    <rPh sb="5" eb="7">
      <t>ニュウリョク</t>
    </rPh>
    <rPh sb="7" eb="9">
      <t>キソク</t>
    </rPh>
    <rPh sb="15" eb="16">
      <t>ダイ</t>
    </rPh>
    <rPh sb="18" eb="20">
      <t>セイスウ</t>
    </rPh>
    <phoneticPr fontId="2"/>
  </si>
  <si>
    <t>財産処分制限期間</t>
    <rPh sb="0" eb="2">
      <t>ザイサン</t>
    </rPh>
    <rPh sb="2" eb="4">
      <t>ショブン</t>
    </rPh>
    <rPh sb="4" eb="6">
      <t>セイゲン</t>
    </rPh>
    <rPh sb="6" eb="8">
      <t>キカン</t>
    </rPh>
    <phoneticPr fontId="2"/>
  </si>
  <si>
    <t>法定
耐用年数</t>
    <rPh sb="0" eb="2">
      <t>ホウテイ</t>
    </rPh>
    <rPh sb="3" eb="7">
      <t>タイヨウネンスウ</t>
    </rPh>
    <phoneticPr fontId="2"/>
  </si>
  <si>
    <t>年</t>
    <rPh sb="0" eb="1">
      <t>ネン</t>
    </rPh>
    <phoneticPr fontId="2"/>
  </si>
  <si>
    <t>設備の種類</t>
    <rPh sb="0" eb="2">
      <t>セツビ</t>
    </rPh>
    <rPh sb="3" eb="5">
      <t>シュルイ</t>
    </rPh>
    <phoneticPr fontId="2"/>
  </si>
  <si>
    <t>細目</t>
    <rPh sb="0" eb="2">
      <t>サイモク</t>
    </rPh>
    <phoneticPr fontId="2"/>
  </si>
  <si>
    <t>【設備の種類】</t>
    <rPh sb="1" eb="3">
      <t>セツビ</t>
    </rPh>
    <rPh sb="4" eb="6">
      <t>シュルイ</t>
    </rPh>
    <phoneticPr fontId="2"/>
  </si>
  <si>
    <t>建物附属設備</t>
    <rPh sb="0" eb="2">
      <t>タテモノ</t>
    </rPh>
    <rPh sb="2" eb="4">
      <t>フゾク</t>
    </rPh>
    <rPh sb="4" eb="6">
      <t>セツビ</t>
    </rPh>
    <phoneticPr fontId="2"/>
  </si>
  <si>
    <t>構築物</t>
    <rPh sb="0" eb="3">
      <t>コウチクブツ</t>
    </rPh>
    <phoneticPr fontId="2"/>
  </si>
  <si>
    <t>器具及び備品</t>
    <rPh sb="0" eb="2">
      <t>キグ</t>
    </rPh>
    <rPh sb="2" eb="3">
      <t>オヨ</t>
    </rPh>
    <rPh sb="4" eb="6">
      <t>ビヒン</t>
    </rPh>
    <phoneticPr fontId="2"/>
  </si>
  <si>
    <t>機械及び装置</t>
    <rPh sb="0" eb="2">
      <t>キカイ</t>
    </rPh>
    <rPh sb="2" eb="3">
      <t>オヨ</t>
    </rPh>
    <rPh sb="4" eb="6">
      <t>ソウチ</t>
    </rPh>
    <phoneticPr fontId="2"/>
  </si>
  <si>
    <t>その他</t>
    <rPh sb="2" eb="3">
      <t>タ</t>
    </rPh>
    <phoneticPr fontId="2"/>
  </si>
  <si>
    <t>６　収支計画</t>
    <rPh sb="2" eb="4">
      <t>シュウシ</t>
    </rPh>
    <rPh sb="4" eb="6">
      <t>ケイカク</t>
    </rPh>
    <phoneticPr fontId="2"/>
  </si>
  <si>
    <t>エネルギーの種類</t>
    <rPh sb="6" eb="8">
      <t>シュルイ</t>
    </rPh>
    <phoneticPr fontId="7"/>
  </si>
  <si>
    <t>年間エネルギー使用量</t>
    <rPh sb="0" eb="2">
      <t>ネンカン</t>
    </rPh>
    <rPh sb="7" eb="9">
      <t>シヨウ</t>
    </rPh>
    <rPh sb="9" eb="10">
      <t>リョウ</t>
    </rPh>
    <phoneticPr fontId="7"/>
  </si>
  <si>
    <t>燃料</t>
    <rPh sb="0" eb="2">
      <t>ネンリョウ</t>
    </rPh>
    <phoneticPr fontId="7"/>
  </si>
  <si>
    <t>原油（コンデンセートを除く。）</t>
    <rPh sb="0" eb="2">
      <t>ゲンユ</t>
    </rPh>
    <rPh sb="11" eb="12">
      <t>ノゾ</t>
    </rPh>
    <phoneticPr fontId="7"/>
  </si>
  <si>
    <t>kL</t>
    <phoneticPr fontId="7"/>
  </si>
  <si>
    <t>原油のうちコンデンセート（NGL）</t>
    <rPh sb="0" eb="2">
      <t>ゲンユ</t>
    </rPh>
    <phoneticPr fontId="7"/>
  </si>
  <si>
    <t>揮発油（ガソリン）</t>
    <rPh sb="0" eb="3">
      <t>キハツユ</t>
    </rPh>
    <phoneticPr fontId="7"/>
  </si>
  <si>
    <t>ナフサ</t>
    <phoneticPr fontId="7"/>
  </si>
  <si>
    <t>灯油</t>
    <rPh sb="0" eb="2">
      <t>トウユ</t>
    </rPh>
    <phoneticPr fontId="7"/>
  </si>
  <si>
    <t>軽油</t>
    <rPh sb="0" eb="2">
      <t>ケイユ</t>
    </rPh>
    <phoneticPr fontId="7"/>
  </si>
  <si>
    <t>A重油</t>
    <rPh sb="1" eb="3">
      <t>ジュウユ</t>
    </rPh>
    <phoneticPr fontId="7"/>
  </si>
  <si>
    <t>B・C重油</t>
    <rPh sb="3" eb="5">
      <t>ジュウユ</t>
    </rPh>
    <phoneticPr fontId="7"/>
  </si>
  <si>
    <t>石油アスファルト</t>
    <rPh sb="0" eb="2">
      <t>セキユ</t>
    </rPh>
    <phoneticPr fontId="7"/>
  </si>
  <si>
    <t>t</t>
    <phoneticPr fontId="7"/>
  </si>
  <si>
    <t>石油コークス</t>
    <rPh sb="0" eb="2">
      <t>セキユ</t>
    </rPh>
    <phoneticPr fontId="7"/>
  </si>
  <si>
    <t>石油ガス</t>
    <rPh sb="0" eb="2">
      <t>セキユ</t>
    </rPh>
    <phoneticPr fontId="7"/>
  </si>
  <si>
    <t>液化石油ガス（LPG）</t>
    <rPh sb="0" eb="2">
      <t>エキカ</t>
    </rPh>
    <rPh sb="2" eb="4">
      <t>セキユ</t>
    </rPh>
    <phoneticPr fontId="7"/>
  </si>
  <si>
    <t>石油系炭化水素ガス</t>
    <rPh sb="0" eb="3">
      <t>セキユケイ</t>
    </rPh>
    <rPh sb="3" eb="5">
      <t>タンカ</t>
    </rPh>
    <rPh sb="5" eb="7">
      <t>スイソ</t>
    </rPh>
    <phoneticPr fontId="7"/>
  </si>
  <si>
    <t>千㎥</t>
    <rPh sb="0" eb="1">
      <t>セン</t>
    </rPh>
    <phoneticPr fontId="7"/>
  </si>
  <si>
    <t>可燃性
天然ガス</t>
    <rPh sb="0" eb="3">
      <t>カネンセイ</t>
    </rPh>
    <rPh sb="4" eb="6">
      <t>テンネン</t>
    </rPh>
    <phoneticPr fontId="7"/>
  </si>
  <si>
    <t>液化天然ガス（LＮG）</t>
    <rPh sb="0" eb="2">
      <t>エキカ</t>
    </rPh>
    <rPh sb="2" eb="4">
      <t>テンネン</t>
    </rPh>
    <phoneticPr fontId="7"/>
  </si>
  <si>
    <t>石炭</t>
    <rPh sb="0" eb="2">
      <t>セキタン</t>
    </rPh>
    <phoneticPr fontId="7"/>
  </si>
  <si>
    <t>原料炭</t>
    <rPh sb="0" eb="2">
      <t>ゲンリョウ</t>
    </rPh>
    <rPh sb="2" eb="3">
      <t>タン</t>
    </rPh>
    <phoneticPr fontId="7"/>
  </si>
  <si>
    <t>一般炭</t>
    <rPh sb="0" eb="2">
      <t>イッパン</t>
    </rPh>
    <rPh sb="2" eb="3">
      <t>タン</t>
    </rPh>
    <phoneticPr fontId="7"/>
  </si>
  <si>
    <t>無煙炭</t>
    <rPh sb="0" eb="2">
      <t>ムエン</t>
    </rPh>
    <rPh sb="2" eb="3">
      <t>タン</t>
    </rPh>
    <phoneticPr fontId="7"/>
  </si>
  <si>
    <t>石炭コークス</t>
    <rPh sb="0" eb="2">
      <t>セキタン</t>
    </rPh>
    <phoneticPr fontId="7"/>
  </si>
  <si>
    <t>コールタール</t>
    <phoneticPr fontId="7"/>
  </si>
  <si>
    <t>コークス炉ガス</t>
    <rPh sb="4" eb="5">
      <t>ロ</t>
    </rPh>
    <phoneticPr fontId="7"/>
  </si>
  <si>
    <t>高炉ガス</t>
    <rPh sb="0" eb="2">
      <t>コウロ</t>
    </rPh>
    <phoneticPr fontId="7"/>
  </si>
  <si>
    <t>転炉ガス</t>
    <rPh sb="0" eb="2">
      <t>テンロ</t>
    </rPh>
    <phoneticPr fontId="7"/>
  </si>
  <si>
    <t>都市ガス</t>
    <rPh sb="0" eb="2">
      <t>トシ</t>
    </rPh>
    <phoneticPr fontId="7"/>
  </si>
  <si>
    <t>小計(a)</t>
    <rPh sb="0" eb="2">
      <t>ショウケイ</t>
    </rPh>
    <phoneticPr fontId="7"/>
  </si>
  <si>
    <t>熱</t>
    <rPh sb="0" eb="1">
      <t>ネツ</t>
    </rPh>
    <phoneticPr fontId="7"/>
  </si>
  <si>
    <t>産業用蒸気</t>
    <rPh sb="0" eb="3">
      <t>サンギョウヨウ</t>
    </rPh>
    <rPh sb="3" eb="5">
      <t>ジョウキ</t>
    </rPh>
    <phoneticPr fontId="7"/>
  </si>
  <si>
    <t>GJ</t>
    <phoneticPr fontId="7"/>
  </si>
  <si>
    <t>産業用以外の蒸気</t>
    <rPh sb="0" eb="3">
      <t>サンギョウヨウ</t>
    </rPh>
    <rPh sb="3" eb="5">
      <t>イガイ</t>
    </rPh>
    <rPh sb="6" eb="8">
      <t>ジョウキ</t>
    </rPh>
    <phoneticPr fontId="7"/>
  </si>
  <si>
    <t>温水</t>
    <rPh sb="0" eb="2">
      <t>オンスイ</t>
    </rPh>
    <phoneticPr fontId="7"/>
  </si>
  <si>
    <t>冷水</t>
    <rPh sb="0" eb="2">
      <t>レイスイ</t>
    </rPh>
    <phoneticPr fontId="7"/>
  </si>
  <si>
    <t>小計(b)</t>
    <rPh sb="0" eb="2">
      <t>ショウケイ</t>
    </rPh>
    <phoneticPr fontId="7"/>
  </si>
  <si>
    <t>電気</t>
    <rPh sb="0" eb="2">
      <t>デンキ</t>
    </rPh>
    <phoneticPr fontId="7"/>
  </si>
  <si>
    <t>千kWh</t>
    <rPh sb="0" eb="1">
      <t>セン</t>
    </rPh>
    <phoneticPr fontId="7"/>
  </si>
  <si>
    <t>小計(c)</t>
    <rPh sb="0" eb="2">
      <t>ショウケイ</t>
    </rPh>
    <phoneticPr fontId="7"/>
  </si>
  <si>
    <t>合計 (A=a+b+c)</t>
    <rPh sb="0" eb="1">
      <t>ゴウ</t>
    </rPh>
    <rPh sb="1" eb="2">
      <t>ケイ</t>
    </rPh>
    <phoneticPr fontId="7"/>
  </si>
  <si>
    <t>【注意事項】</t>
    <rPh sb="1" eb="3">
      <t>チュウイ</t>
    </rPh>
    <rPh sb="3" eb="5">
      <t>ジコウ</t>
    </rPh>
    <phoneticPr fontId="7"/>
  </si>
  <si>
    <t>その他</t>
    <rPh sb="2" eb="3">
      <t>タ</t>
    </rPh>
    <phoneticPr fontId="7"/>
  </si>
  <si>
    <t>単位
（ /年）</t>
    <rPh sb="0" eb="2">
      <t>タンイ</t>
    </rPh>
    <rPh sb="6" eb="7">
      <t>ネン</t>
    </rPh>
    <phoneticPr fontId="7"/>
  </si>
  <si>
    <t>昼間（8:00～22:00）</t>
    <rPh sb="0" eb="1">
      <t>ヒル</t>
    </rPh>
    <rPh sb="1" eb="2">
      <t>マ</t>
    </rPh>
    <phoneticPr fontId="2"/>
  </si>
  <si>
    <r>
      <t>CO</t>
    </r>
    <r>
      <rPr>
        <b/>
        <vertAlign val="subscript"/>
        <sz val="11"/>
        <rFont val="ＭＳ Ｐゴシック"/>
        <family val="3"/>
        <charset val="128"/>
      </rPr>
      <t>2</t>
    </r>
    <r>
      <rPr>
        <b/>
        <sz val="11"/>
        <rFont val="ＭＳ Ｐゴシック"/>
        <family val="3"/>
        <charset val="128"/>
      </rPr>
      <t>排出量（基礎、tCO</t>
    </r>
    <r>
      <rPr>
        <b/>
        <vertAlign val="subscript"/>
        <sz val="11"/>
        <rFont val="ＭＳ Ｐゴシック"/>
        <family val="3"/>
        <charset val="128"/>
      </rPr>
      <t>2</t>
    </r>
    <r>
      <rPr>
        <b/>
        <sz val="11"/>
        <rFont val="ＭＳ Ｐゴシック"/>
        <family val="3"/>
        <charset val="128"/>
      </rPr>
      <t>/年）</t>
    </r>
    <rPh sb="7" eb="9">
      <t>キソ</t>
    </rPh>
    <rPh sb="15" eb="16">
      <t>ネン</t>
    </rPh>
    <phoneticPr fontId="7"/>
  </si>
  <si>
    <t>電気使用量の計上方法について</t>
    <rPh sb="0" eb="2">
      <t>デンキ</t>
    </rPh>
    <rPh sb="2" eb="5">
      <t>シヨウリョウ</t>
    </rPh>
    <rPh sb="6" eb="8">
      <t>ケイジョウ</t>
    </rPh>
    <rPh sb="8" eb="10">
      <t>ホウホウ</t>
    </rPh>
    <phoneticPr fontId="2"/>
  </si>
  <si>
    <t>◆昼間：８時～２２時に使用した電力を入力（検針票等の「力率測定用有効電力量」が該当）
◆夜間：２２時～８時に使用した電力を入力（全使用電力量から昼間買電の値を引いて算出）
⇒昼夜の区別ができない場合、すべての使用量を昼間の使用量として計上してください。</t>
    <phoneticPr fontId="2"/>
  </si>
  <si>
    <t>原油換算エネルギー
使用量（kL/年）</t>
    <rPh sb="0" eb="2">
      <t>ゲンユ</t>
    </rPh>
    <rPh sb="2" eb="4">
      <t>カンサン</t>
    </rPh>
    <rPh sb="10" eb="13">
      <t>シヨウリョウ</t>
    </rPh>
    <phoneticPr fontId="2"/>
  </si>
  <si>
    <r>
      <t xml:space="preserve">換算
係数
</t>
    </r>
    <r>
      <rPr>
        <sz val="11"/>
        <rFont val="ＭＳ Ｐゴシック"/>
        <family val="3"/>
        <charset val="128"/>
      </rPr>
      <t>②</t>
    </r>
    <rPh sb="0" eb="2">
      <t>カンサン</t>
    </rPh>
    <rPh sb="3" eb="5">
      <t>ケイスウ</t>
    </rPh>
    <phoneticPr fontId="7"/>
  </si>
  <si>
    <r>
      <t xml:space="preserve">県全体の
合計量
</t>
    </r>
    <r>
      <rPr>
        <sz val="11"/>
        <rFont val="ＭＳ Ｐゴシック"/>
        <family val="3"/>
        <charset val="128"/>
      </rPr>
      <t>①</t>
    </r>
    <rPh sb="0" eb="1">
      <t>ケン</t>
    </rPh>
    <rPh sb="1" eb="3">
      <t>ゼンタイ</t>
    </rPh>
    <rPh sb="5" eb="7">
      <t>ゴウケイ</t>
    </rPh>
    <rPh sb="7" eb="8">
      <t>リョウ</t>
    </rPh>
    <phoneticPr fontId="7"/>
  </si>
  <si>
    <r>
      <t xml:space="preserve">県全体の
合計量
</t>
    </r>
    <r>
      <rPr>
        <sz val="11"/>
        <rFont val="ＭＳ Ｐゴシック"/>
        <family val="3"/>
        <charset val="128"/>
      </rPr>
      <t>(①×②×0.0258)</t>
    </r>
    <rPh sb="0" eb="1">
      <t>ケン</t>
    </rPh>
    <rPh sb="1" eb="3">
      <t>ゼンタイ</t>
    </rPh>
    <rPh sb="5" eb="7">
      <t>ゴウケイ</t>
    </rPh>
    <rPh sb="7" eb="8">
      <t>リョウ</t>
    </rPh>
    <phoneticPr fontId="7"/>
  </si>
  <si>
    <r>
      <t xml:space="preserve">排出
係数
</t>
    </r>
    <r>
      <rPr>
        <sz val="11"/>
        <rFont val="ＭＳ Ｐゴシック"/>
        <family val="3"/>
        <charset val="128"/>
      </rPr>
      <t>③</t>
    </r>
    <rPh sb="0" eb="2">
      <t>ハイシュツ</t>
    </rPh>
    <rPh sb="3" eb="5">
      <t>ケイスウ</t>
    </rPh>
    <phoneticPr fontId="7"/>
  </si>
  <si>
    <r>
      <t xml:space="preserve">換算
係数
</t>
    </r>
    <r>
      <rPr>
        <sz val="11"/>
        <rFont val="ＭＳ Ｐゴシック"/>
        <family val="3"/>
        <charset val="128"/>
      </rPr>
      <t>④</t>
    </r>
    <rPh sb="0" eb="2">
      <t>カンサン</t>
    </rPh>
    <rPh sb="3" eb="5">
      <t>ケイスウ</t>
    </rPh>
    <phoneticPr fontId="7"/>
  </si>
  <si>
    <t>44/12</t>
    <phoneticPr fontId="2"/>
  </si>
  <si>
    <r>
      <t xml:space="preserve">県全体の
合計量
</t>
    </r>
    <r>
      <rPr>
        <sz val="11"/>
        <rFont val="ＭＳ Ｐゴシック"/>
        <family val="3"/>
        <charset val="128"/>
      </rPr>
      <t>(①×②×③(×④))※</t>
    </r>
    <rPh sb="0" eb="1">
      <t>ケン</t>
    </rPh>
    <rPh sb="1" eb="3">
      <t>ゼンタイ</t>
    </rPh>
    <rPh sb="5" eb="7">
      <t>ゴウケイ</t>
    </rPh>
    <rPh sb="7" eb="8">
      <t>リョウ</t>
    </rPh>
    <phoneticPr fontId="7"/>
  </si>
  <si>
    <t>※「熱」に該当するエネルギー種（産業用蒸気等）については、①（又は①'）×③</t>
    <rPh sb="2" eb="3">
      <t>ネツ</t>
    </rPh>
    <rPh sb="5" eb="7">
      <t>ガイトウ</t>
    </rPh>
    <rPh sb="14" eb="15">
      <t>シュ</t>
    </rPh>
    <rPh sb="16" eb="19">
      <t>サンギョウヨウ</t>
    </rPh>
    <rPh sb="19" eb="21">
      <t>ジョウキ</t>
    </rPh>
    <rPh sb="21" eb="22">
      <t>トウ</t>
    </rPh>
    <rPh sb="31" eb="32">
      <t>マタ</t>
    </rPh>
    <phoneticPr fontId="2"/>
  </si>
  <si>
    <t>電気の排出係数について</t>
    <rPh sb="0" eb="2">
      <t>デンキ</t>
    </rPh>
    <rPh sb="3" eb="5">
      <t>ハイシュツ</t>
    </rPh>
    <rPh sb="5" eb="7">
      <t>ケイスウ</t>
    </rPh>
    <phoneticPr fontId="2"/>
  </si>
  <si>
    <t>台</t>
    <rPh sb="0" eb="1">
      <t>ダイ</t>
    </rPh>
    <phoneticPr fontId="2"/>
  </si>
  <si>
    <t>役 員 等 氏 名 一 覧 表</t>
    <rPh sb="0" eb="1">
      <t>ヤク</t>
    </rPh>
    <rPh sb="2" eb="3">
      <t>イン</t>
    </rPh>
    <rPh sb="4" eb="5">
      <t>トウ</t>
    </rPh>
    <rPh sb="6" eb="7">
      <t>シ</t>
    </rPh>
    <rPh sb="8" eb="9">
      <t>メイ</t>
    </rPh>
    <rPh sb="10" eb="11">
      <t>イチ</t>
    </rPh>
    <rPh sb="12" eb="13">
      <t>ラン</t>
    </rPh>
    <rPh sb="14" eb="15">
      <t>ヒョウ</t>
    </rPh>
    <phoneticPr fontId="2"/>
  </si>
  <si>
    <t>日現在の役員</t>
    <rPh sb="0" eb="1">
      <t>ヒ</t>
    </rPh>
    <rPh sb="1" eb="3">
      <t>ゲンザイ</t>
    </rPh>
    <rPh sb="4" eb="6">
      <t>ヤクイン</t>
    </rPh>
    <phoneticPr fontId="2"/>
  </si>
  <si>
    <t>←入力規則あり（年：2020以上の整数、月：1～12、日：1～31）</t>
    <rPh sb="1" eb="3">
      <t>ニュウリョク</t>
    </rPh>
    <rPh sb="3" eb="5">
      <t>キソク</t>
    </rPh>
    <rPh sb="8" eb="9">
      <t>ネン</t>
    </rPh>
    <rPh sb="14" eb="16">
      <t>イジョウ</t>
    </rPh>
    <rPh sb="17" eb="19">
      <t>セイスウ</t>
    </rPh>
    <rPh sb="20" eb="21">
      <t>ツキ</t>
    </rPh>
    <rPh sb="27" eb="28">
      <t>ヒ</t>
    </rPh>
    <phoneticPr fontId="2"/>
  </si>
  <si>
    <t>役職名</t>
    <rPh sb="0" eb="3">
      <t>ヤクショクメイ</t>
    </rPh>
    <phoneticPr fontId="2"/>
  </si>
  <si>
    <t>ﾌﾘｶﾞﾅ</t>
    <phoneticPr fontId="2"/>
  </si>
  <si>
    <t>生年月日</t>
    <rPh sb="0" eb="2">
      <t>セイネン</t>
    </rPh>
    <rPh sb="2" eb="4">
      <t>ガッピ</t>
    </rPh>
    <phoneticPr fontId="2"/>
  </si>
  <si>
    <t>性
別</t>
    <rPh sb="0" eb="1">
      <t>セイ</t>
    </rPh>
    <rPh sb="2" eb="3">
      <t>ベツ</t>
    </rPh>
    <phoneticPr fontId="2"/>
  </si>
  <si>
    <t>住所</t>
    <rPh sb="0" eb="2">
      <t>ジュウショ</t>
    </rPh>
    <phoneticPr fontId="2"/>
  </si>
  <si>
    <t>姓</t>
    <rPh sb="0" eb="1">
      <t>セイ</t>
    </rPh>
    <phoneticPr fontId="2"/>
  </si>
  <si>
    <t>名</t>
    <rPh sb="0" eb="1">
      <t>ナ</t>
    </rPh>
    <phoneticPr fontId="2"/>
  </si>
  <si>
    <t>（大正Ｔ、昭和Ｓ、平成Ｈ、令和Ｒ）</t>
    <rPh sb="1" eb="3">
      <t>タイショウ</t>
    </rPh>
    <rPh sb="5" eb="7">
      <t>ショウワ</t>
    </rPh>
    <rPh sb="9" eb="11">
      <t>ヘイセイ</t>
    </rPh>
    <rPh sb="13" eb="15">
      <t>レイワ</t>
    </rPh>
    <phoneticPr fontId="2"/>
  </si>
  <si>
    <t>T13</t>
  </si>
  <si>
    <t>S26</t>
  </si>
  <si>
    <t>S27</t>
  </si>
  <si>
    <t>H15</t>
  </si>
  <si>
    <t>H16</t>
  </si>
  <si>
    <t>H17</t>
  </si>
  <si>
    <t>H18</t>
  </si>
  <si>
    <t>H19</t>
  </si>
  <si>
    <t>H20</t>
  </si>
  <si>
    <t>西暦</t>
    <rPh sb="0" eb="2">
      <t>セイレキ</t>
    </rPh>
    <phoneticPr fontId="2"/>
  </si>
  <si>
    <t>和暦</t>
    <rPh sb="0" eb="2">
      <t>ワレキ</t>
    </rPh>
    <phoneticPr fontId="2"/>
  </si>
  <si>
    <t>1909年</t>
    <rPh sb="4" eb="5">
      <t>ネン</t>
    </rPh>
    <phoneticPr fontId="2"/>
  </si>
  <si>
    <t>T1</t>
    <phoneticPr fontId="2"/>
  </si>
  <si>
    <t>1910年</t>
    <rPh sb="4" eb="5">
      <t>ネン</t>
    </rPh>
    <phoneticPr fontId="2"/>
  </si>
  <si>
    <t>T2</t>
  </si>
  <si>
    <t>1911年</t>
    <rPh sb="4" eb="5">
      <t>ネン</t>
    </rPh>
    <phoneticPr fontId="2"/>
  </si>
  <si>
    <t>T3</t>
  </si>
  <si>
    <t>1912年</t>
    <rPh sb="4" eb="5">
      <t>ネン</t>
    </rPh>
    <phoneticPr fontId="2"/>
  </si>
  <si>
    <t>T4</t>
  </si>
  <si>
    <t>1913年</t>
    <rPh sb="4" eb="5">
      <t>ネン</t>
    </rPh>
    <phoneticPr fontId="2"/>
  </si>
  <si>
    <t>T5</t>
  </si>
  <si>
    <t>1914年</t>
    <rPh sb="4" eb="5">
      <t>ネン</t>
    </rPh>
    <phoneticPr fontId="2"/>
  </si>
  <si>
    <t>T6</t>
  </si>
  <si>
    <t>1915年</t>
    <rPh sb="4" eb="5">
      <t>ネン</t>
    </rPh>
    <phoneticPr fontId="2"/>
  </si>
  <si>
    <t>T7</t>
  </si>
  <si>
    <t>1916年</t>
    <rPh sb="4" eb="5">
      <t>ネン</t>
    </rPh>
    <phoneticPr fontId="2"/>
  </si>
  <si>
    <t>T8</t>
  </si>
  <si>
    <t>1917年</t>
    <rPh sb="4" eb="5">
      <t>ネン</t>
    </rPh>
    <phoneticPr fontId="2"/>
  </si>
  <si>
    <t>T9</t>
  </si>
  <si>
    <t>1918年</t>
    <rPh sb="4" eb="5">
      <t>ネン</t>
    </rPh>
    <phoneticPr fontId="2"/>
  </si>
  <si>
    <t>T10</t>
  </si>
  <si>
    <t>1919年</t>
    <rPh sb="4" eb="5">
      <t>ネン</t>
    </rPh>
    <phoneticPr fontId="2"/>
  </si>
  <si>
    <t>T11</t>
  </si>
  <si>
    <t>1920年</t>
    <rPh sb="4" eb="5">
      <t>ネン</t>
    </rPh>
    <phoneticPr fontId="2"/>
  </si>
  <si>
    <t>T12</t>
  </si>
  <si>
    <t>1921年</t>
    <rPh sb="4" eb="5">
      <t>ネン</t>
    </rPh>
    <phoneticPr fontId="2"/>
  </si>
  <si>
    <t>1922年</t>
    <rPh sb="4" eb="5">
      <t>ネン</t>
    </rPh>
    <phoneticPr fontId="2"/>
  </si>
  <si>
    <t>T14</t>
  </si>
  <si>
    <t>1923年</t>
    <rPh sb="4" eb="5">
      <t>ネン</t>
    </rPh>
    <phoneticPr fontId="2"/>
  </si>
  <si>
    <t>T15</t>
  </si>
  <si>
    <t>1924年</t>
    <rPh sb="4" eb="5">
      <t>ネン</t>
    </rPh>
    <phoneticPr fontId="2"/>
  </si>
  <si>
    <t>S1</t>
    <phoneticPr fontId="2"/>
  </si>
  <si>
    <t>1925年</t>
    <rPh sb="4" eb="5">
      <t>ネン</t>
    </rPh>
    <phoneticPr fontId="2"/>
  </si>
  <si>
    <t>S2</t>
  </si>
  <si>
    <t>1926年</t>
    <rPh sb="4" eb="5">
      <t>ネン</t>
    </rPh>
    <phoneticPr fontId="2"/>
  </si>
  <si>
    <t>S3</t>
  </si>
  <si>
    <t>1927年</t>
    <rPh sb="4" eb="5">
      <t>ネン</t>
    </rPh>
    <phoneticPr fontId="2"/>
  </si>
  <si>
    <t>S4</t>
  </si>
  <si>
    <t>1928年</t>
    <rPh sb="4" eb="5">
      <t>ネン</t>
    </rPh>
    <phoneticPr fontId="2"/>
  </si>
  <si>
    <t>S5</t>
  </si>
  <si>
    <t>1929年</t>
    <rPh sb="4" eb="5">
      <t>ネン</t>
    </rPh>
    <phoneticPr fontId="2"/>
  </si>
  <si>
    <t>S6</t>
  </si>
  <si>
    <t>1930年</t>
    <rPh sb="4" eb="5">
      <t>ネン</t>
    </rPh>
    <phoneticPr fontId="2"/>
  </si>
  <si>
    <t>S7</t>
  </si>
  <si>
    <t>1931年</t>
    <rPh sb="4" eb="5">
      <t>ネン</t>
    </rPh>
    <phoneticPr fontId="2"/>
  </si>
  <si>
    <t>S8</t>
  </si>
  <si>
    <t>1932年</t>
    <rPh sb="4" eb="5">
      <t>ネン</t>
    </rPh>
    <phoneticPr fontId="2"/>
  </si>
  <si>
    <t>S9</t>
  </si>
  <si>
    <t>1933年</t>
    <rPh sb="4" eb="5">
      <t>ネン</t>
    </rPh>
    <phoneticPr fontId="2"/>
  </si>
  <si>
    <t>S10</t>
  </si>
  <si>
    <t>1934年</t>
    <rPh sb="4" eb="5">
      <t>ネン</t>
    </rPh>
    <phoneticPr fontId="2"/>
  </si>
  <si>
    <t>S11</t>
  </si>
  <si>
    <t>1935年</t>
    <rPh sb="4" eb="5">
      <t>ネン</t>
    </rPh>
    <phoneticPr fontId="2"/>
  </si>
  <si>
    <t>S12</t>
  </si>
  <si>
    <t>1936年</t>
    <rPh sb="4" eb="5">
      <t>ネン</t>
    </rPh>
    <phoneticPr fontId="2"/>
  </si>
  <si>
    <t>S13</t>
  </si>
  <si>
    <t>1937年</t>
    <rPh sb="4" eb="5">
      <t>ネン</t>
    </rPh>
    <phoneticPr fontId="2"/>
  </si>
  <si>
    <t>S14</t>
  </si>
  <si>
    <t>1938年</t>
    <rPh sb="4" eb="5">
      <t>ネン</t>
    </rPh>
    <phoneticPr fontId="2"/>
  </si>
  <si>
    <t>S15</t>
  </si>
  <si>
    <t>1939年</t>
    <rPh sb="4" eb="5">
      <t>ネン</t>
    </rPh>
    <phoneticPr fontId="2"/>
  </si>
  <si>
    <t>S16</t>
  </si>
  <si>
    <t>1940年</t>
    <rPh sb="4" eb="5">
      <t>ネン</t>
    </rPh>
    <phoneticPr fontId="2"/>
  </si>
  <si>
    <t>S17</t>
  </si>
  <si>
    <t>1941年</t>
    <rPh sb="4" eb="5">
      <t>ネン</t>
    </rPh>
    <phoneticPr fontId="2"/>
  </si>
  <si>
    <t>S18</t>
  </si>
  <si>
    <t>1942年</t>
    <rPh sb="4" eb="5">
      <t>ネン</t>
    </rPh>
    <phoneticPr fontId="2"/>
  </si>
  <si>
    <t>S19</t>
  </si>
  <si>
    <t>1943年</t>
    <rPh sb="4" eb="5">
      <t>ネン</t>
    </rPh>
    <phoneticPr fontId="2"/>
  </si>
  <si>
    <t>S20</t>
  </si>
  <si>
    <t>1944年</t>
    <rPh sb="4" eb="5">
      <t>ネン</t>
    </rPh>
    <phoneticPr fontId="2"/>
  </si>
  <si>
    <t>S21</t>
  </si>
  <si>
    <t>1945年</t>
    <rPh sb="4" eb="5">
      <t>ネン</t>
    </rPh>
    <phoneticPr fontId="2"/>
  </si>
  <si>
    <t>S22</t>
  </si>
  <si>
    <t>1946年</t>
    <rPh sb="4" eb="5">
      <t>ネン</t>
    </rPh>
    <phoneticPr fontId="2"/>
  </si>
  <si>
    <t>S23</t>
  </si>
  <si>
    <t>1947年</t>
    <rPh sb="4" eb="5">
      <t>ネン</t>
    </rPh>
    <phoneticPr fontId="2"/>
  </si>
  <si>
    <t>S24</t>
  </si>
  <si>
    <t>1948年</t>
    <rPh sb="4" eb="5">
      <t>ネン</t>
    </rPh>
    <phoneticPr fontId="2"/>
  </si>
  <si>
    <t>S25</t>
  </si>
  <si>
    <t>1949年</t>
    <rPh sb="4" eb="5">
      <t>ネン</t>
    </rPh>
    <phoneticPr fontId="2"/>
  </si>
  <si>
    <t>1950年</t>
    <rPh sb="4" eb="5">
      <t>ネン</t>
    </rPh>
    <phoneticPr fontId="2"/>
  </si>
  <si>
    <t>1951年</t>
    <rPh sb="4" eb="5">
      <t>ネン</t>
    </rPh>
    <phoneticPr fontId="2"/>
  </si>
  <si>
    <t>S28</t>
  </si>
  <si>
    <t>1952年</t>
    <rPh sb="4" eb="5">
      <t>ネン</t>
    </rPh>
    <phoneticPr fontId="2"/>
  </si>
  <si>
    <t>S29</t>
  </si>
  <si>
    <t>1953年</t>
    <rPh sb="4" eb="5">
      <t>ネン</t>
    </rPh>
    <phoneticPr fontId="2"/>
  </si>
  <si>
    <t>S30</t>
  </si>
  <si>
    <t>1954年</t>
    <rPh sb="4" eb="5">
      <t>ネン</t>
    </rPh>
    <phoneticPr fontId="2"/>
  </si>
  <si>
    <t>S31</t>
  </si>
  <si>
    <t>1955年</t>
    <rPh sb="4" eb="5">
      <t>ネン</t>
    </rPh>
    <phoneticPr fontId="2"/>
  </si>
  <si>
    <t>S32</t>
  </si>
  <si>
    <t>1956年</t>
    <rPh sb="4" eb="5">
      <t>ネン</t>
    </rPh>
    <phoneticPr fontId="2"/>
  </si>
  <si>
    <t>S33</t>
  </si>
  <si>
    <t>1957年</t>
    <rPh sb="4" eb="5">
      <t>ネン</t>
    </rPh>
    <phoneticPr fontId="2"/>
  </si>
  <si>
    <t>S34</t>
  </si>
  <si>
    <t>1958年</t>
    <rPh sb="4" eb="5">
      <t>ネン</t>
    </rPh>
    <phoneticPr fontId="2"/>
  </si>
  <si>
    <t>S35</t>
  </si>
  <si>
    <t>1959年</t>
    <rPh sb="4" eb="5">
      <t>ネン</t>
    </rPh>
    <phoneticPr fontId="2"/>
  </si>
  <si>
    <t>S36</t>
  </si>
  <si>
    <t>1960年</t>
    <rPh sb="4" eb="5">
      <t>ネン</t>
    </rPh>
    <phoneticPr fontId="2"/>
  </si>
  <si>
    <t>S37</t>
  </si>
  <si>
    <t>1961年</t>
    <rPh sb="4" eb="5">
      <t>ネン</t>
    </rPh>
    <phoneticPr fontId="2"/>
  </si>
  <si>
    <t>S38</t>
  </si>
  <si>
    <t>1962年</t>
    <rPh sb="4" eb="5">
      <t>ネン</t>
    </rPh>
    <phoneticPr fontId="2"/>
  </si>
  <si>
    <t>S39</t>
  </si>
  <si>
    <t>1963年</t>
    <rPh sb="4" eb="5">
      <t>ネン</t>
    </rPh>
    <phoneticPr fontId="2"/>
  </si>
  <si>
    <t>S40</t>
  </si>
  <si>
    <t>1964年</t>
    <rPh sb="4" eb="5">
      <t>ネン</t>
    </rPh>
    <phoneticPr fontId="2"/>
  </si>
  <si>
    <t>S41</t>
  </si>
  <si>
    <t>1965年</t>
    <rPh sb="4" eb="5">
      <t>ネン</t>
    </rPh>
    <phoneticPr fontId="2"/>
  </si>
  <si>
    <t>S42</t>
  </si>
  <si>
    <t>1966年</t>
    <rPh sb="4" eb="5">
      <t>ネン</t>
    </rPh>
    <phoneticPr fontId="2"/>
  </si>
  <si>
    <t>S43</t>
  </si>
  <si>
    <t>1967年</t>
    <rPh sb="4" eb="5">
      <t>ネン</t>
    </rPh>
    <phoneticPr fontId="2"/>
  </si>
  <si>
    <t>S44</t>
  </si>
  <si>
    <t>1968年</t>
    <rPh sb="4" eb="5">
      <t>ネン</t>
    </rPh>
    <phoneticPr fontId="2"/>
  </si>
  <si>
    <t>S45</t>
  </si>
  <si>
    <t>1969年</t>
    <rPh sb="4" eb="5">
      <t>ネン</t>
    </rPh>
    <phoneticPr fontId="2"/>
  </si>
  <si>
    <t>S46</t>
  </si>
  <si>
    <t>1970年</t>
    <rPh sb="4" eb="5">
      <t>ネン</t>
    </rPh>
    <phoneticPr fontId="2"/>
  </si>
  <si>
    <t>S47</t>
  </si>
  <si>
    <t>1971年</t>
    <rPh sb="4" eb="5">
      <t>ネン</t>
    </rPh>
    <phoneticPr fontId="2"/>
  </si>
  <si>
    <t>S48</t>
  </si>
  <si>
    <t>1972年</t>
    <rPh sb="4" eb="5">
      <t>ネン</t>
    </rPh>
    <phoneticPr fontId="2"/>
  </si>
  <si>
    <t>S49</t>
  </si>
  <si>
    <t>1973年</t>
    <rPh sb="4" eb="5">
      <t>ネン</t>
    </rPh>
    <phoneticPr fontId="2"/>
  </si>
  <si>
    <t>S50</t>
  </si>
  <si>
    <t>1974年</t>
    <rPh sb="4" eb="5">
      <t>ネン</t>
    </rPh>
    <phoneticPr fontId="2"/>
  </si>
  <si>
    <t>S51</t>
  </si>
  <si>
    <t>1975年</t>
    <rPh sb="4" eb="5">
      <t>ネン</t>
    </rPh>
    <phoneticPr fontId="2"/>
  </si>
  <si>
    <t>S52</t>
  </si>
  <si>
    <t>1976年</t>
    <rPh sb="4" eb="5">
      <t>ネン</t>
    </rPh>
    <phoneticPr fontId="2"/>
  </si>
  <si>
    <t>S53</t>
  </si>
  <si>
    <t>1977年</t>
    <rPh sb="4" eb="5">
      <t>ネン</t>
    </rPh>
    <phoneticPr fontId="2"/>
  </si>
  <si>
    <t>S54</t>
  </si>
  <si>
    <t>1978年</t>
    <rPh sb="4" eb="5">
      <t>ネン</t>
    </rPh>
    <phoneticPr fontId="2"/>
  </si>
  <si>
    <t>S55</t>
  </si>
  <si>
    <t>1979年</t>
    <rPh sb="4" eb="5">
      <t>ネン</t>
    </rPh>
    <phoneticPr fontId="2"/>
  </si>
  <si>
    <t>S56</t>
  </si>
  <si>
    <t>1980年</t>
    <rPh sb="4" eb="5">
      <t>ネン</t>
    </rPh>
    <phoneticPr fontId="2"/>
  </si>
  <si>
    <t>S57</t>
  </si>
  <si>
    <t>1981年</t>
    <rPh sb="4" eb="5">
      <t>ネン</t>
    </rPh>
    <phoneticPr fontId="2"/>
  </si>
  <si>
    <t>S58</t>
  </si>
  <si>
    <t>1982年</t>
    <rPh sb="4" eb="5">
      <t>ネン</t>
    </rPh>
    <phoneticPr fontId="2"/>
  </si>
  <si>
    <t>S59</t>
  </si>
  <si>
    <t>1983年</t>
    <rPh sb="4" eb="5">
      <t>ネン</t>
    </rPh>
    <phoneticPr fontId="2"/>
  </si>
  <si>
    <t>S60</t>
  </si>
  <si>
    <t>1984年</t>
    <rPh sb="4" eb="5">
      <t>ネン</t>
    </rPh>
    <phoneticPr fontId="2"/>
  </si>
  <si>
    <t>S61</t>
  </si>
  <si>
    <t>1985年</t>
    <rPh sb="4" eb="5">
      <t>ネン</t>
    </rPh>
    <phoneticPr fontId="2"/>
  </si>
  <si>
    <t>S62</t>
  </si>
  <si>
    <t>1986年</t>
    <rPh sb="4" eb="5">
      <t>ネン</t>
    </rPh>
    <phoneticPr fontId="2"/>
  </si>
  <si>
    <t>S63</t>
  </si>
  <si>
    <t>1987年</t>
    <rPh sb="4" eb="5">
      <t>ネン</t>
    </rPh>
    <phoneticPr fontId="2"/>
  </si>
  <si>
    <t>S64</t>
  </si>
  <si>
    <t>1988年</t>
    <rPh sb="4" eb="5">
      <t>ネン</t>
    </rPh>
    <phoneticPr fontId="2"/>
  </si>
  <si>
    <t>H1</t>
    <phoneticPr fontId="2"/>
  </si>
  <si>
    <t>1989年</t>
    <rPh sb="4" eb="5">
      <t>ネン</t>
    </rPh>
    <phoneticPr fontId="2"/>
  </si>
  <si>
    <t>H2</t>
  </si>
  <si>
    <t>1990年</t>
    <rPh sb="4" eb="5">
      <t>ネン</t>
    </rPh>
    <phoneticPr fontId="2"/>
  </si>
  <si>
    <t>H3</t>
  </si>
  <si>
    <t>1991年</t>
    <rPh sb="4" eb="5">
      <t>ネン</t>
    </rPh>
    <phoneticPr fontId="2"/>
  </si>
  <si>
    <t>H4</t>
  </si>
  <si>
    <t>1992年</t>
    <rPh sb="4" eb="5">
      <t>ネン</t>
    </rPh>
    <phoneticPr fontId="2"/>
  </si>
  <si>
    <t>H5</t>
  </si>
  <si>
    <t>1993年</t>
    <rPh sb="4" eb="5">
      <t>ネン</t>
    </rPh>
    <phoneticPr fontId="2"/>
  </si>
  <si>
    <t>H6</t>
  </si>
  <si>
    <t>1994年</t>
    <rPh sb="4" eb="5">
      <t>ネン</t>
    </rPh>
    <phoneticPr fontId="2"/>
  </si>
  <si>
    <t>H7</t>
  </si>
  <si>
    <t>1995年</t>
    <rPh sb="4" eb="5">
      <t>ネン</t>
    </rPh>
    <phoneticPr fontId="2"/>
  </si>
  <si>
    <t>H8</t>
  </si>
  <si>
    <t>1996年</t>
    <rPh sb="4" eb="5">
      <t>ネン</t>
    </rPh>
    <phoneticPr fontId="2"/>
  </si>
  <si>
    <t>H9</t>
  </si>
  <si>
    <t>1997年</t>
    <rPh sb="4" eb="5">
      <t>ネン</t>
    </rPh>
    <phoneticPr fontId="2"/>
  </si>
  <si>
    <t>H10</t>
  </si>
  <si>
    <t>1998年</t>
    <rPh sb="4" eb="5">
      <t>ネン</t>
    </rPh>
    <phoneticPr fontId="2"/>
  </si>
  <si>
    <t>H11</t>
  </si>
  <si>
    <t>1999年</t>
    <rPh sb="4" eb="5">
      <t>ネン</t>
    </rPh>
    <phoneticPr fontId="2"/>
  </si>
  <si>
    <t>H12</t>
  </si>
  <si>
    <t>2000年</t>
    <rPh sb="4" eb="5">
      <t>ネン</t>
    </rPh>
    <phoneticPr fontId="2"/>
  </si>
  <si>
    <t>H13</t>
  </si>
  <si>
    <t>2001年</t>
    <rPh sb="4" eb="5">
      <t>ネン</t>
    </rPh>
    <phoneticPr fontId="2"/>
  </si>
  <si>
    <t>H14</t>
  </si>
  <si>
    <t>2002年</t>
    <rPh sb="4" eb="5">
      <t>ネン</t>
    </rPh>
    <phoneticPr fontId="2"/>
  </si>
  <si>
    <t>2003年</t>
    <rPh sb="4" eb="5">
      <t>ネン</t>
    </rPh>
    <phoneticPr fontId="2"/>
  </si>
  <si>
    <t>2004年</t>
    <rPh sb="4" eb="5">
      <t>ネン</t>
    </rPh>
    <phoneticPr fontId="2"/>
  </si>
  <si>
    <t>2005年</t>
    <rPh sb="4" eb="5">
      <t>ネン</t>
    </rPh>
    <phoneticPr fontId="2"/>
  </si>
  <si>
    <t>2006年</t>
    <rPh sb="4" eb="5">
      <t>ネン</t>
    </rPh>
    <phoneticPr fontId="2"/>
  </si>
  <si>
    <t>2007年</t>
    <rPh sb="4" eb="5">
      <t>ネン</t>
    </rPh>
    <phoneticPr fontId="2"/>
  </si>
  <si>
    <t>2008年</t>
    <rPh sb="4" eb="5">
      <t>ネン</t>
    </rPh>
    <phoneticPr fontId="2"/>
  </si>
  <si>
    <t>H21</t>
  </si>
  <si>
    <t>2009年</t>
    <rPh sb="4" eb="5">
      <t>ネン</t>
    </rPh>
    <phoneticPr fontId="2"/>
  </si>
  <si>
    <t>H22</t>
  </si>
  <si>
    <t>2010年</t>
    <rPh sb="4" eb="5">
      <t>ネン</t>
    </rPh>
    <phoneticPr fontId="2"/>
  </si>
  <si>
    <t>H23</t>
  </si>
  <si>
    <t>2011年</t>
    <rPh sb="4" eb="5">
      <t>ネン</t>
    </rPh>
    <phoneticPr fontId="2"/>
  </si>
  <si>
    <t>H24</t>
  </si>
  <si>
    <t>2012年</t>
    <rPh sb="4" eb="5">
      <t>ネン</t>
    </rPh>
    <phoneticPr fontId="2"/>
  </si>
  <si>
    <t>H25</t>
  </si>
  <si>
    <t>2013年</t>
    <rPh sb="4" eb="5">
      <t>ネン</t>
    </rPh>
    <phoneticPr fontId="2"/>
  </si>
  <si>
    <t>H26</t>
  </si>
  <si>
    <t>2014年</t>
    <rPh sb="4" eb="5">
      <t>ネン</t>
    </rPh>
    <phoneticPr fontId="2"/>
  </si>
  <si>
    <t>H27</t>
  </si>
  <si>
    <t>2015年</t>
    <rPh sb="4" eb="5">
      <t>ネン</t>
    </rPh>
    <phoneticPr fontId="2"/>
  </si>
  <si>
    <t>H28</t>
  </si>
  <si>
    <t>2016年</t>
    <rPh sb="4" eb="5">
      <t>ネン</t>
    </rPh>
    <phoneticPr fontId="2"/>
  </si>
  <si>
    <t>H29</t>
  </si>
  <si>
    <t>2017年</t>
    <rPh sb="4" eb="5">
      <t>ネン</t>
    </rPh>
    <phoneticPr fontId="2"/>
  </si>
  <si>
    <t>H30</t>
  </si>
  <si>
    <t>2018年</t>
    <rPh sb="4" eb="5">
      <t>ネン</t>
    </rPh>
    <phoneticPr fontId="2"/>
  </si>
  <si>
    <t>H31</t>
  </si>
  <si>
    <t>2019年</t>
    <rPh sb="4" eb="5">
      <t>ネン</t>
    </rPh>
    <phoneticPr fontId="2"/>
  </si>
  <si>
    <t>R1</t>
    <phoneticPr fontId="2"/>
  </si>
  <si>
    <t>2020年</t>
    <rPh sb="4" eb="5">
      <t>ネン</t>
    </rPh>
    <phoneticPr fontId="2"/>
  </si>
  <si>
    <t>R2</t>
  </si>
  <si>
    <t>2021年</t>
    <rPh sb="4" eb="5">
      <t>ネン</t>
    </rPh>
    <phoneticPr fontId="2"/>
  </si>
  <si>
    <t>R3</t>
  </si>
  <si>
    <t>2022年</t>
    <rPh sb="4" eb="5">
      <t>ネン</t>
    </rPh>
    <phoneticPr fontId="2"/>
  </si>
  <si>
    <t>R4</t>
  </si>
  <si>
    <t>別紙様式２</t>
    <rPh sb="0" eb="2">
      <t>ベッシ</t>
    </rPh>
    <rPh sb="2" eb="4">
      <t>ヨウシキ</t>
    </rPh>
    <phoneticPr fontId="2"/>
  </si>
  <si>
    <t>現況写真</t>
    <rPh sb="0" eb="2">
      <t>ゲンキョウ</t>
    </rPh>
    <rPh sb="2" eb="4">
      <t>シャシン</t>
    </rPh>
    <phoneticPr fontId="2"/>
  </si>
  <si>
    <t>（画像ファイルを添付）</t>
    <rPh sb="1" eb="3">
      <t>ガゾウ</t>
    </rPh>
    <rPh sb="8" eb="10">
      <t>テンプ</t>
    </rPh>
    <phoneticPr fontId="2"/>
  </si>
  <si>
    <t>(5) 補助事業に係る見積書の写し（原則２社以上、発行３か月以内のもの）</t>
    <phoneticPr fontId="2"/>
  </si>
  <si>
    <t>(7) 図面（全体配置図、導入設備据付図等）</t>
    <phoneticPr fontId="2"/>
  </si>
  <si>
    <t>(10) 県税の納税証明書写し（３か月以内のもの）</t>
    <phoneticPr fontId="2"/>
  </si>
  <si>
    <t>(11) その他知事が必要と認めるもの</t>
    <phoneticPr fontId="2"/>
  </si>
  <si>
    <t>←申請チェックリスト</t>
    <rPh sb="1" eb="3">
      <t>シンセイ</t>
    </rPh>
    <phoneticPr fontId="2"/>
  </si>
  <si>
    <t>備考
（日付等を記載）</t>
    <rPh sb="0" eb="2">
      <t>ビコウ</t>
    </rPh>
    <rPh sb="4" eb="6">
      <t>ヒヅケ</t>
    </rPh>
    <rPh sb="6" eb="7">
      <t>トウ</t>
    </rPh>
    <rPh sb="8" eb="10">
      <t>キサイ</t>
    </rPh>
    <phoneticPr fontId="2"/>
  </si>
  <si>
    <t>１　発注・契約</t>
    <rPh sb="2" eb="4">
      <t>ハッチュウ</t>
    </rPh>
    <rPh sb="5" eb="7">
      <t>ケイヤク</t>
    </rPh>
    <phoneticPr fontId="2"/>
  </si>
  <si>
    <t>２　設計</t>
    <rPh sb="2" eb="4">
      <t>セッケイ</t>
    </rPh>
    <phoneticPr fontId="2"/>
  </si>
  <si>
    <t>３　工事</t>
    <rPh sb="2" eb="4">
      <t>コウジ</t>
    </rPh>
    <phoneticPr fontId="2"/>
  </si>
  <si>
    <t>４　完了</t>
    <rPh sb="2" eb="4">
      <t>カンリョウ</t>
    </rPh>
    <phoneticPr fontId="2"/>
  </si>
  <si>
    <t>夜間（22:00～8:00）</t>
    <rPh sb="0" eb="2">
      <t>ヤカン</t>
    </rPh>
    <phoneticPr fontId="2"/>
  </si>
  <si>
    <t>７　運用対策による改善（任意記載）</t>
    <rPh sb="2" eb="4">
      <t>ウンヨウ</t>
    </rPh>
    <rPh sb="4" eb="6">
      <t>タイサク</t>
    </rPh>
    <rPh sb="9" eb="11">
      <t>カイゼン</t>
    </rPh>
    <rPh sb="12" eb="14">
      <t>ニンイ</t>
    </rPh>
    <rPh sb="14" eb="16">
      <t>キサイ</t>
    </rPh>
    <phoneticPr fontId="2"/>
  </si>
  <si>
    <r>
      <t>※</t>
    </r>
    <r>
      <rPr>
        <u/>
        <sz val="10"/>
        <color theme="1"/>
        <rFont val="ＭＳ 明朝"/>
        <family val="1"/>
        <charset val="128"/>
      </rPr>
      <t xml:space="preserve">「出精値引き」「端数値引き」など、内訳が明確ではない値引きについては、
</t>
    </r>
    <r>
      <rPr>
        <sz val="10"/>
        <color theme="1"/>
        <rFont val="ＭＳ 明朝"/>
        <family val="1"/>
        <charset val="128"/>
      </rPr>
      <t>　</t>
    </r>
    <r>
      <rPr>
        <b/>
        <u/>
        <sz val="10"/>
        <color theme="1"/>
        <rFont val="ＭＳ 明朝"/>
        <family val="1"/>
        <charset val="128"/>
      </rPr>
      <t>すべて対象経費から差し引くこと</t>
    </r>
    <r>
      <rPr>
        <u/>
        <sz val="10"/>
        <color theme="1"/>
        <rFont val="ＭＳ 明朝"/>
        <family val="1"/>
        <charset val="128"/>
      </rPr>
      <t>。</t>
    </r>
    <rPh sb="2" eb="4">
      <t>シュッセイ</t>
    </rPh>
    <rPh sb="4" eb="6">
      <t>ネビ</t>
    </rPh>
    <rPh sb="9" eb="11">
      <t>ハスウ</t>
    </rPh>
    <rPh sb="11" eb="13">
      <t>ネビ</t>
    </rPh>
    <rPh sb="18" eb="20">
      <t>ウチワケ</t>
    </rPh>
    <rPh sb="21" eb="23">
      <t>メイカク</t>
    </rPh>
    <rPh sb="27" eb="29">
      <t>ネビ</t>
    </rPh>
    <rPh sb="41" eb="43">
      <t>タイショウ</t>
    </rPh>
    <rPh sb="43" eb="45">
      <t>ケイヒ</t>
    </rPh>
    <rPh sb="47" eb="48">
      <t>サ</t>
    </rPh>
    <rPh sb="49" eb="50">
      <t>ヒ</t>
    </rPh>
    <phoneticPr fontId="2"/>
  </si>
  <si>
    <t>※「設備の種類」は「減価償却資産の耐用年数等に関する省令」別表第１～６の「種類」等の欄を、「細目」は同表「細目」欄を、「法定耐用年数」は同表「耐用年数」欄をそれぞれ参照して記載してください。</t>
    <rPh sb="2" eb="4">
      <t>セツビ</t>
    </rPh>
    <rPh sb="5" eb="7">
      <t>シュルイ</t>
    </rPh>
    <rPh sb="37" eb="39">
      <t>シュルイ</t>
    </rPh>
    <rPh sb="40" eb="41">
      <t>トウ</t>
    </rPh>
    <rPh sb="42" eb="43">
      <t>ラン</t>
    </rPh>
    <rPh sb="46" eb="48">
      <t>サイモク</t>
    </rPh>
    <rPh sb="50" eb="51">
      <t>ドウ</t>
    </rPh>
    <rPh sb="51" eb="52">
      <t>ヒョウ</t>
    </rPh>
    <rPh sb="53" eb="55">
      <t>サイモク</t>
    </rPh>
    <rPh sb="56" eb="57">
      <t>ラン</t>
    </rPh>
    <rPh sb="60" eb="62">
      <t>ホウテイ</t>
    </rPh>
    <rPh sb="62" eb="64">
      <t>タイヨウ</t>
    </rPh>
    <rPh sb="64" eb="66">
      <t>ネンスウ</t>
    </rPh>
    <rPh sb="68" eb="69">
      <t>ドウ</t>
    </rPh>
    <rPh sb="69" eb="70">
      <t>ヒョウ</t>
    </rPh>
    <rPh sb="71" eb="73">
      <t>タイヨウ</t>
    </rPh>
    <rPh sb="73" eb="75">
      <t>ネンスウ</t>
    </rPh>
    <rPh sb="76" eb="77">
      <t>ラン</t>
    </rPh>
    <rPh sb="82" eb="84">
      <t>サンショウ</t>
    </rPh>
    <rPh sb="86" eb="88">
      <t>キサイ</t>
    </rPh>
    <phoneticPr fontId="2"/>
  </si>
  <si>
    <t>←条件付き書式設定あり（G91セルと不一致の場合、赤い網掛け＋備考欄にメッセージ）</t>
    <rPh sb="1" eb="3">
      <t>ジョウケン</t>
    </rPh>
    <rPh sb="3" eb="4">
      <t>ツ</t>
    </rPh>
    <rPh sb="5" eb="7">
      <t>ショシキ</t>
    </rPh>
    <rPh sb="7" eb="9">
      <t>セッテイ</t>
    </rPh>
    <rPh sb="18" eb="21">
      <t>フイッチ</t>
    </rPh>
    <rPh sb="22" eb="24">
      <t>バアイ</t>
    </rPh>
    <rPh sb="25" eb="26">
      <t>アカ</t>
    </rPh>
    <rPh sb="27" eb="29">
      <t>アミカ</t>
    </rPh>
    <rPh sb="31" eb="33">
      <t>ビコウ</t>
    </rPh>
    <rPh sb="33" eb="34">
      <t>ラン</t>
    </rPh>
    <phoneticPr fontId="2"/>
  </si>
  <si>
    <t>←削減効果欄、入力規則あり（０より大きい小数点数）</t>
    <rPh sb="1" eb="3">
      <t>サクゲン</t>
    </rPh>
    <rPh sb="3" eb="5">
      <t>コウカ</t>
    </rPh>
    <rPh sb="5" eb="6">
      <t>ラン</t>
    </rPh>
    <rPh sb="7" eb="9">
      <t>ニュウリョク</t>
    </rPh>
    <rPh sb="9" eb="11">
      <t>キソク</t>
    </rPh>
    <rPh sb="17" eb="18">
      <t>ダイ</t>
    </rPh>
    <rPh sb="20" eb="22">
      <t>ショウスウ</t>
    </rPh>
    <rPh sb="22" eb="24">
      <t>テンスウ</t>
    </rPh>
    <phoneticPr fontId="2"/>
  </si>
  <si>
    <t>←法定耐用年数欄、入力規則あり（60以下の整数）</t>
    <rPh sb="1" eb="3">
      <t>ホウテイ</t>
    </rPh>
    <rPh sb="3" eb="5">
      <t>タイヨウ</t>
    </rPh>
    <rPh sb="5" eb="7">
      <t>ネンスウ</t>
    </rPh>
    <rPh sb="7" eb="8">
      <t>ラン</t>
    </rPh>
    <rPh sb="9" eb="11">
      <t>ニュウリョク</t>
    </rPh>
    <rPh sb="11" eb="13">
      <t>キソク</t>
    </rPh>
    <rPh sb="18" eb="20">
      <t>イカ</t>
    </rPh>
    <rPh sb="21" eb="23">
      <t>セイスウ</t>
    </rPh>
    <phoneticPr fontId="2"/>
  </si>
  <si>
    <t>※この様式に画像ファイルを添付できない場合は、「別添のとおり」と記載の上、別途、遠景と近景の写真を添付してください。</t>
    <rPh sb="3" eb="5">
      <t>ヨウシキ</t>
    </rPh>
    <rPh sb="6" eb="8">
      <t>ガゾウ</t>
    </rPh>
    <rPh sb="13" eb="15">
      <t>テンプ</t>
    </rPh>
    <rPh sb="19" eb="21">
      <t>バアイ</t>
    </rPh>
    <rPh sb="24" eb="26">
      <t>ベッテン</t>
    </rPh>
    <rPh sb="32" eb="34">
      <t>キサイ</t>
    </rPh>
    <rPh sb="35" eb="36">
      <t>ウエ</t>
    </rPh>
    <rPh sb="37" eb="39">
      <t>ベット</t>
    </rPh>
    <rPh sb="40" eb="42">
      <t>エンケイ</t>
    </rPh>
    <rPh sb="43" eb="45">
      <t>キンケイ</t>
    </rPh>
    <rPh sb="46" eb="48">
      <t>シャシン</t>
    </rPh>
    <rPh sb="49" eb="51">
      <t>テンプ</t>
    </rPh>
    <phoneticPr fontId="2"/>
  </si>
  <si>
    <t>補助対象事業所</t>
    <rPh sb="0" eb="2">
      <t>ホジョ</t>
    </rPh>
    <rPh sb="2" eb="4">
      <t>タイショウ</t>
    </rPh>
    <rPh sb="4" eb="7">
      <t>ジギョウショ</t>
    </rPh>
    <phoneticPr fontId="2"/>
  </si>
  <si>
    <r>
      <t>前年度末の自動車の所有台数</t>
    </r>
    <r>
      <rPr>
        <sz val="8"/>
        <color theme="1"/>
        <rFont val="ＭＳ 明朝"/>
        <family val="1"/>
        <charset val="128"/>
      </rPr>
      <t>（県内に使用の本拠を有するもの）</t>
    </r>
    <rPh sb="3" eb="4">
      <t>マツ</t>
    </rPh>
    <rPh sb="9" eb="11">
      <t>ショユウ</t>
    </rPh>
    <rPh sb="11" eb="13">
      <t>ダイスウ</t>
    </rPh>
    <rPh sb="14" eb="16">
      <t>ケンナイ</t>
    </rPh>
    <rPh sb="17" eb="19">
      <t>シヨウ</t>
    </rPh>
    <rPh sb="20" eb="22">
      <t>ホンキョ</t>
    </rPh>
    <rPh sb="23" eb="24">
      <t>ユウ</t>
    </rPh>
    <phoneticPr fontId="2"/>
  </si>
  <si>
    <t>県内における前年度の
原油換算エネルギー使用量</t>
    <rPh sb="0" eb="2">
      <t>ケンナイ</t>
    </rPh>
    <rPh sb="11" eb="15">
      <t>ゲンユカンサン</t>
    </rPh>
    <rPh sb="20" eb="23">
      <t>シヨウリョウ</t>
    </rPh>
    <phoneticPr fontId="2"/>
  </si>
  <si>
    <r>
      <t>県内における前年度の
エネルギー起源CO</t>
    </r>
    <r>
      <rPr>
        <vertAlign val="subscript"/>
        <sz val="11"/>
        <color theme="1"/>
        <rFont val="ＭＳ 明朝"/>
        <family val="1"/>
        <charset val="128"/>
      </rPr>
      <t>2</t>
    </r>
    <r>
      <rPr>
        <sz val="11"/>
        <color theme="1"/>
        <rFont val="ＭＳ 明朝"/>
        <family val="1"/>
        <charset val="128"/>
      </rPr>
      <t>排出量</t>
    </r>
    <rPh sb="16" eb="18">
      <t>キゲン</t>
    </rPh>
    <rPh sb="21" eb="23">
      <t>ハイシュツ</t>
    </rPh>
    <rPh sb="23" eb="24">
      <t>リョウ</t>
    </rPh>
    <phoneticPr fontId="2"/>
  </si>
  <si>
    <r>
      <t>tCO</t>
    </r>
    <r>
      <rPr>
        <vertAlign val="subscript"/>
        <sz val="11"/>
        <color theme="1"/>
        <rFont val="ＭＳ 明朝"/>
        <family val="1"/>
        <charset val="128"/>
      </rPr>
      <t>2</t>
    </r>
    <r>
      <rPr>
        <sz val="11"/>
        <color theme="1"/>
        <rFont val="ＭＳ 明朝"/>
        <family val="1"/>
        <charset val="128"/>
      </rPr>
      <t>／年</t>
    </r>
    <rPh sb="5" eb="6">
      <t>ネン</t>
    </rPh>
    <phoneticPr fontId="2"/>
  </si>
  <si>
    <t>←条件付き書式設定あり（その他選択の場合、グレーアウト解除）</t>
    <rPh sb="1" eb="3">
      <t>ジョウケン</t>
    </rPh>
    <rPh sb="3" eb="4">
      <t>ツ</t>
    </rPh>
    <rPh sb="5" eb="9">
      <t>ショシキセッテイ</t>
    </rPh>
    <rPh sb="14" eb="15">
      <t>タ</t>
    </rPh>
    <rPh sb="15" eb="17">
      <t>センタク</t>
    </rPh>
    <rPh sb="18" eb="20">
      <t>バアイ</t>
    </rPh>
    <rPh sb="27" eb="29">
      <t>カイジョ</t>
    </rPh>
    <phoneticPr fontId="2"/>
  </si>
  <si>
    <t>役職</t>
    <rPh sb="0" eb="2">
      <t>ヤクショク</t>
    </rPh>
    <phoneticPr fontId="2"/>
  </si>
  <si>
    <t>申請に
係る
責任者</t>
    <rPh sb="0" eb="2">
      <t>シンセイ</t>
    </rPh>
    <rPh sb="4" eb="5">
      <t>カカ</t>
    </rPh>
    <rPh sb="7" eb="10">
      <t>セキニンシャ</t>
    </rPh>
    <phoneticPr fontId="2"/>
  </si>
  <si>
    <t>申請に
係る
担当者</t>
    <rPh sb="0" eb="2">
      <t>シンセイ</t>
    </rPh>
    <rPh sb="4" eb="5">
      <t>カカ</t>
    </rPh>
    <rPh sb="7" eb="10">
      <t>タントウシャ</t>
    </rPh>
    <phoneticPr fontId="2"/>
  </si>
  <si>
    <t>業種（産業分類：中分類）</t>
    <rPh sb="0" eb="2">
      <t>ギョウシュ</t>
    </rPh>
    <rPh sb="3" eb="5">
      <t>サンギョウ</t>
    </rPh>
    <rPh sb="5" eb="7">
      <t>ブンルイ</t>
    </rPh>
    <rPh sb="8" eb="11">
      <t>チュウブンルイ</t>
    </rPh>
    <phoneticPr fontId="2"/>
  </si>
  <si>
    <t>住  所</t>
    <rPh sb="0" eb="1">
      <t>スミ</t>
    </rPh>
    <rPh sb="3" eb="4">
      <t>トコロ</t>
    </rPh>
    <phoneticPr fontId="2"/>
  </si>
  <si>
    <t xml:space="preserve">   事業計画書のとおり</t>
    <phoneticPr fontId="2"/>
  </si>
  <si>
    <t>３　交付申請額（千円未満切捨て）</t>
    <phoneticPr fontId="2"/>
  </si>
  <si>
    <t>８　誓約事項</t>
    <rPh sb="2" eb="4">
      <t>セイヤク</t>
    </rPh>
    <rPh sb="4" eb="6">
      <t>ジコウ</t>
    </rPh>
    <phoneticPr fontId="2"/>
  </si>
  <si>
    <t xml:space="preserve"> 次の事項について相違ないことを誓約します。</t>
    <rPh sb="1" eb="2">
      <t>ツギ</t>
    </rPh>
    <rPh sb="3" eb="5">
      <t>ジコウ</t>
    </rPh>
    <rPh sb="9" eb="11">
      <t>ソウイ</t>
    </rPh>
    <rPh sb="16" eb="18">
      <t>セイヤク</t>
    </rPh>
    <phoneticPr fontId="2"/>
  </si>
  <si>
    <t>(1) 過去２年以内に銀行取引停止処分を受けていないこと。</t>
    <phoneticPr fontId="2"/>
  </si>
  <si>
    <t>(2) 過去６か月以内に不渡手形又は不渡小切手を出していないこと。</t>
    <phoneticPr fontId="2"/>
  </si>
  <si>
    <t>(3) 次の申立てがなされていないこと。</t>
    <phoneticPr fontId="2"/>
  </si>
  <si>
    <t>ア 破産法（平成16年法律第75号）第18条又は第19条に基づく破産手続開始の申立て</t>
    <phoneticPr fontId="2"/>
  </si>
  <si>
    <t>イ 会社更生法（平成14年法律第154号）第17条に基づく更生手続開始の申立て</t>
    <phoneticPr fontId="2"/>
  </si>
  <si>
    <t>ウ 民事再生法（平成11年法律第225号）第21条に基づく再生手続開始の申立て</t>
    <phoneticPr fontId="2"/>
  </si>
  <si>
    <t>(4) 債務不履行により、所有する資産に対し、仮差押命令、差押命令、保全差押又は</t>
    <phoneticPr fontId="2"/>
  </si>
  <si>
    <t xml:space="preserve"> 競売開始決定がなされていないこと。</t>
    <phoneticPr fontId="2"/>
  </si>
  <si>
    <t>（債務超過の状況にないこと。）。</t>
  </si>
  <si>
    <t xml:space="preserve"> でないこと。</t>
    <phoneticPr fontId="2"/>
  </si>
  <si>
    <t>←金額欄、入力規則あり（０より大きい整数）、R列条件付き書式設定あり（M&lt;Rの場合赤く網掛け）</t>
    <rPh sb="1" eb="3">
      <t>キンガク</t>
    </rPh>
    <rPh sb="3" eb="4">
      <t>ラン</t>
    </rPh>
    <rPh sb="5" eb="7">
      <t>ニュウリョク</t>
    </rPh>
    <rPh sb="7" eb="9">
      <t>キソク</t>
    </rPh>
    <rPh sb="15" eb="16">
      <t>ダイ</t>
    </rPh>
    <rPh sb="18" eb="20">
      <t>セイスウ</t>
    </rPh>
    <rPh sb="23" eb="24">
      <t>レツ</t>
    </rPh>
    <rPh sb="24" eb="26">
      <t>ジョウケン</t>
    </rPh>
    <rPh sb="26" eb="27">
      <t>ツ</t>
    </rPh>
    <rPh sb="28" eb="30">
      <t>ショシキ</t>
    </rPh>
    <rPh sb="30" eb="32">
      <t>セッテイ</t>
    </rPh>
    <rPh sb="39" eb="41">
      <t>バアイ</t>
    </rPh>
    <rPh sb="41" eb="42">
      <t>アカ</t>
    </rPh>
    <rPh sb="43" eb="45">
      <t>アミカ</t>
    </rPh>
    <phoneticPr fontId="2"/>
  </si>
  <si>
    <r>
      <rPr>
        <sz val="10"/>
        <color theme="1"/>
        <rFont val="ＭＳ 明朝"/>
        <family val="1"/>
        <charset val="128"/>
      </rPr>
      <t>左記のうち補助
対象経費</t>
    </r>
    <r>
      <rPr>
        <sz val="8"/>
        <color theme="1"/>
        <rFont val="ＭＳ 明朝"/>
        <family val="1"/>
        <charset val="128"/>
      </rPr>
      <t>（税抜）</t>
    </r>
    <rPh sb="0" eb="2">
      <t>サキ</t>
    </rPh>
    <rPh sb="5" eb="7">
      <t>ホジョ</t>
    </rPh>
    <rPh sb="8" eb="10">
      <t>タイショウ</t>
    </rPh>
    <rPh sb="10" eb="12">
      <t>ケイヒ</t>
    </rPh>
    <rPh sb="13" eb="14">
      <t>ゼイ</t>
    </rPh>
    <rPh sb="14" eb="15">
      <t>ヌ</t>
    </rPh>
    <phoneticPr fontId="2"/>
  </si>
  <si>
    <r>
      <rPr>
        <sz val="10"/>
        <color theme="1"/>
        <rFont val="ＭＳ 明朝"/>
        <family val="1"/>
        <charset val="128"/>
      </rPr>
      <t>事業に要する
費用</t>
    </r>
    <r>
      <rPr>
        <sz val="9"/>
        <color theme="1"/>
        <rFont val="ＭＳ 明朝"/>
        <family val="1"/>
        <charset val="128"/>
      </rPr>
      <t>（税抜）</t>
    </r>
    <rPh sb="0" eb="2">
      <t>ジギョウ</t>
    </rPh>
    <rPh sb="3" eb="4">
      <t>ヨウ</t>
    </rPh>
    <rPh sb="7" eb="9">
      <t>ヒヨウ</t>
    </rPh>
    <rPh sb="10" eb="11">
      <t>ゼイ</t>
    </rPh>
    <rPh sb="11" eb="12">
      <t>ヌ</t>
    </rPh>
    <phoneticPr fontId="2"/>
  </si>
  <si>
    <t>←端数値引き（マイナス値）が入る可能性があるため、条件付き書式なし</t>
    <rPh sb="1" eb="3">
      <t>ハスウ</t>
    </rPh>
    <rPh sb="3" eb="5">
      <t>ネビ</t>
    </rPh>
    <rPh sb="11" eb="12">
      <t>アタイ</t>
    </rPh>
    <rPh sb="14" eb="15">
      <t>ハイ</t>
    </rPh>
    <rPh sb="16" eb="19">
      <t>カノウセイ</t>
    </rPh>
    <rPh sb="25" eb="28">
      <t>ジョウケンツ</t>
    </rPh>
    <rPh sb="29" eb="31">
      <t>ショシキ</t>
    </rPh>
    <phoneticPr fontId="2"/>
  </si>
  <si>
    <t>発注・契約予定日：</t>
    <rPh sb="0" eb="2">
      <t>ハッチュウ</t>
    </rPh>
    <rPh sb="3" eb="5">
      <t>ケイヤク</t>
    </rPh>
    <rPh sb="5" eb="7">
      <t>ヨテイ</t>
    </rPh>
    <rPh sb="7" eb="8">
      <t>ヒ</t>
    </rPh>
    <phoneticPr fontId="2"/>
  </si>
  <si>
    <t>設計期間：　月　日～　月　日</t>
    <rPh sb="0" eb="2">
      <t>セッケイ</t>
    </rPh>
    <rPh sb="2" eb="4">
      <t>キカン</t>
    </rPh>
    <rPh sb="6" eb="7">
      <t>ガツ</t>
    </rPh>
    <rPh sb="8" eb="9">
      <t>ニチ</t>
    </rPh>
    <rPh sb="11" eb="12">
      <t>ガツ</t>
    </rPh>
    <rPh sb="13" eb="14">
      <t>ニチ</t>
    </rPh>
    <phoneticPr fontId="2"/>
  </si>
  <si>
    <t>工事期間：　月　日～　月　日</t>
    <rPh sb="0" eb="2">
      <t>コウジ</t>
    </rPh>
    <rPh sb="2" eb="4">
      <t>キカン</t>
    </rPh>
    <rPh sb="6" eb="7">
      <t>ガツ</t>
    </rPh>
    <rPh sb="8" eb="9">
      <t>ニチ</t>
    </rPh>
    <rPh sb="11" eb="12">
      <t>ガツ</t>
    </rPh>
    <rPh sb="13" eb="14">
      <t>ニチ</t>
    </rPh>
    <phoneticPr fontId="2"/>
  </si>
  <si>
    <t>神奈川県スマートファクトリー促進補助金交付申請書</t>
    <phoneticPr fontId="2"/>
  </si>
  <si>
    <t>　神奈川県スマートファクトリー促進補助金の交付を受けたいので、関係書類を添えて申請します。</t>
    <phoneticPr fontId="2"/>
  </si>
  <si>
    <t>(9) 登記事項証明書の写し（３か月以内のもの）</t>
    <phoneticPr fontId="2"/>
  </si>
  <si>
    <t>会社の名称</t>
    <rPh sb="0" eb="2">
      <t>カイシャ</t>
    </rPh>
    <phoneticPr fontId="2"/>
  </si>
  <si>
    <t>※補助金交付申請額は、補助対象経費（税抜）合計の1/3以内の額（1,000円未満切捨て）又は　900万円のいずれか低い金額となります。</t>
    <rPh sb="18" eb="19">
      <t>ゼイ</t>
    </rPh>
    <rPh sb="19" eb="20">
      <t>ヌ</t>
    </rPh>
    <rPh sb="40" eb="42">
      <t>キリス</t>
    </rPh>
    <rPh sb="44" eb="45">
      <t>マタ</t>
    </rPh>
    <rPh sb="50" eb="52">
      <t>マンエン</t>
    </rPh>
    <rPh sb="57" eb="58">
      <t>ヒク</t>
    </rPh>
    <rPh sb="59" eb="61">
      <t>キンガク</t>
    </rPh>
    <phoneticPr fontId="2"/>
  </si>
  <si>
    <t>４　EMS導入による改善の概要</t>
    <rPh sb="5" eb="7">
      <t>ドウニュウ</t>
    </rPh>
    <phoneticPr fontId="2"/>
  </si>
  <si>
    <t>No.</t>
    <phoneticPr fontId="2"/>
  </si>
  <si>
    <t>(5) 補助事業を円滑に遂行できる安定的かつ健全な財政能力を有すること</t>
    <phoneticPr fontId="2"/>
  </si>
  <si>
    <t>(6) 租税（県税を除く。）を滞納していないこと。</t>
    <rPh sb="4" eb="6">
      <t>ソゼイ</t>
    </rPh>
    <rPh sb="7" eb="8">
      <t>ケン</t>
    </rPh>
    <rPh sb="8" eb="9">
      <t>ゼイ</t>
    </rPh>
    <rPh sb="10" eb="11">
      <t>ノゾ</t>
    </rPh>
    <phoneticPr fontId="2"/>
  </si>
  <si>
    <t>(7) 県が措置する指名停止期間中の者でないこと。</t>
    <phoneticPr fontId="2"/>
  </si>
  <si>
    <t>(8) 地方自治法施行令（昭和22年政令第16号）第167条の４の規定に該当する者</t>
    <phoneticPr fontId="2"/>
  </si>
  <si>
    <t>会社名</t>
    <rPh sb="0" eb="2">
      <t>カイシャ</t>
    </rPh>
    <phoneticPr fontId="2"/>
  </si>
  <si>
    <t>代表者　職・氏名</t>
    <rPh sb="0" eb="3">
      <t>ダイヒョウシャ</t>
    </rPh>
    <rPh sb="4" eb="5">
      <t>ショク</t>
    </rPh>
    <rPh sb="6" eb="8">
      <t>シメイ</t>
    </rPh>
    <phoneticPr fontId="2"/>
  </si>
  <si>
    <t>(2) 役員等氏名一覧表（第１号様式別紙様式２）</t>
    <phoneticPr fontId="2"/>
  </si>
  <si>
    <t>(3) 原油換算エネルギー使用量の算定資料</t>
    <rPh sb="17" eb="19">
      <t>サンテイ</t>
    </rPh>
    <rPh sb="19" eb="21">
      <t>シリョウ</t>
    </rPh>
    <phoneticPr fontId="2"/>
  </si>
  <si>
    <t>(4) 現況写真</t>
    <phoneticPr fontId="2"/>
  </si>
  <si>
    <t>５　EMSの法定耐用年数（空欄に必要事項を記入）</t>
    <rPh sb="6" eb="8">
      <t>ホウテイ</t>
    </rPh>
    <rPh sb="8" eb="10">
      <t>タイヨウ</t>
    </rPh>
    <rPh sb="10" eb="12">
      <t>ネンスウ</t>
    </rPh>
    <rPh sb="13" eb="15">
      <t>クウラン</t>
    </rPh>
    <rPh sb="16" eb="18">
      <t>ヒツヨウ</t>
    </rPh>
    <rPh sb="18" eb="20">
      <t>ジコウ</t>
    </rPh>
    <rPh sb="21" eb="23">
      <t>キニュウ</t>
    </rPh>
    <phoneticPr fontId="2"/>
  </si>
  <si>
    <t>導入設備</t>
    <rPh sb="0" eb="2">
      <t>ドウニュウ</t>
    </rPh>
    <rPh sb="2" eb="4">
      <t>セツビ</t>
    </rPh>
    <phoneticPr fontId="2"/>
  </si>
  <si>
    <t>※導入設備が複数ある場合は、このシートをコピーしてください。</t>
    <rPh sb="1" eb="3">
      <t>ドウニュウ</t>
    </rPh>
    <rPh sb="3" eb="5">
      <t>セツビ</t>
    </rPh>
    <rPh sb="6" eb="8">
      <t>フクスウ</t>
    </rPh>
    <rPh sb="10" eb="12">
      <t>バアイ</t>
    </rPh>
    <phoneticPr fontId="2"/>
  </si>
  <si>
    <t>遠景（導入設備の設置予定場所の周囲２～３ｍ程度の状況が分かる写真を添付）</t>
    <rPh sb="0" eb="2">
      <t>エンケイ</t>
    </rPh>
    <rPh sb="3" eb="5">
      <t>ドウニュウ</t>
    </rPh>
    <rPh sb="5" eb="7">
      <t>セツビ</t>
    </rPh>
    <rPh sb="8" eb="10">
      <t>セッチ</t>
    </rPh>
    <rPh sb="10" eb="12">
      <t>ヨテイ</t>
    </rPh>
    <rPh sb="12" eb="14">
      <t>バショ</t>
    </rPh>
    <rPh sb="15" eb="17">
      <t>シュウイ</t>
    </rPh>
    <rPh sb="21" eb="23">
      <t>テイド</t>
    </rPh>
    <rPh sb="24" eb="26">
      <t>ジョウキョウ</t>
    </rPh>
    <rPh sb="27" eb="28">
      <t>ワ</t>
    </rPh>
    <rPh sb="30" eb="32">
      <t>シャシン</t>
    </rPh>
    <rPh sb="33" eb="35">
      <t>テンプ</t>
    </rPh>
    <phoneticPr fontId="2"/>
  </si>
  <si>
    <t>近景（導入設備の設置予定場所近傍が分かる写真を添付）</t>
    <rPh sb="0" eb="2">
      <t>キンケイ</t>
    </rPh>
    <rPh sb="3" eb="5">
      <t>ドウニュウ</t>
    </rPh>
    <rPh sb="14" eb="16">
      <t>キンボウ</t>
    </rPh>
    <phoneticPr fontId="2"/>
  </si>
  <si>
    <t>※補助対象工場等が複数ある場合は、このシートをコピーしてください。</t>
    <rPh sb="5" eb="7">
      <t>コウジョウ</t>
    </rPh>
    <rPh sb="7" eb="8">
      <t>トウ</t>
    </rPh>
    <phoneticPr fontId="2"/>
  </si>
  <si>
    <t>調整費(d)</t>
    <rPh sb="0" eb="3">
      <t>チョウセイヒ</t>
    </rPh>
    <phoneticPr fontId="2"/>
  </si>
  <si>
    <t>EMSによる
管理対象設備</t>
    <rPh sb="7" eb="9">
      <t>カンリ</t>
    </rPh>
    <rPh sb="9" eb="11">
      <t>タイショウ</t>
    </rPh>
    <rPh sb="11" eb="13">
      <t>セツビ</t>
    </rPh>
    <phoneticPr fontId="2"/>
  </si>
  <si>
    <t>原油換算エネルギー使用量等簡易計算表（原油換算エネルギー使用量の算定資料）</t>
    <rPh sb="0" eb="2">
      <t>ゲンユ</t>
    </rPh>
    <rPh sb="2" eb="4">
      <t>カンサン</t>
    </rPh>
    <rPh sb="9" eb="12">
      <t>シヨウリョウ</t>
    </rPh>
    <rPh sb="12" eb="13">
      <t>トウ</t>
    </rPh>
    <rPh sb="13" eb="15">
      <t>カンイ</t>
    </rPh>
    <rPh sb="15" eb="17">
      <t>ケイサン</t>
    </rPh>
    <rPh sb="17" eb="18">
      <t>ヒョウ</t>
    </rPh>
    <rPh sb="19" eb="21">
      <t>ゲンユ</t>
    </rPh>
    <rPh sb="21" eb="23">
      <t>カンサン</t>
    </rPh>
    <rPh sb="28" eb="31">
      <t>シヨウリョウ</t>
    </rPh>
    <rPh sb="32" eb="34">
      <t>サンテイ</t>
    </rPh>
    <rPh sb="34" eb="36">
      <t>シリョウ</t>
    </rPh>
    <phoneticPr fontId="7"/>
  </si>
  <si>
    <r>
      <t>　この様式は、事業活動におけるエネルギー使用量をもとに「原油換算エネルギー使用量」を算出するためのものです。</t>
    </r>
    <r>
      <rPr>
        <b/>
        <sz val="12"/>
        <rFont val="ＭＳ Ｐゴシック"/>
        <family val="3"/>
        <charset val="128"/>
      </rPr>
      <t xml:space="preserve">
　前年度（4月1日～3月31日）１年間における、神奈川県内に設置しているすべての工場、オフィス、店舗などのエネルギー使用量の合計量(①)と、補助対象工場等のエネルギー使用量の合計量(①')をエネルギー種ごとに入力</t>
    </r>
    <r>
      <rPr>
        <sz val="12"/>
        <color theme="1"/>
        <rFont val="ＭＳ Ｐゴシック"/>
        <family val="3"/>
        <charset val="128"/>
        <scheme val="minor"/>
      </rPr>
      <t>してください（</t>
    </r>
    <r>
      <rPr>
        <b/>
        <u/>
        <sz val="12"/>
        <color theme="1"/>
        <rFont val="ＭＳ Ｐゴシック"/>
        <family val="3"/>
        <charset val="128"/>
        <scheme val="minor"/>
      </rPr>
      <t>単位に注意！</t>
    </r>
    <r>
      <rPr>
        <sz val="12"/>
        <color theme="1"/>
        <rFont val="ＭＳ Ｐゴシック"/>
        <family val="3"/>
        <charset val="128"/>
        <scheme val="minor"/>
      </rPr>
      <t>）。※補助対象工場等が複数ある場合は、このシートをコピーしてください。</t>
    </r>
    <rPh sb="3" eb="5">
      <t>ヨウシキ</t>
    </rPh>
    <rPh sb="7" eb="9">
      <t>ジギョウ</t>
    </rPh>
    <rPh sb="9" eb="11">
      <t>カツドウ</t>
    </rPh>
    <rPh sb="20" eb="23">
      <t>シヨウリョウ</t>
    </rPh>
    <rPh sb="28" eb="30">
      <t>ゲンユ</t>
    </rPh>
    <rPh sb="30" eb="32">
      <t>カンサン</t>
    </rPh>
    <rPh sb="37" eb="40">
      <t>シヨウリョウ</t>
    </rPh>
    <rPh sb="42" eb="44">
      <t>サンシュツ</t>
    </rPh>
    <rPh sb="79" eb="83">
      <t>カナガワケン</t>
    </rPh>
    <rPh sb="83" eb="84">
      <t>ナイ</t>
    </rPh>
    <rPh sb="85" eb="87">
      <t>セッチ</t>
    </rPh>
    <rPh sb="95" eb="97">
      <t>コウジョウ</t>
    </rPh>
    <rPh sb="103" eb="105">
      <t>テンポ</t>
    </rPh>
    <rPh sb="113" eb="116">
      <t>シヨウリョウ</t>
    </rPh>
    <rPh sb="117" eb="119">
      <t>ゴウケイ</t>
    </rPh>
    <rPh sb="119" eb="120">
      <t>リョウ</t>
    </rPh>
    <rPh sb="129" eb="131">
      <t>コウジョウ</t>
    </rPh>
    <rPh sb="131" eb="132">
      <t>ナド</t>
    </rPh>
    <rPh sb="155" eb="156">
      <t>シュ</t>
    </rPh>
    <rPh sb="159" eb="161">
      <t>ニュウリョク</t>
    </rPh>
    <rPh sb="168" eb="170">
      <t>タンイ</t>
    </rPh>
    <rPh sb="171" eb="173">
      <t>チュウイ</t>
    </rPh>
    <phoneticPr fontId="7"/>
  </si>
  <si>
    <r>
      <t xml:space="preserve">うち
補助対象工場等分
</t>
    </r>
    <r>
      <rPr>
        <sz val="10"/>
        <rFont val="ＭＳ Ｐゴシック"/>
        <family val="3"/>
        <charset val="128"/>
      </rPr>
      <t>①'</t>
    </r>
    <rPh sb="3" eb="5">
      <t>ホジョ</t>
    </rPh>
    <rPh sb="5" eb="7">
      <t>タイショウ</t>
    </rPh>
    <rPh sb="7" eb="10">
      <t>コウジョウナド</t>
    </rPh>
    <rPh sb="10" eb="11">
      <t>ブン</t>
    </rPh>
    <phoneticPr fontId="2"/>
  </si>
  <si>
    <r>
      <t xml:space="preserve">うち
補助対象工場等分
</t>
    </r>
    <r>
      <rPr>
        <sz val="10"/>
        <rFont val="ＭＳ Ｐゴシック"/>
        <family val="3"/>
        <charset val="128"/>
      </rPr>
      <t>(①'×②×0.0258)</t>
    </r>
    <rPh sb="3" eb="5">
      <t>ホジョ</t>
    </rPh>
    <rPh sb="5" eb="7">
      <t>タイショウ</t>
    </rPh>
    <rPh sb="7" eb="9">
      <t>コウジョウ</t>
    </rPh>
    <rPh sb="9" eb="10">
      <t>ナド</t>
    </rPh>
    <rPh sb="10" eb="11">
      <t>ブン</t>
    </rPh>
    <phoneticPr fontId="2"/>
  </si>
  <si>
    <r>
      <t>うち
補助対象工場等分</t>
    </r>
    <r>
      <rPr>
        <sz val="10"/>
        <rFont val="ＭＳ Ｐゴシック"/>
        <family val="3"/>
        <charset val="128"/>
      </rPr>
      <t xml:space="preserve">
(①'×②×③(×④))※</t>
    </r>
    <rPh sb="3" eb="5">
      <t>ホジョ</t>
    </rPh>
    <rPh sb="5" eb="7">
      <t>タイショウ</t>
    </rPh>
    <rPh sb="7" eb="10">
      <t>コウジョウナド</t>
    </rPh>
    <rPh sb="10" eb="11">
      <t>ブン</t>
    </rPh>
    <phoneticPr fontId="2"/>
  </si>
  <si>
    <t>電気事業者別排出係数（特定排出者の温室効果ガス排出量算定用－Ｒ３年度実績－Ｒ５．１．24環境省・経済産業省公表値）のうち、Ａ0269 東京電力エナジーパートナー㈱の基礎排出係数を使用</t>
    <rPh sb="0" eb="2">
      <t>デンキ</t>
    </rPh>
    <rPh sb="2" eb="4">
      <t>ジギョウ</t>
    </rPh>
    <rPh sb="4" eb="5">
      <t>シャ</t>
    </rPh>
    <rPh sb="5" eb="6">
      <t>ベツ</t>
    </rPh>
    <rPh sb="6" eb="8">
      <t>ハイシュツ</t>
    </rPh>
    <rPh sb="8" eb="10">
      <t>ケイスウ</t>
    </rPh>
    <rPh sb="11" eb="13">
      <t>トクテイ</t>
    </rPh>
    <rPh sb="13" eb="15">
      <t>ハイシュツ</t>
    </rPh>
    <rPh sb="15" eb="16">
      <t>シャ</t>
    </rPh>
    <rPh sb="17" eb="19">
      <t>オンシツ</t>
    </rPh>
    <rPh sb="19" eb="21">
      <t>コウカ</t>
    </rPh>
    <rPh sb="23" eb="25">
      <t>ハイシュツ</t>
    </rPh>
    <rPh sb="25" eb="26">
      <t>リョウ</t>
    </rPh>
    <rPh sb="26" eb="28">
      <t>サンテイ</t>
    </rPh>
    <rPh sb="28" eb="29">
      <t>ヨウ</t>
    </rPh>
    <rPh sb="32" eb="34">
      <t>ネンド</t>
    </rPh>
    <rPh sb="34" eb="36">
      <t>ジッセキ</t>
    </rPh>
    <rPh sb="44" eb="46">
      <t>カンキョウ</t>
    </rPh>
    <rPh sb="46" eb="47">
      <t>ショウ</t>
    </rPh>
    <rPh sb="48" eb="50">
      <t>ケイザイ</t>
    </rPh>
    <rPh sb="50" eb="53">
      <t>サンギョウショウ</t>
    </rPh>
    <rPh sb="53" eb="55">
      <t>コウヒョウ</t>
    </rPh>
    <rPh sb="55" eb="56">
      <t>アタイ</t>
    </rPh>
    <rPh sb="67" eb="69">
      <t>トウキョウ</t>
    </rPh>
    <rPh sb="69" eb="71">
      <t>デンリョク</t>
    </rPh>
    <rPh sb="82" eb="84">
      <t>キソ</t>
    </rPh>
    <rPh sb="84" eb="86">
      <t>ハイシュツ</t>
    </rPh>
    <rPh sb="86" eb="88">
      <t>ケイスウ</t>
    </rPh>
    <rPh sb="89" eb="91">
      <t>シヨウ</t>
    </rPh>
    <phoneticPr fontId="2"/>
  </si>
  <si>
    <t>2023ver1.0</t>
    <phoneticPr fontId="7"/>
  </si>
  <si>
    <t>　なお、別紙様式１の「８　誓約事項」について相違ないことを誓約するとともに、暴力団又は暴力団員でないことを確認するため、役員等氏名一覧表（第１号様式別紙様式２）に記載した情報を神奈川県警察本部に照会することについて異議ありません。</t>
    <rPh sb="4" eb="6">
      <t>ベッシ</t>
    </rPh>
    <rPh sb="6" eb="8">
      <t>ヨウシキ</t>
    </rPh>
    <rPh sb="107" eb="109">
      <t>イギ</t>
    </rPh>
    <phoneticPr fontId="2"/>
  </si>
  <si>
    <t>(6) 導入設備等の設計書及び仕様書、カタログ</t>
    <phoneticPr fontId="2"/>
  </si>
  <si>
    <t>(8) 神奈川県スマートファクトリー促進事業の採択通知の写し</t>
    <rPh sb="4" eb="8">
      <t>カナガワケン</t>
    </rPh>
    <phoneticPr fontId="2"/>
  </si>
  <si>
    <r>
      <t>工事施工者（予定）</t>
    </r>
    <r>
      <rPr>
        <sz val="9"/>
        <color theme="1"/>
        <rFont val="ＭＳ 明朝"/>
        <family val="1"/>
        <charset val="128"/>
      </rPr>
      <t>※複数記載可</t>
    </r>
    <rPh sb="10" eb="12">
      <t>フクスウ</t>
    </rPh>
    <rPh sb="12" eb="14">
      <t>キサイ</t>
    </rPh>
    <rPh sb="14" eb="15">
      <t>カ</t>
    </rPh>
    <phoneticPr fontId="2"/>
  </si>
  <si>
    <t>神奈川県スマートファクトリー促進事業　採択通知日</t>
    <rPh sb="0" eb="4">
      <t>カナガワケン</t>
    </rPh>
    <rPh sb="23" eb="24">
      <t>ビ</t>
    </rPh>
    <phoneticPr fontId="2"/>
  </si>
  <si>
    <r>
      <t>前年度のエネルギー起源CO</t>
    </r>
    <r>
      <rPr>
        <sz val="8"/>
        <color theme="1"/>
        <rFont val="ＭＳ 明朝"/>
        <family val="1"/>
        <charset val="128"/>
      </rPr>
      <t>2</t>
    </r>
    <r>
      <rPr>
        <sz val="11"/>
        <color theme="1"/>
        <rFont val="ＭＳ 明朝"/>
        <family val="1"/>
        <charset val="128"/>
      </rPr>
      <t>排出量</t>
    </r>
    <rPh sb="9" eb="11">
      <t>キゲン</t>
    </rPh>
    <rPh sb="14" eb="16">
      <t>ハイシュツ</t>
    </rPh>
    <rPh sb="16" eb="17">
      <t>リョウ</t>
    </rPh>
    <phoneticPr fontId="2"/>
  </si>
  <si>
    <r>
      <t>　神奈川県スマートファクトリー促進事業で提案を受けた</t>
    </r>
    <r>
      <rPr>
        <u/>
        <sz val="11"/>
        <color theme="1"/>
        <rFont val="ＭＳ 明朝"/>
        <family val="1"/>
        <charset val="128"/>
      </rPr>
      <t>EMSの運用対策について、今後、取り組む予定があれば記載</t>
    </r>
    <r>
      <rPr>
        <sz val="11"/>
        <color theme="1"/>
        <rFont val="ＭＳ 明朝"/>
        <family val="1"/>
        <charset val="128"/>
      </rPr>
      <t>してください。ただし、</t>
    </r>
    <r>
      <rPr>
        <u/>
        <sz val="11"/>
        <color theme="1"/>
        <rFont val="ＭＳ 明朝"/>
        <family val="1"/>
        <charset val="128"/>
      </rPr>
      <t>運用対策に係る費用は、補助対象外</t>
    </r>
    <r>
      <rPr>
        <sz val="11"/>
        <color theme="1"/>
        <rFont val="ＭＳ 明朝"/>
        <family val="1"/>
        <charset val="128"/>
      </rPr>
      <t xml:space="preserve">となります。
</t>
    </r>
    <r>
      <rPr>
        <sz val="10"/>
        <color theme="1"/>
        <rFont val="ＭＳ 明朝"/>
        <family val="1"/>
        <charset val="128"/>
      </rPr>
      <t>※補助金交付要綱第23条において、補助事業者は、神奈川県スマートファクトリー促進事業で提案を受けたEMSの運用に係る改善対策の実施に努めなければならない（運用に係る改善対策の提案を受けていない場合を除く。）こととしていますので、この機に、積極的に運用対策も実施してください。</t>
    </r>
    <rPh sb="1" eb="5">
      <t>カナガワケン</t>
    </rPh>
    <rPh sb="15" eb="19">
      <t>ソクシンジギョウ</t>
    </rPh>
    <rPh sb="20" eb="22">
      <t>テイアン</t>
    </rPh>
    <rPh sb="23" eb="24">
      <t>ウ</t>
    </rPh>
    <rPh sb="30" eb="32">
      <t>ウンヨウ</t>
    </rPh>
    <rPh sb="32" eb="34">
      <t>タイサク</t>
    </rPh>
    <rPh sb="39" eb="41">
      <t>コンゴ</t>
    </rPh>
    <rPh sb="42" eb="43">
      <t>ト</t>
    </rPh>
    <rPh sb="44" eb="45">
      <t>ク</t>
    </rPh>
    <rPh sb="46" eb="48">
      <t>ヨテイ</t>
    </rPh>
    <rPh sb="52" eb="54">
      <t>キサイ</t>
    </rPh>
    <rPh sb="65" eb="67">
      <t>ウンヨウ</t>
    </rPh>
    <rPh sb="67" eb="69">
      <t>タイサク</t>
    </rPh>
    <rPh sb="70" eb="71">
      <t>カカ</t>
    </rPh>
    <rPh sb="72" eb="74">
      <t>ヒヨウ</t>
    </rPh>
    <rPh sb="76" eb="78">
      <t>ホジョ</t>
    </rPh>
    <rPh sb="78" eb="80">
      <t>タイショウ</t>
    </rPh>
    <rPh sb="80" eb="81">
      <t>ガイ</t>
    </rPh>
    <rPh sb="90" eb="93">
      <t>ホジョキン</t>
    </rPh>
    <rPh sb="93" eb="95">
      <t>コウフ</t>
    </rPh>
    <rPh sb="95" eb="97">
      <t>ヨウコウ</t>
    </rPh>
    <rPh sb="97" eb="98">
      <t>ダイ</t>
    </rPh>
    <rPh sb="100" eb="101">
      <t>ジョウ</t>
    </rPh>
    <rPh sb="113" eb="117">
      <t>カナガワケン</t>
    </rPh>
    <rPh sb="127" eb="131">
      <t>ソクシンジギョウ</t>
    </rPh>
    <rPh sb="188" eb="189">
      <t>ノゾ</t>
    </rPh>
    <rPh sb="205" eb="206">
      <t>キ</t>
    </rPh>
    <rPh sb="208" eb="211">
      <t>セッキョクテキ</t>
    </rPh>
    <rPh sb="212" eb="214">
      <t>ウンヨウ</t>
    </rPh>
    <rPh sb="214" eb="216">
      <t>タイサク</t>
    </rPh>
    <rPh sb="217" eb="219">
      <t>ジッシ</t>
    </rPh>
    <phoneticPr fontId="2"/>
  </si>
  <si>
    <t>(9) 補助事業の経費に関して、神奈川県スマートファクトリー促進補助金交付要綱</t>
    <rPh sb="16" eb="20">
      <t>カナガワケン</t>
    </rPh>
    <rPh sb="30" eb="32">
      <t>ソクシン</t>
    </rPh>
    <rPh sb="32" eb="35">
      <t>ホジョキン</t>
    </rPh>
    <phoneticPr fontId="2"/>
  </si>
  <si>
    <t>で定める補助金以外の一切の補助金（県内市町村が交付する補助金を除く。）</t>
    <phoneticPr fontId="2"/>
  </si>
  <si>
    <t>を受給していないこと。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</si>
</sst>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_);[Red]\(#,##0.0\)"/>
    <numFmt numFmtId="178" formatCode="0_);[Red]\(0\)"/>
    <numFmt numFmtId="179" formatCode="#,##0_);[Red]\(#,##0\)"/>
    <numFmt numFmtId="180" formatCode="#,##0.0000_);[Red]\(#,##0.0000\)"/>
    <numFmt numFmtId="181" formatCode="#,##0.00_);[Red]\(#,##0.00\)"/>
    <numFmt numFmtId="182" formatCode="#,##0.000_);[Red]\(#,##0.000\)"/>
    <numFmt numFmtId="183" formatCode="#,##0.000000_);[Red]\(#,##0.000000\)"/>
    <numFmt numFmtId="184" formatCode="@&quot;.&quot;"/>
    <numFmt numFmtId="185" formatCode="##."/>
    <numFmt numFmtId="186" formatCode="0_ "/>
    <numFmt numFmtId="187" formatCode="#,##0.0_ "/>
  </numFmts>
  <fonts count="36"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ゴシック"/>
      <family val="3"/>
      <charset val="128"/>
    </font>
    <font>
      <sz val="11"/>
      <color theme="1"/>
      <name val="ＭＳ ゴシック"/>
      <family val="3"/>
      <charset val="128"/>
    </font>
    <font>
      <vertAlign val="subscript"/>
      <sz val="11"/>
      <color theme="1"/>
      <name val="ＭＳ 明朝"/>
      <family val="1"/>
      <charset val="128"/>
    </font>
    <font>
      <sz val="6"/>
      <name val="ＭＳ Ｐゴシック"/>
      <family val="3"/>
      <charset val="128"/>
    </font>
    <font>
      <b/>
      <sz val="11"/>
      <color theme="1"/>
      <name val="ＭＳ 明朝"/>
      <family val="1"/>
      <charset val="128"/>
    </font>
    <font>
      <sz val="11"/>
      <color theme="1"/>
      <name val="ＭＳ Ｐ明朝"/>
      <family val="1"/>
      <charset val="128"/>
    </font>
    <font>
      <u/>
      <sz val="11"/>
      <color theme="1"/>
      <name val="ＭＳ 明朝"/>
      <family val="1"/>
      <charset val="128"/>
    </font>
    <font>
      <sz val="11"/>
      <color theme="1"/>
      <name val="ＭＳ Ｐゴシック"/>
      <family val="3"/>
      <charset val="128"/>
    </font>
    <font>
      <sz val="10"/>
      <color theme="1"/>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b/>
      <vertAlign val="subscript"/>
      <sz val="11"/>
      <name val="ＭＳ Ｐゴシック"/>
      <family val="3"/>
      <charset val="128"/>
    </font>
    <font>
      <sz val="11"/>
      <name val="ＭＳ 明朝"/>
      <family val="1"/>
      <charset val="128"/>
    </font>
    <font>
      <b/>
      <sz val="14"/>
      <name val="ＭＳ Ｐゴシック"/>
      <family val="3"/>
      <charset val="128"/>
    </font>
    <font>
      <sz val="6"/>
      <color theme="1"/>
      <name val="ＭＳ 明朝"/>
      <family val="1"/>
      <charset val="128"/>
    </font>
    <font>
      <sz val="12"/>
      <color theme="1"/>
      <name val="ＭＳ Ｐゴシック"/>
      <family val="3"/>
      <charset val="128"/>
      <scheme val="minor"/>
    </font>
    <font>
      <b/>
      <u/>
      <sz val="12"/>
      <color theme="1"/>
      <name val="ＭＳ Ｐゴシック"/>
      <family val="3"/>
      <charset val="128"/>
      <scheme val="minor"/>
    </font>
    <font>
      <sz val="7"/>
      <color theme="1"/>
      <name val="ＭＳ Ｐ明朝"/>
      <family val="1"/>
      <charset val="128"/>
    </font>
    <font>
      <u/>
      <sz val="10"/>
      <color theme="1"/>
      <name val="ＭＳ 明朝"/>
      <family val="1"/>
      <charset val="128"/>
    </font>
    <font>
      <b/>
      <u/>
      <sz val="10"/>
      <color theme="1"/>
      <name val="ＭＳ 明朝"/>
      <family val="1"/>
      <charset val="128"/>
    </font>
    <font>
      <sz val="8"/>
      <color theme="1"/>
      <name val="ＭＳ 明朝"/>
      <family val="1"/>
      <charset val="128"/>
    </font>
    <font>
      <sz val="9"/>
      <color theme="1"/>
      <name val="ＭＳ Ｐ明朝"/>
      <family val="1"/>
      <charset val="128"/>
    </font>
    <font>
      <sz val="12"/>
      <color theme="1"/>
      <name val="ＭＳ 明朝"/>
      <family val="1"/>
      <charset val="128"/>
    </font>
    <font>
      <sz val="10.5"/>
      <color theme="1"/>
      <name val="ＭＳ 明朝"/>
      <family val="1"/>
      <charset val="128"/>
    </font>
    <font>
      <sz val="9"/>
      <color theme="1"/>
      <name val="ＭＳ Ｐゴシック"/>
      <family val="3"/>
      <charset val="128"/>
    </font>
    <font>
      <b/>
      <sz val="11"/>
      <color theme="0"/>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rgb="FF66FF66"/>
        <bgColor indexed="64"/>
      </patternFill>
    </fill>
    <fill>
      <patternFill patternType="solid">
        <fgColor theme="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ck">
        <color indexed="64"/>
      </left>
      <right style="thick">
        <color indexed="64"/>
      </right>
      <top style="thick">
        <color indexed="64"/>
      </top>
      <bottom style="thick">
        <color indexed="64"/>
      </bottom>
      <diagonal/>
    </border>
    <border diagonalUp="1">
      <left/>
      <right style="thin">
        <color indexed="64"/>
      </right>
      <top style="double">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double">
        <color indexed="64"/>
      </top>
      <bottom style="thin">
        <color indexed="64"/>
      </bottom>
      <diagonal/>
    </border>
  </borders>
  <cellStyleXfs count="3">
    <xf numFmtId="0" fontId="0" fillId="0" borderId="0"/>
    <xf numFmtId="0" fontId="13" fillId="0" borderId="0">
      <alignment vertical="center"/>
    </xf>
    <xf numFmtId="38" fontId="13" fillId="0" borderId="0" applyFont="0" applyFill="0" applyBorder="0" applyAlignment="0" applyProtection="0">
      <alignment vertical="center"/>
    </xf>
  </cellStyleXfs>
  <cellXfs count="310">
    <xf numFmtId="0" fontId="0" fillId="0" borderId="0" xfId="0"/>
    <xf numFmtId="0" fontId="13" fillId="0" borderId="0" xfId="1" applyAlignment="1" applyProtection="1">
      <alignment vertical="center"/>
    </xf>
    <xf numFmtId="0" fontId="13" fillId="0" borderId="0" xfId="1" applyAlignment="1" applyProtection="1">
      <alignment vertical="center" shrinkToFit="1"/>
    </xf>
    <xf numFmtId="0" fontId="16" fillId="4" borderId="13" xfId="1" applyFont="1" applyFill="1" applyBorder="1" applyAlignment="1" applyProtection="1">
      <alignment horizontal="center" vertical="top" wrapText="1" shrinkToFit="1"/>
    </xf>
    <xf numFmtId="0" fontId="16" fillId="4" borderId="1" xfId="1" applyFont="1" applyFill="1" applyBorder="1" applyAlignment="1" applyProtection="1">
      <alignment horizontal="center" vertical="top" wrapText="1" shrinkToFit="1"/>
    </xf>
    <xf numFmtId="179" fontId="18" fillId="5" borderId="11" xfId="2" applyNumberFormat="1" applyFont="1" applyFill="1" applyBorder="1" applyAlignment="1" applyProtection="1">
      <alignment horizontal="center" vertical="center" shrinkToFit="1"/>
    </xf>
    <xf numFmtId="177" fontId="0" fillId="5" borderId="1" xfId="2" applyNumberFormat="1" applyFont="1" applyFill="1" applyBorder="1" applyAlignment="1" applyProtection="1">
      <alignment horizontal="right" vertical="center" shrinkToFit="1"/>
    </xf>
    <xf numFmtId="180" fontId="0" fillId="5" borderId="1" xfId="2" applyNumberFormat="1" applyFont="1" applyFill="1" applyBorder="1" applyAlignment="1" applyProtection="1">
      <alignment vertical="center" shrinkToFit="1"/>
    </xf>
    <xf numFmtId="181" fontId="0" fillId="5" borderId="1" xfId="2" applyNumberFormat="1" applyFont="1" applyFill="1" applyBorder="1" applyAlignment="1" applyProtection="1">
      <alignment horizontal="right" vertical="center" shrinkToFit="1"/>
    </xf>
    <xf numFmtId="181" fontId="0" fillId="5" borderId="13" xfId="2" applyNumberFormat="1" applyFont="1" applyFill="1" applyBorder="1" applyAlignment="1" applyProtection="1">
      <alignment horizontal="right" vertical="center" shrinkToFit="1"/>
    </xf>
    <xf numFmtId="179" fontId="18" fillId="5" borderId="10" xfId="2" applyNumberFormat="1" applyFont="1" applyFill="1" applyBorder="1" applyAlignment="1" applyProtection="1">
      <alignment horizontal="center" vertical="center" shrinkToFit="1"/>
    </xf>
    <xf numFmtId="179" fontId="11" fillId="3" borderId="28" xfId="1" applyNumberFormat="1" applyFont="1" applyFill="1" applyBorder="1" applyAlignment="1" applyProtection="1">
      <alignment vertical="center" shrinkToFit="1"/>
    </xf>
    <xf numFmtId="179" fontId="11" fillId="3" borderId="29" xfId="1" applyNumberFormat="1" applyFont="1" applyFill="1" applyBorder="1" applyAlignment="1" applyProtection="1">
      <alignment vertical="center" shrinkToFit="1"/>
    </xf>
    <xf numFmtId="179" fontId="11" fillId="3" borderId="30" xfId="2" applyNumberFormat="1" applyFont="1" applyFill="1" applyBorder="1" applyAlignment="1" applyProtection="1">
      <alignment horizontal="right" vertical="center" shrinkToFit="1"/>
    </xf>
    <xf numFmtId="180" fontId="11" fillId="3" borderId="25" xfId="2" applyNumberFormat="1" applyFont="1" applyFill="1" applyBorder="1" applyAlignment="1" applyProtection="1">
      <alignment horizontal="right" vertical="center" shrinkToFit="1"/>
    </xf>
    <xf numFmtId="182" fontId="0" fillId="5" borderId="1" xfId="2" applyNumberFormat="1" applyFont="1" applyFill="1" applyBorder="1" applyAlignment="1" applyProtection="1">
      <alignment vertical="center" shrinkToFit="1"/>
    </xf>
    <xf numFmtId="179" fontId="0" fillId="3" borderId="11" xfId="2" applyNumberFormat="1" applyFont="1" applyFill="1" applyBorder="1" applyAlignment="1" applyProtection="1">
      <alignment horizontal="center" vertical="center" shrinkToFit="1"/>
    </xf>
    <xf numFmtId="179" fontId="0" fillId="3" borderId="25" xfId="2" applyNumberFormat="1" applyFont="1" applyFill="1" applyBorder="1" applyAlignment="1" applyProtection="1">
      <alignment horizontal="right" vertical="center" shrinkToFit="1"/>
    </xf>
    <xf numFmtId="180" fontId="0" fillId="3" borderId="31" xfId="2" applyNumberFormat="1" applyFont="1" applyFill="1" applyBorder="1" applyAlignment="1" applyProtection="1">
      <alignment horizontal="right" vertical="center" shrinkToFit="1"/>
    </xf>
    <xf numFmtId="179" fontId="0" fillId="3" borderId="1" xfId="2" applyNumberFormat="1" applyFont="1" applyFill="1" applyBorder="1" applyAlignment="1" applyProtection="1">
      <alignment vertical="center" shrinkToFit="1"/>
    </xf>
    <xf numFmtId="0" fontId="16" fillId="0" borderId="0" xfId="1" applyFont="1" applyAlignment="1" applyProtection="1">
      <alignment vertical="center"/>
    </xf>
    <xf numFmtId="0" fontId="13" fillId="0" borderId="0" xfId="1" applyFont="1" applyAlignment="1" applyProtection="1">
      <alignment vertical="center"/>
    </xf>
    <xf numFmtId="0" fontId="13" fillId="0" borderId="0" xfId="1" applyFont="1" applyAlignment="1" applyProtection="1">
      <alignment vertical="center" shrinkToFit="1"/>
    </xf>
    <xf numFmtId="179" fontId="11" fillId="3" borderId="32" xfId="1" applyNumberFormat="1" applyFont="1" applyFill="1" applyBorder="1" applyAlignment="1" applyProtection="1">
      <alignment vertical="center" shrinkToFit="1"/>
    </xf>
    <xf numFmtId="0" fontId="20" fillId="4" borderId="1" xfId="1" applyFont="1" applyFill="1" applyBorder="1" applyAlignment="1" applyProtection="1">
      <alignment horizontal="center" vertical="top" wrapText="1"/>
    </xf>
    <xf numFmtId="0" fontId="16" fillId="4" borderId="4" xfId="1" applyFont="1" applyFill="1" applyBorder="1" applyAlignment="1" applyProtection="1">
      <alignment horizontal="center" vertical="top" wrapText="1" shrinkToFit="1"/>
    </xf>
    <xf numFmtId="181" fontId="0" fillId="5" borderId="26" xfId="2" applyNumberFormat="1" applyFont="1" applyFill="1" applyBorder="1" applyAlignment="1" applyProtection="1">
      <alignment horizontal="right" vertical="center" shrinkToFit="1"/>
    </xf>
    <xf numFmtId="0" fontId="16" fillId="4" borderId="13" xfId="1" applyFont="1" applyFill="1" applyBorder="1" applyAlignment="1" applyProtection="1">
      <alignment horizontal="center" vertical="top" wrapText="1"/>
    </xf>
    <xf numFmtId="0" fontId="20" fillId="4" borderId="13" xfId="1" applyFont="1" applyFill="1" applyBorder="1" applyAlignment="1" applyProtection="1">
      <alignment horizontal="center" vertical="top" wrapText="1"/>
    </xf>
    <xf numFmtId="179" fontId="18" fillId="2" borderId="1" xfId="2" applyNumberFormat="1" applyFont="1" applyFill="1" applyBorder="1" applyAlignment="1" applyProtection="1">
      <alignment vertical="center" shrinkToFit="1"/>
      <protection locked="0"/>
    </xf>
    <xf numFmtId="0" fontId="13" fillId="0" borderId="0" xfId="1" applyAlignment="1" applyProtection="1">
      <alignment horizontal="center" vertical="center"/>
    </xf>
    <xf numFmtId="49" fontId="0" fillId="5" borderId="1" xfId="2" applyNumberFormat="1" applyFont="1" applyFill="1" applyBorder="1" applyAlignment="1" applyProtection="1">
      <alignment horizontal="center" vertical="center" shrinkToFit="1"/>
    </xf>
    <xf numFmtId="180" fontId="11" fillId="3" borderId="25" xfId="2" applyNumberFormat="1" applyFont="1" applyFill="1" applyBorder="1" applyAlignment="1" applyProtection="1">
      <alignment horizontal="center" vertical="center" shrinkToFit="1"/>
    </xf>
    <xf numFmtId="182" fontId="0" fillId="5" borderId="25" xfId="2" applyNumberFormat="1" applyFont="1" applyFill="1" applyBorder="1" applyAlignment="1" applyProtection="1">
      <alignment horizontal="center" vertical="center" shrinkToFit="1"/>
    </xf>
    <xf numFmtId="180" fontId="0" fillId="3" borderId="31" xfId="2" applyNumberFormat="1" applyFont="1" applyFill="1" applyBorder="1" applyAlignment="1" applyProtection="1">
      <alignment horizontal="center" vertical="center" shrinkToFit="1"/>
    </xf>
    <xf numFmtId="180" fontId="0" fillId="3" borderId="33" xfId="2" applyNumberFormat="1" applyFont="1" applyFill="1" applyBorder="1" applyAlignment="1" applyProtection="1">
      <alignment horizontal="center" vertical="center" shrinkToFit="1"/>
    </xf>
    <xf numFmtId="0" fontId="13" fillId="0" borderId="0" xfId="1" applyFont="1" applyAlignment="1" applyProtection="1">
      <alignment horizontal="center" vertical="center"/>
    </xf>
    <xf numFmtId="0" fontId="17" fillId="4" borderId="34" xfId="1" applyFont="1" applyFill="1" applyBorder="1" applyAlignment="1" applyProtection="1">
      <alignment horizontal="center" vertical="center" textRotation="255" shrinkToFit="1"/>
    </xf>
    <xf numFmtId="0" fontId="22" fillId="0" borderId="0" xfId="1" applyFont="1" applyAlignment="1" applyProtection="1">
      <alignment horizontal="right" vertical="center"/>
    </xf>
    <xf numFmtId="179" fontId="13" fillId="4" borderId="36" xfId="1" applyNumberFormat="1" applyFont="1" applyFill="1" applyBorder="1" applyAlignment="1" applyProtection="1">
      <alignment horizontal="right" vertical="center" shrinkToFit="1"/>
    </xf>
    <xf numFmtId="0" fontId="22" fillId="0" borderId="0" xfId="1" applyFont="1" applyAlignment="1" applyProtection="1">
      <alignment horizontal="left" vertical="center"/>
    </xf>
    <xf numFmtId="177" fontId="0" fillId="5" borderId="1" xfId="2" applyNumberFormat="1" applyFont="1" applyFill="1" applyBorder="1" applyAlignment="1" applyProtection="1">
      <alignment vertical="center" shrinkToFit="1"/>
    </xf>
    <xf numFmtId="177" fontId="11" fillId="3" borderId="9" xfId="2" applyNumberFormat="1" applyFont="1" applyFill="1" applyBorder="1" applyAlignment="1" applyProtection="1">
      <alignment vertical="center" shrinkToFit="1"/>
    </xf>
    <xf numFmtId="177" fontId="0" fillId="3" borderId="9" xfId="2" applyNumberFormat="1" applyFont="1" applyFill="1" applyBorder="1" applyAlignment="1" applyProtection="1">
      <alignment vertical="center" shrinkToFit="1"/>
    </xf>
    <xf numFmtId="177" fontId="0" fillId="3" borderId="13" xfId="2" applyNumberFormat="1" applyFont="1" applyFill="1" applyBorder="1" applyAlignment="1" applyProtection="1">
      <alignment vertical="center" shrinkToFit="1"/>
    </xf>
    <xf numFmtId="177" fontId="17" fillId="7" borderId="35" xfId="2" applyNumberFormat="1" applyFont="1" applyFill="1" applyBorder="1" applyAlignment="1" applyProtection="1">
      <alignment vertical="center" shrinkToFit="1"/>
    </xf>
    <xf numFmtId="177" fontId="13" fillId="5" borderId="1" xfId="1" applyNumberFormat="1" applyFill="1" applyBorder="1" applyAlignment="1" applyProtection="1">
      <alignment vertical="center" shrinkToFit="1"/>
    </xf>
    <xf numFmtId="177" fontId="0" fillId="3" borderId="1" xfId="2" applyNumberFormat="1" applyFont="1" applyFill="1" applyBorder="1" applyAlignment="1" applyProtection="1">
      <alignment vertical="center" shrinkToFit="1"/>
    </xf>
    <xf numFmtId="177" fontId="11" fillId="3" borderId="1" xfId="2" applyNumberFormat="1" applyFont="1" applyFill="1" applyBorder="1" applyAlignment="1" applyProtection="1">
      <alignment vertical="center" shrinkToFit="1"/>
    </xf>
    <xf numFmtId="177" fontId="17" fillId="6" borderId="35" xfId="2" applyNumberFormat="1" applyFont="1" applyFill="1" applyBorder="1" applyAlignment="1" applyProtection="1">
      <alignment vertical="center" shrinkToFit="1"/>
    </xf>
    <xf numFmtId="0" fontId="1" fillId="2" borderId="1" xfId="0" applyFont="1" applyFill="1" applyBorder="1" applyAlignment="1" applyProtection="1">
      <alignment horizontal="center" vertical="center"/>
      <protection locked="0"/>
    </xf>
    <xf numFmtId="178" fontId="1" fillId="2" borderId="9" xfId="0" applyNumberFormat="1" applyFont="1" applyFill="1" applyBorder="1" applyAlignment="1" applyProtection="1">
      <alignment vertical="center" shrinkToFit="1"/>
      <protection locked="0"/>
    </xf>
    <xf numFmtId="0" fontId="1" fillId="0" borderId="0" xfId="0" applyFont="1"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center" vertical="center"/>
    </xf>
    <xf numFmtId="0" fontId="5" fillId="0" borderId="0" xfId="0" applyFont="1" applyFill="1" applyAlignment="1" applyProtection="1">
      <alignment vertical="center"/>
    </xf>
    <xf numFmtId="0" fontId="1" fillId="0" borderId="0" xfId="0" applyFont="1" applyFill="1" applyAlignment="1" applyProtection="1">
      <alignment vertical="center"/>
    </xf>
    <xf numFmtId="0" fontId="1" fillId="0" borderId="0" xfId="0" applyFont="1" applyFill="1" applyAlignment="1" applyProtection="1">
      <alignment vertical="center" shrinkToFit="1"/>
    </xf>
    <xf numFmtId="0" fontId="1" fillId="0" borderId="10" xfId="0" applyFont="1" applyFill="1" applyBorder="1" applyAlignment="1" applyProtection="1">
      <alignment horizontal="center" vertical="center" shrinkToFit="1"/>
    </xf>
    <xf numFmtId="0" fontId="1" fillId="0" borderId="11" xfId="0" applyFont="1" applyFill="1" applyBorder="1" applyAlignment="1" applyProtection="1">
      <alignment vertical="center" shrinkToFit="1"/>
    </xf>
    <xf numFmtId="0" fontId="1" fillId="0" borderId="10" xfId="0" applyFont="1" applyFill="1" applyBorder="1" applyAlignment="1" applyProtection="1">
      <alignment vertical="center" shrinkToFi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3" borderId="5"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24" xfId="0" applyFont="1" applyFill="1" applyBorder="1" applyAlignment="1" applyProtection="1">
      <alignment vertical="center"/>
    </xf>
    <xf numFmtId="0" fontId="5" fillId="0" borderId="0" xfId="0" applyFont="1" applyAlignment="1" applyProtection="1">
      <alignment vertical="center"/>
    </xf>
    <xf numFmtId="0" fontId="1" fillId="3" borderId="10" xfId="0" applyFont="1" applyFill="1" applyBorder="1" applyAlignment="1" applyProtection="1">
      <alignment vertical="center"/>
    </xf>
    <xf numFmtId="0" fontId="1" fillId="3" borderId="11" xfId="0" applyFont="1" applyFill="1" applyBorder="1" applyAlignment="1" applyProtection="1">
      <alignment vertical="center"/>
    </xf>
    <xf numFmtId="0" fontId="1" fillId="3" borderId="1"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1" fillId="0" borderId="1" xfId="0" applyFont="1" applyFill="1" applyBorder="1" applyAlignment="1" applyProtection="1">
      <alignment vertical="center"/>
    </xf>
    <xf numFmtId="0" fontId="1" fillId="0" borderId="1" xfId="0" applyFont="1" applyBorder="1" applyAlignment="1" applyProtection="1">
      <alignment vertical="center"/>
    </xf>
    <xf numFmtId="0" fontId="1" fillId="3" borderId="1" xfId="0" applyFont="1" applyFill="1" applyBorder="1" applyAlignment="1" applyProtection="1">
      <alignment vertical="center"/>
    </xf>
    <xf numFmtId="0" fontId="1" fillId="2" borderId="9" xfId="0" applyFont="1" applyFill="1" applyBorder="1" applyAlignment="1" applyProtection="1">
      <alignment vertical="center"/>
    </xf>
    <xf numFmtId="178" fontId="1" fillId="0" borderId="9" xfId="0" applyNumberFormat="1" applyFont="1" applyFill="1" applyBorder="1" applyAlignment="1" applyProtection="1">
      <alignment vertical="center" shrinkToFit="1"/>
    </xf>
    <xf numFmtId="177" fontId="1" fillId="0" borderId="11" xfId="0" applyNumberFormat="1" applyFont="1" applyFill="1" applyBorder="1" applyAlignment="1" applyProtection="1">
      <alignment vertical="center" shrinkToFit="1"/>
    </xf>
    <xf numFmtId="0" fontId="1" fillId="0" borderId="11" xfId="0" applyFont="1" applyBorder="1" applyAlignment="1" applyProtection="1">
      <alignment horizontal="left" vertical="center" shrinkToFit="1"/>
    </xf>
    <xf numFmtId="0" fontId="1" fillId="0" borderId="16" xfId="0" applyFont="1" applyBorder="1" applyAlignment="1" applyProtection="1">
      <alignment horizontal="left" vertical="center" shrinkToFit="1"/>
    </xf>
    <xf numFmtId="0" fontId="1" fillId="0" borderId="4" xfId="0" applyFont="1" applyBorder="1" applyAlignment="1" applyProtection="1">
      <alignment horizontal="left" vertical="center" shrinkToFit="1"/>
    </xf>
    <xf numFmtId="0" fontId="1" fillId="0" borderId="23" xfId="0" applyFont="1" applyBorder="1" applyAlignment="1" applyProtection="1">
      <alignment horizontal="left" vertical="center" shrinkToFit="1"/>
    </xf>
    <xf numFmtId="0" fontId="14" fillId="0" borderId="0" xfId="0" applyFont="1" applyAlignment="1" applyProtection="1">
      <alignment vertical="top"/>
    </xf>
    <xf numFmtId="0" fontId="14" fillId="0" borderId="0" xfId="0" applyFont="1" applyAlignment="1" applyProtection="1">
      <alignment vertical="center"/>
    </xf>
    <xf numFmtId="176" fontId="1" fillId="0" borderId="0" xfId="0" applyNumberFormat="1" applyFont="1" applyAlignment="1" applyProtection="1">
      <alignment vertical="center"/>
    </xf>
    <xf numFmtId="0" fontId="33" fillId="0" borderId="0" xfId="0" applyFont="1" applyProtection="1"/>
    <xf numFmtId="0" fontId="1" fillId="0" borderId="0" xfId="0" applyFont="1" applyProtection="1"/>
    <xf numFmtId="0" fontId="15" fillId="0" borderId="0" xfId="0" quotePrefix="1" applyFont="1" applyProtection="1"/>
    <xf numFmtId="0" fontId="1" fillId="2" borderId="0" xfId="0" applyFont="1" applyFill="1" applyAlignment="1" applyProtection="1">
      <alignment horizontal="right" vertical="center" shrinkToFit="1"/>
      <protection locked="0"/>
    </xf>
    <xf numFmtId="0" fontId="1" fillId="0" borderId="0" xfId="0" applyFont="1" applyAlignment="1" applyProtection="1">
      <alignment vertical="center" shrinkToFit="1"/>
    </xf>
    <xf numFmtId="183" fontId="13" fillId="5" borderId="13" xfId="1" applyNumberFormat="1" applyFill="1" applyBorder="1" applyAlignment="1" applyProtection="1">
      <alignment horizontal="right" vertical="center" shrinkToFit="1"/>
    </xf>
    <xf numFmtId="183" fontId="13" fillId="5" borderId="31" xfId="1" applyNumberFormat="1" applyFill="1" applyBorder="1" applyAlignment="1" applyProtection="1">
      <alignment horizontal="center" vertical="center" shrinkToFit="1"/>
    </xf>
    <xf numFmtId="0" fontId="14" fillId="2" borderId="38" xfId="0" applyFont="1" applyFill="1" applyBorder="1" applyAlignment="1" applyProtection="1">
      <alignment vertical="center" wrapText="1" shrinkToFit="1"/>
      <protection locked="0"/>
    </xf>
    <xf numFmtId="0" fontId="14" fillId="2" borderId="10" xfId="0" applyFont="1" applyFill="1" applyBorder="1" applyAlignment="1" applyProtection="1">
      <alignment vertical="center" wrapText="1" shrinkToFit="1"/>
      <protection locked="0"/>
    </xf>
    <xf numFmtId="184" fontId="14" fillId="2" borderId="9" xfId="0" applyNumberFormat="1" applyFont="1" applyFill="1" applyBorder="1" applyAlignment="1" applyProtection="1">
      <alignment horizontal="center" vertical="center" shrinkToFit="1"/>
      <protection locked="0"/>
    </xf>
    <xf numFmtId="185" fontId="14" fillId="2" borderId="39" xfId="0" applyNumberFormat="1" applyFont="1" applyFill="1" applyBorder="1" applyAlignment="1" applyProtection="1">
      <alignment vertical="center" shrinkToFit="1"/>
      <protection locked="0"/>
    </xf>
    <xf numFmtId="186" fontId="14" fillId="2" borderId="11" xfId="0" applyNumberFormat="1" applyFont="1" applyFill="1" applyBorder="1" applyAlignment="1" applyProtection="1">
      <alignment vertical="center" shrinkToFit="1"/>
      <protection locked="0"/>
    </xf>
    <xf numFmtId="0" fontId="14" fillId="2" borderId="1" xfId="0" applyFont="1" applyFill="1" applyBorder="1" applyAlignment="1" applyProtection="1">
      <alignment horizontal="center" vertical="center"/>
      <protection locked="0"/>
    </xf>
    <xf numFmtId="0" fontId="14" fillId="2" borderId="9" xfId="0" applyFont="1" applyFill="1" applyBorder="1" applyAlignment="1" applyProtection="1">
      <alignment vertical="center"/>
      <protection locked="0"/>
    </xf>
    <xf numFmtId="0" fontId="14" fillId="2" borderId="1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wrapText="1"/>
      <protection locked="0"/>
    </xf>
    <xf numFmtId="0" fontId="14" fillId="2" borderId="9" xfId="0" applyFont="1" applyFill="1" applyBorder="1" applyAlignment="1" applyProtection="1">
      <alignment vertical="center" wrapText="1" shrinkToFit="1"/>
      <protection locked="0"/>
    </xf>
    <xf numFmtId="0" fontId="14" fillId="2" borderId="37" xfId="0" applyFont="1" applyFill="1" applyBorder="1" applyAlignment="1" applyProtection="1">
      <alignment vertical="center" wrapText="1" shrinkToFit="1"/>
      <protection locked="0"/>
    </xf>
    <xf numFmtId="0" fontId="1" fillId="0" borderId="0" xfId="0" applyFont="1" applyAlignment="1" applyProtection="1">
      <alignment vertical="center" wrapText="1"/>
    </xf>
    <xf numFmtId="0" fontId="1" fillId="0" borderId="9" xfId="0" applyFont="1" applyBorder="1" applyAlignment="1" applyProtection="1">
      <alignment horizontal="center" vertical="center" wrapText="1"/>
    </xf>
    <xf numFmtId="0" fontId="1" fillId="0" borderId="37" xfId="0" applyFont="1" applyBorder="1" applyAlignment="1" applyProtection="1">
      <alignment horizontal="center" vertical="center" wrapText="1"/>
    </xf>
    <xf numFmtId="0" fontId="1" fillId="0" borderId="38"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4" fillId="0" borderId="1" xfId="0" applyFont="1" applyFill="1" applyBorder="1" applyAlignment="1" applyProtection="1">
      <alignment vertical="center" wrapText="1"/>
    </xf>
    <xf numFmtId="0" fontId="14" fillId="0" borderId="9" xfId="0" applyFont="1" applyFill="1" applyBorder="1" applyAlignment="1" applyProtection="1">
      <alignment vertical="center" wrapText="1" shrinkToFit="1"/>
    </xf>
    <xf numFmtId="0" fontId="14" fillId="0" borderId="37" xfId="0" applyFont="1" applyFill="1" applyBorder="1" applyAlignment="1" applyProtection="1">
      <alignment vertical="center" wrapText="1" shrinkToFit="1"/>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178" fontId="1" fillId="0" borderId="0" xfId="0" applyNumberFormat="1" applyFont="1" applyAlignment="1" applyProtection="1">
      <alignment vertical="center" shrinkToFit="1"/>
    </xf>
    <xf numFmtId="0" fontId="4" fillId="0" borderId="0" xfId="0" applyFont="1" applyAlignment="1" applyProtection="1">
      <alignment horizontal="center" vertical="center"/>
    </xf>
    <xf numFmtId="0" fontId="1" fillId="0" borderId="0" xfId="0" applyFont="1" applyFill="1" applyBorder="1" applyAlignment="1" applyProtection="1">
      <alignment vertical="center"/>
    </xf>
    <xf numFmtId="0" fontId="11" fillId="0" borderId="0" xfId="0" applyFont="1" applyFill="1" applyAlignment="1" applyProtection="1">
      <alignment horizontal="center" vertical="center"/>
    </xf>
    <xf numFmtId="0" fontId="35" fillId="8" borderId="1" xfId="0"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34" fillId="0" borderId="0" xfId="0" applyFont="1" applyAlignment="1" applyProtection="1">
      <alignment horizontal="center" vertical="center" shrinkToFit="1"/>
    </xf>
    <xf numFmtId="0" fontId="11" fillId="0" borderId="0" xfId="0" applyFont="1" applyAlignment="1" applyProtection="1">
      <alignment horizontal="center" vertical="center"/>
    </xf>
    <xf numFmtId="0" fontId="11" fillId="0" borderId="25" xfId="0" applyFont="1" applyBorder="1" applyAlignment="1" applyProtection="1">
      <alignment horizontal="center" vertical="center"/>
    </xf>
    <xf numFmtId="0" fontId="11" fillId="0" borderId="1" xfId="0" applyFont="1" applyBorder="1" applyAlignment="1" applyProtection="1">
      <alignment horizontal="center" vertical="center"/>
    </xf>
    <xf numFmtId="0" fontId="12" fillId="0" borderId="0" xfId="0" applyFont="1" applyAlignment="1" applyProtection="1">
      <alignment horizontal="center" vertical="center"/>
    </xf>
    <xf numFmtId="0" fontId="35" fillId="8" borderId="1" xfId="0" applyFont="1" applyFill="1" applyBorder="1" applyAlignment="1" applyProtection="1">
      <alignment horizontal="center" vertical="center"/>
    </xf>
    <xf numFmtId="178" fontId="1" fillId="2" borderId="9" xfId="0" applyNumberFormat="1" applyFont="1" applyFill="1" applyBorder="1" applyAlignment="1" applyProtection="1">
      <alignment vertical="center" shrinkToFit="1"/>
    </xf>
    <xf numFmtId="0" fontId="13" fillId="0" borderId="0" xfId="1" applyFont="1" applyAlignment="1" applyProtection="1">
      <alignment horizontal="left" vertical="top" wrapText="1"/>
    </xf>
    <xf numFmtId="0" fontId="13" fillId="0" borderId="9" xfId="1" applyFont="1" applyBorder="1" applyAlignment="1" applyProtection="1">
      <alignment horizontal="left" vertical="center" shrinkToFit="1"/>
    </xf>
    <xf numFmtId="176" fontId="1" fillId="0" borderId="0" xfId="0" applyNumberFormat="1" applyFont="1" applyFill="1" applyAlignment="1" applyProtection="1">
      <alignment horizontal="right" vertical="center"/>
    </xf>
    <xf numFmtId="0" fontId="1" fillId="2" borderId="0" xfId="0" applyFont="1" applyFill="1" applyAlignment="1" applyProtection="1">
      <alignment horizontal="left" vertical="center" shrinkToFit="1"/>
      <protection locked="0"/>
    </xf>
    <xf numFmtId="0" fontId="32" fillId="0" borderId="0" xfId="0" applyFont="1" applyAlignment="1" applyProtection="1">
      <alignment horizontal="center" vertical="center"/>
    </xf>
    <xf numFmtId="0" fontId="1" fillId="2" borderId="0" xfId="0" applyFont="1" applyFill="1" applyAlignment="1" applyProtection="1">
      <alignment horizontal="right" vertical="center" shrinkToFit="1"/>
      <protection locked="0"/>
    </xf>
    <xf numFmtId="0" fontId="1" fillId="0" borderId="0" xfId="0" applyFont="1" applyAlignment="1" applyProtection="1">
      <alignment horizontal="left" vertical="center" wrapText="1"/>
    </xf>
    <xf numFmtId="0" fontId="1" fillId="0" borderId="0" xfId="0" applyFont="1" applyAlignment="1" applyProtection="1">
      <alignment horizontal="left" vertical="top" wrapText="1"/>
    </xf>
    <xf numFmtId="0" fontId="9" fillId="2" borderId="9" xfId="0" applyFont="1" applyFill="1" applyBorder="1" applyAlignment="1" applyProtection="1">
      <alignment horizontal="left" vertical="center" wrapText="1" shrinkToFit="1"/>
      <protection locked="0"/>
    </xf>
    <xf numFmtId="0" fontId="9" fillId="2" borderId="10" xfId="0" applyFont="1" applyFill="1" applyBorder="1" applyAlignment="1" applyProtection="1">
      <alignment horizontal="left" vertical="center" wrapText="1" shrinkToFit="1"/>
      <protection locked="0"/>
    </xf>
    <xf numFmtId="0" fontId="9" fillId="2" borderId="11" xfId="0" applyFont="1" applyFill="1" applyBorder="1" applyAlignment="1" applyProtection="1">
      <alignment horizontal="left" vertical="center" wrapText="1" shrinkToFit="1"/>
      <protection locked="0"/>
    </xf>
    <xf numFmtId="0" fontId="1" fillId="2" borderId="1" xfId="0" applyFont="1" applyFill="1" applyBorder="1" applyAlignment="1" applyProtection="1">
      <alignment vertical="center" wrapText="1" shrinkToFit="1"/>
    </xf>
    <xf numFmtId="0" fontId="27"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0" borderId="12" xfId="0" applyFont="1" applyBorder="1" applyAlignment="1" applyProtection="1">
      <alignment horizontal="left" vertical="center" wrapText="1"/>
    </xf>
    <xf numFmtId="0" fontId="1" fillId="2" borderId="1" xfId="0" applyFont="1" applyFill="1" applyBorder="1" applyAlignment="1" applyProtection="1">
      <alignment horizontal="left" vertical="center" shrinkToFit="1"/>
    </xf>
    <xf numFmtId="0" fontId="14" fillId="2" borderId="9" xfId="0" applyFont="1" applyFill="1" applyBorder="1" applyAlignment="1" applyProtection="1">
      <alignment horizontal="center" vertical="center" wrapText="1" shrinkToFit="1"/>
      <protection locked="0"/>
    </xf>
    <xf numFmtId="0" fontId="14" fillId="2" borderId="10" xfId="0" applyFont="1" applyFill="1" applyBorder="1" applyAlignment="1" applyProtection="1">
      <alignment horizontal="center" vertical="center" wrapText="1" shrinkToFit="1"/>
      <protection locked="0"/>
    </xf>
    <xf numFmtId="0" fontId="14" fillId="2" borderId="11" xfId="0" applyFont="1" applyFill="1" applyBorder="1" applyAlignment="1" applyProtection="1">
      <alignment horizontal="center" vertical="center" wrapText="1" shrinkToFit="1"/>
      <protection locked="0"/>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0" fontId="1" fillId="2" borderId="1" xfId="0" applyFont="1" applyFill="1" applyBorder="1" applyAlignment="1" applyProtection="1">
      <alignment vertical="center" wrapText="1" shrinkToFit="1"/>
      <protection locked="0"/>
    </xf>
    <xf numFmtId="0" fontId="1" fillId="2"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center" vertical="center"/>
    </xf>
    <xf numFmtId="0" fontId="9" fillId="2" borderId="1" xfId="0" applyFont="1" applyFill="1" applyBorder="1" applyAlignment="1" applyProtection="1">
      <alignment horizontal="left" vertical="center" wrapText="1"/>
      <protection locked="0"/>
    </xf>
    <xf numFmtId="176" fontId="1" fillId="2" borderId="2" xfId="0" applyNumberFormat="1" applyFont="1" applyFill="1" applyBorder="1" applyAlignment="1" applyProtection="1">
      <alignment horizontal="right" vertical="center" shrinkToFit="1"/>
      <protection locked="0"/>
    </xf>
    <xf numFmtId="176" fontId="1" fillId="2" borderId="3" xfId="0" applyNumberFormat="1" applyFont="1" applyFill="1" applyBorder="1" applyAlignment="1" applyProtection="1">
      <alignment horizontal="right" vertical="center" shrinkToFit="1"/>
      <protection locked="0"/>
    </xf>
    <xf numFmtId="176" fontId="1" fillId="2" borderId="18" xfId="0" applyNumberFormat="1" applyFont="1" applyFill="1" applyBorder="1" applyAlignment="1" applyProtection="1">
      <alignment horizontal="right" vertical="center" shrinkToFit="1"/>
      <protection locked="0"/>
    </xf>
    <xf numFmtId="176" fontId="1" fillId="2" borderId="19" xfId="0" applyNumberFormat="1" applyFont="1" applyFill="1" applyBorder="1" applyAlignment="1" applyProtection="1">
      <alignment horizontal="right" vertical="center" shrinkToFit="1"/>
      <protection locked="0"/>
    </xf>
    <xf numFmtId="0" fontId="9" fillId="2" borderId="2" xfId="0" applyFont="1" applyFill="1" applyBorder="1" applyAlignment="1" applyProtection="1">
      <alignment horizontal="left" vertical="center" wrapText="1" shrinkToFit="1"/>
      <protection locked="0"/>
    </xf>
    <xf numFmtId="0" fontId="9" fillId="2" borderId="3" xfId="0" applyFont="1" applyFill="1" applyBorder="1" applyAlignment="1" applyProtection="1">
      <alignment horizontal="left" vertical="center" wrapText="1" shrinkToFit="1"/>
      <protection locked="0"/>
    </xf>
    <xf numFmtId="0" fontId="9" fillId="2" borderId="4" xfId="0" applyFont="1" applyFill="1" applyBorder="1" applyAlignment="1" applyProtection="1">
      <alignment horizontal="left" vertical="center" wrapText="1" shrinkToFit="1"/>
      <protection locked="0"/>
    </xf>
    <xf numFmtId="0" fontId="9" fillId="2" borderId="5" xfId="0" applyFont="1" applyFill="1" applyBorder="1" applyAlignment="1" applyProtection="1">
      <alignment horizontal="left" vertical="center" wrapText="1" shrinkToFit="1"/>
      <protection locked="0"/>
    </xf>
    <xf numFmtId="0" fontId="9" fillId="2" borderId="0" xfId="0" applyFont="1" applyFill="1" applyBorder="1" applyAlignment="1" applyProtection="1">
      <alignment horizontal="left" vertical="center" wrapText="1" shrinkToFit="1"/>
      <protection locked="0"/>
    </xf>
    <xf numFmtId="0" fontId="9" fillId="2" borderId="24" xfId="0" applyFont="1" applyFill="1" applyBorder="1" applyAlignment="1" applyProtection="1">
      <alignment horizontal="left" vertical="center" wrapText="1" shrinkToFit="1"/>
      <protection locked="0"/>
    </xf>
    <xf numFmtId="0" fontId="1" fillId="0" borderId="4" xfId="0" applyFont="1" applyBorder="1" applyAlignment="1" applyProtection="1">
      <alignment horizontal="left" vertical="center" shrinkToFit="1"/>
    </xf>
    <xf numFmtId="0" fontId="1" fillId="0" borderId="20" xfId="0" applyFont="1" applyBorder="1" applyAlignment="1" applyProtection="1">
      <alignment horizontal="left" vertical="center" shrinkToFit="1"/>
    </xf>
    <xf numFmtId="176" fontId="1" fillId="2" borderId="1" xfId="0" applyNumberFormat="1" applyFont="1" applyFill="1" applyBorder="1" applyAlignment="1" applyProtection="1">
      <alignment horizontal="right" vertical="center" shrinkToFit="1"/>
      <protection locked="0"/>
    </xf>
    <xf numFmtId="176" fontId="1" fillId="2" borderId="9" xfId="0" applyNumberFormat="1" applyFont="1" applyFill="1" applyBorder="1" applyAlignment="1" applyProtection="1">
      <alignment horizontal="right" vertical="center" shrinkToFit="1"/>
      <protection locked="0"/>
    </xf>
    <xf numFmtId="176" fontId="1" fillId="0" borderId="1" xfId="0" applyNumberFormat="1" applyFont="1" applyFill="1" applyBorder="1" applyAlignment="1" applyProtection="1">
      <alignment horizontal="right" vertical="center" shrinkToFit="1"/>
    </xf>
    <xf numFmtId="176" fontId="1" fillId="0" borderId="9" xfId="0" applyNumberFormat="1" applyFont="1" applyFill="1" applyBorder="1" applyAlignment="1" applyProtection="1">
      <alignment horizontal="right" vertical="center" shrinkToFit="1"/>
    </xf>
    <xf numFmtId="176" fontId="1" fillId="2" borderId="13" xfId="0" applyNumberFormat="1" applyFont="1" applyFill="1" applyBorder="1" applyAlignment="1" applyProtection="1">
      <alignment horizontal="right" vertical="center" shrinkToFit="1"/>
      <protection locked="0"/>
    </xf>
    <xf numFmtId="176" fontId="1" fillId="0" borderId="21" xfId="0" applyNumberFormat="1" applyFont="1" applyBorder="1" applyAlignment="1" applyProtection="1">
      <alignment horizontal="right" vertical="center" shrinkToFit="1"/>
    </xf>
    <xf numFmtId="176" fontId="1" fillId="0" borderId="22" xfId="0" applyNumberFormat="1" applyFont="1" applyBorder="1" applyAlignment="1" applyProtection="1">
      <alignment horizontal="right" vertical="center" shrinkToFit="1"/>
    </xf>
    <xf numFmtId="0" fontId="14" fillId="0" borderId="3"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 fillId="2" borderId="1" xfId="0" applyFont="1" applyFill="1" applyBorder="1" applyAlignment="1" applyProtection="1">
      <alignment horizontal="left" vertical="center" shrinkToFit="1"/>
      <protection locked="0"/>
    </xf>
    <xf numFmtId="176" fontId="1" fillId="0" borderId="12" xfId="0" applyNumberFormat="1" applyFont="1" applyFill="1" applyBorder="1" applyAlignment="1" applyProtection="1">
      <alignment horizontal="right" vertical="center" shrinkToFit="1"/>
    </xf>
    <xf numFmtId="176" fontId="1" fillId="0" borderId="14" xfId="0" applyNumberFormat="1" applyFont="1" applyFill="1" applyBorder="1" applyAlignment="1" applyProtection="1">
      <alignment horizontal="right" vertical="center" shrinkToFit="1"/>
    </xf>
    <xf numFmtId="0" fontId="1" fillId="0" borderId="14" xfId="0" applyFont="1" applyBorder="1" applyAlignment="1" applyProtection="1">
      <alignment horizontal="right" vertical="center"/>
    </xf>
    <xf numFmtId="0" fontId="1" fillId="0" borderId="15" xfId="0" applyFont="1" applyBorder="1" applyAlignment="1" applyProtection="1">
      <alignment horizontal="right" vertical="center"/>
    </xf>
    <xf numFmtId="0" fontId="1" fillId="0" borderId="16" xfId="0" applyFont="1" applyBorder="1" applyAlignment="1" applyProtection="1">
      <alignment horizontal="right" vertical="center"/>
    </xf>
    <xf numFmtId="0" fontId="14" fillId="0" borderId="0" xfId="0" applyFont="1" applyAlignment="1" applyProtection="1">
      <alignment horizontal="left" vertical="center" wrapText="1"/>
    </xf>
    <xf numFmtId="0" fontId="1" fillId="0" borderId="25" xfId="0" applyFont="1" applyBorder="1" applyAlignment="1" applyProtection="1">
      <alignment horizontal="left" vertical="center" wrapText="1" shrinkToFit="1"/>
    </xf>
    <xf numFmtId="0" fontId="1" fillId="0" borderId="10" xfId="0" applyFont="1" applyFill="1" applyBorder="1" applyAlignment="1" applyProtection="1">
      <alignment horizontal="left" vertical="center"/>
    </xf>
    <xf numFmtId="0" fontId="1" fillId="0" borderId="11"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3"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xf>
    <xf numFmtId="187" fontId="1" fillId="0" borderId="9" xfId="0" applyNumberFormat="1" applyFont="1" applyFill="1" applyBorder="1" applyAlignment="1" applyProtection="1">
      <alignment horizontal="right" vertical="center"/>
    </xf>
    <xf numFmtId="187" fontId="1" fillId="0" borderId="10" xfId="0" applyNumberFormat="1" applyFont="1" applyFill="1" applyBorder="1" applyAlignment="1" applyProtection="1">
      <alignment horizontal="right" vertical="center"/>
    </xf>
    <xf numFmtId="0" fontId="1" fillId="3" borderId="10"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xf>
    <xf numFmtId="49" fontId="1" fillId="2" borderId="9" xfId="0" applyNumberFormat="1" applyFont="1" applyFill="1" applyBorder="1" applyAlignment="1" applyProtection="1">
      <alignment horizontal="center" vertical="center" shrinkToFit="1"/>
      <protection locked="0"/>
    </xf>
    <xf numFmtId="49" fontId="1" fillId="2" borderId="10" xfId="0" applyNumberFormat="1" applyFont="1" applyFill="1" applyBorder="1" applyAlignment="1" applyProtection="1">
      <alignment horizontal="center" vertical="center" shrinkToFit="1"/>
      <protection locked="0"/>
    </xf>
    <xf numFmtId="0" fontId="1" fillId="2" borderId="9" xfId="0" applyFont="1" applyFill="1" applyBorder="1" applyAlignment="1" applyProtection="1">
      <alignment horizontal="right" vertical="center" shrinkToFit="1"/>
      <protection locked="0"/>
    </xf>
    <xf numFmtId="0" fontId="1" fillId="2" borderId="10" xfId="0" applyFont="1" applyFill="1" applyBorder="1" applyAlignment="1" applyProtection="1">
      <alignment horizontal="right" vertical="center" shrinkToFit="1"/>
      <protection locked="0"/>
    </xf>
    <xf numFmtId="0" fontId="1" fillId="2" borderId="10" xfId="0" applyFont="1" applyFill="1" applyBorder="1" applyAlignment="1" applyProtection="1">
      <alignment horizontal="left" vertical="center" shrinkToFit="1"/>
      <protection locked="0"/>
    </xf>
    <xf numFmtId="0" fontId="1" fillId="2" borderId="11" xfId="0" applyFont="1" applyFill="1" applyBorder="1" applyAlignment="1" applyProtection="1">
      <alignment horizontal="left" vertical="center" shrinkToFit="1"/>
      <protection locked="0"/>
    </xf>
    <xf numFmtId="0" fontId="4" fillId="0" borderId="0" xfId="0" applyFont="1" applyAlignment="1" applyProtection="1">
      <alignment horizontal="center" vertical="center"/>
    </xf>
    <xf numFmtId="0" fontId="1" fillId="3" borderId="2" xfId="0" applyFont="1" applyFill="1" applyBorder="1" applyAlignment="1" applyProtection="1">
      <alignment horizontal="left" vertical="center" wrapText="1" indent="1"/>
    </xf>
    <xf numFmtId="0" fontId="1" fillId="3" borderId="3" xfId="0" applyFont="1" applyFill="1" applyBorder="1" applyAlignment="1" applyProtection="1">
      <alignment horizontal="left" vertical="center" wrapText="1" indent="1"/>
    </xf>
    <xf numFmtId="0" fontId="1" fillId="3" borderId="4" xfId="0" applyFont="1" applyFill="1" applyBorder="1" applyAlignment="1" applyProtection="1">
      <alignment horizontal="left" vertical="center" wrapText="1" indent="1"/>
    </xf>
    <xf numFmtId="0" fontId="1" fillId="3" borderId="7" xfId="0" applyFont="1" applyFill="1" applyBorder="1" applyAlignment="1" applyProtection="1">
      <alignment horizontal="left" vertical="center" wrapText="1" indent="1"/>
    </xf>
    <xf numFmtId="0" fontId="1" fillId="3" borderId="8" xfId="0" applyFont="1" applyFill="1" applyBorder="1" applyAlignment="1" applyProtection="1">
      <alignment horizontal="left" vertical="center" wrapText="1" indent="1"/>
    </xf>
    <xf numFmtId="0" fontId="1" fillId="3" borderId="9"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0" xfId="0" applyFont="1" applyFill="1" applyBorder="1" applyAlignment="1" applyProtection="1">
      <alignment horizontal="right" vertical="center" shrinkToFit="1"/>
    </xf>
    <xf numFmtId="0" fontId="1" fillId="2" borderId="10" xfId="0" applyFont="1" applyFill="1" applyBorder="1" applyAlignment="1" applyProtection="1">
      <alignment horizontal="left" vertical="center"/>
    </xf>
    <xf numFmtId="0" fontId="1" fillId="3" borderId="9" xfId="0" applyFont="1" applyFill="1" applyBorder="1" applyAlignment="1" applyProtection="1">
      <alignment horizontal="left" vertical="center" wrapText="1"/>
    </xf>
    <xf numFmtId="0" fontId="1" fillId="0" borderId="41" xfId="0" applyFont="1" applyFill="1" applyBorder="1" applyAlignment="1" applyProtection="1">
      <alignment horizontal="left" vertical="center"/>
    </xf>
    <xf numFmtId="0" fontId="1" fillId="0" borderId="43" xfId="0" applyFont="1" applyFill="1" applyBorder="1" applyAlignment="1" applyProtection="1">
      <alignment horizontal="left" vertical="center"/>
    </xf>
    <xf numFmtId="0" fontId="1" fillId="3" borderId="10" xfId="0" applyFont="1" applyFill="1" applyBorder="1" applyAlignment="1" applyProtection="1">
      <alignment horizontal="left" vertical="center"/>
    </xf>
    <xf numFmtId="0" fontId="1" fillId="3" borderId="11" xfId="0" applyFont="1" applyFill="1" applyBorder="1" applyAlignment="1" applyProtection="1">
      <alignment horizontal="left" vertical="center"/>
    </xf>
    <xf numFmtId="0" fontId="1" fillId="2" borderId="10" xfId="0" applyFont="1" applyFill="1" applyBorder="1" applyAlignment="1" applyProtection="1">
      <alignment horizontal="right" vertical="center"/>
      <protection locked="0"/>
    </xf>
    <xf numFmtId="176" fontId="1" fillId="2" borderId="10" xfId="0" applyNumberFormat="1" applyFont="1" applyFill="1" applyBorder="1" applyAlignment="1" applyProtection="1">
      <alignment horizontal="right" vertical="center"/>
      <protection locked="0"/>
    </xf>
    <xf numFmtId="0" fontId="11" fillId="0" borderId="25" xfId="0" applyFont="1" applyFill="1" applyBorder="1" applyAlignment="1" applyProtection="1">
      <alignment horizontal="center" vertical="center"/>
    </xf>
    <xf numFmtId="0" fontId="1" fillId="3" borderId="2" xfId="0" applyFont="1" applyFill="1" applyBorder="1" applyAlignment="1" applyProtection="1">
      <alignment horizontal="left" vertical="center"/>
    </xf>
    <xf numFmtId="0" fontId="1" fillId="3" borderId="3"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3" borderId="42" xfId="0" applyFont="1" applyFill="1" applyBorder="1" applyAlignment="1" applyProtection="1">
      <alignment horizontal="left" vertical="center"/>
    </xf>
    <xf numFmtId="176" fontId="8" fillId="0" borderId="41" xfId="0" applyNumberFormat="1" applyFont="1" applyFill="1" applyBorder="1" applyAlignment="1" applyProtection="1">
      <alignment horizontal="right" vertical="center" shrinkToFit="1"/>
    </xf>
    <xf numFmtId="0" fontId="1" fillId="3" borderId="9" xfId="0" applyFont="1" applyFill="1" applyBorder="1" applyAlignment="1" applyProtection="1">
      <alignment horizontal="left" vertical="center"/>
    </xf>
    <xf numFmtId="176" fontId="1" fillId="0" borderId="10" xfId="0" applyNumberFormat="1" applyFont="1" applyFill="1" applyBorder="1" applyAlignment="1" applyProtection="1">
      <alignment horizontal="right" vertical="center" shrinkToFit="1"/>
    </xf>
    <xf numFmtId="176" fontId="1" fillId="0" borderId="3" xfId="0" applyNumberFormat="1" applyFont="1" applyFill="1" applyBorder="1" applyAlignment="1" applyProtection="1">
      <alignment horizontal="right" vertical="center" shrinkToFit="1"/>
    </xf>
    <xf numFmtId="0" fontId="31"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wrapText="1" shrinkToFit="1"/>
      <protection locked="0"/>
    </xf>
    <xf numFmtId="0" fontId="1" fillId="2" borderId="1" xfId="0" applyFont="1" applyFill="1" applyBorder="1" applyAlignment="1" applyProtection="1">
      <alignment horizontal="left" vertical="center" wrapText="1"/>
    </xf>
    <xf numFmtId="0" fontId="1" fillId="0" borderId="1" xfId="0" applyFont="1" applyBorder="1" applyAlignment="1" applyProtection="1">
      <alignment horizontal="left" vertical="center"/>
    </xf>
    <xf numFmtId="0" fontId="1" fillId="3" borderId="17" xfId="0" applyFont="1" applyFill="1" applyBorder="1" applyAlignment="1" applyProtection="1">
      <alignment horizontal="right" vertical="top" wrapText="1"/>
    </xf>
    <xf numFmtId="0" fontId="1" fillId="3" borderId="4" xfId="0" applyFont="1" applyFill="1" applyBorder="1" applyAlignment="1" applyProtection="1">
      <alignment horizontal="left" vertical="center"/>
    </xf>
    <xf numFmtId="0" fontId="1" fillId="0" borderId="1" xfId="0" applyFont="1" applyBorder="1" applyAlignment="1" applyProtection="1">
      <alignment horizontal="center" vertical="center"/>
    </xf>
    <xf numFmtId="176" fontId="1" fillId="0" borderId="1" xfId="0" applyNumberFormat="1" applyFont="1" applyBorder="1" applyAlignment="1" applyProtection="1">
      <alignment horizontal="right" vertical="center" shrinkToFit="1"/>
    </xf>
    <xf numFmtId="176" fontId="1" fillId="0" borderId="9" xfId="0" applyNumberFormat="1" applyFont="1" applyBorder="1" applyAlignment="1" applyProtection="1">
      <alignment horizontal="right" vertical="center" shrinkToFit="1"/>
    </xf>
    <xf numFmtId="0" fontId="1" fillId="0" borderId="21" xfId="0" applyFont="1" applyBorder="1" applyAlignment="1" applyProtection="1">
      <alignment horizontal="left" vertical="center" indent="2"/>
    </xf>
    <xf numFmtId="0" fontId="3" fillId="0" borderId="12" xfId="0" applyFont="1" applyBorder="1" applyAlignment="1" applyProtection="1">
      <alignment horizontal="left" vertical="center" wrapText="1" shrinkToFit="1"/>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wrapText="1" indent="2"/>
    </xf>
    <xf numFmtId="0" fontId="1" fillId="0" borderId="1" xfId="0" applyFont="1" applyBorder="1" applyAlignment="1" applyProtection="1">
      <alignment horizontal="left" vertical="center" indent="2"/>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20" xfId="0" applyFont="1" applyBorder="1" applyAlignment="1" applyProtection="1">
      <alignment horizontal="center" vertical="center"/>
    </xf>
    <xf numFmtId="0" fontId="9" fillId="2" borderId="13" xfId="0" applyFont="1" applyFill="1" applyBorder="1" applyAlignment="1" applyProtection="1">
      <alignment horizontal="left" vertical="center" wrapText="1"/>
      <protection locked="0"/>
    </xf>
    <xf numFmtId="0" fontId="35" fillId="8" borderId="1" xfId="0" applyFont="1" applyFill="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27" xfId="0" applyFont="1" applyBorder="1" applyAlignment="1" applyProtection="1">
      <alignment horizontal="center" vertical="center"/>
    </xf>
    <xf numFmtId="0" fontId="1" fillId="3" borderId="10" xfId="0" applyFont="1" applyFill="1" applyBorder="1" applyAlignment="1" applyProtection="1">
      <alignment horizontal="center" vertical="center" shrinkToFit="1"/>
    </xf>
    <xf numFmtId="0" fontId="14" fillId="0" borderId="0" xfId="0" applyFont="1" applyAlignment="1" applyProtection="1">
      <alignment horizontal="left" vertical="top" wrapText="1"/>
    </xf>
    <xf numFmtId="0" fontId="1" fillId="0" borderId="12" xfId="0" applyFont="1" applyBorder="1" applyAlignment="1" applyProtection="1">
      <alignment horizontal="right" vertical="center"/>
    </xf>
    <xf numFmtId="0" fontId="1" fillId="0" borderId="13" xfId="0" applyFont="1" applyBorder="1" applyAlignment="1" applyProtection="1">
      <alignment horizontal="left" vertical="center"/>
    </xf>
    <xf numFmtId="0" fontId="9"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shrinkToFit="1"/>
    </xf>
    <xf numFmtId="0" fontId="1" fillId="0" borderId="9" xfId="0" applyFont="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11" xfId="0" applyFont="1" applyBorder="1" applyAlignment="1" applyProtection="1">
      <alignment horizontal="left" vertical="center" indent="2"/>
    </xf>
    <xf numFmtId="0" fontId="1" fillId="0" borderId="0" xfId="0" applyFont="1" applyFill="1" applyAlignment="1" applyProtection="1">
      <alignment horizontal="left" vertical="center" shrinkToFit="1"/>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13" xfId="0" applyFont="1" applyBorder="1" applyAlignment="1" applyProtection="1">
      <alignment horizontal="center" vertical="center" wrapText="1" shrinkToFit="1"/>
    </xf>
    <xf numFmtId="0" fontId="1" fillId="0" borderId="27" xfId="0" applyFont="1" applyBorder="1" applyAlignment="1" applyProtection="1">
      <alignment horizontal="center" vertical="center" shrinkToFit="1"/>
    </xf>
    <xf numFmtId="0" fontId="24" fillId="0" borderId="6" xfId="0" applyFont="1" applyBorder="1" applyAlignment="1" applyProtection="1">
      <alignment horizontal="center" vertical="center" wrapText="1" shrinkToFit="1"/>
    </xf>
    <xf numFmtId="0" fontId="24" fillId="0" borderId="7" xfId="0" applyFont="1" applyBorder="1" applyAlignment="1" applyProtection="1">
      <alignment horizontal="center" vertical="center" wrapText="1" shrinkToFit="1"/>
    </xf>
    <xf numFmtId="0" fontId="17" fillId="4" borderId="14" xfId="1" applyFont="1" applyFill="1" applyBorder="1" applyAlignment="1" applyProtection="1">
      <alignment horizontal="center" vertical="center" shrinkToFit="1"/>
    </xf>
    <xf numFmtId="0" fontId="17" fillId="4" borderId="15" xfId="1" applyFont="1" applyFill="1" applyBorder="1" applyAlignment="1" applyProtection="1">
      <alignment horizontal="center" vertical="center" shrinkToFit="1"/>
    </xf>
    <xf numFmtId="0" fontId="17" fillId="4" borderId="44" xfId="1" applyFont="1" applyFill="1" applyBorder="1" applyAlignment="1" applyProtection="1">
      <alignment horizontal="center" vertical="center" shrinkToFit="1"/>
    </xf>
    <xf numFmtId="0" fontId="13" fillId="0" borderId="0" xfId="1" applyFont="1" applyAlignment="1" applyProtection="1">
      <alignment horizontal="left" vertical="top" wrapText="1"/>
    </xf>
    <xf numFmtId="0" fontId="17" fillId="4" borderId="2" xfId="1" applyFont="1" applyFill="1" applyBorder="1" applyAlignment="1" applyProtection="1">
      <alignment horizontal="center" vertical="center" textRotation="255" shrinkToFit="1"/>
    </xf>
    <xf numFmtId="0" fontId="17" fillId="4" borderId="5" xfId="1" applyFont="1" applyFill="1" applyBorder="1" applyAlignment="1" applyProtection="1">
      <alignment horizontal="center" vertical="center" textRotation="255" shrinkToFit="1"/>
    </xf>
    <xf numFmtId="0" fontId="16" fillId="4" borderId="9" xfId="1" applyFont="1" applyFill="1" applyBorder="1" applyAlignment="1" applyProtection="1">
      <alignment horizontal="center" vertical="top" wrapText="1"/>
    </xf>
    <xf numFmtId="0" fontId="16" fillId="4" borderId="10" xfId="1" applyFont="1" applyFill="1" applyBorder="1" applyAlignment="1" applyProtection="1">
      <alignment horizontal="center" vertical="top"/>
    </xf>
    <xf numFmtId="0" fontId="16" fillId="4" borderId="1" xfId="1" applyFont="1" applyFill="1" applyBorder="1" applyAlignment="1" applyProtection="1">
      <alignment horizontal="center" vertical="top" wrapText="1"/>
    </xf>
    <xf numFmtId="0" fontId="16" fillId="4" borderId="1" xfId="1" applyFont="1" applyFill="1" applyBorder="1" applyAlignment="1" applyProtection="1">
      <alignment horizontal="center" vertical="top"/>
    </xf>
    <xf numFmtId="0" fontId="13" fillId="0" borderId="1" xfId="1" applyFont="1" applyBorder="1" applyAlignment="1" applyProtection="1">
      <alignment horizontal="left" vertical="center" shrinkToFit="1"/>
    </xf>
    <xf numFmtId="0" fontId="13" fillId="0" borderId="9" xfId="1" applyFont="1" applyBorder="1" applyAlignment="1" applyProtection="1">
      <alignment horizontal="left" vertical="center" shrinkToFit="1"/>
    </xf>
    <xf numFmtId="0" fontId="13" fillId="3" borderId="9" xfId="1" applyFont="1" applyFill="1" applyBorder="1" applyAlignment="1" applyProtection="1">
      <alignment horizontal="right" vertical="center" shrinkToFit="1"/>
    </xf>
    <xf numFmtId="0" fontId="13" fillId="3" borderId="10" xfId="1" applyFont="1" applyFill="1" applyBorder="1" applyAlignment="1" applyProtection="1">
      <alignment horizontal="right" vertical="center" shrinkToFit="1"/>
    </xf>
    <xf numFmtId="0" fontId="13" fillId="0" borderId="9" xfId="1" applyFont="1" applyBorder="1" applyAlignment="1" applyProtection="1">
      <alignment vertical="center" shrinkToFit="1"/>
    </xf>
    <xf numFmtId="0" fontId="13" fillId="0" borderId="10" xfId="1" applyFont="1" applyBorder="1" applyAlignment="1" applyProtection="1">
      <alignment vertical="center" shrinkToFit="1"/>
    </xf>
    <xf numFmtId="0" fontId="13" fillId="0" borderId="10" xfId="1" applyFont="1" applyBorder="1" applyAlignment="1" applyProtection="1">
      <alignment horizontal="left" vertical="center" shrinkToFit="1"/>
    </xf>
    <xf numFmtId="0" fontId="11" fillId="3" borderId="9" xfId="1" applyFont="1" applyFill="1" applyBorder="1" applyAlignment="1" applyProtection="1">
      <alignment horizontal="right" vertical="center" shrinkToFit="1"/>
    </xf>
    <xf numFmtId="0" fontId="11" fillId="3" borderId="10" xfId="1" applyFont="1" applyFill="1" applyBorder="1" applyAlignment="1" applyProtection="1">
      <alignment horizontal="right" vertical="center" shrinkToFit="1"/>
    </xf>
    <xf numFmtId="0" fontId="17" fillId="4" borderId="13" xfId="1" applyFont="1" applyFill="1" applyBorder="1" applyAlignment="1" applyProtection="1">
      <alignment horizontal="center" vertical="center" textRotation="255" shrinkToFit="1"/>
    </xf>
    <xf numFmtId="0" fontId="17" fillId="4" borderId="26" xfId="1" applyFont="1" applyFill="1" applyBorder="1" applyAlignment="1" applyProtection="1">
      <alignment horizontal="center" vertical="center" textRotation="255" shrinkToFit="1"/>
    </xf>
    <xf numFmtId="0" fontId="13" fillId="0" borderId="13" xfId="1" applyFont="1" applyBorder="1" applyAlignment="1" applyProtection="1">
      <alignment vertical="center" wrapText="1" shrinkToFit="1"/>
    </xf>
    <xf numFmtId="0" fontId="13" fillId="0" borderId="27" xfId="1" applyFont="1" applyBorder="1" applyAlignment="1" applyProtection="1">
      <alignment vertical="center" wrapText="1" shrinkToFit="1"/>
    </xf>
    <xf numFmtId="0" fontId="13" fillId="0" borderId="26" xfId="1" applyFont="1" applyBorder="1" applyAlignment="1" applyProtection="1">
      <alignment vertical="center" wrapText="1" shrinkToFit="1"/>
    </xf>
    <xf numFmtId="0" fontId="23" fillId="0" borderId="0" xfId="1" applyFont="1" applyAlignment="1" applyProtection="1">
      <alignment horizontal="center" vertical="center"/>
    </xf>
    <xf numFmtId="0" fontId="16" fillId="4" borderId="1" xfId="1" applyFont="1" applyFill="1" applyBorder="1" applyAlignment="1" applyProtection="1">
      <alignment horizontal="center" vertical="center"/>
    </xf>
    <xf numFmtId="0" fontId="18" fillId="0" borderId="0" xfId="1" applyFont="1" applyFill="1" applyBorder="1" applyAlignment="1" applyProtection="1">
      <alignment horizontal="left" vertical="top" wrapText="1"/>
    </xf>
    <xf numFmtId="0" fontId="1" fillId="0" borderId="3"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cellXfs>
  <cellStyles count="3">
    <cellStyle name="桁区切り 2" xfId="2"/>
    <cellStyle name="標準" xfId="0" builtinId="0"/>
    <cellStyle name="標準 2" xfId="1"/>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FFFFCC"/>
      <color rgb="FFFF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15240</xdr:colOff>
      <xdr:row>44</xdr:row>
      <xdr:rowOff>22860</xdr:rowOff>
    </xdr:from>
    <xdr:to>
      <xdr:col>4</xdr:col>
      <xdr:colOff>137160</xdr:colOff>
      <xdr:row>46</xdr:row>
      <xdr:rowOff>68580</xdr:rowOff>
    </xdr:to>
    <xdr:sp macro="" textlink="">
      <xdr:nvSpPr>
        <xdr:cNvPr id="2" name="正方形/長方形 1"/>
        <xdr:cNvSpPr/>
      </xdr:nvSpPr>
      <xdr:spPr>
        <a:xfrm>
          <a:off x="320040" y="17762220"/>
          <a:ext cx="807720" cy="3505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15240</xdr:colOff>
      <xdr:row>44</xdr:row>
      <xdr:rowOff>22860</xdr:rowOff>
    </xdr:from>
    <xdr:to>
      <xdr:col>4</xdr:col>
      <xdr:colOff>137160</xdr:colOff>
      <xdr:row>46</xdr:row>
      <xdr:rowOff>68580</xdr:rowOff>
    </xdr:to>
    <xdr:sp macro="" textlink="">
      <xdr:nvSpPr>
        <xdr:cNvPr id="17" name="正方形/長方形 16"/>
        <xdr:cNvSpPr/>
      </xdr:nvSpPr>
      <xdr:spPr>
        <a:xfrm>
          <a:off x="110490" y="8604885"/>
          <a:ext cx="836295" cy="7029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9</xdr:row>
      <xdr:rowOff>276225</xdr:rowOff>
    </xdr:from>
    <xdr:ext cx="761747" cy="242374"/>
    <xdr:sp macro="" textlink="">
      <xdr:nvSpPr>
        <xdr:cNvPr id="2" name="正方形/長方形 1"/>
        <xdr:cNvSpPr/>
      </xdr:nvSpPr>
      <xdr:spPr>
        <a:xfrm>
          <a:off x="47625" y="1800225"/>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＜代表者＞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12"/>
  <sheetViews>
    <sheetView showGridLines="0" showZeros="0" tabSelected="1" zoomScaleNormal="100" zoomScaleSheetLayoutView="100" workbookViewId="0">
      <selection activeCell="H1" sqref="H1"/>
    </sheetView>
  </sheetViews>
  <sheetFormatPr defaultColWidth="8.875" defaultRowHeight="13.5" outlineLevelCol="1" x14ac:dyDescent="0.15"/>
  <cols>
    <col min="1" max="1" width="1.125" style="52" customWidth="1"/>
    <col min="2" max="27" width="3.125" style="52" customWidth="1"/>
    <col min="28" max="29" width="1.125" style="52" customWidth="1"/>
    <col min="30" max="30" width="11.5" style="119" customWidth="1"/>
    <col min="31" max="31" width="13.125" style="52" hidden="1" customWidth="1" outlineLevel="1"/>
    <col min="32" max="32" width="8.875" style="52" collapsed="1"/>
    <col min="33" max="16384" width="8.875" style="52"/>
  </cols>
  <sheetData>
    <row r="1" spans="2:31" x14ac:dyDescent="0.15">
      <c r="AA1" s="53">
        <f>N15</f>
        <v>0</v>
      </c>
      <c r="AE1" s="52" t="s">
        <v>26</v>
      </c>
    </row>
    <row r="3" spans="2:31" x14ac:dyDescent="0.15">
      <c r="B3" s="52" t="s">
        <v>0</v>
      </c>
    </row>
    <row r="4" spans="2:31" x14ac:dyDescent="0.15">
      <c r="AD4" s="118"/>
    </row>
    <row r="5" spans="2:31" ht="14.25" x14ac:dyDescent="0.15">
      <c r="B5" s="129" t="s">
        <v>540</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D5" s="116" t="s">
        <v>106</v>
      </c>
    </row>
    <row r="7" spans="2:31" x14ac:dyDescent="0.15">
      <c r="U7" s="130"/>
      <c r="V7" s="130"/>
      <c r="W7" s="88" t="s">
        <v>3</v>
      </c>
      <c r="X7" s="87"/>
      <c r="Y7" s="88" t="s">
        <v>2</v>
      </c>
      <c r="Z7" s="87"/>
      <c r="AA7" s="88" t="s">
        <v>1</v>
      </c>
      <c r="AD7" s="117" t="str">
        <f>IF(OR(U7="",X7="",Z7=""),"NG","OK")</f>
        <v>NG</v>
      </c>
      <c r="AE7" s="52" t="s">
        <v>114</v>
      </c>
    </row>
    <row r="9" spans="2:31" x14ac:dyDescent="0.15">
      <c r="C9" s="52" t="s">
        <v>4</v>
      </c>
    </row>
    <row r="11" spans="2:31" x14ac:dyDescent="0.15">
      <c r="L11" s="52" t="s">
        <v>5</v>
      </c>
    </row>
    <row r="12" spans="2:31" x14ac:dyDescent="0.15">
      <c r="M12" s="52" t="s">
        <v>518</v>
      </c>
    </row>
    <row r="13" spans="2:31" x14ac:dyDescent="0.15">
      <c r="N13" s="128"/>
      <c r="O13" s="128"/>
      <c r="P13" s="128"/>
      <c r="Q13" s="128"/>
      <c r="R13" s="128"/>
      <c r="S13" s="128"/>
      <c r="T13" s="128"/>
      <c r="U13" s="128"/>
      <c r="V13" s="128"/>
      <c r="W13" s="128"/>
      <c r="X13" s="128"/>
      <c r="Y13" s="128"/>
      <c r="Z13" s="128"/>
      <c r="AA13" s="128"/>
      <c r="AD13" s="117" t="str">
        <f>IF(OR(N13="都道府県",Q13=""),"NG","OK")</f>
        <v>NG</v>
      </c>
      <c r="AE13" s="52" t="s">
        <v>163</v>
      </c>
    </row>
    <row r="14" spans="2:31" x14ac:dyDescent="0.15">
      <c r="M14" s="52" t="s">
        <v>551</v>
      </c>
    </row>
    <row r="15" spans="2:31" x14ac:dyDescent="0.15">
      <c r="N15" s="128"/>
      <c r="O15" s="128"/>
      <c r="P15" s="128"/>
      <c r="Q15" s="128"/>
      <c r="R15" s="128"/>
      <c r="S15" s="128"/>
      <c r="T15" s="128"/>
      <c r="U15" s="128"/>
      <c r="V15" s="128"/>
      <c r="W15" s="128"/>
      <c r="X15" s="128"/>
      <c r="Y15" s="128"/>
      <c r="Z15" s="128"/>
      <c r="AA15" s="128"/>
      <c r="AD15" s="117" t="str">
        <f>IF(N15="","NG","OK")</f>
        <v>NG</v>
      </c>
    </row>
    <row r="16" spans="2:31" x14ac:dyDescent="0.15">
      <c r="M16" s="52" t="s">
        <v>552</v>
      </c>
    </row>
    <row r="17" spans="2:30" x14ac:dyDescent="0.15">
      <c r="N17" s="128"/>
      <c r="O17" s="128"/>
      <c r="P17" s="128"/>
      <c r="Q17" s="128"/>
      <c r="R17" s="128"/>
      <c r="S17" s="128"/>
      <c r="U17" s="128"/>
      <c r="V17" s="128"/>
      <c r="W17" s="128"/>
      <c r="Y17" s="128"/>
      <c r="Z17" s="128"/>
      <c r="AA17" s="128"/>
      <c r="AD17" s="117" t="str">
        <f>IF(OR(N17="",U17="",Y17=""),"NG","OK")</f>
        <v>NG</v>
      </c>
    </row>
    <row r="19" spans="2:30" x14ac:dyDescent="0.15">
      <c r="B19" s="131" t="s">
        <v>541</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row>
    <row r="20" spans="2:30" x14ac:dyDescent="0.15">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row>
    <row r="21" spans="2:30" ht="12.95" customHeight="1" x14ac:dyDescent="0.15">
      <c r="B21" s="132" t="s">
        <v>571</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row>
    <row r="22" spans="2:30" x14ac:dyDescent="0.15">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row>
    <row r="23" spans="2:30" x14ac:dyDescent="0.15">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row>
    <row r="25" spans="2:30" x14ac:dyDescent="0.15">
      <c r="B25" s="52" t="s">
        <v>8</v>
      </c>
    </row>
    <row r="27" spans="2:30" x14ac:dyDescent="0.15">
      <c r="C27" s="52" t="s">
        <v>519</v>
      </c>
    </row>
    <row r="30" spans="2:30" x14ac:dyDescent="0.15">
      <c r="B30" s="52" t="s">
        <v>9</v>
      </c>
    </row>
    <row r="32" spans="2:30" x14ac:dyDescent="0.15">
      <c r="C32" s="52" t="s">
        <v>519</v>
      </c>
    </row>
    <row r="35" spans="2:12" x14ac:dyDescent="0.15">
      <c r="B35" s="52" t="s">
        <v>520</v>
      </c>
    </row>
    <row r="37" spans="2:12" x14ac:dyDescent="0.15">
      <c r="C37" s="127">
        <f>事業計画書!K36</f>
        <v>0</v>
      </c>
      <c r="D37" s="127"/>
      <c r="E37" s="127"/>
      <c r="F37" s="127"/>
      <c r="G37" s="127"/>
      <c r="H37" s="127"/>
      <c r="I37" s="127"/>
      <c r="J37" s="127"/>
      <c r="L37" s="52" t="s">
        <v>10</v>
      </c>
    </row>
    <row r="41" spans="2:12" x14ac:dyDescent="0.15">
      <c r="B41" s="52" t="s">
        <v>11</v>
      </c>
    </row>
    <row r="42" spans="2:12" x14ac:dyDescent="0.15">
      <c r="C42" s="52" t="s">
        <v>164</v>
      </c>
    </row>
    <row r="43" spans="2:12" x14ac:dyDescent="0.15">
      <c r="C43" s="52" t="s">
        <v>553</v>
      </c>
    </row>
    <row r="44" spans="2:12" x14ac:dyDescent="0.15">
      <c r="C44" s="52" t="s">
        <v>554</v>
      </c>
    </row>
    <row r="45" spans="2:12" x14ac:dyDescent="0.15">
      <c r="C45" s="52" t="s">
        <v>555</v>
      </c>
    </row>
    <row r="46" spans="2:12" x14ac:dyDescent="0.15">
      <c r="C46" s="85" t="s">
        <v>490</v>
      </c>
    </row>
    <row r="47" spans="2:12" x14ac:dyDescent="0.15">
      <c r="C47" s="52" t="s">
        <v>572</v>
      </c>
    </row>
    <row r="48" spans="2:12" x14ac:dyDescent="0.15">
      <c r="C48" s="52" t="s">
        <v>491</v>
      </c>
    </row>
    <row r="49" spans="3:31" x14ac:dyDescent="0.15">
      <c r="C49" s="52" t="s">
        <v>573</v>
      </c>
    </row>
    <row r="50" spans="3:31" x14ac:dyDescent="0.15">
      <c r="C50" s="52" t="s">
        <v>542</v>
      </c>
    </row>
    <row r="51" spans="3:31" x14ac:dyDescent="0.15">
      <c r="C51" s="52" t="s">
        <v>492</v>
      </c>
    </row>
    <row r="52" spans="3:31" x14ac:dyDescent="0.15">
      <c r="C52" s="52" t="s">
        <v>493</v>
      </c>
      <c r="AE52" s="52" t="s">
        <v>494</v>
      </c>
    </row>
    <row r="65" spans="14:14" x14ac:dyDescent="0.15">
      <c r="N65" s="52" t="s">
        <v>116</v>
      </c>
    </row>
    <row r="66" spans="14:14" x14ac:dyDescent="0.15">
      <c r="N66" s="52" t="s">
        <v>117</v>
      </c>
    </row>
    <row r="67" spans="14:14" x14ac:dyDescent="0.15">
      <c r="N67" s="52" t="s">
        <v>118</v>
      </c>
    </row>
    <row r="68" spans="14:14" x14ac:dyDescent="0.15">
      <c r="N68" s="52" t="s">
        <v>119</v>
      </c>
    </row>
    <row r="69" spans="14:14" x14ac:dyDescent="0.15">
      <c r="N69" s="52" t="s">
        <v>120</v>
      </c>
    </row>
    <row r="70" spans="14:14" x14ac:dyDescent="0.15">
      <c r="N70" s="52" t="s">
        <v>121</v>
      </c>
    </row>
    <row r="71" spans="14:14" x14ac:dyDescent="0.15">
      <c r="N71" s="52" t="s">
        <v>122</v>
      </c>
    </row>
    <row r="72" spans="14:14" x14ac:dyDescent="0.15">
      <c r="N72" s="52" t="s">
        <v>123</v>
      </c>
    </row>
    <row r="73" spans="14:14" x14ac:dyDescent="0.15">
      <c r="N73" s="52" t="s">
        <v>124</v>
      </c>
    </row>
    <row r="74" spans="14:14" x14ac:dyDescent="0.15">
      <c r="N74" s="52" t="s">
        <v>125</v>
      </c>
    </row>
    <row r="75" spans="14:14" x14ac:dyDescent="0.15">
      <c r="N75" s="52" t="s">
        <v>126</v>
      </c>
    </row>
    <row r="76" spans="14:14" x14ac:dyDescent="0.15">
      <c r="N76" s="52" t="s">
        <v>127</v>
      </c>
    </row>
    <row r="77" spans="14:14" x14ac:dyDescent="0.15">
      <c r="N77" s="52" t="s">
        <v>128</v>
      </c>
    </row>
    <row r="78" spans="14:14" x14ac:dyDescent="0.15">
      <c r="N78" s="52" t="s">
        <v>129</v>
      </c>
    </row>
    <row r="79" spans="14:14" x14ac:dyDescent="0.15">
      <c r="N79" s="52" t="s">
        <v>115</v>
      </c>
    </row>
    <row r="80" spans="14:14" x14ac:dyDescent="0.15">
      <c r="N80" s="52" t="s">
        <v>130</v>
      </c>
    </row>
    <row r="81" spans="14:14" x14ac:dyDescent="0.15">
      <c r="N81" s="52" t="s">
        <v>131</v>
      </c>
    </row>
    <row r="82" spans="14:14" x14ac:dyDescent="0.15">
      <c r="N82" s="52" t="s">
        <v>132</v>
      </c>
    </row>
    <row r="83" spans="14:14" x14ac:dyDescent="0.15">
      <c r="N83" s="52" t="s">
        <v>133</v>
      </c>
    </row>
    <row r="84" spans="14:14" x14ac:dyDescent="0.15">
      <c r="N84" s="52" t="s">
        <v>134</v>
      </c>
    </row>
    <row r="85" spans="14:14" x14ac:dyDescent="0.15">
      <c r="N85" s="52" t="s">
        <v>135</v>
      </c>
    </row>
    <row r="86" spans="14:14" x14ac:dyDescent="0.15">
      <c r="N86" s="52" t="s">
        <v>136</v>
      </c>
    </row>
    <row r="87" spans="14:14" x14ac:dyDescent="0.15">
      <c r="N87" s="52" t="s">
        <v>137</v>
      </c>
    </row>
    <row r="88" spans="14:14" x14ac:dyDescent="0.15">
      <c r="N88" s="52" t="s">
        <v>138</v>
      </c>
    </row>
    <row r="89" spans="14:14" x14ac:dyDescent="0.15">
      <c r="N89" s="52" t="s">
        <v>139</v>
      </c>
    </row>
    <row r="90" spans="14:14" x14ac:dyDescent="0.15">
      <c r="N90" s="52" t="s">
        <v>140</v>
      </c>
    </row>
    <row r="91" spans="14:14" x14ac:dyDescent="0.15">
      <c r="N91" s="52" t="s">
        <v>141</v>
      </c>
    </row>
    <row r="92" spans="14:14" x14ac:dyDescent="0.15">
      <c r="N92" s="52" t="s">
        <v>142</v>
      </c>
    </row>
    <row r="93" spans="14:14" x14ac:dyDescent="0.15">
      <c r="N93" s="52" t="s">
        <v>143</v>
      </c>
    </row>
    <row r="94" spans="14:14" x14ac:dyDescent="0.15">
      <c r="N94" s="52" t="s">
        <v>144</v>
      </c>
    </row>
    <row r="95" spans="14:14" x14ac:dyDescent="0.15">
      <c r="N95" s="52" t="s">
        <v>145</v>
      </c>
    </row>
    <row r="96" spans="14:14" x14ac:dyDescent="0.15">
      <c r="N96" s="52" t="s">
        <v>146</v>
      </c>
    </row>
    <row r="97" spans="14:14" x14ac:dyDescent="0.15">
      <c r="N97" s="52" t="s">
        <v>147</v>
      </c>
    </row>
    <row r="98" spans="14:14" x14ac:dyDescent="0.15">
      <c r="N98" s="52" t="s">
        <v>148</v>
      </c>
    </row>
    <row r="99" spans="14:14" x14ac:dyDescent="0.15">
      <c r="N99" s="52" t="s">
        <v>149</v>
      </c>
    </row>
    <row r="100" spans="14:14" x14ac:dyDescent="0.15">
      <c r="N100" s="52" t="s">
        <v>150</v>
      </c>
    </row>
    <row r="101" spans="14:14" x14ac:dyDescent="0.15">
      <c r="N101" s="52" t="s">
        <v>151</v>
      </c>
    </row>
    <row r="102" spans="14:14" x14ac:dyDescent="0.15">
      <c r="N102" s="52" t="s">
        <v>152</v>
      </c>
    </row>
    <row r="103" spans="14:14" x14ac:dyDescent="0.15">
      <c r="N103" s="52" t="s">
        <v>153</v>
      </c>
    </row>
    <row r="104" spans="14:14" x14ac:dyDescent="0.15">
      <c r="N104" s="52" t="s">
        <v>154</v>
      </c>
    </row>
    <row r="105" spans="14:14" x14ac:dyDescent="0.15">
      <c r="N105" s="52" t="s">
        <v>155</v>
      </c>
    </row>
    <row r="106" spans="14:14" x14ac:dyDescent="0.15">
      <c r="N106" s="52" t="s">
        <v>156</v>
      </c>
    </row>
    <row r="107" spans="14:14" x14ac:dyDescent="0.15">
      <c r="N107" s="52" t="s">
        <v>157</v>
      </c>
    </row>
    <row r="108" spans="14:14" x14ac:dyDescent="0.15">
      <c r="N108" s="52" t="s">
        <v>158</v>
      </c>
    </row>
    <row r="109" spans="14:14" x14ac:dyDescent="0.15">
      <c r="N109" s="52" t="s">
        <v>159</v>
      </c>
    </row>
    <row r="110" spans="14:14" x14ac:dyDescent="0.15">
      <c r="N110" s="52" t="s">
        <v>160</v>
      </c>
    </row>
    <row r="111" spans="14:14" x14ac:dyDescent="0.15">
      <c r="N111" s="52" t="s">
        <v>161</v>
      </c>
    </row>
    <row r="112" spans="14:14" x14ac:dyDescent="0.15">
      <c r="N112" s="52" t="s">
        <v>162</v>
      </c>
    </row>
  </sheetData>
  <mergeCells count="11">
    <mergeCell ref="C37:J37"/>
    <mergeCell ref="N15:AA15"/>
    <mergeCell ref="N17:S17"/>
    <mergeCell ref="B5:AA5"/>
    <mergeCell ref="U7:V7"/>
    <mergeCell ref="U17:W17"/>
    <mergeCell ref="Y17:AA17"/>
    <mergeCell ref="B19:AA20"/>
    <mergeCell ref="N13:P13"/>
    <mergeCell ref="Q13:AA13"/>
    <mergeCell ref="B21:AA23"/>
  </mergeCells>
  <phoneticPr fontId="2"/>
  <conditionalFormatting sqref="AD1:AD1048576">
    <cfRule type="cellIs" dxfId="11" priority="1" operator="equal">
      <formula>"NG"</formula>
    </cfRule>
  </conditionalFormatting>
  <dataValidations count="6">
    <dataValidation type="whole" imeMode="halfAlpha" operator="greaterThanOrEqual" allowBlank="1" showInputMessage="1" showErrorMessage="1" prompt="西暦４ケタ（半角数字）で入力" sqref="U7:V7">
      <formula1>2022</formula1>
    </dataValidation>
    <dataValidation type="list" allowBlank="1" showInputMessage="1" showErrorMessage="1" prompt="都道府県をプルダウン選択" sqref="N13:P13">
      <formula1>$N$65:$N$112</formula1>
    </dataValidation>
    <dataValidation allowBlank="1" showInputMessage="1" showErrorMessage="1" prompt="代表者の役職を入力" sqref="N17:S17"/>
    <dataValidation allowBlank="1" showInputMessage="1" showErrorMessage="1" prompt="代表者の姓を入力" sqref="U17:W17"/>
    <dataValidation allowBlank="1" showInputMessage="1" showErrorMessage="1" prompt="代表者の名を入力" sqref="Y17:AA17"/>
    <dataValidation imeMode="halfAlpha" allowBlank="1" showInputMessage="1" showErrorMessage="1" sqref="X7 Z7"/>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09"/>
  <sheetViews>
    <sheetView showGridLines="0" showZeros="0" view="pageBreakPreview" topLeftCell="A10" zoomScale="85" zoomScaleNormal="100" zoomScaleSheetLayoutView="85" workbookViewId="0">
      <selection activeCell="K14" sqref="K14:AA14"/>
    </sheetView>
  </sheetViews>
  <sheetFormatPr defaultColWidth="8.875" defaultRowHeight="24" customHeight="1" outlineLevelCol="1" x14ac:dyDescent="0.15"/>
  <cols>
    <col min="1" max="1" width="1.25" style="52" customWidth="1"/>
    <col min="2" max="27" width="3.125" style="52" customWidth="1"/>
    <col min="28" max="28" width="2.5" style="52" customWidth="1"/>
    <col min="29" max="29" width="1.25" style="52" customWidth="1"/>
    <col min="30" max="30" width="10" style="119" bestFit="1" customWidth="1"/>
    <col min="31" max="31" width="10" style="119" customWidth="1"/>
    <col min="32" max="32" width="8.875" style="52" hidden="1" customWidth="1" outlineLevel="1"/>
    <col min="33" max="33" width="8.875" style="52" collapsed="1"/>
    <col min="34" max="16384" width="8.875" style="52"/>
  </cols>
  <sheetData>
    <row r="1" spans="2:32" ht="13.5" x14ac:dyDescent="0.15">
      <c r="AA1" s="53">
        <f>$K$5</f>
        <v>0</v>
      </c>
      <c r="AD1" s="118"/>
      <c r="AE1" s="118"/>
      <c r="AF1" s="52" t="s">
        <v>26</v>
      </c>
    </row>
    <row r="2" spans="2:32" ht="13.5" x14ac:dyDescent="0.15">
      <c r="B2" s="52" t="s">
        <v>12</v>
      </c>
      <c r="AF2" s="52" t="s">
        <v>27</v>
      </c>
    </row>
    <row r="3" spans="2:32" ht="14.25" x14ac:dyDescent="0.15">
      <c r="B3" s="202" t="s">
        <v>13</v>
      </c>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F3" s="52" t="s">
        <v>113</v>
      </c>
    </row>
    <row r="4" spans="2:32" ht="13.5" x14ac:dyDescent="0.15">
      <c r="B4" s="55" t="s">
        <v>14</v>
      </c>
      <c r="C4" s="56"/>
      <c r="D4" s="56"/>
      <c r="E4" s="56"/>
      <c r="F4" s="56"/>
      <c r="G4" s="56"/>
      <c r="H4" s="56"/>
      <c r="I4" s="56"/>
      <c r="J4" s="56"/>
      <c r="K4" s="56"/>
      <c r="L4" s="56"/>
      <c r="M4" s="56"/>
      <c r="N4" s="56"/>
      <c r="O4" s="56"/>
      <c r="P4" s="56"/>
      <c r="Q4" s="56"/>
      <c r="R4" s="56"/>
      <c r="S4" s="56"/>
      <c r="T4" s="56"/>
      <c r="U4" s="57"/>
      <c r="V4" s="57"/>
      <c r="W4" s="57"/>
      <c r="X4" s="57"/>
      <c r="Y4" s="57"/>
      <c r="Z4" s="57"/>
      <c r="AA4" s="57"/>
      <c r="AD4" s="116" t="s">
        <v>106</v>
      </c>
      <c r="AE4" s="116" t="s">
        <v>107</v>
      </c>
    </row>
    <row r="5" spans="2:32" ht="16.5" customHeight="1" x14ac:dyDescent="0.15">
      <c r="B5" s="195" t="s">
        <v>543</v>
      </c>
      <c r="C5" s="195"/>
      <c r="D5" s="195"/>
      <c r="E5" s="195"/>
      <c r="F5" s="195"/>
      <c r="G5" s="195"/>
      <c r="H5" s="195"/>
      <c r="I5" s="195"/>
      <c r="J5" s="195"/>
      <c r="K5" s="194">
        <f>交付申請書!N15</f>
        <v>0</v>
      </c>
      <c r="L5" s="194"/>
      <c r="M5" s="194"/>
      <c r="N5" s="194"/>
      <c r="O5" s="194"/>
      <c r="P5" s="194"/>
      <c r="Q5" s="194"/>
      <c r="R5" s="194"/>
      <c r="S5" s="194"/>
      <c r="T5" s="194"/>
      <c r="U5" s="194"/>
      <c r="V5" s="194"/>
      <c r="W5" s="194"/>
      <c r="X5" s="194"/>
      <c r="Y5" s="194"/>
      <c r="Z5" s="194"/>
      <c r="AA5" s="194"/>
      <c r="AD5" s="120"/>
      <c r="AE5" s="120"/>
    </row>
    <row r="6" spans="2:32" ht="16.5" customHeight="1" x14ac:dyDescent="0.15">
      <c r="B6" s="195" t="s">
        <v>15</v>
      </c>
      <c r="C6" s="195"/>
      <c r="D6" s="195"/>
      <c r="E6" s="195"/>
      <c r="F6" s="195"/>
      <c r="G6" s="195"/>
      <c r="H6" s="195"/>
      <c r="I6" s="195"/>
      <c r="J6" s="195"/>
      <c r="K6" s="194" t="str">
        <f>交付申請書!N17&amp;"　"&amp;交付申請書!U17&amp;"　"&amp;交付申請書!Y17</f>
        <v>　　</v>
      </c>
      <c r="L6" s="194"/>
      <c r="M6" s="194"/>
      <c r="N6" s="194"/>
      <c r="O6" s="194"/>
      <c r="P6" s="194"/>
      <c r="Q6" s="194"/>
      <c r="R6" s="194"/>
      <c r="S6" s="194"/>
      <c r="T6" s="194"/>
      <c r="U6" s="194"/>
      <c r="V6" s="194"/>
      <c r="W6" s="194"/>
      <c r="X6" s="194"/>
      <c r="Y6" s="194"/>
      <c r="Z6" s="194"/>
      <c r="AA6" s="194"/>
      <c r="AD6" s="120"/>
      <c r="AE6" s="120"/>
    </row>
    <row r="7" spans="2:32" ht="16.5" customHeight="1" x14ac:dyDescent="0.15">
      <c r="B7" s="195" t="s">
        <v>6</v>
      </c>
      <c r="C7" s="195"/>
      <c r="D7" s="195"/>
      <c r="E7" s="195"/>
      <c r="F7" s="195"/>
      <c r="G7" s="195"/>
      <c r="H7" s="195"/>
      <c r="I7" s="195"/>
      <c r="J7" s="195"/>
      <c r="K7" s="194">
        <f>交付申請書!N13</f>
        <v>0</v>
      </c>
      <c r="L7" s="194"/>
      <c r="M7" s="194"/>
      <c r="N7" s="194"/>
      <c r="O7" s="194"/>
      <c r="P7" s="194"/>
      <c r="Q7" s="194"/>
      <c r="R7" s="194"/>
      <c r="S7" s="194"/>
      <c r="T7" s="194"/>
      <c r="U7" s="194"/>
      <c r="V7" s="194"/>
      <c r="W7" s="194"/>
      <c r="X7" s="194"/>
      <c r="Y7" s="194"/>
      <c r="Z7" s="194"/>
      <c r="AA7" s="194"/>
      <c r="AD7" s="120"/>
      <c r="AE7" s="120"/>
    </row>
    <row r="8" spans="2:32" ht="16.5" customHeight="1" x14ac:dyDescent="0.15">
      <c r="B8" s="195" t="s">
        <v>517</v>
      </c>
      <c r="C8" s="195"/>
      <c r="D8" s="195"/>
      <c r="E8" s="195"/>
      <c r="F8" s="195"/>
      <c r="G8" s="195"/>
      <c r="H8" s="195"/>
      <c r="I8" s="195"/>
      <c r="J8" s="195"/>
      <c r="K8" s="175"/>
      <c r="L8" s="175"/>
      <c r="M8" s="175"/>
      <c r="N8" s="175"/>
      <c r="O8" s="175"/>
      <c r="P8" s="175"/>
      <c r="Q8" s="175"/>
      <c r="R8" s="175"/>
      <c r="S8" s="175"/>
      <c r="T8" s="175"/>
      <c r="U8" s="175"/>
      <c r="V8" s="175"/>
      <c r="W8" s="175"/>
      <c r="X8" s="175"/>
      <c r="Y8" s="175"/>
      <c r="Z8" s="175"/>
      <c r="AA8" s="175"/>
      <c r="AD8" s="117" t="str">
        <f>IF(K8="選択してください","NG","OK")</f>
        <v>OK</v>
      </c>
      <c r="AE8" s="120"/>
      <c r="AF8" s="52" t="s">
        <v>34</v>
      </c>
    </row>
    <row r="9" spans="2:32" ht="28.5" customHeight="1" x14ac:dyDescent="0.15">
      <c r="B9" s="187" t="s">
        <v>510</v>
      </c>
      <c r="C9" s="187"/>
      <c r="D9" s="187"/>
      <c r="E9" s="187"/>
      <c r="F9" s="187"/>
      <c r="G9" s="187"/>
      <c r="H9" s="187"/>
      <c r="I9" s="187"/>
      <c r="J9" s="187"/>
      <c r="K9" s="190">
        <f>原油換算エネルギー使用量等簡易計算表!I40</f>
        <v>0</v>
      </c>
      <c r="L9" s="191"/>
      <c r="M9" s="191"/>
      <c r="N9" s="191"/>
      <c r="O9" s="191"/>
      <c r="P9" s="191"/>
      <c r="Q9" s="191"/>
      <c r="R9" s="191"/>
      <c r="S9" s="191"/>
      <c r="T9" s="191"/>
      <c r="U9" s="191"/>
      <c r="V9" s="191"/>
      <c r="W9" s="191"/>
      <c r="X9" s="185" t="s">
        <v>32</v>
      </c>
      <c r="Y9" s="185"/>
      <c r="Z9" s="185"/>
      <c r="AA9" s="186"/>
      <c r="AD9" s="120"/>
      <c r="AE9" s="117" t="str">
        <f>IF(AND(1500&gt;K9,K9&gt;0),"OK","NG")</f>
        <v>NG</v>
      </c>
    </row>
    <row r="10" spans="2:32" ht="28.5" customHeight="1" x14ac:dyDescent="0.15">
      <c r="B10" s="187" t="s">
        <v>511</v>
      </c>
      <c r="C10" s="187"/>
      <c r="D10" s="187"/>
      <c r="E10" s="187"/>
      <c r="F10" s="187"/>
      <c r="G10" s="187"/>
      <c r="H10" s="187"/>
      <c r="I10" s="187"/>
      <c r="J10" s="187"/>
      <c r="K10" s="190">
        <f>原油換算エネルギー使用量等簡易計算表!M40</f>
        <v>0</v>
      </c>
      <c r="L10" s="191"/>
      <c r="M10" s="191"/>
      <c r="N10" s="191"/>
      <c r="O10" s="191"/>
      <c r="P10" s="191"/>
      <c r="Q10" s="191"/>
      <c r="R10" s="191"/>
      <c r="S10" s="191"/>
      <c r="T10" s="191"/>
      <c r="U10" s="191"/>
      <c r="V10" s="191"/>
      <c r="W10" s="191"/>
      <c r="X10" s="183" t="s">
        <v>512</v>
      </c>
      <c r="Y10" s="183"/>
      <c r="Z10" s="183"/>
      <c r="AA10" s="184"/>
      <c r="AD10" s="120"/>
      <c r="AE10" s="120"/>
    </row>
    <row r="11" spans="2:32" ht="22.5" customHeight="1" x14ac:dyDescent="0.15">
      <c r="B11" s="187" t="s">
        <v>509</v>
      </c>
      <c r="C11" s="187"/>
      <c r="D11" s="187"/>
      <c r="E11" s="187"/>
      <c r="F11" s="187"/>
      <c r="G11" s="187"/>
      <c r="H11" s="187"/>
      <c r="I11" s="187"/>
      <c r="J11" s="187"/>
      <c r="K11" s="219"/>
      <c r="L11" s="219"/>
      <c r="M11" s="219"/>
      <c r="N11" s="219"/>
      <c r="O11" s="219"/>
      <c r="P11" s="219"/>
      <c r="Q11" s="219"/>
      <c r="R11" s="219"/>
      <c r="S11" s="219"/>
      <c r="T11" s="219"/>
      <c r="U11" s="219"/>
      <c r="V11" s="219"/>
      <c r="W11" s="219"/>
      <c r="X11" s="183" t="s">
        <v>245</v>
      </c>
      <c r="Y11" s="183"/>
      <c r="Z11" s="183"/>
      <c r="AA11" s="184"/>
      <c r="AD11" s="117" t="str">
        <f>IF(K11="","NG","OK")</f>
        <v>NG</v>
      </c>
      <c r="AE11" s="117" t="str">
        <f>IF(100&gt;K11,"OK","NG")</f>
        <v>OK</v>
      </c>
    </row>
    <row r="12" spans="2:32" ht="16.5" customHeight="1" x14ac:dyDescent="0.15">
      <c r="B12" s="187" t="s">
        <v>515</v>
      </c>
      <c r="C12" s="195"/>
      <c r="D12" s="195"/>
      <c r="E12" s="195" t="s">
        <v>35</v>
      </c>
      <c r="F12" s="195"/>
      <c r="G12" s="195"/>
      <c r="H12" s="195"/>
      <c r="I12" s="195"/>
      <c r="J12" s="195"/>
      <c r="K12" s="175"/>
      <c r="L12" s="175"/>
      <c r="M12" s="175"/>
      <c r="N12" s="175"/>
      <c r="O12" s="175"/>
      <c r="P12" s="175"/>
      <c r="Q12" s="175"/>
      <c r="R12" s="175"/>
      <c r="S12" s="175"/>
      <c r="T12" s="175"/>
      <c r="U12" s="175"/>
      <c r="V12" s="175"/>
      <c r="W12" s="175"/>
      <c r="X12" s="175"/>
      <c r="Y12" s="175"/>
      <c r="Z12" s="175"/>
      <c r="AA12" s="175"/>
      <c r="AD12" s="117" t="str">
        <f>IF(K12="","NG","OK")</f>
        <v>NG</v>
      </c>
      <c r="AE12" s="120"/>
    </row>
    <row r="13" spans="2:32" ht="16.5" customHeight="1" x14ac:dyDescent="0.15">
      <c r="B13" s="187"/>
      <c r="C13" s="195"/>
      <c r="D13" s="195"/>
      <c r="E13" s="195" t="s">
        <v>514</v>
      </c>
      <c r="F13" s="195"/>
      <c r="G13" s="195"/>
      <c r="H13" s="195"/>
      <c r="I13" s="195"/>
      <c r="J13" s="195"/>
      <c r="K13" s="175"/>
      <c r="L13" s="175"/>
      <c r="M13" s="175"/>
      <c r="N13" s="175"/>
      <c r="O13" s="175"/>
      <c r="P13" s="175"/>
      <c r="Q13" s="175"/>
      <c r="R13" s="175"/>
      <c r="S13" s="175"/>
      <c r="T13" s="175"/>
      <c r="U13" s="175"/>
      <c r="V13" s="175"/>
      <c r="W13" s="175"/>
      <c r="X13" s="175"/>
      <c r="Y13" s="175"/>
      <c r="Z13" s="175"/>
      <c r="AA13" s="175"/>
      <c r="AD13" s="117" t="str">
        <f t="shared" ref="AD13" si="0">IF(K13="","NG","OK")</f>
        <v>NG</v>
      </c>
      <c r="AE13" s="120"/>
    </row>
    <row r="14" spans="2:32" ht="16.5" customHeight="1" x14ac:dyDescent="0.15">
      <c r="B14" s="195"/>
      <c r="C14" s="195"/>
      <c r="D14" s="195"/>
      <c r="E14" s="195" t="s">
        <v>36</v>
      </c>
      <c r="F14" s="195"/>
      <c r="G14" s="195"/>
      <c r="H14" s="195"/>
      <c r="I14" s="195"/>
      <c r="J14" s="195"/>
      <c r="K14" s="175"/>
      <c r="L14" s="175"/>
      <c r="M14" s="175"/>
      <c r="N14" s="175"/>
      <c r="O14" s="175"/>
      <c r="P14" s="175"/>
      <c r="Q14" s="175"/>
      <c r="R14" s="175"/>
      <c r="S14" s="175"/>
      <c r="T14" s="175"/>
      <c r="U14" s="175"/>
      <c r="V14" s="175"/>
      <c r="W14" s="175"/>
      <c r="X14" s="175"/>
      <c r="Y14" s="175"/>
      <c r="Z14" s="175"/>
      <c r="AA14" s="175"/>
      <c r="AD14" s="117" t="str">
        <f t="shared" ref="AD14" si="1">IF(K14="","NG","OK")</f>
        <v>NG</v>
      </c>
      <c r="AE14" s="120"/>
    </row>
    <row r="15" spans="2:32" ht="16.5" customHeight="1" x14ac:dyDescent="0.15">
      <c r="B15" s="195"/>
      <c r="C15" s="195"/>
      <c r="D15" s="195"/>
      <c r="E15" s="195" t="s">
        <v>16</v>
      </c>
      <c r="F15" s="195"/>
      <c r="G15" s="195"/>
      <c r="H15" s="195"/>
      <c r="I15" s="195"/>
      <c r="J15" s="195"/>
      <c r="K15" s="196"/>
      <c r="L15" s="197"/>
      <c r="M15" s="197"/>
      <c r="N15" s="58" t="s">
        <v>37</v>
      </c>
      <c r="O15" s="197"/>
      <c r="P15" s="197"/>
      <c r="Q15" s="197"/>
      <c r="R15" s="58" t="s">
        <v>37</v>
      </c>
      <c r="S15" s="197"/>
      <c r="T15" s="197"/>
      <c r="U15" s="197"/>
      <c r="V15" s="211" t="s">
        <v>99</v>
      </c>
      <c r="W15" s="211"/>
      <c r="X15" s="211"/>
      <c r="Y15" s="197"/>
      <c r="Z15" s="197"/>
      <c r="AA15" s="59" t="s">
        <v>98</v>
      </c>
      <c r="AD15" s="117" t="str">
        <f>IF(OR(K15="",O15="",S15=""),"NG","OK")</f>
        <v>NG</v>
      </c>
      <c r="AE15" s="120"/>
    </row>
    <row r="16" spans="2:32" ht="16.5" customHeight="1" x14ac:dyDescent="0.15">
      <c r="B16" s="187" t="s">
        <v>516</v>
      </c>
      <c r="C16" s="195"/>
      <c r="D16" s="195"/>
      <c r="E16" s="195" t="s">
        <v>35</v>
      </c>
      <c r="F16" s="195"/>
      <c r="G16" s="195"/>
      <c r="H16" s="195"/>
      <c r="I16" s="195"/>
      <c r="J16" s="195"/>
      <c r="K16" s="175"/>
      <c r="L16" s="175"/>
      <c r="M16" s="175"/>
      <c r="N16" s="175"/>
      <c r="O16" s="175"/>
      <c r="P16" s="175"/>
      <c r="Q16" s="175"/>
      <c r="R16" s="175"/>
      <c r="S16" s="175"/>
      <c r="T16" s="175"/>
      <c r="U16" s="175"/>
      <c r="V16" s="175"/>
      <c r="W16" s="175"/>
      <c r="X16" s="175"/>
      <c r="Y16" s="175"/>
      <c r="Z16" s="175"/>
      <c r="AA16" s="175"/>
      <c r="AD16" s="117" t="str">
        <f>IF(K16="","NG","OK")</f>
        <v>NG</v>
      </c>
      <c r="AE16" s="120"/>
    </row>
    <row r="17" spans="2:32" ht="16.5" customHeight="1" x14ac:dyDescent="0.15">
      <c r="B17" s="195"/>
      <c r="C17" s="195"/>
      <c r="D17" s="195"/>
      <c r="E17" s="195" t="s">
        <v>36</v>
      </c>
      <c r="F17" s="195"/>
      <c r="G17" s="195"/>
      <c r="H17" s="195"/>
      <c r="I17" s="195"/>
      <c r="J17" s="195"/>
      <c r="K17" s="175"/>
      <c r="L17" s="175"/>
      <c r="M17" s="175"/>
      <c r="N17" s="175"/>
      <c r="O17" s="175"/>
      <c r="P17" s="175"/>
      <c r="Q17" s="175"/>
      <c r="R17" s="175"/>
      <c r="S17" s="175"/>
      <c r="T17" s="175"/>
      <c r="U17" s="175"/>
      <c r="V17" s="175"/>
      <c r="W17" s="175"/>
      <c r="X17" s="175"/>
      <c r="Y17" s="175"/>
      <c r="Z17" s="175"/>
      <c r="AA17" s="175"/>
      <c r="AD17" s="117" t="str">
        <f t="shared" ref="AD17" si="2">IF(K17="","NG","OK")</f>
        <v>NG</v>
      </c>
      <c r="AE17" s="120"/>
    </row>
    <row r="18" spans="2:32" ht="16.5" customHeight="1" x14ac:dyDescent="0.15">
      <c r="B18" s="195"/>
      <c r="C18" s="195"/>
      <c r="D18" s="195"/>
      <c r="E18" s="195" t="s">
        <v>16</v>
      </c>
      <c r="F18" s="195"/>
      <c r="G18" s="195"/>
      <c r="H18" s="195"/>
      <c r="I18" s="195"/>
      <c r="J18" s="195"/>
      <c r="K18" s="196"/>
      <c r="L18" s="197"/>
      <c r="M18" s="197"/>
      <c r="N18" s="58" t="s">
        <v>37</v>
      </c>
      <c r="O18" s="197"/>
      <c r="P18" s="197"/>
      <c r="Q18" s="197"/>
      <c r="R18" s="58" t="s">
        <v>37</v>
      </c>
      <c r="S18" s="197"/>
      <c r="T18" s="197"/>
      <c r="U18" s="197"/>
      <c r="V18" s="211" t="s">
        <v>99</v>
      </c>
      <c r="W18" s="211"/>
      <c r="X18" s="211"/>
      <c r="Y18" s="197"/>
      <c r="Z18" s="197"/>
      <c r="AA18" s="59" t="s">
        <v>98</v>
      </c>
      <c r="AD18" s="117" t="str">
        <f>IF(OR(K18="",O18="",S18=""),"NG","OK")</f>
        <v>NG</v>
      </c>
      <c r="AE18" s="120"/>
    </row>
    <row r="19" spans="2:32" ht="16.5" customHeight="1" x14ac:dyDescent="0.15">
      <c r="B19" s="195"/>
      <c r="C19" s="195"/>
      <c r="D19" s="195"/>
      <c r="E19" s="195" t="s">
        <v>18</v>
      </c>
      <c r="F19" s="195"/>
      <c r="G19" s="195"/>
      <c r="H19" s="195"/>
      <c r="I19" s="195"/>
      <c r="J19" s="195"/>
      <c r="K19" s="196"/>
      <c r="L19" s="197"/>
      <c r="M19" s="197"/>
      <c r="N19" s="58" t="s">
        <v>37</v>
      </c>
      <c r="O19" s="197"/>
      <c r="P19" s="197"/>
      <c r="Q19" s="197"/>
      <c r="R19" s="58" t="s">
        <v>37</v>
      </c>
      <c r="S19" s="197"/>
      <c r="T19" s="197"/>
      <c r="U19" s="197"/>
      <c r="V19" s="60"/>
      <c r="W19" s="60"/>
      <c r="X19" s="60"/>
      <c r="Y19" s="60"/>
      <c r="Z19" s="60"/>
      <c r="AA19" s="59"/>
      <c r="AD19" s="117" t="str">
        <f>IF(OR(K19="",O19="",S19=""),"NG","OK")</f>
        <v>NG</v>
      </c>
      <c r="AE19" s="120"/>
    </row>
    <row r="20" spans="2:32" ht="16.5" customHeight="1" x14ac:dyDescent="0.15">
      <c r="B20" s="195"/>
      <c r="C20" s="195"/>
      <c r="D20" s="195"/>
      <c r="E20" s="195" t="s">
        <v>17</v>
      </c>
      <c r="F20" s="195"/>
      <c r="G20" s="195"/>
      <c r="H20" s="195"/>
      <c r="I20" s="195"/>
      <c r="J20" s="195"/>
      <c r="K20" s="198"/>
      <c r="L20" s="199"/>
      <c r="M20" s="199"/>
      <c r="N20" s="199"/>
      <c r="O20" s="199"/>
      <c r="P20" s="199"/>
      <c r="Q20" s="199"/>
      <c r="R20" s="58" t="s">
        <v>38</v>
      </c>
      <c r="S20" s="200"/>
      <c r="T20" s="200"/>
      <c r="U20" s="200"/>
      <c r="V20" s="200"/>
      <c r="W20" s="200"/>
      <c r="X20" s="200"/>
      <c r="Y20" s="200"/>
      <c r="Z20" s="200"/>
      <c r="AA20" s="201"/>
      <c r="AD20" s="117" t="str">
        <f>IF(OR(K20="",S20=""),"NG","OK")</f>
        <v>NG</v>
      </c>
      <c r="AE20" s="120"/>
    </row>
    <row r="21" spans="2:32" ht="7.9" customHeight="1" x14ac:dyDescent="0.15">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D21" s="52"/>
      <c r="AE21" s="52"/>
      <c r="AF21" s="52" t="s">
        <v>28</v>
      </c>
    </row>
    <row r="22" spans="2:32" ht="13.5" x14ac:dyDescent="0.15">
      <c r="B22" s="55" t="s">
        <v>19</v>
      </c>
      <c r="C22" s="56"/>
      <c r="D22" s="56"/>
      <c r="E22" s="56"/>
      <c r="F22" s="56"/>
      <c r="G22" s="56"/>
      <c r="H22" s="56"/>
      <c r="I22" s="56"/>
      <c r="J22" s="56"/>
      <c r="K22" s="56"/>
      <c r="L22" s="56"/>
      <c r="M22" s="56"/>
      <c r="N22" s="57"/>
      <c r="O22" s="57"/>
      <c r="P22" s="57"/>
      <c r="Q22" s="57"/>
      <c r="R22" s="57"/>
      <c r="S22" s="57"/>
      <c r="T22" s="56"/>
      <c r="U22" s="57"/>
      <c r="V22" s="57"/>
      <c r="W22" s="57"/>
      <c r="X22" s="56"/>
      <c r="Y22" s="57"/>
      <c r="Z22" s="57"/>
      <c r="AA22" s="57"/>
      <c r="AD22" s="116" t="s">
        <v>106</v>
      </c>
      <c r="AE22" s="116" t="s">
        <v>107</v>
      </c>
    </row>
    <row r="23" spans="2:32" ht="13.5" x14ac:dyDescent="0.15">
      <c r="B23" s="55" t="s">
        <v>561</v>
      </c>
      <c r="C23" s="56"/>
      <c r="D23" s="56"/>
      <c r="E23" s="56"/>
      <c r="F23" s="56"/>
      <c r="G23" s="56"/>
      <c r="H23" s="56"/>
      <c r="I23" s="56"/>
      <c r="J23" s="56"/>
      <c r="K23" s="56"/>
      <c r="L23" s="56"/>
      <c r="M23" s="56"/>
      <c r="N23" s="57"/>
      <c r="O23" s="57"/>
      <c r="P23" s="57"/>
      <c r="Q23" s="57"/>
      <c r="R23" s="57"/>
      <c r="S23" s="57"/>
      <c r="T23" s="56"/>
      <c r="U23" s="57"/>
      <c r="V23" s="57"/>
      <c r="W23" s="57"/>
      <c r="X23" s="56"/>
      <c r="Y23" s="57"/>
      <c r="Z23" s="57"/>
      <c r="AA23" s="57"/>
      <c r="AD23" s="123"/>
      <c r="AE23" s="123"/>
    </row>
    <row r="24" spans="2:32" ht="18.75" customHeight="1" x14ac:dyDescent="0.15">
      <c r="B24" s="138" t="s">
        <v>508</v>
      </c>
      <c r="C24" s="138"/>
      <c r="D24" s="138"/>
      <c r="E24" s="216" t="s">
        <v>7</v>
      </c>
      <c r="F24" s="216"/>
      <c r="G24" s="216"/>
      <c r="H24" s="216"/>
      <c r="I24" s="216"/>
      <c r="J24" s="217"/>
      <c r="K24" s="200"/>
      <c r="L24" s="200"/>
      <c r="M24" s="200"/>
      <c r="N24" s="200"/>
      <c r="O24" s="200"/>
      <c r="P24" s="200"/>
      <c r="Q24" s="200"/>
      <c r="R24" s="200"/>
      <c r="S24" s="200"/>
      <c r="T24" s="200"/>
      <c r="U24" s="200"/>
      <c r="V24" s="200"/>
      <c r="W24" s="200"/>
      <c r="X24" s="200"/>
      <c r="Y24" s="200"/>
      <c r="Z24" s="200"/>
      <c r="AA24" s="201"/>
      <c r="AD24" s="117" t="str">
        <f t="shared" ref="AD24" si="3">IF(K24="","NG","OK")</f>
        <v>NG</v>
      </c>
      <c r="AE24" s="120"/>
    </row>
    <row r="25" spans="2:32" ht="18.75" customHeight="1" x14ac:dyDescent="0.15">
      <c r="B25" s="138"/>
      <c r="C25" s="138"/>
      <c r="D25" s="138"/>
      <c r="E25" s="216" t="s">
        <v>31</v>
      </c>
      <c r="F25" s="216"/>
      <c r="G25" s="216"/>
      <c r="H25" s="216"/>
      <c r="I25" s="216"/>
      <c r="J25" s="217"/>
      <c r="K25" s="212"/>
      <c r="L25" s="212"/>
      <c r="M25" s="212"/>
      <c r="N25" s="200"/>
      <c r="O25" s="200"/>
      <c r="P25" s="200"/>
      <c r="Q25" s="200"/>
      <c r="R25" s="200"/>
      <c r="S25" s="200"/>
      <c r="T25" s="200"/>
      <c r="U25" s="200"/>
      <c r="V25" s="200"/>
      <c r="W25" s="200"/>
      <c r="X25" s="200"/>
      <c r="Y25" s="200"/>
      <c r="Z25" s="200"/>
      <c r="AA25" s="201"/>
      <c r="AD25" s="117" t="str">
        <f>IF(N25="","NG","OK")</f>
        <v>NG</v>
      </c>
      <c r="AE25" s="120"/>
    </row>
    <row r="26" spans="2:32" ht="28.5" customHeight="1" x14ac:dyDescent="0.15">
      <c r="B26" s="138"/>
      <c r="C26" s="138"/>
      <c r="D26" s="138"/>
      <c r="E26" s="192" t="s">
        <v>33</v>
      </c>
      <c r="F26" s="192"/>
      <c r="G26" s="192"/>
      <c r="H26" s="192"/>
      <c r="I26" s="192"/>
      <c r="J26" s="193"/>
      <c r="K26" s="191">
        <f>原油換算エネルギー使用量等簡易計算表!J40</f>
        <v>0</v>
      </c>
      <c r="L26" s="191"/>
      <c r="M26" s="191"/>
      <c r="N26" s="191"/>
      <c r="O26" s="191"/>
      <c r="P26" s="191"/>
      <c r="Q26" s="191"/>
      <c r="R26" s="191"/>
      <c r="S26" s="191"/>
      <c r="T26" s="191"/>
      <c r="U26" s="191"/>
      <c r="V26" s="191"/>
      <c r="W26" s="191"/>
      <c r="X26" s="185" t="s">
        <v>32</v>
      </c>
      <c r="Y26" s="185"/>
      <c r="Z26" s="185"/>
      <c r="AA26" s="186"/>
      <c r="AD26" s="120"/>
      <c r="AE26" s="117" t="str">
        <f>IF(AND(1500&gt;K26,K26&gt;0),"OK","NG")</f>
        <v>NG</v>
      </c>
    </row>
    <row r="27" spans="2:32" ht="28.5" customHeight="1" x14ac:dyDescent="0.15">
      <c r="B27" s="138"/>
      <c r="C27" s="138"/>
      <c r="D27" s="138"/>
      <c r="E27" s="192" t="s">
        <v>576</v>
      </c>
      <c r="F27" s="192"/>
      <c r="G27" s="192"/>
      <c r="H27" s="192"/>
      <c r="I27" s="192"/>
      <c r="J27" s="193"/>
      <c r="K27" s="191">
        <f>原油換算エネルギー使用量等簡易計算表!N40</f>
        <v>0</v>
      </c>
      <c r="L27" s="191"/>
      <c r="M27" s="191"/>
      <c r="N27" s="191"/>
      <c r="O27" s="191"/>
      <c r="P27" s="191"/>
      <c r="Q27" s="191"/>
      <c r="R27" s="191"/>
      <c r="S27" s="191"/>
      <c r="T27" s="191"/>
      <c r="U27" s="191"/>
      <c r="V27" s="191"/>
      <c r="W27" s="191"/>
      <c r="X27" s="183" t="s">
        <v>512</v>
      </c>
      <c r="Y27" s="183"/>
      <c r="Z27" s="183"/>
      <c r="AA27" s="184"/>
      <c r="AD27" s="120"/>
      <c r="AE27" s="120"/>
    </row>
    <row r="28" spans="2:32" ht="30.6" customHeight="1" x14ac:dyDescent="0.15">
      <c r="B28" s="213" t="s">
        <v>575</v>
      </c>
      <c r="C28" s="192"/>
      <c r="D28" s="192"/>
      <c r="E28" s="192"/>
      <c r="F28" s="192"/>
      <c r="G28" s="192"/>
      <c r="H28" s="192"/>
      <c r="I28" s="192"/>
      <c r="J28" s="193"/>
      <c r="K28" s="218"/>
      <c r="L28" s="218"/>
      <c r="M28" s="218"/>
      <c r="N28" s="218"/>
      <c r="O28" s="218"/>
      <c r="P28" s="61" t="s">
        <v>3</v>
      </c>
      <c r="Q28" s="218"/>
      <c r="R28" s="218"/>
      <c r="S28" s="61" t="s">
        <v>2</v>
      </c>
      <c r="T28" s="218"/>
      <c r="U28" s="218"/>
      <c r="V28" s="61" t="s">
        <v>1</v>
      </c>
      <c r="W28" s="61"/>
      <c r="X28" s="61"/>
      <c r="Y28" s="61"/>
      <c r="Z28" s="61"/>
      <c r="AA28" s="62"/>
      <c r="AD28" s="117" t="str">
        <f>IF(OR(K28="",Q28="",T28=""),"NG","OK")</f>
        <v>NG</v>
      </c>
      <c r="AE28" s="120"/>
      <c r="AF28" s="52" t="s">
        <v>169</v>
      </c>
    </row>
    <row r="29" spans="2:32" ht="16.5" customHeight="1" x14ac:dyDescent="0.15">
      <c r="B29" s="227" t="s">
        <v>574</v>
      </c>
      <c r="C29" s="216"/>
      <c r="D29" s="216"/>
      <c r="E29" s="216"/>
      <c r="F29" s="216"/>
      <c r="G29" s="216"/>
      <c r="H29" s="216"/>
      <c r="I29" s="216"/>
      <c r="J29" s="217"/>
      <c r="K29" s="200"/>
      <c r="L29" s="200"/>
      <c r="M29" s="200"/>
      <c r="N29" s="200"/>
      <c r="O29" s="200"/>
      <c r="P29" s="200"/>
      <c r="Q29" s="200"/>
      <c r="R29" s="200"/>
      <c r="S29" s="200"/>
      <c r="T29" s="200"/>
      <c r="U29" s="200"/>
      <c r="V29" s="200"/>
      <c r="W29" s="200"/>
      <c r="X29" s="200"/>
      <c r="Y29" s="200"/>
      <c r="Z29" s="200"/>
      <c r="AA29" s="201"/>
      <c r="AD29" s="117" t="str">
        <f t="shared" ref="AD29:AD30" si="4">IF(K29="","NG","OK")</f>
        <v>NG</v>
      </c>
      <c r="AE29" s="120"/>
    </row>
    <row r="30" spans="2:32" ht="16.5" customHeight="1" x14ac:dyDescent="0.15">
      <c r="B30" s="227" t="s">
        <v>20</v>
      </c>
      <c r="C30" s="216"/>
      <c r="D30" s="216"/>
      <c r="E30" s="216"/>
      <c r="F30" s="216"/>
      <c r="G30" s="216"/>
      <c r="H30" s="216"/>
      <c r="I30" s="216"/>
      <c r="J30" s="217"/>
      <c r="K30" s="200"/>
      <c r="L30" s="200"/>
      <c r="M30" s="200"/>
      <c r="N30" s="200"/>
      <c r="O30" s="200"/>
      <c r="P30" s="200"/>
      <c r="Q30" s="200"/>
      <c r="R30" s="200"/>
      <c r="S30" s="200"/>
      <c r="T30" s="200"/>
      <c r="U30" s="200"/>
      <c r="V30" s="200"/>
      <c r="W30" s="200"/>
      <c r="X30" s="200"/>
      <c r="Y30" s="200"/>
      <c r="Z30" s="200"/>
      <c r="AA30" s="201"/>
      <c r="AD30" s="117" t="str">
        <f t="shared" si="4"/>
        <v>NG</v>
      </c>
      <c r="AE30" s="120"/>
    </row>
    <row r="31" spans="2:32" ht="16.5" customHeight="1" x14ac:dyDescent="0.15">
      <c r="B31" s="227" t="s">
        <v>23</v>
      </c>
      <c r="C31" s="216"/>
      <c r="D31" s="216"/>
      <c r="E31" s="216"/>
      <c r="F31" s="216"/>
      <c r="G31" s="216"/>
      <c r="H31" s="216"/>
      <c r="I31" s="216"/>
      <c r="J31" s="217"/>
      <c r="K31" s="218"/>
      <c r="L31" s="218"/>
      <c r="M31" s="218"/>
      <c r="N31" s="218"/>
      <c r="O31" s="218"/>
      <c r="P31" s="61" t="s">
        <v>3</v>
      </c>
      <c r="Q31" s="218"/>
      <c r="R31" s="218"/>
      <c r="S31" s="61" t="s">
        <v>2</v>
      </c>
      <c r="T31" s="218"/>
      <c r="U31" s="218"/>
      <c r="V31" s="61" t="s">
        <v>1</v>
      </c>
      <c r="W31" s="61"/>
      <c r="X31" s="61"/>
      <c r="Y31" s="61"/>
      <c r="Z31" s="61"/>
      <c r="AA31" s="62"/>
      <c r="AD31" s="117" t="str">
        <f>IF(OR(K31="",Q31="",T31=""),"NG","OK")</f>
        <v>NG</v>
      </c>
      <c r="AE31" s="120"/>
      <c r="AF31" s="52" t="s">
        <v>170</v>
      </c>
    </row>
    <row r="32" spans="2:32" ht="16.5" customHeight="1" x14ac:dyDescent="0.15">
      <c r="B32" s="227" t="s">
        <v>24</v>
      </c>
      <c r="C32" s="216"/>
      <c r="D32" s="216"/>
      <c r="E32" s="216"/>
      <c r="F32" s="216"/>
      <c r="G32" s="216"/>
      <c r="H32" s="216"/>
      <c r="I32" s="216"/>
      <c r="J32" s="217"/>
      <c r="K32" s="218"/>
      <c r="L32" s="218"/>
      <c r="M32" s="218"/>
      <c r="N32" s="218"/>
      <c r="O32" s="218"/>
      <c r="P32" s="61" t="s">
        <v>3</v>
      </c>
      <c r="Q32" s="218"/>
      <c r="R32" s="218"/>
      <c r="S32" s="61" t="s">
        <v>2</v>
      </c>
      <c r="T32" s="218"/>
      <c r="U32" s="218"/>
      <c r="V32" s="61" t="s">
        <v>1</v>
      </c>
      <c r="W32" s="61"/>
      <c r="X32" s="61"/>
      <c r="Y32" s="61"/>
      <c r="Z32" s="61"/>
      <c r="AA32" s="62"/>
      <c r="AD32" s="117" t="str">
        <f>IF(OR(K32="",Q32="",T32=""),"NG","OK")</f>
        <v>NG</v>
      </c>
      <c r="AE32" s="120"/>
      <c r="AF32" s="52" t="s">
        <v>170</v>
      </c>
    </row>
    <row r="33" spans="2:32" ht="16.5" hidden="1" customHeight="1" x14ac:dyDescent="0.15">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D33" s="120"/>
      <c r="AE33" s="120"/>
    </row>
    <row r="34" spans="2:32" ht="16.5" customHeight="1" x14ac:dyDescent="0.15">
      <c r="B34" s="221" t="s">
        <v>21</v>
      </c>
      <c r="C34" s="222"/>
      <c r="D34" s="222"/>
      <c r="E34" s="216"/>
      <c r="F34" s="216"/>
      <c r="G34" s="216"/>
      <c r="H34" s="216"/>
      <c r="I34" s="216"/>
      <c r="J34" s="217"/>
      <c r="K34" s="228">
        <f>M102</f>
        <v>0</v>
      </c>
      <c r="L34" s="228"/>
      <c r="M34" s="228"/>
      <c r="N34" s="228"/>
      <c r="O34" s="228"/>
      <c r="P34" s="228"/>
      <c r="Q34" s="228"/>
      <c r="R34" s="228"/>
      <c r="S34" s="228"/>
      <c r="T34" s="228"/>
      <c r="U34" s="228"/>
      <c r="V34" s="228"/>
      <c r="W34" s="228"/>
      <c r="X34" s="183" t="s">
        <v>30</v>
      </c>
      <c r="Y34" s="183"/>
      <c r="Z34" s="183"/>
      <c r="AA34" s="184"/>
      <c r="AD34" s="120"/>
      <c r="AE34" s="120"/>
    </row>
    <row r="35" spans="2:32" ht="16.5" customHeight="1" thickBot="1" x14ac:dyDescent="0.2">
      <c r="B35" s="63"/>
      <c r="C35" s="64"/>
      <c r="D35" s="65"/>
      <c r="E35" s="221" t="s">
        <v>112</v>
      </c>
      <c r="F35" s="222"/>
      <c r="G35" s="222"/>
      <c r="H35" s="222"/>
      <c r="I35" s="222"/>
      <c r="J35" s="235"/>
      <c r="K35" s="229">
        <f>R102</f>
        <v>0</v>
      </c>
      <c r="L35" s="229"/>
      <c r="M35" s="229"/>
      <c r="N35" s="229"/>
      <c r="O35" s="229"/>
      <c r="P35" s="229"/>
      <c r="Q35" s="229"/>
      <c r="R35" s="229"/>
      <c r="S35" s="229"/>
      <c r="T35" s="229"/>
      <c r="U35" s="229"/>
      <c r="V35" s="229"/>
      <c r="W35" s="229"/>
      <c r="X35" s="185" t="s">
        <v>30</v>
      </c>
      <c r="Y35" s="185"/>
      <c r="Z35" s="185"/>
      <c r="AA35" s="186"/>
      <c r="AD35" s="120"/>
      <c r="AE35" s="120"/>
    </row>
    <row r="36" spans="2:32" ht="16.5" customHeight="1" thickTop="1" thickBot="1" x14ac:dyDescent="0.2">
      <c r="B36" s="223" t="s">
        <v>22</v>
      </c>
      <c r="C36" s="224"/>
      <c r="D36" s="224"/>
      <c r="E36" s="224"/>
      <c r="F36" s="224"/>
      <c r="G36" s="224"/>
      <c r="H36" s="224"/>
      <c r="I36" s="224"/>
      <c r="J36" s="225"/>
      <c r="K36" s="226">
        <f>R105</f>
        <v>0</v>
      </c>
      <c r="L36" s="226"/>
      <c r="M36" s="226"/>
      <c r="N36" s="226"/>
      <c r="O36" s="226"/>
      <c r="P36" s="226"/>
      <c r="Q36" s="226"/>
      <c r="R36" s="226"/>
      <c r="S36" s="226"/>
      <c r="T36" s="226"/>
      <c r="U36" s="226"/>
      <c r="V36" s="226"/>
      <c r="W36" s="226"/>
      <c r="X36" s="214" t="s">
        <v>30</v>
      </c>
      <c r="Y36" s="214"/>
      <c r="Z36" s="214"/>
      <c r="AA36" s="215"/>
      <c r="AD36" s="120"/>
      <c r="AE36" s="120"/>
    </row>
    <row r="37" spans="2:32" ht="24" hidden="1" customHeight="1" x14ac:dyDescent="0.15">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D37" s="120"/>
      <c r="AE37" s="120"/>
    </row>
    <row r="38" spans="2:32" ht="24" hidden="1"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D38" s="120"/>
      <c r="AE38" s="120"/>
    </row>
    <row r="39" spans="2:32" ht="24" hidden="1"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D39" s="120"/>
      <c r="AE39" s="120"/>
    </row>
    <row r="40" spans="2:32" ht="24" hidden="1"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D40" s="120"/>
      <c r="AE40" s="120"/>
    </row>
    <row r="41" spans="2:32" ht="24" hidden="1"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D41" s="120"/>
      <c r="AE41" s="120"/>
    </row>
    <row r="42" spans="2:32" ht="7.9" customHeight="1" thickTop="1" x14ac:dyDescent="0.1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D42" s="52"/>
      <c r="AE42" s="52"/>
    </row>
    <row r="43" spans="2:32" ht="13.5" x14ac:dyDescent="0.15">
      <c r="B43" s="66" t="s">
        <v>168</v>
      </c>
      <c r="AD43" s="52"/>
      <c r="AE43" s="52"/>
    </row>
    <row r="44" spans="2:32" ht="13.5" x14ac:dyDescent="0.15">
      <c r="B44" s="234" t="s">
        <v>39</v>
      </c>
      <c r="C44" s="234"/>
      <c r="D44" s="234"/>
      <c r="E44" s="234"/>
      <c r="F44" s="234"/>
      <c r="G44" s="256"/>
      <c r="H44" s="256"/>
      <c r="I44" s="67" t="s">
        <v>3</v>
      </c>
      <c r="J44" s="67"/>
      <c r="K44" s="67"/>
      <c r="L44" s="67"/>
      <c r="M44" s="67"/>
      <c r="N44" s="67"/>
      <c r="O44" s="68"/>
      <c r="P44" s="256" t="str">
        <f>IF(G44="","",G44+1)</f>
        <v/>
      </c>
      <c r="Q44" s="256"/>
      <c r="R44" s="68" t="s">
        <v>3</v>
      </c>
      <c r="S44" s="138" t="s">
        <v>495</v>
      </c>
      <c r="T44" s="152"/>
      <c r="U44" s="152"/>
      <c r="V44" s="152"/>
      <c r="W44" s="152"/>
      <c r="X44" s="152"/>
      <c r="Y44" s="152"/>
      <c r="Z44" s="152"/>
      <c r="AA44" s="152"/>
      <c r="AD44" s="52"/>
      <c r="AE44" s="52"/>
      <c r="AF44" s="52" t="s">
        <v>171</v>
      </c>
    </row>
    <row r="45" spans="2:32" ht="27" x14ac:dyDescent="0.15">
      <c r="B45" s="234"/>
      <c r="C45" s="234"/>
      <c r="D45" s="234"/>
      <c r="E45" s="234"/>
      <c r="F45" s="234"/>
      <c r="G45" s="69" t="s">
        <v>50</v>
      </c>
      <c r="H45" s="69" t="s">
        <v>40</v>
      </c>
      <c r="I45" s="69" t="s">
        <v>41</v>
      </c>
      <c r="J45" s="69" t="s">
        <v>42</v>
      </c>
      <c r="K45" s="69" t="s">
        <v>43</v>
      </c>
      <c r="L45" s="69" t="s">
        <v>44</v>
      </c>
      <c r="M45" s="69" t="s">
        <v>45</v>
      </c>
      <c r="N45" s="69" t="s">
        <v>46</v>
      </c>
      <c r="O45" s="69" t="s">
        <v>47</v>
      </c>
      <c r="P45" s="69" t="s">
        <v>48</v>
      </c>
      <c r="Q45" s="69" t="s">
        <v>49</v>
      </c>
      <c r="R45" s="69" t="s">
        <v>51</v>
      </c>
      <c r="S45" s="152"/>
      <c r="T45" s="152"/>
      <c r="U45" s="152"/>
      <c r="V45" s="152"/>
      <c r="W45" s="152"/>
      <c r="X45" s="152"/>
      <c r="Y45" s="152"/>
      <c r="Z45" s="152"/>
      <c r="AA45" s="152"/>
      <c r="AD45" s="116" t="s">
        <v>106</v>
      </c>
      <c r="AE45" s="116" t="s">
        <v>107</v>
      </c>
    </row>
    <row r="46" spans="2:32" ht="26.25" customHeight="1" x14ac:dyDescent="0.15">
      <c r="B46" s="233" t="s">
        <v>496</v>
      </c>
      <c r="C46" s="233"/>
      <c r="D46" s="233"/>
      <c r="E46" s="233"/>
      <c r="F46" s="233"/>
      <c r="G46" s="50"/>
      <c r="H46" s="50"/>
      <c r="I46" s="50"/>
      <c r="J46" s="50"/>
      <c r="K46" s="50"/>
      <c r="L46" s="50"/>
      <c r="M46" s="50"/>
      <c r="N46" s="50"/>
      <c r="O46" s="50"/>
      <c r="P46" s="50"/>
      <c r="Q46" s="50"/>
      <c r="R46" s="50"/>
      <c r="S46" s="230" t="s">
        <v>537</v>
      </c>
      <c r="T46" s="230"/>
      <c r="U46" s="230"/>
      <c r="V46" s="230"/>
      <c r="W46" s="230"/>
      <c r="X46" s="230"/>
      <c r="Y46" s="230"/>
      <c r="Z46" s="230"/>
      <c r="AA46" s="230"/>
      <c r="AD46" s="117" t="str">
        <f>IF(COUNTIF(G46:R46,"■")&gt;=1,"OK","NG")</f>
        <v>NG</v>
      </c>
      <c r="AE46" s="120"/>
    </row>
    <row r="47" spans="2:32" ht="26.25" customHeight="1" x14ac:dyDescent="0.15">
      <c r="B47" s="233" t="s">
        <v>497</v>
      </c>
      <c r="C47" s="233"/>
      <c r="D47" s="233"/>
      <c r="E47" s="233"/>
      <c r="F47" s="233"/>
      <c r="G47" s="50"/>
      <c r="H47" s="50"/>
      <c r="I47" s="50"/>
      <c r="J47" s="50"/>
      <c r="K47" s="50"/>
      <c r="L47" s="50"/>
      <c r="M47" s="50"/>
      <c r="N47" s="50"/>
      <c r="O47" s="50"/>
      <c r="P47" s="50"/>
      <c r="Q47" s="50"/>
      <c r="R47" s="50"/>
      <c r="S47" s="230" t="s">
        <v>538</v>
      </c>
      <c r="T47" s="230"/>
      <c r="U47" s="230"/>
      <c r="V47" s="230"/>
      <c r="W47" s="230"/>
      <c r="X47" s="230"/>
      <c r="Y47" s="230"/>
      <c r="Z47" s="230"/>
      <c r="AA47" s="230"/>
      <c r="AD47" s="117" t="str">
        <f>IF(COUNTIF(G47:R47,"■")&gt;=1,"OK","NG")</f>
        <v>NG</v>
      </c>
      <c r="AE47" s="120"/>
    </row>
    <row r="48" spans="2:32" ht="26.25" customHeight="1" x14ac:dyDescent="0.15">
      <c r="B48" s="233" t="s">
        <v>498</v>
      </c>
      <c r="C48" s="233"/>
      <c r="D48" s="233"/>
      <c r="E48" s="233"/>
      <c r="F48" s="233"/>
      <c r="G48" s="50"/>
      <c r="H48" s="50"/>
      <c r="I48" s="50"/>
      <c r="J48" s="50"/>
      <c r="K48" s="50"/>
      <c r="L48" s="50"/>
      <c r="M48" s="50"/>
      <c r="N48" s="50"/>
      <c r="O48" s="50"/>
      <c r="P48" s="50"/>
      <c r="Q48" s="50"/>
      <c r="R48" s="50"/>
      <c r="S48" s="230" t="s">
        <v>539</v>
      </c>
      <c r="T48" s="230"/>
      <c r="U48" s="230"/>
      <c r="V48" s="230"/>
      <c r="W48" s="230"/>
      <c r="X48" s="230"/>
      <c r="Y48" s="230"/>
      <c r="Z48" s="230"/>
      <c r="AA48" s="230"/>
      <c r="AD48" s="117" t="str">
        <f>IF(COUNTIF(G48:R48,"■")&gt;=1,"OK","NG")</f>
        <v>NG</v>
      </c>
      <c r="AE48" s="120"/>
    </row>
    <row r="49" spans="2:32" ht="26.25" customHeight="1" x14ac:dyDescent="0.15">
      <c r="B49" s="233" t="s">
        <v>499</v>
      </c>
      <c r="C49" s="233"/>
      <c r="D49" s="233"/>
      <c r="E49" s="233"/>
      <c r="F49" s="233"/>
      <c r="G49" s="50"/>
      <c r="H49" s="50"/>
      <c r="I49" s="50"/>
      <c r="J49" s="50"/>
      <c r="K49" s="50"/>
      <c r="L49" s="50"/>
      <c r="M49" s="50"/>
      <c r="N49" s="50"/>
      <c r="O49" s="50"/>
      <c r="P49" s="50"/>
      <c r="Q49" s="50"/>
      <c r="R49" s="50"/>
      <c r="S49" s="230"/>
      <c r="T49" s="230"/>
      <c r="U49" s="230"/>
      <c r="V49" s="230"/>
      <c r="W49" s="230"/>
      <c r="X49" s="230"/>
      <c r="Y49" s="230"/>
      <c r="Z49" s="230"/>
      <c r="AA49" s="230"/>
      <c r="AD49" s="117" t="str">
        <f>IF(COUNTIF(G49:R49,"■")&gt;=1,"OK","NG")</f>
        <v>NG</v>
      </c>
      <c r="AE49" s="120"/>
    </row>
    <row r="50" spans="2:32" ht="13.5" x14ac:dyDescent="0.15">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70" t="s">
        <v>25</v>
      </c>
      <c r="AD50" s="52"/>
      <c r="AE50" s="52"/>
    </row>
    <row r="51" spans="2:32" ht="6" customHeight="1" x14ac:dyDescent="0.15">
      <c r="AA51" s="53">
        <f>$K$5</f>
        <v>0</v>
      </c>
      <c r="AD51" s="52"/>
      <c r="AE51" s="52"/>
    </row>
    <row r="52" spans="2:32" ht="13.5" x14ac:dyDescent="0.15">
      <c r="B52" s="55" t="s">
        <v>545</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D52" s="52"/>
      <c r="AE52" s="52"/>
    </row>
    <row r="53" spans="2:32" ht="13.15" customHeight="1" x14ac:dyDescent="0.15">
      <c r="B53" s="152" t="s">
        <v>29</v>
      </c>
      <c r="C53" s="138" t="s">
        <v>563</v>
      </c>
      <c r="D53" s="152"/>
      <c r="E53" s="152"/>
      <c r="F53" s="152"/>
      <c r="G53" s="152"/>
      <c r="H53" s="144" t="s">
        <v>165</v>
      </c>
      <c r="I53" s="145"/>
      <c r="J53" s="145"/>
      <c r="K53" s="145"/>
      <c r="L53" s="145"/>
      <c r="M53" s="145"/>
      <c r="N53" s="145"/>
      <c r="O53" s="145"/>
      <c r="P53" s="145"/>
      <c r="Q53" s="145"/>
      <c r="R53" s="145"/>
      <c r="S53" s="145"/>
      <c r="T53" s="145"/>
      <c r="U53" s="145"/>
      <c r="V53" s="145"/>
      <c r="W53" s="145"/>
      <c r="X53" s="145"/>
      <c r="Y53" s="145"/>
      <c r="Z53" s="145"/>
      <c r="AA53" s="146"/>
      <c r="AD53" s="52"/>
      <c r="AE53" s="52"/>
    </row>
    <row r="54" spans="2:32" ht="37.5" customHeight="1" x14ac:dyDescent="0.15">
      <c r="B54" s="152"/>
      <c r="C54" s="152"/>
      <c r="D54" s="152"/>
      <c r="E54" s="152"/>
      <c r="F54" s="152"/>
      <c r="G54" s="152"/>
      <c r="H54" s="147"/>
      <c r="I54" s="148"/>
      <c r="J54" s="148"/>
      <c r="K54" s="148"/>
      <c r="L54" s="148"/>
      <c r="M54" s="148"/>
      <c r="N54" s="148"/>
      <c r="O54" s="148"/>
      <c r="P54" s="148"/>
      <c r="Q54" s="148"/>
      <c r="R54" s="148"/>
      <c r="S54" s="148"/>
      <c r="T54" s="148"/>
      <c r="U54" s="148"/>
      <c r="V54" s="148"/>
      <c r="W54" s="148"/>
      <c r="X54" s="148"/>
      <c r="Y54" s="148"/>
      <c r="Z54" s="148"/>
      <c r="AA54" s="149"/>
      <c r="AD54" s="116" t="s">
        <v>106</v>
      </c>
      <c r="AE54" s="116" t="s">
        <v>107</v>
      </c>
    </row>
    <row r="55" spans="2:32" ht="26.25" customHeight="1" x14ac:dyDescent="0.15">
      <c r="B55" s="71">
        <v>1</v>
      </c>
      <c r="C55" s="231"/>
      <c r="D55" s="231"/>
      <c r="E55" s="231"/>
      <c r="F55" s="231"/>
      <c r="G55" s="231"/>
      <c r="H55" s="241"/>
      <c r="I55" s="242"/>
      <c r="J55" s="242"/>
      <c r="K55" s="242"/>
      <c r="L55" s="242"/>
      <c r="M55" s="242"/>
      <c r="N55" s="242"/>
      <c r="O55" s="242"/>
      <c r="P55" s="242"/>
      <c r="Q55" s="242"/>
      <c r="R55" s="242"/>
      <c r="S55" s="242"/>
      <c r="T55" s="242"/>
      <c r="U55" s="242"/>
      <c r="V55" s="242"/>
      <c r="W55" s="242"/>
      <c r="X55" s="242"/>
      <c r="Y55" s="242"/>
      <c r="Z55" s="242"/>
      <c r="AA55" s="243"/>
      <c r="AD55" s="117" t="str">
        <f>IF(OR(T55="",C55="",H55="",X55=""),"NG","OK")</f>
        <v>NG</v>
      </c>
      <c r="AE55" s="120"/>
      <c r="AF55" s="52" t="s">
        <v>505</v>
      </c>
    </row>
    <row r="56" spans="2:32" ht="26.25" customHeight="1" x14ac:dyDescent="0.15">
      <c r="B56" s="71">
        <v>2</v>
      </c>
      <c r="C56" s="231"/>
      <c r="D56" s="231"/>
      <c r="E56" s="231"/>
      <c r="F56" s="231"/>
      <c r="G56" s="231"/>
      <c r="H56" s="241"/>
      <c r="I56" s="242"/>
      <c r="J56" s="242"/>
      <c r="K56" s="242"/>
      <c r="L56" s="242"/>
      <c r="M56" s="242"/>
      <c r="N56" s="242"/>
      <c r="O56" s="242"/>
      <c r="P56" s="242"/>
      <c r="Q56" s="242"/>
      <c r="R56" s="242"/>
      <c r="S56" s="242"/>
      <c r="T56" s="242"/>
      <c r="U56" s="242"/>
      <c r="V56" s="242"/>
      <c r="W56" s="242"/>
      <c r="X56" s="242"/>
      <c r="Y56" s="242"/>
      <c r="Z56" s="242"/>
      <c r="AA56" s="243"/>
      <c r="AD56" s="117" t="str">
        <f>IF(AND(C56="選択してください",H56="",T56="",X56=""),"",IF(AND(C56&lt;&gt;"選択してください",H56&lt;&gt;"",T56&lt;&gt;"",X56&lt;&gt;""),"OK","NG"))</f>
        <v>NG</v>
      </c>
      <c r="AE56" s="120"/>
      <c r="AF56" s="52" t="s">
        <v>505</v>
      </c>
    </row>
    <row r="57" spans="2:32" ht="26.25" customHeight="1" x14ac:dyDescent="0.15">
      <c r="B57" s="72">
        <v>3</v>
      </c>
      <c r="C57" s="231"/>
      <c r="D57" s="231"/>
      <c r="E57" s="231"/>
      <c r="F57" s="231"/>
      <c r="G57" s="231"/>
      <c r="H57" s="241"/>
      <c r="I57" s="242"/>
      <c r="J57" s="242"/>
      <c r="K57" s="242"/>
      <c r="L57" s="242"/>
      <c r="M57" s="242"/>
      <c r="N57" s="242"/>
      <c r="O57" s="242"/>
      <c r="P57" s="242"/>
      <c r="Q57" s="242"/>
      <c r="R57" s="242"/>
      <c r="S57" s="242"/>
      <c r="T57" s="242"/>
      <c r="U57" s="242"/>
      <c r="V57" s="242"/>
      <c r="W57" s="242"/>
      <c r="X57" s="242"/>
      <c r="Y57" s="242"/>
      <c r="Z57" s="242"/>
      <c r="AA57" s="243"/>
      <c r="AD57" s="117" t="str">
        <f t="shared" ref="AD57:AD64" si="5">IF(AND(C57="選択してください",H57="",T57="",X57=""),"",IF(AND(C57&lt;&gt;"選択してください",H57&lt;&gt;"",T57&lt;&gt;"",X57&lt;&gt;""),"OK","NG"))</f>
        <v>NG</v>
      </c>
      <c r="AE57" s="120"/>
      <c r="AF57" s="52" t="s">
        <v>505</v>
      </c>
    </row>
    <row r="58" spans="2:32" ht="26.25" customHeight="1" x14ac:dyDescent="0.15">
      <c r="B58" s="72">
        <v>4</v>
      </c>
      <c r="C58" s="231"/>
      <c r="D58" s="231"/>
      <c r="E58" s="231"/>
      <c r="F58" s="231"/>
      <c r="G58" s="231"/>
      <c r="H58" s="241"/>
      <c r="I58" s="242"/>
      <c r="J58" s="242"/>
      <c r="K58" s="242"/>
      <c r="L58" s="242"/>
      <c r="M58" s="242"/>
      <c r="N58" s="242"/>
      <c r="O58" s="242"/>
      <c r="P58" s="242"/>
      <c r="Q58" s="242"/>
      <c r="R58" s="242"/>
      <c r="S58" s="242"/>
      <c r="T58" s="242"/>
      <c r="U58" s="242"/>
      <c r="V58" s="242"/>
      <c r="W58" s="242"/>
      <c r="X58" s="242"/>
      <c r="Y58" s="242"/>
      <c r="Z58" s="242"/>
      <c r="AA58" s="243"/>
      <c r="AD58" s="117" t="str">
        <f t="shared" si="5"/>
        <v>NG</v>
      </c>
      <c r="AE58" s="120"/>
      <c r="AF58" s="52" t="s">
        <v>505</v>
      </c>
    </row>
    <row r="59" spans="2:32" ht="26.25" customHeight="1" x14ac:dyDescent="0.15">
      <c r="B59" s="72">
        <v>5</v>
      </c>
      <c r="C59" s="231"/>
      <c r="D59" s="231"/>
      <c r="E59" s="231"/>
      <c r="F59" s="231"/>
      <c r="G59" s="231"/>
      <c r="H59" s="241"/>
      <c r="I59" s="242"/>
      <c r="J59" s="242"/>
      <c r="K59" s="242"/>
      <c r="L59" s="242"/>
      <c r="M59" s="242"/>
      <c r="N59" s="242"/>
      <c r="O59" s="242"/>
      <c r="P59" s="242"/>
      <c r="Q59" s="242"/>
      <c r="R59" s="242"/>
      <c r="S59" s="242"/>
      <c r="T59" s="242"/>
      <c r="U59" s="242"/>
      <c r="V59" s="242"/>
      <c r="W59" s="242"/>
      <c r="X59" s="242"/>
      <c r="Y59" s="242"/>
      <c r="Z59" s="242"/>
      <c r="AA59" s="243"/>
      <c r="AD59" s="117" t="str">
        <f t="shared" si="5"/>
        <v>NG</v>
      </c>
      <c r="AE59" s="120"/>
      <c r="AF59" s="52" t="s">
        <v>505</v>
      </c>
    </row>
    <row r="60" spans="2:32" ht="26.25" customHeight="1" x14ac:dyDescent="0.15">
      <c r="B60" s="72">
        <v>6</v>
      </c>
      <c r="C60" s="231"/>
      <c r="D60" s="231"/>
      <c r="E60" s="231"/>
      <c r="F60" s="231"/>
      <c r="G60" s="231"/>
      <c r="H60" s="241"/>
      <c r="I60" s="242"/>
      <c r="J60" s="242"/>
      <c r="K60" s="242"/>
      <c r="L60" s="242"/>
      <c r="M60" s="242"/>
      <c r="N60" s="242"/>
      <c r="O60" s="242"/>
      <c r="P60" s="242"/>
      <c r="Q60" s="242"/>
      <c r="R60" s="242"/>
      <c r="S60" s="242"/>
      <c r="T60" s="242"/>
      <c r="U60" s="242"/>
      <c r="V60" s="242"/>
      <c r="W60" s="242"/>
      <c r="X60" s="242"/>
      <c r="Y60" s="242"/>
      <c r="Z60" s="242"/>
      <c r="AA60" s="243"/>
      <c r="AD60" s="117" t="str">
        <f t="shared" si="5"/>
        <v>NG</v>
      </c>
      <c r="AE60" s="120"/>
      <c r="AF60" s="52" t="s">
        <v>505</v>
      </c>
    </row>
    <row r="61" spans="2:32" ht="26.25" customHeight="1" x14ac:dyDescent="0.15">
      <c r="B61" s="72">
        <v>7</v>
      </c>
      <c r="C61" s="231"/>
      <c r="D61" s="231"/>
      <c r="E61" s="231"/>
      <c r="F61" s="231"/>
      <c r="G61" s="231"/>
      <c r="H61" s="241"/>
      <c r="I61" s="242"/>
      <c r="J61" s="242"/>
      <c r="K61" s="242"/>
      <c r="L61" s="242"/>
      <c r="M61" s="242"/>
      <c r="N61" s="242"/>
      <c r="O61" s="242"/>
      <c r="P61" s="242"/>
      <c r="Q61" s="242"/>
      <c r="R61" s="242"/>
      <c r="S61" s="242"/>
      <c r="T61" s="242"/>
      <c r="U61" s="242"/>
      <c r="V61" s="242"/>
      <c r="W61" s="242"/>
      <c r="X61" s="242"/>
      <c r="Y61" s="242"/>
      <c r="Z61" s="242"/>
      <c r="AA61" s="243"/>
      <c r="AD61" s="117" t="str">
        <f t="shared" si="5"/>
        <v>NG</v>
      </c>
      <c r="AE61" s="120"/>
      <c r="AF61" s="52" t="s">
        <v>505</v>
      </c>
    </row>
    <row r="62" spans="2:32" ht="26.25" customHeight="1" x14ac:dyDescent="0.15">
      <c r="B62" s="72">
        <v>8</v>
      </c>
      <c r="C62" s="231"/>
      <c r="D62" s="231"/>
      <c r="E62" s="231"/>
      <c r="F62" s="231"/>
      <c r="G62" s="231"/>
      <c r="H62" s="241"/>
      <c r="I62" s="242"/>
      <c r="J62" s="242"/>
      <c r="K62" s="242"/>
      <c r="L62" s="242"/>
      <c r="M62" s="242"/>
      <c r="N62" s="242"/>
      <c r="O62" s="242"/>
      <c r="P62" s="242"/>
      <c r="Q62" s="242"/>
      <c r="R62" s="242"/>
      <c r="S62" s="242"/>
      <c r="T62" s="242"/>
      <c r="U62" s="242"/>
      <c r="V62" s="242"/>
      <c r="W62" s="242"/>
      <c r="X62" s="242"/>
      <c r="Y62" s="242"/>
      <c r="Z62" s="242"/>
      <c r="AA62" s="243"/>
      <c r="AD62" s="117" t="str">
        <f t="shared" si="5"/>
        <v>NG</v>
      </c>
      <c r="AE62" s="120"/>
      <c r="AF62" s="52" t="s">
        <v>505</v>
      </c>
    </row>
    <row r="63" spans="2:32" ht="26.25" customHeight="1" x14ac:dyDescent="0.15">
      <c r="B63" s="72">
        <v>9</v>
      </c>
      <c r="C63" s="231"/>
      <c r="D63" s="231"/>
      <c r="E63" s="231"/>
      <c r="F63" s="231"/>
      <c r="G63" s="231"/>
      <c r="H63" s="241"/>
      <c r="I63" s="242"/>
      <c r="J63" s="242"/>
      <c r="K63" s="242"/>
      <c r="L63" s="242"/>
      <c r="M63" s="242"/>
      <c r="N63" s="242"/>
      <c r="O63" s="242"/>
      <c r="P63" s="242"/>
      <c r="Q63" s="242"/>
      <c r="R63" s="242"/>
      <c r="S63" s="242"/>
      <c r="T63" s="242"/>
      <c r="U63" s="242"/>
      <c r="V63" s="242"/>
      <c r="W63" s="242"/>
      <c r="X63" s="242"/>
      <c r="Y63" s="242"/>
      <c r="Z63" s="242"/>
      <c r="AA63" s="243"/>
      <c r="AD63" s="117" t="str">
        <f t="shared" si="5"/>
        <v>NG</v>
      </c>
      <c r="AE63" s="120"/>
      <c r="AF63" s="52" t="s">
        <v>505</v>
      </c>
    </row>
    <row r="64" spans="2:32" ht="26.25" customHeight="1" x14ac:dyDescent="0.15">
      <c r="B64" s="72">
        <v>10</v>
      </c>
      <c r="C64" s="231"/>
      <c r="D64" s="231"/>
      <c r="E64" s="231"/>
      <c r="F64" s="231"/>
      <c r="G64" s="231"/>
      <c r="H64" s="241"/>
      <c r="I64" s="242"/>
      <c r="J64" s="242"/>
      <c r="K64" s="242"/>
      <c r="L64" s="242"/>
      <c r="M64" s="242"/>
      <c r="N64" s="242"/>
      <c r="O64" s="242"/>
      <c r="P64" s="242"/>
      <c r="Q64" s="242"/>
      <c r="R64" s="242"/>
      <c r="S64" s="242"/>
      <c r="T64" s="242"/>
      <c r="U64" s="242"/>
      <c r="V64" s="242"/>
      <c r="W64" s="242"/>
      <c r="X64" s="242"/>
      <c r="Y64" s="242"/>
      <c r="Z64" s="242"/>
      <c r="AA64" s="243"/>
      <c r="AD64" s="117" t="str">
        <f t="shared" si="5"/>
        <v>NG</v>
      </c>
      <c r="AE64" s="120"/>
      <c r="AF64" s="52" t="s">
        <v>505</v>
      </c>
    </row>
    <row r="65" spans="2:32" ht="7.9" customHeight="1" x14ac:dyDescent="0.15">
      <c r="AD65" s="52"/>
      <c r="AE65" s="52"/>
    </row>
    <row r="66" spans="2:32" ht="13.5" x14ac:dyDescent="0.15">
      <c r="B66" s="55" t="s">
        <v>556</v>
      </c>
      <c r="AD66" s="52"/>
      <c r="AE66" s="52"/>
    </row>
    <row r="67" spans="2:32" ht="22.5" customHeight="1" x14ac:dyDescent="0.15">
      <c r="B67" s="73" t="s">
        <v>546</v>
      </c>
      <c r="C67" s="152" t="s">
        <v>166</v>
      </c>
      <c r="D67" s="152"/>
      <c r="E67" s="152"/>
      <c r="F67" s="152"/>
      <c r="G67" s="152"/>
      <c r="H67" s="138" t="s">
        <v>176</v>
      </c>
      <c r="I67" s="138"/>
      <c r="J67" s="138"/>
      <c r="K67" s="138"/>
      <c r="L67" s="138"/>
      <c r="M67" s="138" t="s">
        <v>177</v>
      </c>
      <c r="N67" s="138"/>
      <c r="O67" s="138"/>
      <c r="P67" s="138"/>
      <c r="Q67" s="138"/>
      <c r="R67" s="138"/>
      <c r="S67" s="138"/>
      <c r="T67" s="138"/>
      <c r="U67" s="138"/>
      <c r="V67" s="138"/>
      <c r="W67" s="138"/>
      <c r="X67" s="137" t="s">
        <v>174</v>
      </c>
      <c r="Y67" s="137"/>
      <c r="Z67" s="137" t="s">
        <v>173</v>
      </c>
      <c r="AA67" s="137"/>
      <c r="AD67" s="116" t="s">
        <v>106</v>
      </c>
      <c r="AE67" s="116" t="s">
        <v>107</v>
      </c>
    </row>
    <row r="68" spans="2:32" ht="30" customHeight="1" x14ac:dyDescent="0.15">
      <c r="B68" s="74">
        <v>1</v>
      </c>
      <c r="C68" s="136"/>
      <c r="D68" s="136"/>
      <c r="E68" s="136"/>
      <c r="F68" s="136"/>
      <c r="G68" s="136"/>
      <c r="H68" s="140"/>
      <c r="I68" s="140"/>
      <c r="J68" s="140"/>
      <c r="K68" s="140"/>
      <c r="L68" s="140"/>
      <c r="M68" s="232"/>
      <c r="N68" s="232"/>
      <c r="O68" s="232"/>
      <c r="P68" s="232"/>
      <c r="Q68" s="232"/>
      <c r="R68" s="232"/>
      <c r="S68" s="232"/>
      <c r="T68" s="232"/>
      <c r="U68" s="232"/>
      <c r="V68" s="232"/>
      <c r="W68" s="232"/>
      <c r="X68" s="124"/>
      <c r="Y68" s="76" t="s">
        <v>175</v>
      </c>
      <c r="Z68" s="75" t="str">
        <f>IF(X68="","",IF(X68&gt;=10,10,X68))</f>
        <v/>
      </c>
      <c r="AA68" s="76" t="s">
        <v>175</v>
      </c>
      <c r="AD68" s="120"/>
      <c r="AE68" s="120"/>
      <c r="AF68" s="52" t="s">
        <v>506</v>
      </c>
    </row>
    <row r="69" spans="2:32" ht="30" customHeight="1" x14ac:dyDescent="0.15">
      <c r="B69" s="74">
        <v>2</v>
      </c>
      <c r="C69" s="136"/>
      <c r="D69" s="136"/>
      <c r="E69" s="136"/>
      <c r="F69" s="136"/>
      <c r="G69" s="136"/>
      <c r="H69" s="175"/>
      <c r="I69" s="175"/>
      <c r="J69" s="175"/>
      <c r="K69" s="175"/>
      <c r="L69" s="175"/>
      <c r="M69" s="151"/>
      <c r="N69" s="151"/>
      <c r="O69" s="151"/>
      <c r="P69" s="151"/>
      <c r="Q69" s="151"/>
      <c r="R69" s="151"/>
      <c r="S69" s="151"/>
      <c r="T69" s="151"/>
      <c r="U69" s="151"/>
      <c r="V69" s="151"/>
      <c r="W69" s="151"/>
      <c r="X69" s="51"/>
      <c r="Y69" s="76" t="s">
        <v>175</v>
      </c>
      <c r="Z69" s="75" t="str">
        <f t="shared" ref="Z69:Z77" si="6">IF(X69="","",IF(X69&gt;=10,10,X69))</f>
        <v/>
      </c>
      <c r="AA69" s="76" t="s">
        <v>175</v>
      </c>
      <c r="AD69" s="117" t="str">
        <f>IF(AND(H69="選択してください",M69="",X69=""),"",IF(AND(H69&lt;&gt;"選択してください",M69&lt;&gt;"",X69&lt;&gt;""),"OK","NG"))</f>
        <v>NG</v>
      </c>
      <c r="AE69" s="120"/>
      <c r="AF69" s="52" t="s">
        <v>506</v>
      </c>
    </row>
    <row r="70" spans="2:32" ht="30" customHeight="1" x14ac:dyDescent="0.15">
      <c r="B70" s="74">
        <v>3</v>
      </c>
      <c r="C70" s="136"/>
      <c r="D70" s="136"/>
      <c r="E70" s="136"/>
      <c r="F70" s="136"/>
      <c r="G70" s="136"/>
      <c r="H70" s="175"/>
      <c r="I70" s="175"/>
      <c r="J70" s="175"/>
      <c r="K70" s="175"/>
      <c r="L70" s="175"/>
      <c r="M70" s="151"/>
      <c r="N70" s="151"/>
      <c r="O70" s="151"/>
      <c r="P70" s="151"/>
      <c r="Q70" s="151"/>
      <c r="R70" s="151"/>
      <c r="S70" s="151"/>
      <c r="T70" s="151"/>
      <c r="U70" s="151"/>
      <c r="V70" s="151"/>
      <c r="W70" s="151"/>
      <c r="X70" s="51"/>
      <c r="Y70" s="76" t="s">
        <v>175</v>
      </c>
      <c r="Z70" s="75" t="str">
        <f t="shared" si="6"/>
        <v/>
      </c>
      <c r="AA70" s="76" t="s">
        <v>175</v>
      </c>
      <c r="AD70" s="117" t="str">
        <f t="shared" ref="AD70:AD77" si="7">IF(AND(H70="選択してください",M70="",X70=""),"",IF(AND(H70&lt;&gt;"選択してください",M70&lt;&gt;"",X70&lt;&gt;""),"OK","NG"))</f>
        <v>NG</v>
      </c>
      <c r="AE70" s="120"/>
      <c r="AF70" s="52" t="s">
        <v>506</v>
      </c>
    </row>
    <row r="71" spans="2:32" ht="30" customHeight="1" x14ac:dyDescent="0.15">
      <c r="B71" s="74">
        <v>4</v>
      </c>
      <c r="C71" s="136"/>
      <c r="D71" s="136"/>
      <c r="E71" s="136"/>
      <c r="F71" s="136"/>
      <c r="G71" s="136"/>
      <c r="H71" s="175"/>
      <c r="I71" s="175"/>
      <c r="J71" s="175"/>
      <c r="K71" s="175"/>
      <c r="L71" s="175"/>
      <c r="M71" s="151"/>
      <c r="N71" s="151"/>
      <c r="O71" s="151"/>
      <c r="P71" s="151"/>
      <c r="Q71" s="151"/>
      <c r="R71" s="151"/>
      <c r="S71" s="151"/>
      <c r="T71" s="151"/>
      <c r="U71" s="151"/>
      <c r="V71" s="151"/>
      <c r="W71" s="151"/>
      <c r="X71" s="51"/>
      <c r="Y71" s="76" t="s">
        <v>175</v>
      </c>
      <c r="Z71" s="75" t="str">
        <f t="shared" si="6"/>
        <v/>
      </c>
      <c r="AA71" s="76" t="s">
        <v>175</v>
      </c>
      <c r="AD71" s="117" t="str">
        <f t="shared" si="7"/>
        <v>NG</v>
      </c>
      <c r="AE71" s="120"/>
      <c r="AF71" s="52" t="s">
        <v>506</v>
      </c>
    </row>
    <row r="72" spans="2:32" ht="30" customHeight="1" x14ac:dyDescent="0.15">
      <c r="B72" s="74">
        <v>5</v>
      </c>
      <c r="C72" s="150"/>
      <c r="D72" s="150"/>
      <c r="E72" s="150"/>
      <c r="F72" s="150"/>
      <c r="G72" s="150"/>
      <c r="H72" s="175"/>
      <c r="I72" s="175"/>
      <c r="J72" s="175"/>
      <c r="K72" s="175"/>
      <c r="L72" s="175"/>
      <c r="M72" s="151"/>
      <c r="N72" s="151"/>
      <c r="O72" s="151"/>
      <c r="P72" s="151"/>
      <c r="Q72" s="151"/>
      <c r="R72" s="151"/>
      <c r="S72" s="151"/>
      <c r="T72" s="151"/>
      <c r="U72" s="151"/>
      <c r="V72" s="151"/>
      <c r="W72" s="151"/>
      <c r="X72" s="51"/>
      <c r="Y72" s="76" t="s">
        <v>175</v>
      </c>
      <c r="Z72" s="75" t="str">
        <f t="shared" si="6"/>
        <v/>
      </c>
      <c r="AA72" s="76" t="s">
        <v>175</v>
      </c>
      <c r="AD72" s="117" t="str">
        <f t="shared" si="7"/>
        <v>NG</v>
      </c>
      <c r="AE72" s="120"/>
      <c r="AF72" s="52" t="s">
        <v>506</v>
      </c>
    </row>
    <row r="73" spans="2:32" ht="30" customHeight="1" x14ac:dyDescent="0.15">
      <c r="B73" s="74">
        <v>6</v>
      </c>
      <c r="C73" s="150"/>
      <c r="D73" s="150"/>
      <c r="E73" s="150"/>
      <c r="F73" s="150"/>
      <c r="G73" s="150"/>
      <c r="H73" s="175"/>
      <c r="I73" s="175"/>
      <c r="J73" s="175"/>
      <c r="K73" s="175"/>
      <c r="L73" s="175"/>
      <c r="M73" s="151"/>
      <c r="N73" s="151"/>
      <c r="O73" s="151"/>
      <c r="P73" s="151"/>
      <c r="Q73" s="151"/>
      <c r="R73" s="151"/>
      <c r="S73" s="151"/>
      <c r="T73" s="151"/>
      <c r="U73" s="151"/>
      <c r="V73" s="151"/>
      <c r="W73" s="151"/>
      <c r="X73" s="51"/>
      <c r="Y73" s="76" t="s">
        <v>175</v>
      </c>
      <c r="Z73" s="75" t="str">
        <f t="shared" si="6"/>
        <v/>
      </c>
      <c r="AA73" s="76" t="s">
        <v>175</v>
      </c>
      <c r="AD73" s="117" t="str">
        <f t="shared" si="7"/>
        <v>NG</v>
      </c>
      <c r="AE73" s="120"/>
      <c r="AF73" s="52" t="s">
        <v>506</v>
      </c>
    </row>
    <row r="74" spans="2:32" ht="30" customHeight="1" x14ac:dyDescent="0.15">
      <c r="B74" s="74">
        <v>7</v>
      </c>
      <c r="C74" s="150"/>
      <c r="D74" s="150"/>
      <c r="E74" s="150"/>
      <c r="F74" s="150"/>
      <c r="G74" s="150"/>
      <c r="H74" s="175"/>
      <c r="I74" s="175"/>
      <c r="J74" s="175"/>
      <c r="K74" s="175"/>
      <c r="L74" s="175"/>
      <c r="M74" s="151"/>
      <c r="N74" s="151"/>
      <c r="O74" s="151"/>
      <c r="P74" s="151"/>
      <c r="Q74" s="151"/>
      <c r="R74" s="151"/>
      <c r="S74" s="151"/>
      <c r="T74" s="151"/>
      <c r="U74" s="151"/>
      <c r="V74" s="151"/>
      <c r="W74" s="151"/>
      <c r="X74" s="51"/>
      <c r="Y74" s="76" t="s">
        <v>175</v>
      </c>
      <c r="Z74" s="75" t="str">
        <f t="shared" si="6"/>
        <v/>
      </c>
      <c r="AA74" s="76" t="s">
        <v>175</v>
      </c>
      <c r="AD74" s="117" t="str">
        <f t="shared" si="7"/>
        <v>NG</v>
      </c>
      <c r="AE74" s="120"/>
      <c r="AF74" s="52" t="s">
        <v>506</v>
      </c>
    </row>
    <row r="75" spans="2:32" ht="30" customHeight="1" x14ac:dyDescent="0.15">
      <c r="B75" s="74">
        <v>8</v>
      </c>
      <c r="C75" s="150"/>
      <c r="D75" s="150"/>
      <c r="E75" s="150"/>
      <c r="F75" s="150"/>
      <c r="G75" s="150"/>
      <c r="H75" s="175"/>
      <c r="I75" s="175"/>
      <c r="J75" s="175"/>
      <c r="K75" s="175"/>
      <c r="L75" s="175"/>
      <c r="M75" s="151"/>
      <c r="N75" s="151"/>
      <c r="O75" s="151"/>
      <c r="P75" s="151"/>
      <c r="Q75" s="151"/>
      <c r="R75" s="151"/>
      <c r="S75" s="151"/>
      <c r="T75" s="151"/>
      <c r="U75" s="151"/>
      <c r="V75" s="151"/>
      <c r="W75" s="151"/>
      <c r="X75" s="51"/>
      <c r="Y75" s="76" t="s">
        <v>175</v>
      </c>
      <c r="Z75" s="75" t="str">
        <f t="shared" si="6"/>
        <v/>
      </c>
      <c r="AA75" s="76" t="s">
        <v>175</v>
      </c>
      <c r="AD75" s="117" t="str">
        <f t="shared" si="7"/>
        <v>NG</v>
      </c>
      <c r="AE75" s="120"/>
      <c r="AF75" s="52" t="s">
        <v>506</v>
      </c>
    </row>
    <row r="76" spans="2:32" ht="30" customHeight="1" x14ac:dyDescent="0.15">
      <c r="B76" s="74">
        <v>9</v>
      </c>
      <c r="C76" s="150"/>
      <c r="D76" s="150"/>
      <c r="E76" s="150"/>
      <c r="F76" s="150"/>
      <c r="G76" s="150"/>
      <c r="H76" s="175"/>
      <c r="I76" s="175"/>
      <c r="J76" s="175"/>
      <c r="K76" s="175"/>
      <c r="L76" s="175"/>
      <c r="M76" s="151"/>
      <c r="N76" s="151"/>
      <c r="O76" s="151"/>
      <c r="P76" s="151"/>
      <c r="Q76" s="151"/>
      <c r="R76" s="151"/>
      <c r="S76" s="151"/>
      <c r="T76" s="151"/>
      <c r="U76" s="151"/>
      <c r="V76" s="151"/>
      <c r="W76" s="151"/>
      <c r="X76" s="51"/>
      <c r="Y76" s="76" t="s">
        <v>175</v>
      </c>
      <c r="Z76" s="75" t="str">
        <f t="shared" si="6"/>
        <v/>
      </c>
      <c r="AA76" s="76" t="s">
        <v>175</v>
      </c>
      <c r="AD76" s="117" t="str">
        <f t="shared" si="7"/>
        <v>NG</v>
      </c>
      <c r="AE76" s="120"/>
      <c r="AF76" s="52" t="s">
        <v>506</v>
      </c>
    </row>
    <row r="77" spans="2:32" ht="30" customHeight="1" x14ac:dyDescent="0.15">
      <c r="B77" s="74">
        <v>10</v>
      </c>
      <c r="C77" s="150"/>
      <c r="D77" s="150"/>
      <c r="E77" s="150"/>
      <c r="F77" s="150"/>
      <c r="G77" s="150"/>
      <c r="H77" s="175"/>
      <c r="I77" s="175"/>
      <c r="J77" s="175"/>
      <c r="K77" s="175"/>
      <c r="L77" s="175"/>
      <c r="M77" s="151"/>
      <c r="N77" s="151"/>
      <c r="O77" s="151"/>
      <c r="P77" s="151"/>
      <c r="Q77" s="151"/>
      <c r="R77" s="151"/>
      <c r="S77" s="151"/>
      <c r="T77" s="151"/>
      <c r="U77" s="151"/>
      <c r="V77" s="151"/>
      <c r="W77" s="151"/>
      <c r="X77" s="51"/>
      <c r="Y77" s="76" t="s">
        <v>175</v>
      </c>
      <c r="Z77" s="75" t="str">
        <f t="shared" si="6"/>
        <v/>
      </c>
      <c r="AA77" s="76" t="s">
        <v>175</v>
      </c>
      <c r="AD77" s="117" t="str">
        <f t="shared" si="7"/>
        <v>NG</v>
      </c>
      <c r="AE77" s="120"/>
      <c r="AF77" s="52" t="s">
        <v>506</v>
      </c>
    </row>
    <row r="78" spans="2:32" ht="13.5" customHeight="1" x14ac:dyDescent="0.15">
      <c r="B78" s="173" t="s">
        <v>503</v>
      </c>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D78" s="52"/>
      <c r="AE78" s="52"/>
    </row>
    <row r="79" spans="2:32" ht="13.5" x14ac:dyDescent="0.15">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D79" s="52"/>
      <c r="AE79" s="52"/>
    </row>
    <row r="80" spans="2:32" ht="13.5" x14ac:dyDescent="0.15">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D80" s="52"/>
      <c r="AE80" s="52"/>
    </row>
    <row r="81" spans="2:32" ht="13.5" x14ac:dyDescent="0.15">
      <c r="AA81" s="70" t="s">
        <v>25</v>
      </c>
      <c r="AD81" s="52"/>
      <c r="AE81" s="52"/>
    </row>
    <row r="82" spans="2:32" ht="13.5" x14ac:dyDescent="0.15">
      <c r="AA82" s="53">
        <f>$K$5</f>
        <v>0</v>
      </c>
      <c r="AD82" s="52"/>
      <c r="AE82" s="52"/>
    </row>
    <row r="83" spans="2:32" ht="13.5" x14ac:dyDescent="0.15">
      <c r="B83" s="66" t="s">
        <v>184</v>
      </c>
      <c r="AD83" s="52"/>
      <c r="AE83" s="52"/>
    </row>
    <row r="84" spans="2:32" ht="5.45" customHeight="1" x14ac:dyDescent="0.15">
      <c r="AD84" s="52"/>
      <c r="AE84" s="52"/>
    </row>
    <row r="85" spans="2:32" ht="13.5" x14ac:dyDescent="0.15">
      <c r="B85" s="52" t="s">
        <v>105</v>
      </c>
      <c r="AD85" s="52"/>
      <c r="AE85" s="52"/>
    </row>
    <row r="86" spans="2:32" ht="24" customHeight="1" x14ac:dyDescent="0.15">
      <c r="C86" s="152" t="s">
        <v>53</v>
      </c>
      <c r="D86" s="152"/>
      <c r="E86" s="152"/>
      <c r="F86" s="152"/>
      <c r="G86" s="152" t="s">
        <v>96</v>
      </c>
      <c r="H86" s="152"/>
      <c r="I86" s="152"/>
      <c r="J86" s="152"/>
      <c r="K86" s="152"/>
      <c r="L86" s="152" t="s">
        <v>52</v>
      </c>
      <c r="M86" s="152"/>
      <c r="N86" s="152"/>
      <c r="O86" s="152"/>
      <c r="P86" s="152"/>
      <c r="Q86" s="152"/>
      <c r="R86" s="152"/>
      <c r="S86" s="152"/>
      <c r="T86" s="152"/>
      <c r="U86" s="152"/>
      <c r="V86" s="152"/>
      <c r="W86" s="152"/>
      <c r="X86" s="152"/>
      <c r="Y86" s="152"/>
      <c r="Z86" s="152"/>
      <c r="AA86" s="152"/>
      <c r="AD86" s="116" t="s">
        <v>106</v>
      </c>
      <c r="AE86" s="116" t="s">
        <v>107</v>
      </c>
    </row>
    <row r="87" spans="2:32" ht="28.5" customHeight="1" x14ac:dyDescent="0.15">
      <c r="C87" s="133"/>
      <c r="D87" s="134"/>
      <c r="E87" s="134"/>
      <c r="F87" s="135"/>
      <c r="G87" s="166"/>
      <c r="H87" s="166"/>
      <c r="I87" s="166"/>
      <c r="J87" s="167"/>
      <c r="K87" s="77" t="s">
        <v>10</v>
      </c>
      <c r="L87" s="153"/>
      <c r="M87" s="153"/>
      <c r="N87" s="153"/>
      <c r="O87" s="153"/>
      <c r="P87" s="153"/>
      <c r="Q87" s="153"/>
      <c r="R87" s="153"/>
      <c r="S87" s="153"/>
      <c r="T87" s="153"/>
      <c r="U87" s="153"/>
      <c r="V87" s="153"/>
      <c r="W87" s="153"/>
      <c r="X87" s="153"/>
      <c r="Y87" s="153"/>
      <c r="Z87" s="153"/>
      <c r="AA87" s="153"/>
      <c r="AD87" s="117" t="str">
        <f>IF(AND(C87="",G87=""),"",IF(AND(C87&lt;&gt;"",G87&lt;&gt;""),"OK","NG"))</f>
        <v/>
      </c>
      <c r="AE87" s="120"/>
      <c r="AF87" s="52" t="s">
        <v>172</v>
      </c>
    </row>
    <row r="88" spans="2:32" ht="28.5" customHeight="1" x14ac:dyDescent="0.15">
      <c r="C88" s="133"/>
      <c r="D88" s="134"/>
      <c r="E88" s="134"/>
      <c r="F88" s="135"/>
      <c r="G88" s="166"/>
      <c r="H88" s="166"/>
      <c r="I88" s="166"/>
      <c r="J88" s="167"/>
      <c r="K88" s="77" t="s">
        <v>10</v>
      </c>
      <c r="L88" s="153"/>
      <c r="M88" s="153"/>
      <c r="N88" s="153"/>
      <c r="O88" s="153"/>
      <c r="P88" s="153"/>
      <c r="Q88" s="153"/>
      <c r="R88" s="153"/>
      <c r="S88" s="153"/>
      <c r="T88" s="153"/>
      <c r="U88" s="153"/>
      <c r="V88" s="153"/>
      <c r="W88" s="153"/>
      <c r="X88" s="153"/>
      <c r="Y88" s="153"/>
      <c r="Z88" s="153"/>
      <c r="AA88" s="153"/>
      <c r="AD88" s="117" t="str">
        <f t="shared" ref="AD88:AD91" si="8">IF(AND(C88="",G88=""),"",IF(AND(C88&lt;&gt;"",G88&lt;&gt;""),"OK","NG"))</f>
        <v/>
      </c>
      <c r="AE88" s="120"/>
      <c r="AF88" s="52" t="s">
        <v>172</v>
      </c>
    </row>
    <row r="89" spans="2:32" ht="28.5" customHeight="1" x14ac:dyDescent="0.15">
      <c r="C89" s="133"/>
      <c r="D89" s="134"/>
      <c r="E89" s="134"/>
      <c r="F89" s="135"/>
      <c r="G89" s="166"/>
      <c r="H89" s="166"/>
      <c r="I89" s="166"/>
      <c r="J89" s="167"/>
      <c r="K89" s="77" t="s">
        <v>10</v>
      </c>
      <c r="L89" s="153"/>
      <c r="M89" s="153"/>
      <c r="N89" s="153"/>
      <c r="O89" s="153"/>
      <c r="P89" s="153"/>
      <c r="Q89" s="153"/>
      <c r="R89" s="153"/>
      <c r="S89" s="153"/>
      <c r="T89" s="153"/>
      <c r="U89" s="153"/>
      <c r="V89" s="153"/>
      <c r="W89" s="153"/>
      <c r="X89" s="153"/>
      <c r="Y89" s="153"/>
      <c r="Z89" s="153"/>
      <c r="AA89" s="153"/>
      <c r="AD89" s="117" t="str">
        <f t="shared" si="8"/>
        <v/>
      </c>
      <c r="AE89" s="120"/>
      <c r="AF89" s="52" t="s">
        <v>172</v>
      </c>
    </row>
    <row r="90" spans="2:32" ht="28.5" customHeight="1" x14ac:dyDescent="0.15">
      <c r="C90" s="133"/>
      <c r="D90" s="134"/>
      <c r="E90" s="134"/>
      <c r="F90" s="135"/>
      <c r="G90" s="166"/>
      <c r="H90" s="166"/>
      <c r="I90" s="166"/>
      <c r="J90" s="167"/>
      <c r="K90" s="77" t="s">
        <v>10</v>
      </c>
      <c r="L90" s="153"/>
      <c r="M90" s="153"/>
      <c r="N90" s="153"/>
      <c r="O90" s="153"/>
      <c r="P90" s="153"/>
      <c r="Q90" s="153"/>
      <c r="R90" s="153"/>
      <c r="S90" s="153"/>
      <c r="T90" s="153"/>
      <c r="U90" s="153"/>
      <c r="V90" s="153"/>
      <c r="W90" s="153"/>
      <c r="X90" s="153"/>
      <c r="Y90" s="153"/>
      <c r="Z90" s="153"/>
      <c r="AA90" s="153"/>
      <c r="AD90" s="117" t="str">
        <f t="shared" si="8"/>
        <v/>
      </c>
      <c r="AE90" s="120"/>
      <c r="AF90" s="52" t="s">
        <v>172</v>
      </c>
    </row>
    <row r="91" spans="2:32" ht="28.5" customHeight="1" thickBot="1" x14ac:dyDescent="0.2">
      <c r="C91" s="133"/>
      <c r="D91" s="134"/>
      <c r="E91" s="134"/>
      <c r="F91" s="135"/>
      <c r="G91" s="166"/>
      <c r="H91" s="166"/>
      <c r="I91" s="166"/>
      <c r="J91" s="167"/>
      <c r="K91" s="77" t="s">
        <v>10</v>
      </c>
      <c r="L91" s="153"/>
      <c r="M91" s="153"/>
      <c r="N91" s="153"/>
      <c r="O91" s="153"/>
      <c r="P91" s="153"/>
      <c r="Q91" s="153"/>
      <c r="R91" s="153"/>
      <c r="S91" s="153"/>
      <c r="T91" s="153"/>
      <c r="U91" s="153"/>
      <c r="V91" s="153"/>
      <c r="W91" s="153"/>
      <c r="X91" s="153"/>
      <c r="Y91" s="153"/>
      <c r="Z91" s="153"/>
      <c r="AA91" s="153"/>
      <c r="AD91" s="117" t="str">
        <f t="shared" si="8"/>
        <v/>
      </c>
      <c r="AE91" s="120"/>
      <c r="AF91" s="52" t="s">
        <v>172</v>
      </c>
    </row>
    <row r="92" spans="2:32" ht="24" customHeight="1" thickTop="1" x14ac:dyDescent="0.15">
      <c r="C92" s="178" t="s">
        <v>95</v>
      </c>
      <c r="D92" s="179"/>
      <c r="E92" s="179"/>
      <c r="F92" s="180"/>
      <c r="G92" s="176">
        <f>SUM(G87:J91)</f>
        <v>0</v>
      </c>
      <c r="H92" s="176"/>
      <c r="I92" s="176"/>
      <c r="J92" s="177"/>
      <c r="K92" s="78" t="s">
        <v>10</v>
      </c>
      <c r="L92" s="139" t="s">
        <v>102</v>
      </c>
      <c r="M92" s="139"/>
      <c r="N92" s="139"/>
      <c r="O92" s="139"/>
      <c r="P92" s="139"/>
      <c r="Q92" s="139"/>
      <c r="R92" s="139"/>
      <c r="S92" s="139"/>
      <c r="T92" s="139"/>
      <c r="U92" s="139"/>
      <c r="V92" s="139"/>
      <c r="W92" s="139"/>
      <c r="X92" s="139"/>
      <c r="Y92" s="139"/>
      <c r="Z92" s="139"/>
      <c r="AA92" s="139"/>
      <c r="AD92" s="117" t="str">
        <f>IF(G92&gt;0,"OK","NG")</f>
        <v>NG</v>
      </c>
      <c r="AE92" s="120"/>
    </row>
    <row r="93" spans="2:32" ht="6.6" customHeight="1" x14ac:dyDescent="0.15">
      <c r="AD93" s="52"/>
      <c r="AE93" s="52"/>
    </row>
    <row r="94" spans="2:32" ht="13.5" x14ac:dyDescent="0.15">
      <c r="B94" s="52" t="s">
        <v>97</v>
      </c>
      <c r="AD94" s="52"/>
      <c r="AE94" s="52"/>
    </row>
    <row r="95" spans="2:32" ht="13.15" customHeight="1" x14ac:dyDescent="0.15">
      <c r="C95" s="152" t="s">
        <v>58</v>
      </c>
      <c r="D95" s="152"/>
      <c r="E95" s="152"/>
      <c r="F95" s="152"/>
      <c r="G95" s="152"/>
      <c r="H95" s="152"/>
      <c r="I95" s="152"/>
      <c r="J95" s="152"/>
      <c r="K95" s="152"/>
      <c r="L95" s="152"/>
      <c r="M95" s="203" t="s">
        <v>535</v>
      </c>
      <c r="N95" s="204"/>
      <c r="O95" s="204"/>
      <c r="P95" s="204"/>
      <c r="Q95" s="205"/>
      <c r="R95" s="188" t="s">
        <v>534</v>
      </c>
      <c r="S95" s="189"/>
      <c r="T95" s="189"/>
      <c r="U95" s="189"/>
      <c r="V95" s="189"/>
      <c r="W95" s="138" t="s">
        <v>52</v>
      </c>
      <c r="X95" s="138"/>
      <c r="Y95" s="138"/>
      <c r="Z95" s="138"/>
      <c r="AA95" s="138"/>
      <c r="AD95" s="253" t="s">
        <v>106</v>
      </c>
      <c r="AE95" s="253" t="s">
        <v>107</v>
      </c>
      <c r="AF95" s="52" t="s">
        <v>59</v>
      </c>
    </row>
    <row r="96" spans="2:32" ht="13.5" x14ac:dyDescent="0.15">
      <c r="C96" s="208" t="s">
        <v>87</v>
      </c>
      <c r="D96" s="209"/>
      <c r="E96" s="209"/>
      <c r="F96" s="210"/>
      <c r="G96" s="152" t="s">
        <v>86</v>
      </c>
      <c r="H96" s="152"/>
      <c r="I96" s="152"/>
      <c r="J96" s="152"/>
      <c r="K96" s="152"/>
      <c r="L96" s="152"/>
      <c r="M96" s="206"/>
      <c r="N96" s="206"/>
      <c r="O96" s="206"/>
      <c r="P96" s="206"/>
      <c r="Q96" s="207"/>
      <c r="R96" s="189"/>
      <c r="S96" s="189"/>
      <c r="T96" s="189"/>
      <c r="U96" s="189"/>
      <c r="V96" s="189"/>
      <c r="W96" s="138"/>
      <c r="X96" s="138"/>
      <c r="Y96" s="138"/>
      <c r="Z96" s="138"/>
      <c r="AA96" s="138"/>
      <c r="AD96" s="253"/>
      <c r="AE96" s="253"/>
    </row>
    <row r="97" spans="2:32" ht="28.5" customHeight="1" x14ac:dyDescent="0.15">
      <c r="C97" s="236" t="s">
        <v>90</v>
      </c>
      <c r="D97" s="236"/>
      <c r="E97" s="236"/>
      <c r="F97" s="236"/>
      <c r="G97" s="153"/>
      <c r="H97" s="153"/>
      <c r="I97" s="153"/>
      <c r="J97" s="153"/>
      <c r="K97" s="153"/>
      <c r="L97" s="153"/>
      <c r="M97" s="166"/>
      <c r="N97" s="166"/>
      <c r="O97" s="166"/>
      <c r="P97" s="167"/>
      <c r="Q97" s="77" t="s">
        <v>10</v>
      </c>
      <c r="R97" s="166"/>
      <c r="S97" s="166"/>
      <c r="T97" s="166"/>
      <c r="U97" s="167"/>
      <c r="V97" s="77" t="s">
        <v>10</v>
      </c>
      <c r="W97" s="133"/>
      <c r="X97" s="134"/>
      <c r="Y97" s="134"/>
      <c r="Z97" s="134"/>
      <c r="AA97" s="135"/>
      <c r="AD97" s="117" t="str">
        <f>IF(AND(G97="",M97=""),"",IF(AND(G97&lt;&gt;"",M97&lt;&gt;""),"OK","NG"))</f>
        <v/>
      </c>
      <c r="AE97" s="117" t="str">
        <f>IF(M97&lt;R97,"NG","OK")</f>
        <v>OK</v>
      </c>
      <c r="AF97" s="52" t="s">
        <v>533</v>
      </c>
    </row>
    <row r="98" spans="2:32" ht="28.5" customHeight="1" x14ac:dyDescent="0.15">
      <c r="C98" s="236" t="s">
        <v>91</v>
      </c>
      <c r="D98" s="236"/>
      <c r="E98" s="236"/>
      <c r="F98" s="236"/>
      <c r="G98" s="153"/>
      <c r="H98" s="153"/>
      <c r="I98" s="153"/>
      <c r="J98" s="153"/>
      <c r="K98" s="153"/>
      <c r="L98" s="153"/>
      <c r="M98" s="166"/>
      <c r="N98" s="166"/>
      <c r="O98" s="166"/>
      <c r="P98" s="167"/>
      <c r="Q98" s="77" t="s">
        <v>10</v>
      </c>
      <c r="R98" s="166"/>
      <c r="S98" s="166"/>
      <c r="T98" s="166"/>
      <c r="U98" s="167"/>
      <c r="V98" s="77" t="s">
        <v>10</v>
      </c>
      <c r="W98" s="133"/>
      <c r="X98" s="134"/>
      <c r="Y98" s="134"/>
      <c r="Z98" s="134"/>
      <c r="AA98" s="135"/>
      <c r="AD98" s="117" t="str">
        <f t="shared" ref="AD98" si="9">IF(AND(G98="",M98=""),"",IF(AND(G98&lt;&gt;"",M98&lt;&gt;""),"OK","NG"))</f>
        <v/>
      </c>
      <c r="AE98" s="117" t="str">
        <f>IF(M98&lt;R98,"NG","OK")</f>
        <v>OK</v>
      </c>
      <c r="AF98" s="52" t="s">
        <v>533</v>
      </c>
    </row>
    <row r="99" spans="2:32" ht="28.5" customHeight="1" x14ac:dyDescent="0.15">
      <c r="C99" s="236" t="s">
        <v>92</v>
      </c>
      <c r="D99" s="236"/>
      <c r="E99" s="236"/>
      <c r="F99" s="236"/>
      <c r="G99" s="153"/>
      <c r="H99" s="153"/>
      <c r="I99" s="153"/>
      <c r="J99" s="153"/>
      <c r="K99" s="153"/>
      <c r="L99" s="153"/>
      <c r="M99" s="166"/>
      <c r="N99" s="166"/>
      <c r="O99" s="166"/>
      <c r="P99" s="167"/>
      <c r="Q99" s="77" t="s">
        <v>10</v>
      </c>
      <c r="R99" s="166"/>
      <c r="S99" s="166"/>
      <c r="T99" s="166"/>
      <c r="U99" s="167"/>
      <c r="V99" s="77" t="s">
        <v>10</v>
      </c>
      <c r="W99" s="133"/>
      <c r="X99" s="134"/>
      <c r="Y99" s="134"/>
      <c r="Z99" s="134"/>
      <c r="AA99" s="135"/>
      <c r="AD99" s="117" t="str">
        <f>IF(AND(G99="",M99=""),"",IF(AND(G99&lt;&gt;"",M99&lt;&gt;""),"OK","NG"))</f>
        <v/>
      </c>
      <c r="AE99" s="117" t="str">
        <f>IF(M99&lt;R99,"NG","OK")</f>
        <v>OK</v>
      </c>
      <c r="AF99" s="52" t="s">
        <v>533</v>
      </c>
    </row>
    <row r="100" spans="2:32" ht="14.25" customHeight="1" x14ac:dyDescent="0.15">
      <c r="C100" s="246" t="s">
        <v>562</v>
      </c>
      <c r="D100" s="247"/>
      <c r="E100" s="247"/>
      <c r="F100" s="248"/>
      <c r="G100" s="153"/>
      <c r="H100" s="153"/>
      <c r="I100" s="153"/>
      <c r="J100" s="153"/>
      <c r="K100" s="153"/>
      <c r="L100" s="153"/>
      <c r="M100" s="154"/>
      <c r="N100" s="155"/>
      <c r="O100" s="155"/>
      <c r="P100" s="155"/>
      <c r="Q100" s="164" t="s">
        <v>10</v>
      </c>
      <c r="R100" s="154">
        <v>0</v>
      </c>
      <c r="S100" s="155"/>
      <c r="T100" s="155"/>
      <c r="U100" s="155"/>
      <c r="V100" s="164" t="s">
        <v>10</v>
      </c>
      <c r="W100" s="158"/>
      <c r="X100" s="159"/>
      <c r="Y100" s="159"/>
      <c r="Z100" s="159"/>
      <c r="AA100" s="160"/>
      <c r="AD100" s="254" t="str">
        <f>IF(AND(G100="",M100=""),"",IF(AND(G100&lt;&gt;"",M100&lt;&gt;""),"OK","NG"))</f>
        <v/>
      </c>
      <c r="AE100" s="220"/>
      <c r="AF100" s="52" t="s">
        <v>536</v>
      </c>
    </row>
    <row r="101" spans="2:32" ht="14.25" customHeight="1" thickBot="1" x14ac:dyDescent="0.2">
      <c r="C101" s="249"/>
      <c r="D101" s="250"/>
      <c r="E101" s="250"/>
      <c r="F101" s="251"/>
      <c r="G101" s="252"/>
      <c r="H101" s="252"/>
      <c r="I101" s="252"/>
      <c r="J101" s="252"/>
      <c r="K101" s="252"/>
      <c r="L101" s="252"/>
      <c r="M101" s="156"/>
      <c r="N101" s="157"/>
      <c r="O101" s="157"/>
      <c r="P101" s="157"/>
      <c r="Q101" s="165"/>
      <c r="R101" s="156"/>
      <c r="S101" s="157"/>
      <c r="T101" s="157"/>
      <c r="U101" s="157"/>
      <c r="V101" s="165"/>
      <c r="W101" s="161"/>
      <c r="X101" s="162"/>
      <c r="Y101" s="162"/>
      <c r="Z101" s="162"/>
      <c r="AA101" s="163"/>
      <c r="AD101" s="255"/>
      <c r="AE101" s="220"/>
    </row>
    <row r="102" spans="2:32" ht="24" customHeight="1" thickTop="1" x14ac:dyDescent="0.15">
      <c r="C102" s="239" t="s">
        <v>93</v>
      </c>
      <c r="D102" s="239"/>
      <c r="E102" s="239"/>
      <c r="F102" s="239"/>
      <c r="G102" s="239"/>
      <c r="H102" s="239"/>
      <c r="I102" s="239"/>
      <c r="J102" s="239"/>
      <c r="K102" s="239"/>
      <c r="L102" s="239"/>
      <c r="M102" s="171">
        <f>INT(SUM(M97:P101))</f>
        <v>0</v>
      </c>
      <c r="N102" s="171"/>
      <c r="O102" s="171"/>
      <c r="P102" s="172"/>
      <c r="Q102" s="79" t="s">
        <v>10</v>
      </c>
      <c r="R102" s="171">
        <f>INT(SUM(R97:U101))</f>
        <v>0</v>
      </c>
      <c r="S102" s="171"/>
      <c r="T102" s="171"/>
      <c r="U102" s="172"/>
      <c r="V102" s="80" t="s">
        <v>10</v>
      </c>
      <c r="W102" s="240" t="s">
        <v>101</v>
      </c>
      <c r="X102" s="240"/>
      <c r="Y102" s="240"/>
      <c r="Z102" s="240"/>
      <c r="AA102" s="240"/>
      <c r="AD102" s="117" t="str">
        <f>IF(OR(M102=0,R102=0),"NG","OK")</f>
        <v>NG</v>
      </c>
      <c r="AE102" s="117" t="str">
        <f>IF(G92=M102,"OK","NG")</f>
        <v>OK</v>
      </c>
    </row>
    <row r="103" spans="2:32" ht="24" customHeight="1" x14ac:dyDescent="0.15">
      <c r="C103" s="244" t="s">
        <v>110</v>
      </c>
      <c r="D103" s="245"/>
      <c r="E103" s="245"/>
      <c r="F103" s="245"/>
      <c r="G103" s="245"/>
      <c r="H103" s="245"/>
      <c r="I103" s="245"/>
      <c r="J103" s="245"/>
      <c r="K103" s="245"/>
      <c r="L103" s="245"/>
      <c r="M103" s="168">
        <f>INT(M102*0.1)</f>
        <v>0</v>
      </c>
      <c r="N103" s="168"/>
      <c r="O103" s="168"/>
      <c r="P103" s="169"/>
      <c r="Q103" s="77" t="s">
        <v>10</v>
      </c>
      <c r="R103" s="182"/>
      <c r="S103" s="182"/>
      <c r="T103" s="182"/>
      <c r="U103" s="182"/>
      <c r="V103" s="182"/>
      <c r="W103" s="261" t="s">
        <v>111</v>
      </c>
      <c r="X103" s="261"/>
      <c r="Y103" s="261"/>
      <c r="Z103" s="261"/>
      <c r="AA103" s="261"/>
      <c r="AD103" s="120"/>
      <c r="AE103" s="120"/>
    </row>
    <row r="104" spans="2:32" ht="24" customHeight="1" x14ac:dyDescent="0.15">
      <c r="C104" s="245" t="s">
        <v>89</v>
      </c>
      <c r="D104" s="245"/>
      <c r="E104" s="245"/>
      <c r="F104" s="245"/>
      <c r="G104" s="245"/>
      <c r="H104" s="245"/>
      <c r="I104" s="245"/>
      <c r="J104" s="245"/>
      <c r="K104" s="245"/>
      <c r="L104" s="245"/>
      <c r="M104" s="168">
        <f>M102+M103</f>
        <v>0</v>
      </c>
      <c r="N104" s="168"/>
      <c r="O104" s="168"/>
      <c r="P104" s="169"/>
      <c r="Q104" s="77" t="s">
        <v>10</v>
      </c>
      <c r="R104" s="182"/>
      <c r="S104" s="182"/>
      <c r="T104" s="182"/>
      <c r="U104" s="182"/>
      <c r="V104" s="182"/>
      <c r="W104" s="261" t="s">
        <v>103</v>
      </c>
      <c r="X104" s="261"/>
      <c r="Y104" s="261"/>
      <c r="Z104" s="261"/>
      <c r="AA104" s="261"/>
      <c r="AD104" s="120"/>
      <c r="AE104" s="120"/>
    </row>
    <row r="105" spans="2:32" ht="24" customHeight="1" x14ac:dyDescent="0.15">
      <c r="C105" s="262" t="s">
        <v>100</v>
      </c>
      <c r="D105" s="263"/>
      <c r="E105" s="263"/>
      <c r="F105" s="263"/>
      <c r="G105" s="263"/>
      <c r="H105" s="263"/>
      <c r="I105" s="263"/>
      <c r="J105" s="263"/>
      <c r="K105" s="263"/>
      <c r="L105" s="263"/>
      <c r="M105" s="263"/>
      <c r="N105" s="263"/>
      <c r="O105" s="263"/>
      <c r="P105" s="263"/>
      <c r="Q105" s="264"/>
      <c r="R105" s="237">
        <f>IF(R102&gt;=15000000,5000000,ROUNDDOWN(R102/3,-3))</f>
        <v>0</v>
      </c>
      <c r="S105" s="237"/>
      <c r="T105" s="237"/>
      <c r="U105" s="238"/>
      <c r="V105" s="77" t="s">
        <v>10</v>
      </c>
      <c r="W105" s="182"/>
      <c r="X105" s="182"/>
      <c r="Y105" s="182"/>
      <c r="Z105" s="182"/>
      <c r="AA105" s="182"/>
      <c r="AD105" s="120"/>
      <c r="AE105" s="120"/>
    </row>
    <row r="106" spans="2:32" ht="13.5" x14ac:dyDescent="0.15">
      <c r="C106" s="81" t="s">
        <v>61</v>
      </c>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D106" s="52"/>
      <c r="AE106" s="52"/>
    </row>
    <row r="107" spans="2:32" ht="13.5" x14ac:dyDescent="0.15">
      <c r="C107" s="82" t="s">
        <v>60</v>
      </c>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D107" s="52"/>
      <c r="AE107" s="52"/>
    </row>
    <row r="108" spans="2:32" ht="30" customHeight="1" x14ac:dyDescent="0.15">
      <c r="C108" s="257" t="s">
        <v>502</v>
      </c>
      <c r="D108" s="257"/>
      <c r="E108" s="257"/>
      <c r="F108" s="257"/>
      <c r="G108" s="257"/>
      <c r="H108" s="257"/>
      <c r="I108" s="257"/>
      <c r="J108" s="257"/>
      <c r="K108" s="257"/>
      <c r="L108" s="257"/>
      <c r="M108" s="257"/>
      <c r="N108" s="257"/>
      <c r="O108" s="257"/>
      <c r="P108" s="257"/>
      <c r="Q108" s="257"/>
      <c r="R108" s="257"/>
      <c r="S108" s="257"/>
      <c r="T108" s="257"/>
      <c r="U108" s="257"/>
      <c r="V108" s="257"/>
      <c r="W108" s="257"/>
      <c r="X108" s="257"/>
      <c r="Y108" s="257"/>
      <c r="Z108" s="257"/>
      <c r="AA108" s="257"/>
      <c r="AD108" s="52"/>
      <c r="AE108" s="52"/>
      <c r="AF108" s="52" t="s">
        <v>108</v>
      </c>
    </row>
    <row r="109" spans="2:32" ht="30" customHeight="1" x14ac:dyDescent="0.15">
      <c r="C109" s="181" t="s">
        <v>544</v>
      </c>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D109" s="52"/>
      <c r="AE109" s="52"/>
    </row>
    <row r="110" spans="2:32" ht="6.6" customHeight="1" x14ac:dyDescent="0.15">
      <c r="AD110" s="52"/>
      <c r="AE110" s="52"/>
    </row>
    <row r="111" spans="2:32" ht="13.5" x14ac:dyDescent="0.15">
      <c r="B111" s="52" t="s">
        <v>104</v>
      </c>
      <c r="AD111" s="52"/>
      <c r="AE111" s="52"/>
    </row>
    <row r="112" spans="2:32" ht="24" customHeight="1" x14ac:dyDescent="0.15">
      <c r="C112" s="152" t="s">
        <v>53</v>
      </c>
      <c r="D112" s="152"/>
      <c r="E112" s="152"/>
      <c r="F112" s="152"/>
      <c r="G112" s="152" t="s">
        <v>96</v>
      </c>
      <c r="H112" s="152"/>
      <c r="I112" s="152"/>
      <c r="J112" s="152"/>
      <c r="K112" s="152"/>
      <c r="L112" s="152" t="s">
        <v>52</v>
      </c>
      <c r="M112" s="152"/>
      <c r="N112" s="152"/>
      <c r="O112" s="152"/>
      <c r="P112" s="152"/>
      <c r="Q112" s="152"/>
      <c r="R112" s="152"/>
      <c r="S112" s="152"/>
      <c r="T112" s="152"/>
      <c r="U112" s="152"/>
      <c r="V112" s="152"/>
      <c r="W112" s="152"/>
      <c r="X112" s="152"/>
      <c r="Y112" s="152"/>
      <c r="Z112" s="152"/>
      <c r="AA112" s="152"/>
      <c r="AD112" s="116" t="s">
        <v>106</v>
      </c>
      <c r="AE112" s="116" t="s">
        <v>107</v>
      </c>
    </row>
    <row r="113" spans="2:32" ht="25.15" customHeight="1" x14ac:dyDescent="0.15">
      <c r="C113" s="233" t="s">
        <v>54</v>
      </c>
      <c r="D113" s="233"/>
      <c r="E113" s="233"/>
      <c r="F113" s="233"/>
      <c r="G113" s="166"/>
      <c r="H113" s="166"/>
      <c r="I113" s="166"/>
      <c r="J113" s="167"/>
      <c r="K113" s="77" t="s">
        <v>10</v>
      </c>
      <c r="L113" s="153"/>
      <c r="M113" s="153"/>
      <c r="N113" s="153"/>
      <c r="O113" s="153"/>
      <c r="P113" s="153"/>
      <c r="Q113" s="153"/>
      <c r="R113" s="153"/>
      <c r="S113" s="153"/>
      <c r="T113" s="153"/>
      <c r="U113" s="153"/>
      <c r="V113" s="153"/>
      <c r="W113" s="153"/>
      <c r="X113" s="153"/>
      <c r="Y113" s="153"/>
      <c r="Z113" s="153"/>
      <c r="AA113" s="153"/>
      <c r="AD113" s="120"/>
      <c r="AE113" s="120"/>
      <c r="AF113" s="52" t="s">
        <v>172</v>
      </c>
    </row>
    <row r="114" spans="2:32" ht="25.15" customHeight="1" x14ac:dyDescent="0.15">
      <c r="C114" s="233" t="s">
        <v>55</v>
      </c>
      <c r="D114" s="233"/>
      <c r="E114" s="233"/>
      <c r="F114" s="233"/>
      <c r="G114" s="166"/>
      <c r="H114" s="166"/>
      <c r="I114" s="166"/>
      <c r="J114" s="167"/>
      <c r="K114" s="77" t="s">
        <v>10</v>
      </c>
      <c r="L114" s="153"/>
      <c r="M114" s="153"/>
      <c r="N114" s="153"/>
      <c r="O114" s="153"/>
      <c r="P114" s="153"/>
      <c r="Q114" s="153"/>
      <c r="R114" s="153"/>
      <c r="S114" s="153"/>
      <c r="T114" s="153"/>
      <c r="U114" s="153"/>
      <c r="V114" s="153"/>
      <c r="W114" s="153"/>
      <c r="X114" s="153"/>
      <c r="Y114" s="153"/>
      <c r="Z114" s="153"/>
      <c r="AA114" s="153"/>
      <c r="AD114" s="120"/>
      <c r="AE114" s="120"/>
      <c r="AF114" s="52" t="s">
        <v>172</v>
      </c>
    </row>
    <row r="115" spans="2:32" ht="25.15" customHeight="1" x14ac:dyDescent="0.15">
      <c r="C115" s="233" t="s">
        <v>56</v>
      </c>
      <c r="D115" s="233"/>
      <c r="E115" s="233"/>
      <c r="F115" s="233"/>
      <c r="G115" s="168">
        <f>R105</f>
        <v>0</v>
      </c>
      <c r="H115" s="168"/>
      <c r="I115" s="168"/>
      <c r="J115" s="169"/>
      <c r="K115" s="77" t="s">
        <v>10</v>
      </c>
      <c r="L115" s="260" t="s">
        <v>88</v>
      </c>
      <c r="M115" s="260"/>
      <c r="N115" s="260"/>
      <c r="O115" s="260"/>
      <c r="P115" s="260"/>
      <c r="Q115" s="260"/>
      <c r="R115" s="260"/>
      <c r="S115" s="260"/>
      <c r="T115" s="260"/>
      <c r="U115" s="260"/>
      <c r="V115" s="260"/>
      <c r="W115" s="260"/>
      <c r="X115" s="260"/>
      <c r="Y115" s="260"/>
      <c r="Z115" s="260"/>
      <c r="AA115" s="260"/>
      <c r="AD115" s="120"/>
      <c r="AE115" s="120"/>
    </row>
    <row r="116" spans="2:32" ht="25.15" customHeight="1" thickBot="1" x14ac:dyDescent="0.2">
      <c r="C116" s="259" t="s">
        <v>57</v>
      </c>
      <c r="D116" s="259"/>
      <c r="E116" s="259"/>
      <c r="F116" s="259"/>
      <c r="G116" s="170"/>
      <c r="H116" s="170"/>
      <c r="I116" s="170"/>
      <c r="J116" s="154"/>
      <c r="K116" s="79" t="s">
        <v>10</v>
      </c>
      <c r="L116" s="153"/>
      <c r="M116" s="153"/>
      <c r="N116" s="153"/>
      <c r="O116" s="153"/>
      <c r="P116" s="153"/>
      <c r="Q116" s="153"/>
      <c r="R116" s="153"/>
      <c r="S116" s="153"/>
      <c r="T116" s="153"/>
      <c r="U116" s="153"/>
      <c r="V116" s="153"/>
      <c r="W116" s="153"/>
      <c r="X116" s="153"/>
      <c r="Y116" s="153"/>
      <c r="Z116" s="153"/>
      <c r="AA116" s="153"/>
      <c r="AD116" s="120"/>
      <c r="AE116" s="120"/>
      <c r="AF116" s="52" t="s">
        <v>172</v>
      </c>
    </row>
    <row r="117" spans="2:32" ht="24" customHeight="1" thickTop="1" x14ac:dyDescent="0.15">
      <c r="C117" s="258" t="s">
        <v>94</v>
      </c>
      <c r="D117" s="258"/>
      <c r="E117" s="258"/>
      <c r="F117" s="258"/>
      <c r="G117" s="176">
        <f>SUM(G113:J116)</f>
        <v>0</v>
      </c>
      <c r="H117" s="176"/>
      <c r="I117" s="176"/>
      <c r="J117" s="177"/>
      <c r="K117" s="78" t="s">
        <v>10</v>
      </c>
      <c r="L117" s="139" t="str">
        <f>IF(G92=G117,"①と一致","①と不一致（要確認）")</f>
        <v>①と一致</v>
      </c>
      <c r="M117" s="139"/>
      <c r="N117" s="139"/>
      <c r="O117" s="139"/>
      <c r="P117" s="139"/>
      <c r="Q117" s="139"/>
      <c r="R117" s="139"/>
      <c r="S117" s="139"/>
      <c r="T117" s="139"/>
      <c r="U117" s="139"/>
      <c r="V117" s="139"/>
      <c r="W117" s="139"/>
      <c r="X117" s="139"/>
      <c r="Y117" s="139"/>
      <c r="Z117" s="139"/>
      <c r="AA117" s="139"/>
      <c r="AD117" s="120"/>
      <c r="AE117" s="121" t="str">
        <f>IF(G92=G117,"OK","NG")</f>
        <v>OK</v>
      </c>
      <c r="AF117" s="83" t="s">
        <v>504</v>
      </c>
    </row>
    <row r="118" spans="2:32" ht="13.5" x14ac:dyDescent="0.15">
      <c r="AA118" s="70" t="s">
        <v>25</v>
      </c>
    </row>
    <row r="119" spans="2:32" ht="13.5" x14ac:dyDescent="0.15"/>
    <row r="120" spans="2:32" ht="15" customHeight="1" x14ac:dyDescent="0.15">
      <c r="AA120" s="53">
        <f>$K$5</f>
        <v>0</v>
      </c>
    </row>
    <row r="121" spans="2:32" ht="15" customHeight="1" x14ac:dyDescent="0.15">
      <c r="B121" s="55" t="s">
        <v>501</v>
      </c>
    </row>
    <row r="122" spans="2:32" ht="18.75" customHeight="1" x14ac:dyDescent="0.15">
      <c r="C122" s="132" t="s">
        <v>577</v>
      </c>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row>
    <row r="123" spans="2:32" ht="18.75" customHeight="1" x14ac:dyDescent="0.15">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row>
    <row r="124" spans="2:32" ht="18.75" customHeight="1" x14ac:dyDescent="0.15">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row>
    <row r="125" spans="2:32" ht="18.75" customHeight="1" x14ac:dyDescent="0.15">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row>
    <row r="126" spans="2:32" ht="18.75" customHeight="1" x14ac:dyDescent="0.15">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row>
    <row r="127" spans="2:32" ht="18.75" customHeight="1" x14ac:dyDescent="0.15">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row>
    <row r="128" spans="2:32" ht="15" customHeight="1" x14ac:dyDescent="0.15"/>
    <row r="129" spans="2:32" ht="15" customHeight="1" x14ac:dyDescent="0.15">
      <c r="B129" s="152" t="s">
        <v>29</v>
      </c>
      <c r="C129" s="144" t="s">
        <v>165</v>
      </c>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6"/>
      <c r="AD129" s="253" t="s">
        <v>106</v>
      </c>
      <c r="AE129" s="253" t="s">
        <v>107</v>
      </c>
    </row>
    <row r="130" spans="2:32" ht="37.5" customHeight="1" x14ac:dyDescent="0.15">
      <c r="B130" s="152"/>
      <c r="C130" s="147"/>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9"/>
      <c r="AD130" s="253"/>
      <c r="AE130" s="253"/>
    </row>
    <row r="131" spans="2:32" ht="26.25" customHeight="1" x14ac:dyDescent="0.15">
      <c r="B131" s="71">
        <v>1</v>
      </c>
      <c r="C131" s="141"/>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3"/>
      <c r="AD131" s="117" t="str">
        <f>IF(AND(C131="選択してください",H131="",T131="",X131=""),"",IF(AND(C131&lt;&gt;"選択してください",H131&lt;&gt;"",T131&lt;&gt;"",X131&lt;&gt;""),"OK","NG"))</f>
        <v>NG</v>
      </c>
      <c r="AE131" s="120"/>
      <c r="AF131" s="52" t="s">
        <v>505</v>
      </c>
    </row>
    <row r="132" spans="2:32" ht="26.25" customHeight="1" x14ac:dyDescent="0.15">
      <c r="B132" s="71">
        <v>2</v>
      </c>
      <c r="C132" s="141"/>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3"/>
      <c r="AD132" s="117" t="str">
        <f>IF(AND(C132="選択してください",H132="",T132="",X132=""),"",IF(AND(C132&lt;&gt;"選択してください",H132&lt;&gt;"",T132&lt;&gt;"",X132&lt;&gt;""),"OK","NG"))</f>
        <v>NG</v>
      </c>
      <c r="AE132" s="120"/>
      <c r="AF132" s="52" t="s">
        <v>505</v>
      </c>
    </row>
    <row r="133" spans="2:32" ht="26.25" customHeight="1" x14ac:dyDescent="0.15">
      <c r="B133" s="72">
        <v>3</v>
      </c>
      <c r="C133" s="141"/>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3"/>
      <c r="AD133" s="117" t="str">
        <f t="shared" ref="AD133:AD140" si="10">IF(AND(C133="選択してください",H133="",T133="",X133=""),"",IF(AND(C133&lt;&gt;"選択してください",H133&lt;&gt;"",T133&lt;&gt;"",X133&lt;&gt;""),"OK","NG"))</f>
        <v>NG</v>
      </c>
      <c r="AE133" s="120"/>
      <c r="AF133" s="52" t="s">
        <v>505</v>
      </c>
    </row>
    <row r="134" spans="2:32" ht="26.25" customHeight="1" x14ac:dyDescent="0.15">
      <c r="B134" s="72">
        <v>4</v>
      </c>
      <c r="C134" s="141"/>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3"/>
      <c r="AD134" s="117" t="str">
        <f t="shared" si="10"/>
        <v>NG</v>
      </c>
      <c r="AE134" s="120"/>
      <c r="AF134" s="52" t="s">
        <v>505</v>
      </c>
    </row>
    <row r="135" spans="2:32" ht="26.25" customHeight="1" x14ac:dyDescent="0.15">
      <c r="B135" s="72">
        <v>5</v>
      </c>
      <c r="C135" s="141"/>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3"/>
      <c r="AD135" s="117" t="str">
        <f t="shared" si="10"/>
        <v>NG</v>
      </c>
      <c r="AE135" s="120"/>
      <c r="AF135" s="52" t="s">
        <v>505</v>
      </c>
    </row>
    <row r="136" spans="2:32" ht="26.25" customHeight="1" x14ac:dyDescent="0.15">
      <c r="B136" s="72">
        <v>6</v>
      </c>
      <c r="C136" s="141"/>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3"/>
      <c r="AD136" s="117" t="str">
        <f t="shared" si="10"/>
        <v>NG</v>
      </c>
      <c r="AE136" s="120"/>
      <c r="AF136" s="52" t="s">
        <v>505</v>
      </c>
    </row>
    <row r="137" spans="2:32" ht="26.25" customHeight="1" x14ac:dyDescent="0.15">
      <c r="B137" s="72">
        <v>7</v>
      </c>
      <c r="C137" s="141"/>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3"/>
      <c r="AD137" s="117" t="str">
        <f t="shared" si="10"/>
        <v>NG</v>
      </c>
      <c r="AE137" s="120"/>
      <c r="AF137" s="52" t="s">
        <v>505</v>
      </c>
    </row>
    <row r="138" spans="2:32" ht="26.25" customHeight="1" x14ac:dyDescent="0.15">
      <c r="B138" s="72">
        <v>8</v>
      </c>
      <c r="C138" s="141"/>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3"/>
      <c r="AD138" s="117" t="str">
        <f t="shared" si="10"/>
        <v>NG</v>
      </c>
      <c r="AE138" s="120"/>
      <c r="AF138" s="52" t="s">
        <v>505</v>
      </c>
    </row>
    <row r="139" spans="2:32" ht="26.25" customHeight="1" x14ac:dyDescent="0.15">
      <c r="B139" s="72">
        <v>9</v>
      </c>
      <c r="C139" s="141"/>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3"/>
      <c r="AD139" s="117" t="str">
        <f t="shared" si="10"/>
        <v>NG</v>
      </c>
      <c r="AE139" s="120"/>
      <c r="AF139" s="52" t="s">
        <v>505</v>
      </c>
    </row>
    <row r="140" spans="2:32" ht="26.25" customHeight="1" x14ac:dyDescent="0.15">
      <c r="B140" s="72">
        <v>10</v>
      </c>
      <c r="C140" s="141"/>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3"/>
      <c r="AD140" s="117" t="str">
        <f t="shared" si="10"/>
        <v>NG</v>
      </c>
      <c r="AE140" s="120"/>
      <c r="AF140" s="52" t="s">
        <v>505</v>
      </c>
    </row>
    <row r="141" spans="2:32" ht="9.6" customHeight="1" x14ac:dyDescent="0.15"/>
    <row r="142" spans="2:32" ht="15" customHeight="1" x14ac:dyDescent="0.15">
      <c r="B142" s="55" t="s">
        <v>521</v>
      </c>
    </row>
    <row r="143" spans="2:32" ht="15" customHeight="1" x14ac:dyDescent="0.15">
      <c r="C143" s="52" t="s">
        <v>522</v>
      </c>
    </row>
    <row r="144" spans="2:32" ht="6.6" customHeight="1" x14ac:dyDescent="0.15"/>
    <row r="145" spans="3:4" ht="15" customHeight="1" x14ac:dyDescent="0.15">
      <c r="C145" s="52" t="s">
        <v>523</v>
      </c>
    </row>
    <row r="146" spans="3:4" ht="15" customHeight="1" x14ac:dyDescent="0.15">
      <c r="C146" s="52" t="s">
        <v>524</v>
      </c>
    </row>
    <row r="147" spans="3:4" ht="15" customHeight="1" x14ac:dyDescent="0.15">
      <c r="C147" s="52" t="s">
        <v>525</v>
      </c>
    </row>
    <row r="148" spans="3:4" ht="15" customHeight="1" x14ac:dyDescent="0.15">
      <c r="D148" s="84" t="s">
        <v>526</v>
      </c>
    </row>
    <row r="149" spans="3:4" ht="15" customHeight="1" x14ac:dyDescent="0.15">
      <c r="C149" s="85"/>
      <c r="D149" s="52" t="s">
        <v>527</v>
      </c>
    </row>
    <row r="150" spans="3:4" ht="15" customHeight="1" x14ac:dyDescent="0.15">
      <c r="D150" s="52" t="s">
        <v>528</v>
      </c>
    </row>
    <row r="151" spans="3:4" ht="15" customHeight="1" x14ac:dyDescent="0.15">
      <c r="C151" s="52" t="s">
        <v>529</v>
      </c>
    </row>
    <row r="152" spans="3:4" ht="15" customHeight="1" x14ac:dyDescent="0.15">
      <c r="D152" s="52" t="s">
        <v>530</v>
      </c>
    </row>
    <row r="153" spans="3:4" ht="15" customHeight="1" x14ac:dyDescent="0.15">
      <c r="C153" s="52" t="s">
        <v>547</v>
      </c>
    </row>
    <row r="154" spans="3:4" ht="15" customHeight="1" x14ac:dyDescent="0.15">
      <c r="D154" s="52" t="s">
        <v>531</v>
      </c>
    </row>
    <row r="155" spans="3:4" ht="15" customHeight="1" x14ac:dyDescent="0.15">
      <c r="C155" s="52" t="s">
        <v>548</v>
      </c>
    </row>
    <row r="156" spans="3:4" ht="15" customHeight="1" x14ac:dyDescent="0.15">
      <c r="C156" s="52" t="s">
        <v>549</v>
      </c>
    </row>
    <row r="157" spans="3:4" ht="15" customHeight="1" x14ac:dyDescent="0.15">
      <c r="C157" s="52" t="s">
        <v>550</v>
      </c>
    </row>
    <row r="158" spans="3:4" ht="15" customHeight="1" x14ac:dyDescent="0.15">
      <c r="D158" s="52" t="s">
        <v>532</v>
      </c>
    </row>
    <row r="159" spans="3:4" ht="15" customHeight="1" x14ac:dyDescent="0.15">
      <c r="C159" s="52" t="s">
        <v>578</v>
      </c>
    </row>
    <row r="160" spans="3:4" ht="15" customHeight="1" x14ac:dyDescent="0.15">
      <c r="D160" s="52" t="s">
        <v>579</v>
      </c>
    </row>
    <row r="161" spans="2:31" ht="15" customHeight="1" x14ac:dyDescent="0.15">
      <c r="D161" s="52" t="s">
        <v>580</v>
      </c>
    </row>
    <row r="162" spans="2:31" ht="15" customHeight="1" x14ac:dyDescent="0.15"/>
    <row r="163" spans="2:31" ht="15" customHeight="1" x14ac:dyDescent="0.15"/>
    <row r="164" spans="2:31" ht="15" customHeight="1" x14ac:dyDescent="0.15"/>
    <row r="167" spans="2:31" s="82" customFormat="1" ht="12" x14ac:dyDescent="0.15">
      <c r="B167" s="82" t="s">
        <v>167</v>
      </c>
      <c r="P167" s="82" t="s">
        <v>178</v>
      </c>
      <c r="AD167" s="122"/>
      <c r="AE167" s="122"/>
    </row>
    <row r="168" spans="2:31" s="82" customFormat="1" ht="12" x14ac:dyDescent="0.15">
      <c r="B168" s="82" t="s">
        <v>109</v>
      </c>
      <c r="P168" s="82" t="s">
        <v>109</v>
      </c>
      <c r="AD168" s="122"/>
      <c r="AE168" s="122"/>
    </row>
    <row r="169" spans="2:31" s="82" customFormat="1" ht="10.9" customHeight="1" x14ac:dyDescent="0.15">
      <c r="B169" s="86" t="s">
        <v>62</v>
      </c>
      <c r="P169" s="82" t="s">
        <v>179</v>
      </c>
      <c r="AD169" s="122"/>
      <c r="AE169" s="122"/>
    </row>
    <row r="170" spans="2:31" s="82" customFormat="1" ht="10.9" customHeight="1" x14ac:dyDescent="0.15">
      <c r="B170" s="86" t="s">
        <v>63</v>
      </c>
      <c r="P170" s="82" t="s">
        <v>180</v>
      </c>
      <c r="AD170" s="122"/>
      <c r="AE170" s="122"/>
    </row>
    <row r="171" spans="2:31" s="82" customFormat="1" ht="10.9" customHeight="1" x14ac:dyDescent="0.15">
      <c r="B171" s="86" t="s">
        <v>64</v>
      </c>
      <c r="P171" s="82" t="s">
        <v>181</v>
      </c>
      <c r="AD171" s="122"/>
      <c r="AE171" s="122"/>
    </row>
    <row r="172" spans="2:31" s="82" customFormat="1" ht="10.9" customHeight="1" x14ac:dyDescent="0.15">
      <c r="B172" s="86" t="s">
        <v>65</v>
      </c>
      <c r="P172" s="82" t="s">
        <v>182</v>
      </c>
      <c r="AD172" s="122"/>
      <c r="AE172" s="122"/>
    </row>
    <row r="173" spans="2:31" s="82" customFormat="1" ht="10.9" customHeight="1" x14ac:dyDescent="0.15">
      <c r="B173" s="86" t="s">
        <v>66</v>
      </c>
      <c r="P173" s="82" t="s">
        <v>183</v>
      </c>
      <c r="AD173" s="122"/>
      <c r="AE173" s="122"/>
    </row>
    <row r="174" spans="2:31" s="82" customFormat="1" ht="10.9" customHeight="1" x14ac:dyDescent="0.15">
      <c r="B174" s="86" t="s">
        <v>67</v>
      </c>
      <c r="AD174" s="122"/>
      <c r="AE174" s="122"/>
    </row>
    <row r="175" spans="2:31" s="82" customFormat="1" ht="10.9" customHeight="1" x14ac:dyDescent="0.15">
      <c r="B175" s="86" t="s">
        <v>68</v>
      </c>
      <c r="AD175" s="122"/>
      <c r="AE175" s="122"/>
    </row>
    <row r="176" spans="2:31" s="82" customFormat="1" ht="10.9" customHeight="1" x14ac:dyDescent="0.15">
      <c r="B176" s="86" t="s">
        <v>69</v>
      </c>
      <c r="AD176" s="122"/>
      <c r="AE176" s="122"/>
    </row>
    <row r="177" spans="2:31" s="82" customFormat="1" ht="10.9" customHeight="1" x14ac:dyDescent="0.15">
      <c r="B177" s="86" t="s">
        <v>70</v>
      </c>
      <c r="AD177" s="122"/>
      <c r="AE177" s="122"/>
    </row>
    <row r="178" spans="2:31" s="82" customFormat="1" ht="10.9" customHeight="1" x14ac:dyDescent="0.15">
      <c r="B178" s="86" t="s">
        <v>71</v>
      </c>
      <c r="AD178" s="122"/>
      <c r="AE178" s="122"/>
    </row>
    <row r="179" spans="2:31" s="82" customFormat="1" ht="10.9" customHeight="1" x14ac:dyDescent="0.15">
      <c r="B179" s="86" t="s">
        <v>72</v>
      </c>
      <c r="AD179" s="122"/>
      <c r="AE179" s="122"/>
    </row>
    <row r="180" spans="2:31" s="82" customFormat="1" ht="10.9" customHeight="1" x14ac:dyDescent="0.15">
      <c r="B180" s="86" t="s">
        <v>73</v>
      </c>
      <c r="AD180" s="122"/>
      <c r="AE180" s="122"/>
    </row>
    <row r="181" spans="2:31" s="82" customFormat="1" ht="10.9" customHeight="1" x14ac:dyDescent="0.15">
      <c r="B181" s="86" t="s">
        <v>74</v>
      </c>
      <c r="AD181" s="122"/>
      <c r="AE181" s="122"/>
    </row>
    <row r="182" spans="2:31" s="82" customFormat="1" ht="10.9" customHeight="1" x14ac:dyDescent="0.15">
      <c r="B182" s="86" t="s">
        <v>75</v>
      </c>
      <c r="AD182" s="122"/>
      <c r="AE182" s="122"/>
    </row>
    <row r="183" spans="2:31" s="82" customFormat="1" ht="10.9" customHeight="1" x14ac:dyDescent="0.15">
      <c r="B183" s="86" t="s">
        <v>76</v>
      </c>
      <c r="AD183" s="122"/>
      <c r="AE183" s="122"/>
    </row>
    <row r="184" spans="2:31" s="82" customFormat="1" ht="10.9" customHeight="1" x14ac:dyDescent="0.15">
      <c r="B184" s="86" t="s">
        <v>77</v>
      </c>
      <c r="AD184" s="122"/>
      <c r="AE184" s="122"/>
    </row>
    <row r="185" spans="2:31" s="82" customFormat="1" ht="10.9" customHeight="1" x14ac:dyDescent="0.15">
      <c r="B185" s="86" t="s">
        <v>78</v>
      </c>
      <c r="AD185" s="122"/>
      <c r="AE185" s="122"/>
    </row>
    <row r="186" spans="2:31" s="82" customFormat="1" ht="10.9" customHeight="1" x14ac:dyDescent="0.15">
      <c r="B186" s="86" t="s">
        <v>79</v>
      </c>
      <c r="AD186" s="122"/>
      <c r="AE186" s="122"/>
    </row>
    <row r="187" spans="2:31" s="82" customFormat="1" ht="10.9" customHeight="1" x14ac:dyDescent="0.15">
      <c r="B187" s="86" t="s">
        <v>80</v>
      </c>
      <c r="AD187" s="122"/>
      <c r="AE187" s="122"/>
    </row>
    <row r="188" spans="2:31" s="82" customFormat="1" ht="10.9" customHeight="1" x14ac:dyDescent="0.15">
      <c r="B188" s="86" t="s">
        <v>81</v>
      </c>
      <c r="AD188" s="122"/>
      <c r="AE188" s="122"/>
    </row>
    <row r="189" spans="2:31" s="82" customFormat="1" ht="10.9" customHeight="1" x14ac:dyDescent="0.15">
      <c r="B189" s="86" t="s">
        <v>82</v>
      </c>
      <c r="AD189" s="122"/>
      <c r="AE189" s="122"/>
    </row>
    <row r="190" spans="2:31" s="82" customFormat="1" ht="10.9" customHeight="1" x14ac:dyDescent="0.15">
      <c r="B190" s="86" t="s">
        <v>83</v>
      </c>
      <c r="AD190" s="122"/>
      <c r="AE190" s="122"/>
    </row>
    <row r="191" spans="2:31" s="82" customFormat="1" ht="10.9" customHeight="1" x14ac:dyDescent="0.15">
      <c r="B191" s="86" t="s">
        <v>84</v>
      </c>
      <c r="AD191" s="122"/>
      <c r="AE191" s="122"/>
    </row>
    <row r="192" spans="2:31" s="82" customFormat="1" ht="10.9" customHeight="1" x14ac:dyDescent="0.15">
      <c r="B192" s="86" t="s">
        <v>85</v>
      </c>
      <c r="AD192" s="122"/>
      <c r="AE192" s="122"/>
    </row>
    <row r="193" spans="2:31" s="82" customFormat="1" ht="10.9" customHeight="1" x14ac:dyDescent="0.15">
      <c r="AD193" s="122"/>
      <c r="AE193" s="122"/>
    </row>
    <row r="194" spans="2:31" s="82" customFormat="1" ht="10.9" customHeight="1" x14ac:dyDescent="0.15">
      <c r="AD194" s="122"/>
      <c r="AE194" s="122"/>
    </row>
    <row r="195" spans="2:31" s="82" customFormat="1" ht="10.9" customHeight="1" x14ac:dyDescent="0.15">
      <c r="AD195" s="122"/>
      <c r="AE195" s="122"/>
    </row>
    <row r="196" spans="2:31" s="82" customFormat="1" ht="10.9" customHeight="1" x14ac:dyDescent="0.15">
      <c r="AD196" s="122"/>
      <c r="AE196" s="122"/>
    </row>
    <row r="197" spans="2:31" s="82" customFormat="1" ht="10.9" customHeight="1" x14ac:dyDescent="0.15">
      <c r="AD197" s="122"/>
      <c r="AE197" s="122"/>
    </row>
    <row r="198" spans="2:31" s="82" customFormat="1" ht="10.9" customHeight="1" x14ac:dyDescent="0.15">
      <c r="AD198" s="122"/>
      <c r="AE198" s="122"/>
    </row>
    <row r="199" spans="2:31" s="82" customFormat="1" ht="10.9" customHeight="1" x14ac:dyDescent="0.15">
      <c r="AD199" s="122"/>
      <c r="AE199" s="122"/>
    </row>
    <row r="200" spans="2:31" s="82" customFormat="1" ht="10.9" customHeight="1" x14ac:dyDescent="0.15">
      <c r="AD200" s="122"/>
      <c r="AE200" s="122"/>
    </row>
    <row r="201" spans="2:31" s="82" customFormat="1" ht="10.9" customHeight="1" x14ac:dyDescent="0.15">
      <c r="B201" s="86"/>
      <c r="AD201" s="122"/>
      <c r="AE201" s="122"/>
    </row>
    <row r="202" spans="2:31" s="82" customFormat="1" ht="10.9" customHeight="1" x14ac:dyDescent="0.15">
      <c r="B202" s="86"/>
      <c r="AD202" s="122"/>
      <c r="AE202" s="122"/>
    </row>
    <row r="203" spans="2:31" s="82" customFormat="1" ht="10.9" customHeight="1" x14ac:dyDescent="0.15">
      <c r="B203" s="86"/>
      <c r="AD203" s="122"/>
      <c r="AE203" s="122"/>
    </row>
    <row r="204" spans="2:31" s="82" customFormat="1" ht="10.9" customHeight="1" x14ac:dyDescent="0.15">
      <c r="B204" s="86"/>
      <c r="AD204" s="122"/>
      <c r="AE204" s="122"/>
    </row>
    <row r="205" spans="2:31" s="82" customFormat="1" ht="10.9" customHeight="1" x14ac:dyDescent="0.15">
      <c r="B205" s="86"/>
      <c r="AD205" s="122"/>
      <c r="AE205" s="122"/>
    </row>
    <row r="206" spans="2:31" s="82" customFormat="1" ht="10.9" customHeight="1" x14ac:dyDescent="0.15">
      <c r="B206" s="86"/>
      <c r="AD206" s="122"/>
      <c r="AE206" s="122"/>
    </row>
    <row r="207" spans="2:31" s="82" customFormat="1" ht="10.9" customHeight="1" x14ac:dyDescent="0.15">
      <c r="B207" s="86"/>
      <c r="AD207" s="122"/>
      <c r="AE207" s="122"/>
    </row>
    <row r="208" spans="2:31" s="82" customFormat="1" ht="10.9" customHeight="1" x14ac:dyDescent="0.15">
      <c r="B208" s="86"/>
      <c r="AD208" s="122"/>
      <c r="AE208" s="122"/>
    </row>
    <row r="209" spans="2:31" s="82" customFormat="1" ht="10.9" customHeight="1" x14ac:dyDescent="0.15">
      <c r="B209" s="86"/>
      <c r="AD209" s="122"/>
      <c r="AE209" s="122"/>
    </row>
    <row r="210" spans="2:31" s="82" customFormat="1" ht="10.9" customHeight="1" x14ac:dyDescent="0.15">
      <c r="B210" s="86"/>
      <c r="AD210" s="122"/>
      <c r="AE210" s="122"/>
    </row>
    <row r="211" spans="2:31" s="82" customFormat="1" ht="10.9" customHeight="1" x14ac:dyDescent="0.15">
      <c r="B211" s="86"/>
      <c r="AD211" s="122"/>
      <c r="AE211" s="122"/>
    </row>
    <row r="212" spans="2:31" s="82" customFormat="1" ht="10.9" customHeight="1" x14ac:dyDescent="0.15">
      <c r="B212" s="86"/>
      <c r="AD212" s="122"/>
      <c r="AE212" s="122"/>
    </row>
    <row r="213" spans="2:31" s="82" customFormat="1" ht="10.9" customHeight="1" x14ac:dyDescent="0.15">
      <c r="B213" s="86"/>
      <c r="AD213" s="122"/>
      <c r="AE213" s="122"/>
    </row>
    <row r="214" spans="2:31" s="82" customFormat="1" ht="10.9" customHeight="1" x14ac:dyDescent="0.15">
      <c r="B214" s="86"/>
      <c r="AD214" s="122"/>
      <c r="AE214" s="122"/>
    </row>
    <row r="215" spans="2:31" s="82" customFormat="1" ht="10.9" customHeight="1" x14ac:dyDescent="0.15">
      <c r="B215" s="86"/>
      <c r="AD215" s="122"/>
      <c r="AE215" s="122"/>
    </row>
    <row r="216" spans="2:31" s="82" customFormat="1" ht="10.9" customHeight="1" x14ac:dyDescent="0.15">
      <c r="B216" s="86"/>
      <c r="AD216" s="122"/>
      <c r="AE216" s="122"/>
    </row>
    <row r="217" spans="2:31" s="82" customFormat="1" ht="10.9" customHeight="1" x14ac:dyDescent="0.15">
      <c r="B217" s="86"/>
      <c r="AD217" s="122"/>
      <c r="AE217" s="122"/>
    </row>
    <row r="218" spans="2:31" s="82" customFormat="1" ht="10.9" customHeight="1" x14ac:dyDescent="0.15">
      <c r="B218" s="86"/>
      <c r="AD218" s="122"/>
      <c r="AE218" s="122"/>
    </row>
    <row r="219" spans="2:31" s="82" customFormat="1" ht="10.9" customHeight="1" x14ac:dyDescent="0.15">
      <c r="B219" s="86"/>
      <c r="AD219" s="122"/>
      <c r="AE219" s="122"/>
    </row>
    <row r="220" spans="2:31" s="82" customFormat="1" ht="10.9" customHeight="1" x14ac:dyDescent="0.15">
      <c r="B220" s="86"/>
      <c r="AD220" s="122"/>
      <c r="AE220" s="122"/>
    </row>
    <row r="221" spans="2:31" s="82" customFormat="1" ht="10.9" customHeight="1" x14ac:dyDescent="0.15">
      <c r="B221" s="86"/>
      <c r="AD221" s="122"/>
      <c r="AE221" s="122"/>
    </row>
    <row r="222" spans="2:31" s="82" customFormat="1" ht="10.9" customHeight="1" x14ac:dyDescent="0.15">
      <c r="B222" s="86"/>
      <c r="AD222" s="122"/>
      <c r="AE222" s="122"/>
    </row>
    <row r="223" spans="2:31" s="82" customFormat="1" ht="10.9" customHeight="1" x14ac:dyDescent="0.15">
      <c r="B223" s="86"/>
      <c r="AD223" s="122"/>
      <c r="AE223" s="122"/>
    </row>
    <row r="224" spans="2:31" s="82" customFormat="1" ht="10.9" customHeight="1" x14ac:dyDescent="0.15">
      <c r="B224" s="86"/>
      <c r="AD224" s="122"/>
      <c r="AE224" s="122"/>
    </row>
    <row r="225" spans="2:31" s="82" customFormat="1" ht="10.9" customHeight="1" x14ac:dyDescent="0.15">
      <c r="B225" s="86"/>
      <c r="AD225" s="122"/>
      <c r="AE225" s="122"/>
    </row>
    <row r="226" spans="2:31" s="82" customFormat="1" ht="10.9" customHeight="1" x14ac:dyDescent="0.15">
      <c r="B226" s="86"/>
      <c r="AD226" s="122"/>
      <c r="AE226" s="122"/>
    </row>
    <row r="227" spans="2:31" s="82" customFormat="1" ht="10.9" customHeight="1" x14ac:dyDescent="0.15">
      <c r="B227" s="86"/>
      <c r="AD227" s="122"/>
      <c r="AE227" s="122"/>
    </row>
    <row r="228" spans="2:31" s="82" customFormat="1" ht="10.9" customHeight="1" x14ac:dyDescent="0.15">
      <c r="B228" s="86"/>
      <c r="AD228" s="122"/>
      <c r="AE228" s="122"/>
    </row>
    <row r="229" spans="2:31" s="82" customFormat="1" ht="10.9" customHeight="1" x14ac:dyDescent="0.15">
      <c r="B229" s="86"/>
      <c r="AD229" s="122"/>
      <c r="AE229" s="122"/>
    </row>
    <row r="230" spans="2:31" s="82" customFormat="1" ht="10.9" customHeight="1" x14ac:dyDescent="0.15">
      <c r="B230" s="86"/>
      <c r="AD230" s="122"/>
      <c r="AE230" s="122"/>
    </row>
    <row r="231" spans="2:31" s="82" customFormat="1" ht="10.9" customHeight="1" x14ac:dyDescent="0.15">
      <c r="B231" s="86"/>
      <c r="AD231" s="122"/>
      <c r="AE231" s="122"/>
    </row>
    <row r="232" spans="2:31" s="82" customFormat="1" ht="10.9" customHeight="1" x14ac:dyDescent="0.15">
      <c r="B232" s="86"/>
      <c r="AD232" s="122"/>
      <c r="AE232" s="122"/>
    </row>
    <row r="233" spans="2:31" s="82" customFormat="1" ht="10.9" customHeight="1" x14ac:dyDescent="0.15">
      <c r="B233" s="86"/>
      <c r="AD233" s="122"/>
      <c r="AE233" s="122"/>
    </row>
    <row r="234" spans="2:31" s="82" customFormat="1" ht="10.9" customHeight="1" x14ac:dyDescent="0.15">
      <c r="B234" s="86"/>
      <c r="AD234" s="122"/>
      <c r="AE234" s="122"/>
    </row>
    <row r="235" spans="2:31" s="82" customFormat="1" ht="10.9" customHeight="1" x14ac:dyDescent="0.15">
      <c r="B235" s="86"/>
      <c r="AD235" s="122"/>
      <c r="AE235" s="122"/>
    </row>
    <row r="236" spans="2:31" s="82" customFormat="1" ht="10.9" customHeight="1" x14ac:dyDescent="0.15">
      <c r="B236" s="86"/>
      <c r="AD236" s="122"/>
      <c r="AE236" s="122"/>
    </row>
    <row r="237" spans="2:31" s="82" customFormat="1" ht="10.9" customHeight="1" x14ac:dyDescent="0.15">
      <c r="B237" s="86"/>
      <c r="AD237" s="122"/>
      <c r="AE237" s="122"/>
    </row>
    <row r="238" spans="2:31" s="82" customFormat="1" ht="10.9" customHeight="1" x14ac:dyDescent="0.15">
      <c r="B238" s="86"/>
      <c r="AD238" s="122"/>
      <c r="AE238" s="122"/>
    </row>
    <row r="239" spans="2:31" s="82" customFormat="1" ht="10.9" customHeight="1" x14ac:dyDescent="0.15">
      <c r="B239" s="86"/>
      <c r="AD239" s="122"/>
      <c r="AE239" s="122"/>
    </row>
    <row r="240" spans="2:31" s="82" customFormat="1" ht="10.9" customHeight="1" x14ac:dyDescent="0.15">
      <c r="B240" s="86"/>
      <c r="AD240" s="122"/>
      <c r="AE240" s="122"/>
    </row>
    <row r="241" spans="2:31" s="82" customFormat="1" ht="10.9" customHeight="1" x14ac:dyDescent="0.15">
      <c r="B241" s="86"/>
      <c r="AD241" s="122"/>
      <c r="AE241" s="122"/>
    </row>
    <row r="242" spans="2:31" s="82" customFormat="1" ht="10.9" customHeight="1" x14ac:dyDescent="0.15">
      <c r="B242" s="86"/>
      <c r="AD242" s="122"/>
      <c r="AE242" s="122"/>
    </row>
    <row r="243" spans="2:31" s="82" customFormat="1" ht="10.9" customHeight="1" x14ac:dyDescent="0.15">
      <c r="B243" s="86"/>
      <c r="AD243" s="122"/>
      <c r="AE243" s="122"/>
    </row>
    <row r="244" spans="2:31" s="82" customFormat="1" ht="10.9" customHeight="1" x14ac:dyDescent="0.15">
      <c r="B244" s="86"/>
      <c r="AD244" s="122"/>
      <c r="AE244" s="122"/>
    </row>
    <row r="245" spans="2:31" s="82" customFormat="1" ht="10.9" customHeight="1" x14ac:dyDescent="0.15">
      <c r="B245" s="86"/>
      <c r="AD245" s="122"/>
      <c r="AE245" s="122"/>
    </row>
    <row r="246" spans="2:31" s="82" customFormat="1" ht="10.9" customHeight="1" x14ac:dyDescent="0.15">
      <c r="B246" s="86"/>
      <c r="AD246" s="122"/>
      <c r="AE246" s="122"/>
    </row>
    <row r="247" spans="2:31" s="82" customFormat="1" ht="10.9" customHeight="1" x14ac:dyDescent="0.15">
      <c r="B247" s="86"/>
      <c r="AD247" s="122"/>
      <c r="AE247" s="122"/>
    </row>
    <row r="248" spans="2:31" s="82" customFormat="1" ht="10.9" customHeight="1" x14ac:dyDescent="0.15">
      <c r="B248" s="86"/>
      <c r="AD248" s="122"/>
      <c r="AE248" s="122"/>
    </row>
    <row r="249" spans="2:31" s="82" customFormat="1" ht="10.9" customHeight="1" x14ac:dyDescent="0.15">
      <c r="B249" s="86"/>
      <c r="AD249" s="122"/>
      <c r="AE249" s="122"/>
    </row>
    <row r="250" spans="2:31" s="82" customFormat="1" ht="10.9" customHeight="1" x14ac:dyDescent="0.15">
      <c r="B250" s="86"/>
      <c r="AD250" s="122"/>
      <c r="AE250" s="122"/>
    </row>
    <row r="251" spans="2:31" s="82" customFormat="1" ht="10.9" customHeight="1" x14ac:dyDescent="0.15">
      <c r="B251" s="86"/>
      <c r="AD251" s="122"/>
      <c r="AE251" s="122"/>
    </row>
    <row r="252" spans="2:31" s="82" customFormat="1" ht="10.9" customHeight="1" x14ac:dyDescent="0.15">
      <c r="B252" s="86"/>
      <c r="AD252" s="122"/>
      <c r="AE252" s="122"/>
    </row>
    <row r="253" spans="2:31" s="82" customFormat="1" ht="10.9" customHeight="1" x14ac:dyDescent="0.15">
      <c r="B253" s="86"/>
      <c r="AD253" s="122"/>
      <c r="AE253" s="122"/>
    </row>
    <row r="254" spans="2:31" s="82" customFormat="1" ht="10.9" customHeight="1" x14ac:dyDescent="0.15">
      <c r="B254" s="86"/>
      <c r="AD254" s="122"/>
      <c r="AE254" s="122"/>
    </row>
    <row r="255" spans="2:31" s="82" customFormat="1" ht="10.9" customHeight="1" x14ac:dyDescent="0.15">
      <c r="B255" s="86"/>
      <c r="AD255" s="122"/>
      <c r="AE255" s="122"/>
    </row>
    <row r="256" spans="2:31" s="82" customFormat="1" ht="10.9" customHeight="1" x14ac:dyDescent="0.15">
      <c r="B256" s="86"/>
      <c r="AD256" s="122"/>
      <c r="AE256" s="122"/>
    </row>
    <row r="257" spans="2:31" s="82" customFormat="1" ht="10.9" customHeight="1" x14ac:dyDescent="0.15">
      <c r="B257" s="86"/>
      <c r="AD257" s="122"/>
      <c r="AE257" s="122"/>
    </row>
    <row r="258" spans="2:31" s="82" customFormat="1" ht="10.9" customHeight="1" x14ac:dyDescent="0.15">
      <c r="B258" s="86"/>
      <c r="AD258" s="122"/>
      <c r="AE258" s="122"/>
    </row>
    <row r="259" spans="2:31" s="82" customFormat="1" ht="10.9" customHeight="1" x14ac:dyDescent="0.15">
      <c r="B259" s="86"/>
      <c r="AD259" s="122"/>
      <c r="AE259" s="122"/>
    </row>
    <row r="260" spans="2:31" s="82" customFormat="1" ht="10.9" customHeight="1" x14ac:dyDescent="0.15">
      <c r="B260" s="86"/>
      <c r="AD260" s="122"/>
      <c r="AE260" s="122"/>
    </row>
    <row r="261" spans="2:31" s="82" customFormat="1" ht="10.9" customHeight="1" x14ac:dyDescent="0.15">
      <c r="B261" s="86"/>
      <c r="AD261" s="122"/>
      <c r="AE261" s="122"/>
    </row>
    <row r="262" spans="2:31" s="82" customFormat="1" ht="10.9" customHeight="1" x14ac:dyDescent="0.15">
      <c r="B262" s="86"/>
      <c r="AD262" s="122"/>
      <c r="AE262" s="122"/>
    </row>
    <row r="263" spans="2:31" s="82" customFormat="1" ht="10.9" customHeight="1" x14ac:dyDescent="0.15">
      <c r="B263" s="86"/>
      <c r="AD263" s="122"/>
      <c r="AE263" s="122"/>
    </row>
    <row r="264" spans="2:31" s="82" customFormat="1" ht="10.9" customHeight="1" x14ac:dyDescent="0.15">
      <c r="B264" s="86"/>
      <c r="AD264" s="122"/>
      <c r="AE264" s="122"/>
    </row>
    <row r="265" spans="2:31" s="82" customFormat="1" ht="10.9" customHeight="1" x14ac:dyDescent="0.15">
      <c r="B265" s="86"/>
      <c r="AD265" s="122"/>
      <c r="AE265" s="122"/>
    </row>
    <row r="266" spans="2:31" s="82" customFormat="1" ht="10.9" customHeight="1" x14ac:dyDescent="0.15">
      <c r="B266" s="86"/>
      <c r="AD266" s="122"/>
      <c r="AE266" s="122"/>
    </row>
    <row r="267" spans="2:31" s="82" customFormat="1" ht="10.9" customHeight="1" x14ac:dyDescent="0.15">
      <c r="B267" s="86"/>
      <c r="AD267" s="122"/>
      <c r="AE267" s="122"/>
    </row>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sheetData>
  <mergeCells count="260">
    <mergeCell ref="C108:AA108"/>
    <mergeCell ref="C117:F117"/>
    <mergeCell ref="C116:F116"/>
    <mergeCell ref="C90:F90"/>
    <mergeCell ref="C91:F91"/>
    <mergeCell ref="L112:AA112"/>
    <mergeCell ref="L113:AA113"/>
    <mergeCell ref="L114:AA114"/>
    <mergeCell ref="L115:AA115"/>
    <mergeCell ref="L116:AA116"/>
    <mergeCell ref="L117:AA117"/>
    <mergeCell ref="G90:J90"/>
    <mergeCell ref="G91:J91"/>
    <mergeCell ref="G92:J92"/>
    <mergeCell ref="W105:AA105"/>
    <mergeCell ref="W103:AA103"/>
    <mergeCell ref="W104:AA104"/>
    <mergeCell ref="R104:V104"/>
    <mergeCell ref="C105:Q105"/>
    <mergeCell ref="C115:F115"/>
    <mergeCell ref="C114:F114"/>
    <mergeCell ref="C113:F113"/>
    <mergeCell ref="Q100:Q101"/>
    <mergeCell ref="M104:P104"/>
    <mergeCell ref="H56:AA56"/>
    <mergeCell ref="H57:AA57"/>
    <mergeCell ref="H58:AA58"/>
    <mergeCell ref="H59:AA59"/>
    <mergeCell ref="H60:AA60"/>
    <mergeCell ref="H61:AA61"/>
    <mergeCell ref="H62:AA62"/>
    <mergeCell ref="H63:AA63"/>
    <mergeCell ref="H64:AA64"/>
    <mergeCell ref="AE95:AE96"/>
    <mergeCell ref="AD95:AD96"/>
    <mergeCell ref="AE129:AE130"/>
    <mergeCell ref="AD129:AD130"/>
    <mergeCell ref="AD100:AD101"/>
    <mergeCell ref="B12:D15"/>
    <mergeCell ref="E12:J12"/>
    <mergeCell ref="K12:AA12"/>
    <mergeCell ref="E14:J14"/>
    <mergeCell ref="K14:AA14"/>
    <mergeCell ref="E15:J15"/>
    <mergeCell ref="K15:M15"/>
    <mergeCell ref="O15:Q15"/>
    <mergeCell ref="S15:U15"/>
    <mergeCell ref="V15:X15"/>
    <mergeCell ref="Y15:Z15"/>
    <mergeCell ref="E13:J13"/>
    <mergeCell ref="K13:AA13"/>
    <mergeCell ref="C58:G58"/>
    <mergeCell ref="C57:G57"/>
    <mergeCell ref="C56:G56"/>
    <mergeCell ref="P44:Q44"/>
    <mergeCell ref="G44:H44"/>
    <mergeCell ref="B47:F47"/>
    <mergeCell ref="B46:F46"/>
    <mergeCell ref="S46:AA46"/>
    <mergeCell ref="C97:F97"/>
    <mergeCell ref="C98:F98"/>
    <mergeCell ref="C99:F99"/>
    <mergeCell ref="C53:G54"/>
    <mergeCell ref="S47:AA47"/>
    <mergeCell ref="R105:U105"/>
    <mergeCell ref="C59:G59"/>
    <mergeCell ref="C86:F86"/>
    <mergeCell ref="C102:L102"/>
    <mergeCell ref="M102:P102"/>
    <mergeCell ref="W102:AA102"/>
    <mergeCell ref="C73:G73"/>
    <mergeCell ref="G86:K86"/>
    <mergeCell ref="C74:G74"/>
    <mergeCell ref="C75:G75"/>
    <mergeCell ref="H53:AA54"/>
    <mergeCell ref="H55:AA55"/>
    <mergeCell ref="C103:L103"/>
    <mergeCell ref="C104:L104"/>
    <mergeCell ref="C100:F101"/>
    <mergeCell ref="G100:L101"/>
    <mergeCell ref="M100:P101"/>
    <mergeCell ref="S44:AA45"/>
    <mergeCell ref="N25:AA25"/>
    <mergeCell ref="B30:J30"/>
    <mergeCell ref="B31:J31"/>
    <mergeCell ref="K28:O28"/>
    <mergeCell ref="Q28:R28"/>
    <mergeCell ref="T28:U28"/>
    <mergeCell ref="K29:AA29"/>
    <mergeCell ref="K30:AA30"/>
    <mergeCell ref="B29:J29"/>
    <mergeCell ref="K31:O31"/>
    <mergeCell ref="K32:O32"/>
    <mergeCell ref="E35:J35"/>
    <mergeCell ref="K5:AA5"/>
    <mergeCell ref="AE100:AE101"/>
    <mergeCell ref="B34:J34"/>
    <mergeCell ref="B36:J36"/>
    <mergeCell ref="K36:W36"/>
    <mergeCell ref="B53:B54"/>
    <mergeCell ref="B32:J32"/>
    <mergeCell ref="K34:W34"/>
    <mergeCell ref="K35:W35"/>
    <mergeCell ref="S49:AA49"/>
    <mergeCell ref="S48:AA48"/>
    <mergeCell ref="C55:G55"/>
    <mergeCell ref="M68:W68"/>
    <mergeCell ref="M69:W69"/>
    <mergeCell ref="M70:W70"/>
    <mergeCell ref="C67:G67"/>
    <mergeCell ref="B48:F48"/>
    <mergeCell ref="B49:F49"/>
    <mergeCell ref="C64:G64"/>
    <mergeCell ref="C63:G63"/>
    <mergeCell ref="C62:G62"/>
    <mergeCell ref="C61:G61"/>
    <mergeCell ref="C60:G60"/>
    <mergeCell ref="B44:F45"/>
    <mergeCell ref="K9:W9"/>
    <mergeCell ref="B3:AA3"/>
    <mergeCell ref="M95:Q96"/>
    <mergeCell ref="C95:L95"/>
    <mergeCell ref="C96:F96"/>
    <mergeCell ref="G96:L96"/>
    <mergeCell ref="Y18:Z18"/>
    <mergeCell ref="V18:X18"/>
    <mergeCell ref="K25:M25"/>
    <mergeCell ref="K26:W26"/>
    <mergeCell ref="B28:J28"/>
    <mergeCell ref="X34:AA34"/>
    <mergeCell ref="X35:AA35"/>
    <mergeCell ref="X36:AA36"/>
    <mergeCell ref="X26:AA26"/>
    <mergeCell ref="E26:J26"/>
    <mergeCell ref="E25:J25"/>
    <mergeCell ref="E24:J24"/>
    <mergeCell ref="K24:AA24"/>
    <mergeCell ref="Q31:R31"/>
    <mergeCell ref="Q32:R32"/>
    <mergeCell ref="T31:U31"/>
    <mergeCell ref="T32:U32"/>
    <mergeCell ref="K11:W11"/>
    <mergeCell ref="R99:U99"/>
    <mergeCell ref="K6:AA6"/>
    <mergeCell ref="K7:AA7"/>
    <mergeCell ref="K8:AA8"/>
    <mergeCell ref="B5:J5"/>
    <mergeCell ref="B6:J6"/>
    <mergeCell ref="B7:J7"/>
    <mergeCell ref="B8:J8"/>
    <mergeCell ref="B16:D20"/>
    <mergeCell ref="K18:M18"/>
    <mergeCell ref="K19:M19"/>
    <mergeCell ref="O18:Q18"/>
    <mergeCell ref="O19:Q19"/>
    <mergeCell ref="S18:U18"/>
    <mergeCell ref="S19:U19"/>
    <mergeCell ref="K20:Q20"/>
    <mergeCell ref="K17:AA17"/>
    <mergeCell ref="E20:J20"/>
    <mergeCell ref="E19:J19"/>
    <mergeCell ref="E18:J18"/>
    <mergeCell ref="E17:J17"/>
    <mergeCell ref="E16:J16"/>
    <mergeCell ref="K16:AA16"/>
    <mergeCell ref="S20:AA20"/>
    <mergeCell ref="X11:AA11"/>
    <mergeCell ref="X9:AA9"/>
    <mergeCell ref="B9:J9"/>
    <mergeCell ref="B11:J11"/>
    <mergeCell ref="W95:AA96"/>
    <mergeCell ref="R95:V96"/>
    <mergeCell ref="G97:L97"/>
    <mergeCell ref="G98:L98"/>
    <mergeCell ref="G99:L99"/>
    <mergeCell ref="M97:P97"/>
    <mergeCell ref="M98:P98"/>
    <mergeCell ref="M99:P99"/>
    <mergeCell ref="G87:J87"/>
    <mergeCell ref="G88:J88"/>
    <mergeCell ref="G89:J89"/>
    <mergeCell ref="B10:J10"/>
    <mergeCell ref="X10:AA10"/>
    <mergeCell ref="K10:W10"/>
    <mergeCell ref="E27:J27"/>
    <mergeCell ref="K27:W27"/>
    <mergeCell ref="X27:AA27"/>
    <mergeCell ref="B24:D27"/>
    <mergeCell ref="H69:L69"/>
    <mergeCell ref="M71:W71"/>
    <mergeCell ref="R102:U102"/>
    <mergeCell ref="B129:B130"/>
    <mergeCell ref="B78:AA80"/>
    <mergeCell ref="H70:L70"/>
    <mergeCell ref="H71:L71"/>
    <mergeCell ref="H72:L72"/>
    <mergeCell ref="H73:L73"/>
    <mergeCell ref="H74:L74"/>
    <mergeCell ref="H75:L75"/>
    <mergeCell ref="H76:L76"/>
    <mergeCell ref="H77:L77"/>
    <mergeCell ref="M76:W76"/>
    <mergeCell ref="M77:W77"/>
    <mergeCell ref="C76:G76"/>
    <mergeCell ref="C77:G77"/>
    <mergeCell ref="C70:G70"/>
    <mergeCell ref="M72:W72"/>
    <mergeCell ref="M73:W73"/>
    <mergeCell ref="G117:J117"/>
    <mergeCell ref="C112:F112"/>
    <mergeCell ref="C92:F92"/>
    <mergeCell ref="C109:AA109"/>
    <mergeCell ref="M103:P103"/>
    <mergeCell ref="R103:V103"/>
    <mergeCell ref="C122:AA127"/>
    <mergeCell ref="C72:G72"/>
    <mergeCell ref="M74:W74"/>
    <mergeCell ref="M75:W75"/>
    <mergeCell ref="L86:AA86"/>
    <mergeCell ref="L87:AA87"/>
    <mergeCell ref="L88:AA88"/>
    <mergeCell ref="L89:AA89"/>
    <mergeCell ref="L90:AA90"/>
    <mergeCell ref="L91:AA91"/>
    <mergeCell ref="R100:U101"/>
    <mergeCell ref="W97:AA97"/>
    <mergeCell ref="W98:AA98"/>
    <mergeCell ref="W99:AA99"/>
    <mergeCell ref="W100:AA101"/>
    <mergeCell ref="V100:V101"/>
    <mergeCell ref="R97:U97"/>
    <mergeCell ref="R98:U98"/>
    <mergeCell ref="G112:K112"/>
    <mergeCell ref="G113:J113"/>
    <mergeCell ref="G114:J114"/>
    <mergeCell ref="G115:J115"/>
    <mergeCell ref="C88:F88"/>
    <mergeCell ref="G116:J116"/>
    <mergeCell ref="C139:AA139"/>
    <mergeCell ref="C140:AA140"/>
    <mergeCell ref="C129:AA130"/>
    <mergeCell ref="C131:AA131"/>
    <mergeCell ref="C132:AA132"/>
    <mergeCell ref="C133:AA133"/>
    <mergeCell ref="C134:AA134"/>
    <mergeCell ref="C135:AA135"/>
    <mergeCell ref="C136:AA136"/>
    <mergeCell ref="C137:AA137"/>
    <mergeCell ref="C138:AA138"/>
    <mergeCell ref="C89:F89"/>
    <mergeCell ref="C71:G71"/>
    <mergeCell ref="X67:Y67"/>
    <mergeCell ref="Z67:AA67"/>
    <mergeCell ref="C68:G68"/>
    <mergeCell ref="C69:G69"/>
    <mergeCell ref="M67:W67"/>
    <mergeCell ref="L92:AA92"/>
    <mergeCell ref="H68:L68"/>
    <mergeCell ref="H67:L67"/>
    <mergeCell ref="C87:F87"/>
  </mergeCells>
  <phoneticPr fontId="2"/>
  <conditionalFormatting sqref="G117:J117">
    <cfRule type="cellIs" dxfId="10" priority="5" operator="notEqual">
      <formula>$G$92</formula>
    </cfRule>
  </conditionalFormatting>
  <conditionalFormatting sqref="L117:AA117">
    <cfRule type="cellIs" dxfId="9" priority="4" operator="equal">
      <formula>"①と不一致（要確認）"</formula>
    </cfRule>
  </conditionalFormatting>
  <conditionalFormatting sqref="R97:U99">
    <cfRule type="expression" dxfId="8" priority="3">
      <formula>$M97&lt;$R97</formula>
    </cfRule>
  </conditionalFormatting>
  <conditionalFormatting sqref="AD97:AE99 AD100:AD101 AD102:AE129 AD1:AE95 AD131:AE1048576">
    <cfRule type="cellIs" dxfId="7" priority="1" operator="equal">
      <formula>"NG"</formula>
    </cfRule>
  </conditionalFormatting>
  <dataValidations count="10">
    <dataValidation type="list" allowBlank="1" showInputMessage="1" showErrorMessage="1" sqref="G46:R49">
      <formula1>"■"</formula1>
    </dataValidation>
    <dataValidation type="whole" imeMode="halfAlpha" operator="greaterThanOrEqual" allowBlank="1" showInputMessage="1" showErrorMessage="1" prompt="西暦４ケタ（半角数字）で入力" sqref="K28:O28">
      <formula1>2019</formula1>
    </dataValidation>
    <dataValidation type="whole" operator="greaterThanOrEqual" allowBlank="1" showInputMessage="1" showErrorMessage="1" prompt="西暦４ケタ（半角数字）で入力" sqref="K31:O32">
      <formula1>2022</formula1>
    </dataValidation>
    <dataValidation type="whole" imeMode="halfAlpha" allowBlank="1" showInputMessage="1" showErrorMessage="1" sqref="T28:U28 T31:U32">
      <formula1>1</formula1>
      <formula2>31</formula2>
    </dataValidation>
    <dataValidation type="whole" imeMode="halfAlpha" allowBlank="1" showInputMessage="1" showErrorMessage="1" sqref="Q28:R28 Q31:R32">
      <formula1>1</formula1>
      <formula2>12</formula2>
    </dataValidation>
    <dataValidation type="whole" imeMode="halfAlpha" operator="greaterThanOrEqual" allowBlank="1" showInputMessage="1" showErrorMessage="1" sqref="G44:H44">
      <formula1>2022</formula1>
    </dataValidation>
    <dataValidation type="list" allowBlank="1" showInputMessage="1" showErrorMessage="1" sqref="H68:L77">
      <formula1>$P$168:$P$173</formula1>
    </dataValidation>
    <dataValidation type="whole" imeMode="halfAlpha" operator="greaterThanOrEqual" allowBlank="1" showInputMessage="1" showErrorMessage="1" sqref="G87:J91 G113:J116 R97:U101 M97:P99">
      <formula1>0</formula1>
    </dataValidation>
    <dataValidation type="whole" imeMode="halfAlpha" operator="lessThanOrEqual" allowBlank="1" showInputMessage="1" showErrorMessage="1" sqref="X68:X77">
      <formula1>60</formula1>
    </dataValidation>
    <dataValidation type="list" allowBlank="1" showInputMessage="1" showErrorMessage="1" sqref="K8:AA8">
      <formula1>$B$168:$B$192</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rowBreaks count="3" manualBreakCount="3">
    <brk id="50" max="27" man="1"/>
    <brk id="81" max="27" man="1"/>
    <brk id="11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54"/>
  <sheetViews>
    <sheetView showGridLines="0" showZeros="0" topLeftCell="A13" zoomScaleNormal="100" zoomScaleSheetLayoutView="100" workbookViewId="0">
      <selection activeCell="L11" sqref="L11"/>
    </sheetView>
  </sheetViews>
  <sheetFormatPr defaultColWidth="8.875" defaultRowHeight="13.15" customHeight="1" outlineLevelCol="1" x14ac:dyDescent="0.15"/>
  <cols>
    <col min="1" max="1" width="1.125" style="52" customWidth="1"/>
    <col min="2" max="2" width="11.75" style="52" customWidth="1"/>
    <col min="3" max="4" width="8.875" style="102" customWidth="1"/>
    <col min="5" max="6" width="6.625" style="102" customWidth="1"/>
    <col min="7" max="7" width="3.875" style="88" customWidth="1"/>
    <col min="8" max="9" width="3.375" style="88" customWidth="1"/>
    <col min="10" max="10" width="3.5" style="54" bestFit="1" customWidth="1"/>
    <col min="11" max="11" width="8.875" style="52" customWidth="1"/>
    <col min="12" max="12" width="20.875" style="52" customWidth="1"/>
    <col min="13" max="14" width="1.125" style="52" customWidth="1"/>
    <col min="15" max="15" width="10.25" style="119" customWidth="1"/>
    <col min="16" max="16" width="12.875" style="52" hidden="1" customWidth="1" outlineLevel="1"/>
    <col min="17" max="17" width="8.875" style="52" collapsed="1"/>
    <col min="18" max="16384" width="8.875" style="52"/>
  </cols>
  <sheetData>
    <row r="1" spans="2:16" ht="13.5" x14ac:dyDescent="0.15">
      <c r="L1" s="53">
        <f>F28</f>
        <v>0</v>
      </c>
      <c r="O1" s="118"/>
      <c r="P1" s="52" t="s">
        <v>26</v>
      </c>
    </row>
    <row r="3" spans="2:16" ht="13.5" x14ac:dyDescent="0.15">
      <c r="B3" s="52" t="s">
        <v>487</v>
      </c>
    </row>
    <row r="5" spans="2:16" ht="14.25" x14ac:dyDescent="0.15">
      <c r="B5" s="202" t="s">
        <v>246</v>
      </c>
      <c r="C5" s="202"/>
      <c r="D5" s="202"/>
      <c r="E5" s="202"/>
      <c r="F5" s="202"/>
      <c r="G5" s="202"/>
      <c r="H5" s="202"/>
      <c r="I5" s="202"/>
      <c r="J5" s="202"/>
      <c r="K5" s="202"/>
      <c r="L5" s="202"/>
    </row>
    <row r="6" spans="2:16" ht="13.5" x14ac:dyDescent="0.15">
      <c r="O6" s="116" t="s">
        <v>106</v>
      </c>
    </row>
    <row r="7" spans="2:16" ht="13.5" x14ac:dyDescent="0.15">
      <c r="F7" s="87"/>
      <c r="G7" s="88" t="s">
        <v>3</v>
      </c>
      <c r="H7" s="87"/>
      <c r="I7" s="88" t="s">
        <v>2</v>
      </c>
      <c r="J7" s="87"/>
      <c r="K7" s="52" t="s">
        <v>247</v>
      </c>
      <c r="O7" s="117" t="str">
        <f>IF(OR(F7="",H7="",J7=""),"NG","OK")</f>
        <v>NG</v>
      </c>
      <c r="P7" s="52" t="s">
        <v>248</v>
      </c>
    </row>
    <row r="9" spans="2:16" ht="13.5" x14ac:dyDescent="0.15">
      <c r="B9" s="236" t="s">
        <v>249</v>
      </c>
      <c r="C9" s="266" t="s">
        <v>36</v>
      </c>
      <c r="D9" s="267"/>
      <c r="E9" s="268" t="s">
        <v>250</v>
      </c>
      <c r="F9" s="269"/>
      <c r="G9" s="270" t="s">
        <v>251</v>
      </c>
      <c r="H9" s="271"/>
      <c r="I9" s="271"/>
      <c r="J9" s="272" t="s">
        <v>252</v>
      </c>
      <c r="K9" s="236" t="s">
        <v>253</v>
      </c>
      <c r="L9" s="236"/>
      <c r="O9" s="253" t="s">
        <v>106</v>
      </c>
    </row>
    <row r="10" spans="2:16" ht="25.15" customHeight="1" x14ac:dyDescent="0.15">
      <c r="B10" s="236"/>
      <c r="C10" s="103" t="s">
        <v>254</v>
      </c>
      <c r="D10" s="104" t="s">
        <v>255</v>
      </c>
      <c r="E10" s="105" t="s">
        <v>254</v>
      </c>
      <c r="F10" s="106" t="s">
        <v>255</v>
      </c>
      <c r="G10" s="274" t="s">
        <v>256</v>
      </c>
      <c r="H10" s="275"/>
      <c r="I10" s="275"/>
      <c r="J10" s="273"/>
      <c r="K10" s="236"/>
      <c r="L10" s="236"/>
      <c r="O10" s="253"/>
    </row>
    <row r="11" spans="2:16" ht="42" customHeight="1" x14ac:dyDescent="0.15">
      <c r="B11" s="107">
        <f>交付申請書!N17</f>
        <v>0</v>
      </c>
      <c r="C11" s="108">
        <f>交付申請書!U17</f>
        <v>0</v>
      </c>
      <c r="D11" s="109">
        <f>交付申請書!Y17</f>
        <v>0</v>
      </c>
      <c r="E11" s="91"/>
      <c r="F11" s="92"/>
      <c r="G11" s="93"/>
      <c r="H11" s="94"/>
      <c r="I11" s="95"/>
      <c r="J11" s="96"/>
      <c r="K11" s="97"/>
      <c r="L11" s="98"/>
      <c r="O11" s="117" t="str">
        <f>IF(OR(E11="",F11="",G11="",H11="",I11="",J11="",K11="都道府県",L11=""),"NG","OK")</f>
        <v>NG</v>
      </c>
    </row>
    <row r="12" spans="2:16" ht="42" customHeight="1" x14ac:dyDescent="0.15">
      <c r="B12" s="99"/>
      <c r="C12" s="100"/>
      <c r="D12" s="101"/>
      <c r="E12" s="91"/>
      <c r="F12" s="92"/>
      <c r="G12" s="93"/>
      <c r="H12" s="94"/>
      <c r="I12" s="95"/>
      <c r="J12" s="96"/>
      <c r="K12" s="97"/>
      <c r="L12" s="98"/>
      <c r="O12" s="117" t="str">
        <f>IF(AND(B12="",C12="",D12="",E12="",F12="",G12="",H12="",I12="",J12="",K12="都道府県",L12=""),"",IF(AND(B12&lt;&gt;"",C12&lt;&gt;"",D12&lt;&gt;"",E12&lt;&gt;"",F12&lt;&gt;"",G12&lt;&gt;"",H12&lt;&gt;"",I12&lt;&gt;"",J12&lt;&gt;"",K12&lt;&gt;"都道府県",L12&lt;&gt;""),"OK","NG"))</f>
        <v>NG</v>
      </c>
    </row>
    <row r="13" spans="2:16" ht="42" customHeight="1" x14ac:dyDescent="0.15">
      <c r="B13" s="99"/>
      <c r="C13" s="100"/>
      <c r="D13" s="101"/>
      <c r="E13" s="91"/>
      <c r="F13" s="92"/>
      <c r="G13" s="93"/>
      <c r="H13" s="94"/>
      <c r="I13" s="95"/>
      <c r="J13" s="96"/>
      <c r="K13" s="97"/>
      <c r="L13" s="98"/>
      <c r="O13" s="117" t="str">
        <f t="shared" ref="O13:O20" si="0">IF(AND(B13="",C13="",D13="",E13="",F13="",G13="",H13="",I13="",J13="",K13="都道府県",L13=""),"",IF(AND(B13&lt;&gt;"",C13&lt;&gt;"",D13&lt;&gt;"",E13&lt;&gt;"",F13&lt;&gt;"",G13&lt;&gt;"",H13&lt;&gt;"",I13&lt;&gt;"",J13&lt;&gt;"",K13&lt;&gt;"都道府県",L13&lt;&gt;""),"OK","NG"))</f>
        <v>NG</v>
      </c>
    </row>
    <row r="14" spans="2:16" ht="42" customHeight="1" x14ac:dyDescent="0.15">
      <c r="B14" s="99"/>
      <c r="C14" s="100"/>
      <c r="D14" s="101"/>
      <c r="E14" s="91"/>
      <c r="F14" s="92"/>
      <c r="G14" s="93"/>
      <c r="H14" s="94"/>
      <c r="I14" s="95"/>
      <c r="J14" s="96"/>
      <c r="K14" s="97"/>
      <c r="L14" s="98"/>
      <c r="O14" s="117" t="str">
        <f t="shared" si="0"/>
        <v>NG</v>
      </c>
    </row>
    <row r="15" spans="2:16" ht="42" customHeight="1" x14ac:dyDescent="0.15">
      <c r="B15" s="99"/>
      <c r="C15" s="100"/>
      <c r="D15" s="101"/>
      <c r="E15" s="91"/>
      <c r="F15" s="92"/>
      <c r="G15" s="93"/>
      <c r="H15" s="94"/>
      <c r="I15" s="95"/>
      <c r="J15" s="96"/>
      <c r="K15" s="97"/>
      <c r="L15" s="98"/>
      <c r="O15" s="117" t="str">
        <f t="shared" si="0"/>
        <v>NG</v>
      </c>
    </row>
    <row r="16" spans="2:16" ht="42" customHeight="1" x14ac:dyDescent="0.15">
      <c r="B16" s="99"/>
      <c r="C16" s="100"/>
      <c r="D16" s="101"/>
      <c r="E16" s="91"/>
      <c r="F16" s="92"/>
      <c r="G16" s="93"/>
      <c r="H16" s="94"/>
      <c r="I16" s="95"/>
      <c r="J16" s="96"/>
      <c r="K16" s="97"/>
      <c r="L16" s="98"/>
      <c r="O16" s="117" t="str">
        <f t="shared" si="0"/>
        <v>NG</v>
      </c>
    </row>
    <row r="17" spans="2:15" ht="42" customHeight="1" x14ac:dyDescent="0.15">
      <c r="B17" s="99"/>
      <c r="C17" s="100"/>
      <c r="D17" s="101"/>
      <c r="E17" s="91"/>
      <c r="F17" s="92"/>
      <c r="G17" s="93"/>
      <c r="H17" s="94"/>
      <c r="I17" s="95"/>
      <c r="J17" s="96"/>
      <c r="K17" s="97"/>
      <c r="L17" s="98"/>
      <c r="O17" s="117" t="str">
        <f t="shared" si="0"/>
        <v>NG</v>
      </c>
    </row>
    <row r="18" spans="2:15" ht="42" customHeight="1" x14ac:dyDescent="0.15">
      <c r="B18" s="99"/>
      <c r="C18" s="100"/>
      <c r="D18" s="101"/>
      <c r="E18" s="91"/>
      <c r="F18" s="92"/>
      <c r="G18" s="93"/>
      <c r="H18" s="94"/>
      <c r="I18" s="95"/>
      <c r="J18" s="96"/>
      <c r="K18" s="97"/>
      <c r="L18" s="98"/>
      <c r="O18" s="117" t="str">
        <f t="shared" si="0"/>
        <v>NG</v>
      </c>
    </row>
    <row r="19" spans="2:15" ht="42" customHeight="1" x14ac:dyDescent="0.15">
      <c r="B19" s="99"/>
      <c r="C19" s="100"/>
      <c r="D19" s="101"/>
      <c r="E19" s="91"/>
      <c r="F19" s="92"/>
      <c r="G19" s="93"/>
      <c r="H19" s="94"/>
      <c r="I19" s="95"/>
      <c r="J19" s="96"/>
      <c r="K19" s="97"/>
      <c r="L19" s="98"/>
      <c r="O19" s="117" t="str">
        <f t="shared" si="0"/>
        <v>NG</v>
      </c>
    </row>
    <row r="20" spans="2:15" ht="42" customHeight="1" x14ac:dyDescent="0.15">
      <c r="B20" s="99"/>
      <c r="C20" s="100"/>
      <c r="D20" s="101"/>
      <c r="E20" s="91"/>
      <c r="F20" s="92"/>
      <c r="G20" s="93"/>
      <c r="H20" s="94"/>
      <c r="I20" s="95"/>
      <c r="J20" s="96"/>
      <c r="K20" s="97"/>
      <c r="L20" s="98"/>
      <c r="O20" s="117" t="str">
        <f t="shared" si="0"/>
        <v>NG</v>
      </c>
    </row>
    <row r="24" spans="2:15" ht="13.5" x14ac:dyDescent="0.15">
      <c r="C24" s="52"/>
      <c r="D24" s="52"/>
      <c r="E24" s="52"/>
      <c r="F24" s="52"/>
      <c r="G24" s="52"/>
      <c r="H24" s="52"/>
      <c r="I24" s="52"/>
    </row>
    <row r="25" spans="2:15" ht="13.5" x14ac:dyDescent="0.15">
      <c r="C25" s="52"/>
      <c r="D25" s="52"/>
      <c r="E25" s="52"/>
      <c r="F25" s="52"/>
      <c r="G25" s="52"/>
      <c r="H25" s="52"/>
      <c r="I25" s="52"/>
    </row>
    <row r="26" spans="2:15" ht="13.5" x14ac:dyDescent="0.15">
      <c r="C26" s="52"/>
      <c r="D26" s="52"/>
      <c r="E26" s="52"/>
      <c r="F26" s="56"/>
      <c r="G26" s="56"/>
      <c r="H26" s="57"/>
      <c r="I26" s="57"/>
      <c r="J26" s="57"/>
      <c r="K26" s="57"/>
      <c r="L26" s="57"/>
    </row>
    <row r="27" spans="2:15" ht="13.5" x14ac:dyDescent="0.15">
      <c r="C27" s="52"/>
      <c r="D27" s="52"/>
      <c r="E27" s="52"/>
      <c r="F27" s="56"/>
      <c r="G27" s="56"/>
      <c r="H27" s="56"/>
      <c r="I27" s="56"/>
      <c r="J27" s="110"/>
      <c r="K27" s="56"/>
      <c r="L27" s="56"/>
    </row>
    <row r="28" spans="2:15" ht="13.5" x14ac:dyDescent="0.15">
      <c r="C28" s="52"/>
      <c r="D28" s="52"/>
      <c r="E28" s="52"/>
      <c r="F28" s="56"/>
      <c r="G28" s="56"/>
      <c r="H28" s="56"/>
      <c r="I28" s="56"/>
      <c r="J28" s="56"/>
      <c r="K28" s="56"/>
      <c r="L28" s="56"/>
    </row>
    <row r="29" spans="2:15" ht="13.5" x14ac:dyDescent="0.15">
      <c r="C29" s="52"/>
      <c r="D29" s="52"/>
      <c r="E29" s="52"/>
      <c r="F29" s="52"/>
      <c r="G29" s="52"/>
      <c r="H29" s="52"/>
      <c r="I29" s="52"/>
    </row>
    <row r="30" spans="2:15" ht="13.5" x14ac:dyDescent="0.15">
      <c r="C30" s="52"/>
      <c r="D30" s="52"/>
      <c r="E30" s="52"/>
      <c r="F30" s="265"/>
      <c r="G30" s="265"/>
      <c r="H30" s="265"/>
      <c r="I30" s="265"/>
      <c r="J30" s="110"/>
      <c r="K30" s="111"/>
      <c r="L30" s="111"/>
    </row>
    <row r="31" spans="2:15" ht="13.5" x14ac:dyDescent="0.15">
      <c r="C31" s="52"/>
      <c r="D31" s="52"/>
      <c r="E31" s="52"/>
      <c r="F31" s="52"/>
      <c r="G31" s="52"/>
      <c r="H31" s="52"/>
      <c r="I31" s="52"/>
    </row>
    <row r="32" spans="2:15" ht="13.5" x14ac:dyDescent="0.15">
      <c r="C32" s="52"/>
      <c r="D32" s="52"/>
      <c r="E32" s="52"/>
      <c r="F32" s="52"/>
      <c r="G32" s="52"/>
      <c r="H32" s="52"/>
      <c r="I32" s="52"/>
    </row>
    <row r="33" spans="3:11" ht="13.5" x14ac:dyDescent="0.15">
      <c r="C33" s="52"/>
      <c r="D33" s="52"/>
      <c r="E33" s="52"/>
      <c r="F33" s="52"/>
      <c r="G33" s="52"/>
      <c r="H33" s="52"/>
      <c r="I33" s="52"/>
    </row>
    <row r="34" spans="3:11" ht="13.15" customHeight="1" x14ac:dyDescent="0.15">
      <c r="C34" s="52"/>
      <c r="D34" s="52"/>
      <c r="E34" s="52"/>
      <c r="F34" s="52"/>
      <c r="G34" s="52"/>
      <c r="H34" s="52"/>
      <c r="I34" s="52"/>
    </row>
    <row r="35" spans="3:11" ht="13.15" customHeight="1" x14ac:dyDescent="0.15">
      <c r="C35" s="52"/>
      <c r="D35" s="52"/>
      <c r="E35" s="52"/>
      <c r="F35" s="52"/>
      <c r="G35" s="52"/>
      <c r="H35" s="52"/>
      <c r="I35" s="52"/>
    </row>
    <row r="36" spans="3:11" ht="13.15" customHeight="1" x14ac:dyDescent="0.15">
      <c r="C36" s="52"/>
      <c r="D36" s="52"/>
      <c r="E36" s="52"/>
      <c r="F36" s="52"/>
      <c r="G36" s="52"/>
      <c r="H36" s="52"/>
      <c r="I36" s="52"/>
    </row>
    <row r="40" spans="3:11" ht="13.15" customHeight="1" x14ac:dyDescent="0.15">
      <c r="F40" s="102" t="s">
        <v>266</v>
      </c>
      <c r="G40" s="88" t="s">
        <v>267</v>
      </c>
      <c r="K40" s="52" t="s">
        <v>116</v>
      </c>
    </row>
    <row r="41" spans="3:11" ht="13.15" customHeight="1" x14ac:dyDescent="0.15">
      <c r="F41" s="102" t="s">
        <v>268</v>
      </c>
      <c r="G41" s="88" t="s">
        <v>269</v>
      </c>
      <c r="H41" s="112">
        <v>1</v>
      </c>
      <c r="I41" s="88">
        <v>1</v>
      </c>
      <c r="K41" s="52" t="s">
        <v>117</v>
      </c>
    </row>
    <row r="42" spans="3:11" ht="13.15" customHeight="1" x14ac:dyDescent="0.15">
      <c r="F42" s="102" t="s">
        <v>270</v>
      </c>
      <c r="G42" s="88" t="s">
        <v>271</v>
      </c>
      <c r="H42" s="112">
        <v>2</v>
      </c>
      <c r="I42" s="88">
        <v>2</v>
      </c>
      <c r="K42" s="52" t="s">
        <v>118</v>
      </c>
    </row>
    <row r="43" spans="3:11" ht="13.15" customHeight="1" x14ac:dyDescent="0.15">
      <c r="F43" s="102" t="s">
        <v>272</v>
      </c>
      <c r="G43" s="88" t="s">
        <v>273</v>
      </c>
      <c r="H43" s="112">
        <v>3</v>
      </c>
      <c r="I43" s="88">
        <v>3</v>
      </c>
      <c r="K43" s="52" t="s">
        <v>119</v>
      </c>
    </row>
    <row r="44" spans="3:11" ht="13.15" customHeight="1" x14ac:dyDescent="0.15">
      <c r="F44" s="102" t="s">
        <v>274</v>
      </c>
      <c r="G44" s="88" t="s">
        <v>275</v>
      </c>
      <c r="H44" s="112">
        <v>4</v>
      </c>
      <c r="I44" s="88">
        <v>4</v>
      </c>
      <c r="K44" s="52" t="s">
        <v>120</v>
      </c>
    </row>
    <row r="45" spans="3:11" ht="13.15" customHeight="1" x14ac:dyDescent="0.15">
      <c r="F45" s="102" t="s">
        <v>276</v>
      </c>
      <c r="G45" s="88" t="s">
        <v>277</v>
      </c>
      <c r="H45" s="112">
        <v>5</v>
      </c>
      <c r="I45" s="88">
        <v>5</v>
      </c>
      <c r="K45" s="52" t="s">
        <v>121</v>
      </c>
    </row>
    <row r="46" spans="3:11" ht="13.15" customHeight="1" x14ac:dyDescent="0.15">
      <c r="F46" s="102" t="s">
        <v>278</v>
      </c>
      <c r="G46" s="88" t="s">
        <v>279</v>
      </c>
      <c r="H46" s="112">
        <v>6</v>
      </c>
      <c r="I46" s="88">
        <v>6</v>
      </c>
      <c r="K46" s="52" t="s">
        <v>122</v>
      </c>
    </row>
    <row r="47" spans="3:11" ht="13.15" customHeight="1" x14ac:dyDescent="0.15">
      <c r="F47" s="102" t="s">
        <v>280</v>
      </c>
      <c r="G47" s="88" t="s">
        <v>281</v>
      </c>
      <c r="H47" s="112">
        <v>7</v>
      </c>
      <c r="I47" s="88">
        <v>7</v>
      </c>
      <c r="K47" s="52" t="s">
        <v>123</v>
      </c>
    </row>
    <row r="48" spans="3:11" ht="13.15" customHeight="1" x14ac:dyDescent="0.15">
      <c r="F48" s="102" t="s">
        <v>282</v>
      </c>
      <c r="G48" s="88" t="s">
        <v>283</v>
      </c>
      <c r="H48" s="112">
        <v>8</v>
      </c>
      <c r="I48" s="88">
        <v>8</v>
      </c>
      <c r="K48" s="52" t="s">
        <v>124</v>
      </c>
    </row>
    <row r="49" spans="6:11" ht="13.15" customHeight="1" x14ac:dyDescent="0.15">
      <c r="F49" s="102" t="s">
        <v>284</v>
      </c>
      <c r="G49" s="88" t="s">
        <v>285</v>
      </c>
      <c r="H49" s="112">
        <v>9</v>
      </c>
      <c r="I49" s="88">
        <v>9</v>
      </c>
      <c r="K49" s="52" t="s">
        <v>125</v>
      </c>
    </row>
    <row r="50" spans="6:11" ht="13.15" customHeight="1" x14ac:dyDescent="0.15">
      <c r="F50" s="102" t="s">
        <v>286</v>
      </c>
      <c r="G50" s="88" t="s">
        <v>287</v>
      </c>
      <c r="H50" s="112">
        <v>10</v>
      </c>
      <c r="I50" s="88">
        <v>10</v>
      </c>
      <c r="K50" s="52" t="s">
        <v>126</v>
      </c>
    </row>
    <row r="51" spans="6:11" ht="13.15" customHeight="1" x14ac:dyDescent="0.15">
      <c r="F51" s="102" t="s">
        <v>288</v>
      </c>
      <c r="G51" s="88" t="s">
        <v>289</v>
      </c>
      <c r="H51" s="112">
        <v>11</v>
      </c>
      <c r="I51" s="88">
        <v>11</v>
      </c>
      <c r="K51" s="52" t="s">
        <v>127</v>
      </c>
    </row>
    <row r="52" spans="6:11" ht="13.15" customHeight="1" x14ac:dyDescent="0.15">
      <c r="F52" s="102" t="s">
        <v>290</v>
      </c>
      <c r="G52" s="88" t="s">
        <v>291</v>
      </c>
      <c r="H52" s="112">
        <v>12</v>
      </c>
      <c r="I52" s="88">
        <v>12</v>
      </c>
      <c r="K52" s="52" t="s">
        <v>128</v>
      </c>
    </row>
    <row r="53" spans="6:11" ht="13.15" customHeight="1" x14ac:dyDescent="0.15">
      <c r="F53" s="102" t="s">
        <v>292</v>
      </c>
      <c r="G53" s="88" t="s">
        <v>257</v>
      </c>
      <c r="I53" s="88">
        <v>13</v>
      </c>
      <c r="K53" s="52" t="s">
        <v>129</v>
      </c>
    </row>
    <row r="54" spans="6:11" ht="13.15" customHeight="1" x14ac:dyDescent="0.15">
      <c r="F54" s="102" t="s">
        <v>293</v>
      </c>
      <c r="G54" s="88" t="s">
        <v>294</v>
      </c>
      <c r="I54" s="88">
        <v>14</v>
      </c>
      <c r="K54" s="52" t="s">
        <v>115</v>
      </c>
    </row>
    <row r="55" spans="6:11" ht="13.15" customHeight="1" x14ac:dyDescent="0.15">
      <c r="F55" s="102" t="s">
        <v>295</v>
      </c>
      <c r="G55" s="88" t="s">
        <v>296</v>
      </c>
      <c r="I55" s="88">
        <v>15</v>
      </c>
      <c r="K55" s="52" t="s">
        <v>130</v>
      </c>
    </row>
    <row r="56" spans="6:11" ht="13.15" customHeight="1" x14ac:dyDescent="0.15">
      <c r="F56" s="102" t="s">
        <v>297</v>
      </c>
      <c r="G56" s="88" t="s">
        <v>298</v>
      </c>
      <c r="I56" s="88">
        <v>16</v>
      </c>
      <c r="K56" s="52" t="s">
        <v>131</v>
      </c>
    </row>
    <row r="57" spans="6:11" ht="13.15" customHeight="1" x14ac:dyDescent="0.15">
      <c r="F57" s="102" t="s">
        <v>299</v>
      </c>
      <c r="G57" s="88" t="s">
        <v>300</v>
      </c>
      <c r="I57" s="88">
        <v>17</v>
      </c>
      <c r="K57" s="52" t="s">
        <v>132</v>
      </c>
    </row>
    <row r="58" spans="6:11" ht="13.15" customHeight="1" x14ac:dyDescent="0.15">
      <c r="F58" s="102" t="s">
        <v>301</v>
      </c>
      <c r="G58" s="88" t="s">
        <v>302</v>
      </c>
      <c r="I58" s="88">
        <v>18</v>
      </c>
      <c r="K58" s="52" t="s">
        <v>133</v>
      </c>
    </row>
    <row r="59" spans="6:11" ht="13.15" customHeight="1" x14ac:dyDescent="0.15">
      <c r="F59" s="102" t="s">
        <v>303</v>
      </c>
      <c r="G59" s="88" t="s">
        <v>304</v>
      </c>
      <c r="I59" s="88">
        <v>19</v>
      </c>
      <c r="K59" s="52" t="s">
        <v>134</v>
      </c>
    </row>
    <row r="60" spans="6:11" ht="13.15" customHeight="1" x14ac:dyDescent="0.15">
      <c r="F60" s="102" t="s">
        <v>305</v>
      </c>
      <c r="G60" s="88" t="s">
        <v>306</v>
      </c>
      <c r="I60" s="88">
        <v>20</v>
      </c>
      <c r="K60" s="52" t="s">
        <v>135</v>
      </c>
    </row>
    <row r="61" spans="6:11" ht="13.15" customHeight="1" x14ac:dyDescent="0.15">
      <c r="F61" s="102" t="s">
        <v>307</v>
      </c>
      <c r="G61" s="88" t="s">
        <v>308</v>
      </c>
      <c r="I61" s="88">
        <v>21</v>
      </c>
      <c r="K61" s="52" t="s">
        <v>136</v>
      </c>
    </row>
    <row r="62" spans="6:11" ht="13.15" customHeight="1" x14ac:dyDescent="0.15">
      <c r="F62" s="102" t="s">
        <v>309</v>
      </c>
      <c r="G62" s="88" t="s">
        <v>310</v>
      </c>
      <c r="I62" s="88">
        <v>22</v>
      </c>
      <c r="K62" s="52" t="s">
        <v>137</v>
      </c>
    </row>
    <row r="63" spans="6:11" ht="13.15" customHeight="1" x14ac:dyDescent="0.15">
      <c r="F63" s="102" t="s">
        <v>311</v>
      </c>
      <c r="G63" s="88" t="s">
        <v>312</v>
      </c>
      <c r="I63" s="88">
        <v>23</v>
      </c>
      <c r="K63" s="52" t="s">
        <v>138</v>
      </c>
    </row>
    <row r="64" spans="6:11" ht="13.15" customHeight="1" x14ac:dyDescent="0.15">
      <c r="F64" s="102" t="s">
        <v>313</v>
      </c>
      <c r="G64" s="88" t="s">
        <v>314</v>
      </c>
      <c r="I64" s="88">
        <v>24</v>
      </c>
      <c r="K64" s="52" t="s">
        <v>139</v>
      </c>
    </row>
    <row r="65" spans="6:11" ht="13.15" customHeight="1" x14ac:dyDescent="0.15">
      <c r="F65" s="102" t="s">
        <v>315</v>
      </c>
      <c r="G65" s="88" t="s">
        <v>316</v>
      </c>
      <c r="I65" s="88">
        <v>25</v>
      </c>
      <c r="K65" s="52" t="s">
        <v>140</v>
      </c>
    </row>
    <row r="66" spans="6:11" ht="13.15" customHeight="1" x14ac:dyDescent="0.15">
      <c r="F66" s="102" t="s">
        <v>317</v>
      </c>
      <c r="G66" s="88" t="s">
        <v>318</v>
      </c>
      <c r="I66" s="88">
        <v>26</v>
      </c>
      <c r="K66" s="52" t="s">
        <v>141</v>
      </c>
    </row>
    <row r="67" spans="6:11" ht="13.15" customHeight="1" x14ac:dyDescent="0.15">
      <c r="F67" s="102" t="s">
        <v>319</v>
      </c>
      <c r="G67" s="88" t="s">
        <v>320</v>
      </c>
      <c r="I67" s="88">
        <v>27</v>
      </c>
      <c r="K67" s="52" t="s">
        <v>142</v>
      </c>
    </row>
    <row r="68" spans="6:11" ht="13.15" customHeight="1" x14ac:dyDescent="0.15">
      <c r="F68" s="102" t="s">
        <v>321</v>
      </c>
      <c r="G68" s="88" t="s">
        <v>322</v>
      </c>
      <c r="I68" s="88">
        <v>28</v>
      </c>
      <c r="K68" s="52" t="s">
        <v>143</v>
      </c>
    </row>
    <row r="69" spans="6:11" ht="13.15" customHeight="1" x14ac:dyDescent="0.15">
      <c r="F69" s="102" t="s">
        <v>323</v>
      </c>
      <c r="G69" s="88" t="s">
        <v>324</v>
      </c>
      <c r="I69" s="88">
        <v>29</v>
      </c>
      <c r="K69" s="52" t="s">
        <v>144</v>
      </c>
    </row>
    <row r="70" spans="6:11" ht="13.15" customHeight="1" x14ac:dyDescent="0.15">
      <c r="F70" s="102" t="s">
        <v>325</v>
      </c>
      <c r="G70" s="88" t="s">
        <v>326</v>
      </c>
      <c r="I70" s="88">
        <v>30</v>
      </c>
      <c r="K70" s="52" t="s">
        <v>145</v>
      </c>
    </row>
    <row r="71" spans="6:11" ht="13.15" customHeight="1" x14ac:dyDescent="0.15">
      <c r="F71" s="102" t="s">
        <v>327</v>
      </c>
      <c r="G71" s="88" t="s">
        <v>328</v>
      </c>
      <c r="I71" s="88">
        <v>31</v>
      </c>
      <c r="K71" s="52" t="s">
        <v>146</v>
      </c>
    </row>
    <row r="72" spans="6:11" ht="13.15" customHeight="1" x14ac:dyDescent="0.15">
      <c r="F72" s="102" t="s">
        <v>329</v>
      </c>
      <c r="G72" s="88" t="s">
        <v>330</v>
      </c>
      <c r="K72" s="52" t="s">
        <v>147</v>
      </c>
    </row>
    <row r="73" spans="6:11" ht="13.15" customHeight="1" x14ac:dyDescent="0.15">
      <c r="F73" s="102" t="s">
        <v>331</v>
      </c>
      <c r="G73" s="88" t="s">
        <v>332</v>
      </c>
      <c r="K73" s="52" t="s">
        <v>148</v>
      </c>
    </row>
    <row r="74" spans="6:11" ht="13.15" customHeight="1" x14ac:dyDescent="0.15">
      <c r="F74" s="102" t="s">
        <v>333</v>
      </c>
      <c r="G74" s="88" t="s">
        <v>334</v>
      </c>
      <c r="K74" s="52" t="s">
        <v>149</v>
      </c>
    </row>
    <row r="75" spans="6:11" ht="13.15" customHeight="1" x14ac:dyDescent="0.15">
      <c r="F75" s="102" t="s">
        <v>335</v>
      </c>
      <c r="G75" s="88" t="s">
        <v>336</v>
      </c>
      <c r="K75" s="52" t="s">
        <v>150</v>
      </c>
    </row>
    <row r="76" spans="6:11" ht="13.15" customHeight="1" x14ac:dyDescent="0.15">
      <c r="F76" s="102" t="s">
        <v>337</v>
      </c>
      <c r="G76" s="88" t="s">
        <v>338</v>
      </c>
      <c r="K76" s="52" t="s">
        <v>151</v>
      </c>
    </row>
    <row r="77" spans="6:11" ht="13.15" customHeight="1" x14ac:dyDescent="0.15">
      <c r="F77" s="102" t="s">
        <v>339</v>
      </c>
      <c r="G77" s="88" t="s">
        <v>340</v>
      </c>
      <c r="K77" s="52" t="s">
        <v>152</v>
      </c>
    </row>
    <row r="78" spans="6:11" ht="13.15" customHeight="1" x14ac:dyDescent="0.15">
      <c r="F78" s="102" t="s">
        <v>341</v>
      </c>
      <c r="G78" s="88" t="s">
        <v>342</v>
      </c>
      <c r="K78" s="52" t="s">
        <v>153</v>
      </c>
    </row>
    <row r="79" spans="6:11" ht="13.15" customHeight="1" x14ac:dyDescent="0.15">
      <c r="F79" s="102" t="s">
        <v>343</v>
      </c>
      <c r="G79" s="88" t="s">
        <v>344</v>
      </c>
      <c r="K79" s="52" t="s">
        <v>154</v>
      </c>
    </row>
    <row r="80" spans="6:11" ht="13.15" customHeight="1" x14ac:dyDescent="0.15">
      <c r="F80" s="102" t="s">
        <v>345</v>
      </c>
      <c r="G80" s="88" t="s">
        <v>346</v>
      </c>
      <c r="K80" s="52" t="s">
        <v>155</v>
      </c>
    </row>
    <row r="81" spans="6:11" ht="13.15" customHeight="1" x14ac:dyDescent="0.15">
      <c r="F81" s="102" t="s">
        <v>347</v>
      </c>
      <c r="G81" s="88" t="s">
        <v>258</v>
      </c>
      <c r="K81" s="52" t="s">
        <v>156</v>
      </c>
    </row>
    <row r="82" spans="6:11" ht="13.15" customHeight="1" x14ac:dyDescent="0.15">
      <c r="F82" s="102" t="s">
        <v>348</v>
      </c>
      <c r="G82" s="88" t="s">
        <v>259</v>
      </c>
      <c r="K82" s="52" t="s">
        <v>157</v>
      </c>
    </row>
    <row r="83" spans="6:11" ht="13.15" customHeight="1" x14ac:dyDescent="0.15">
      <c r="F83" s="102" t="s">
        <v>349</v>
      </c>
      <c r="G83" s="88" t="s">
        <v>350</v>
      </c>
      <c r="K83" s="52" t="s">
        <v>158</v>
      </c>
    </row>
    <row r="84" spans="6:11" ht="13.15" customHeight="1" x14ac:dyDescent="0.15">
      <c r="F84" s="102" t="s">
        <v>351</v>
      </c>
      <c r="G84" s="88" t="s">
        <v>352</v>
      </c>
      <c r="K84" s="52" t="s">
        <v>159</v>
      </c>
    </row>
    <row r="85" spans="6:11" ht="13.15" customHeight="1" x14ac:dyDescent="0.15">
      <c r="F85" s="102" t="s">
        <v>353</v>
      </c>
      <c r="G85" s="88" t="s">
        <v>354</v>
      </c>
      <c r="K85" s="52" t="s">
        <v>160</v>
      </c>
    </row>
    <row r="86" spans="6:11" ht="13.15" customHeight="1" x14ac:dyDescent="0.15">
      <c r="F86" s="102" t="s">
        <v>355</v>
      </c>
      <c r="G86" s="88" t="s">
        <v>356</v>
      </c>
      <c r="K86" s="52" t="s">
        <v>161</v>
      </c>
    </row>
    <row r="87" spans="6:11" ht="13.15" customHeight="1" x14ac:dyDescent="0.15">
      <c r="F87" s="102" t="s">
        <v>357</v>
      </c>
      <c r="G87" s="88" t="s">
        <v>358</v>
      </c>
      <c r="K87" s="52" t="s">
        <v>162</v>
      </c>
    </row>
    <row r="88" spans="6:11" ht="13.15" customHeight="1" x14ac:dyDescent="0.15">
      <c r="F88" s="102" t="s">
        <v>359</v>
      </c>
      <c r="G88" s="88" t="s">
        <v>360</v>
      </c>
    </row>
    <row r="89" spans="6:11" ht="13.15" customHeight="1" x14ac:dyDescent="0.15">
      <c r="F89" s="102" t="s">
        <v>361</v>
      </c>
      <c r="G89" s="88" t="s">
        <v>362</v>
      </c>
    </row>
    <row r="90" spans="6:11" ht="13.15" customHeight="1" x14ac:dyDescent="0.15">
      <c r="F90" s="102" t="s">
        <v>363</v>
      </c>
      <c r="G90" s="88" t="s">
        <v>364</v>
      </c>
    </row>
    <row r="91" spans="6:11" ht="13.15" customHeight="1" x14ac:dyDescent="0.15">
      <c r="F91" s="102" t="s">
        <v>365</v>
      </c>
      <c r="G91" s="88" t="s">
        <v>366</v>
      </c>
    </row>
    <row r="92" spans="6:11" ht="13.15" customHeight="1" x14ac:dyDescent="0.15">
      <c r="F92" s="102" t="s">
        <v>367</v>
      </c>
      <c r="G92" s="88" t="s">
        <v>368</v>
      </c>
    </row>
    <row r="93" spans="6:11" ht="13.15" customHeight="1" x14ac:dyDescent="0.15">
      <c r="F93" s="102" t="s">
        <v>369</v>
      </c>
      <c r="G93" s="88" t="s">
        <v>370</v>
      </c>
    </row>
    <row r="94" spans="6:11" ht="13.15" customHeight="1" x14ac:dyDescent="0.15">
      <c r="F94" s="102" t="s">
        <v>371</v>
      </c>
      <c r="G94" s="88" t="s">
        <v>372</v>
      </c>
    </row>
    <row r="95" spans="6:11" ht="13.15" customHeight="1" x14ac:dyDescent="0.15">
      <c r="F95" s="102" t="s">
        <v>373</v>
      </c>
      <c r="G95" s="88" t="s">
        <v>374</v>
      </c>
    </row>
    <row r="96" spans="6:11" ht="13.15" customHeight="1" x14ac:dyDescent="0.15">
      <c r="F96" s="102" t="s">
        <v>375</v>
      </c>
      <c r="G96" s="88" t="s">
        <v>376</v>
      </c>
    </row>
    <row r="97" spans="6:7" ht="13.15" customHeight="1" x14ac:dyDescent="0.15">
      <c r="F97" s="102" t="s">
        <v>377</v>
      </c>
      <c r="G97" s="88" t="s">
        <v>378</v>
      </c>
    </row>
    <row r="98" spans="6:7" ht="13.15" customHeight="1" x14ac:dyDescent="0.15">
      <c r="F98" s="102" t="s">
        <v>379</v>
      </c>
      <c r="G98" s="88" t="s">
        <v>380</v>
      </c>
    </row>
    <row r="99" spans="6:7" ht="13.15" customHeight="1" x14ac:dyDescent="0.15">
      <c r="F99" s="102" t="s">
        <v>381</v>
      </c>
      <c r="G99" s="88" t="s">
        <v>382</v>
      </c>
    </row>
    <row r="100" spans="6:7" ht="13.15" customHeight="1" x14ac:dyDescent="0.15">
      <c r="F100" s="102" t="s">
        <v>383</v>
      </c>
      <c r="G100" s="88" t="s">
        <v>384</v>
      </c>
    </row>
    <row r="101" spans="6:7" ht="13.15" customHeight="1" x14ac:dyDescent="0.15">
      <c r="F101" s="102" t="s">
        <v>385</v>
      </c>
      <c r="G101" s="88" t="s">
        <v>386</v>
      </c>
    </row>
    <row r="102" spans="6:7" ht="13.15" customHeight="1" x14ac:dyDescent="0.15">
      <c r="F102" s="102" t="s">
        <v>387</v>
      </c>
      <c r="G102" s="88" t="s">
        <v>388</v>
      </c>
    </row>
    <row r="103" spans="6:7" ht="13.15" customHeight="1" x14ac:dyDescent="0.15">
      <c r="F103" s="102" t="s">
        <v>389</v>
      </c>
      <c r="G103" s="88" t="s">
        <v>390</v>
      </c>
    </row>
    <row r="104" spans="6:7" ht="13.15" customHeight="1" x14ac:dyDescent="0.15">
      <c r="F104" s="102" t="s">
        <v>391</v>
      </c>
      <c r="G104" s="88" t="s">
        <v>392</v>
      </c>
    </row>
    <row r="105" spans="6:7" ht="13.15" customHeight="1" x14ac:dyDescent="0.15">
      <c r="F105" s="102" t="s">
        <v>393</v>
      </c>
      <c r="G105" s="88" t="s">
        <v>394</v>
      </c>
    </row>
    <row r="106" spans="6:7" ht="13.15" customHeight="1" x14ac:dyDescent="0.15">
      <c r="F106" s="102" t="s">
        <v>395</v>
      </c>
      <c r="G106" s="88" t="s">
        <v>396</v>
      </c>
    </row>
    <row r="107" spans="6:7" ht="13.15" customHeight="1" x14ac:dyDescent="0.15">
      <c r="F107" s="102" t="s">
        <v>397</v>
      </c>
      <c r="G107" s="88" t="s">
        <v>398</v>
      </c>
    </row>
    <row r="108" spans="6:7" ht="13.15" customHeight="1" x14ac:dyDescent="0.15">
      <c r="F108" s="102" t="s">
        <v>399</v>
      </c>
      <c r="G108" s="88" t="s">
        <v>400</v>
      </c>
    </row>
    <row r="109" spans="6:7" ht="13.15" customHeight="1" x14ac:dyDescent="0.15">
      <c r="F109" s="102" t="s">
        <v>401</v>
      </c>
      <c r="G109" s="88" t="s">
        <v>402</v>
      </c>
    </row>
    <row r="110" spans="6:7" ht="13.15" customHeight="1" x14ac:dyDescent="0.15">
      <c r="F110" s="102" t="s">
        <v>403</v>
      </c>
      <c r="G110" s="88" t="s">
        <v>404</v>
      </c>
    </row>
    <row r="111" spans="6:7" ht="13.15" customHeight="1" x14ac:dyDescent="0.15">
      <c r="F111" s="102" t="s">
        <v>405</v>
      </c>
      <c r="G111" s="88" t="s">
        <v>406</v>
      </c>
    </row>
    <row r="112" spans="6:7" ht="13.15" customHeight="1" x14ac:dyDescent="0.15">
      <c r="F112" s="102" t="s">
        <v>407</v>
      </c>
      <c r="G112" s="88" t="s">
        <v>408</v>
      </c>
    </row>
    <row r="113" spans="6:7" ht="13.15" customHeight="1" x14ac:dyDescent="0.15">
      <c r="F113" s="102" t="s">
        <v>409</v>
      </c>
      <c r="G113" s="88" t="s">
        <v>410</v>
      </c>
    </row>
    <row r="114" spans="6:7" ht="13.15" customHeight="1" x14ac:dyDescent="0.15">
      <c r="F114" s="102" t="s">
        <v>411</v>
      </c>
      <c r="G114" s="88" t="s">
        <v>412</v>
      </c>
    </row>
    <row r="115" spans="6:7" ht="13.15" customHeight="1" x14ac:dyDescent="0.15">
      <c r="F115" s="102" t="s">
        <v>413</v>
      </c>
      <c r="G115" s="88" t="s">
        <v>414</v>
      </c>
    </row>
    <row r="116" spans="6:7" ht="13.15" customHeight="1" x14ac:dyDescent="0.15">
      <c r="F116" s="102" t="s">
        <v>415</v>
      </c>
      <c r="G116" s="88" t="s">
        <v>416</v>
      </c>
    </row>
    <row r="117" spans="6:7" ht="13.15" customHeight="1" x14ac:dyDescent="0.15">
      <c r="F117" s="102" t="s">
        <v>417</v>
      </c>
      <c r="G117" s="88" t="s">
        <v>418</v>
      </c>
    </row>
    <row r="118" spans="6:7" ht="13.15" customHeight="1" x14ac:dyDescent="0.15">
      <c r="F118" s="102" t="s">
        <v>419</v>
      </c>
      <c r="G118" s="88" t="s">
        <v>420</v>
      </c>
    </row>
    <row r="119" spans="6:7" ht="13.15" customHeight="1" x14ac:dyDescent="0.15">
      <c r="F119" s="102" t="s">
        <v>421</v>
      </c>
      <c r="G119" s="88" t="s">
        <v>422</v>
      </c>
    </row>
    <row r="120" spans="6:7" ht="13.15" customHeight="1" x14ac:dyDescent="0.15">
      <c r="F120" s="102" t="s">
        <v>423</v>
      </c>
      <c r="G120" s="88" t="s">
        <v>424</v>
      </c>
    </row>
    <row r="121" spans="6:7" ht="13.15" customHeight="1" x14ac:dyDescent="0.15">
      <c r="F121" s="102" t="s">
        <v>425</v>
      </c>
      <c r="G121" s="88" t="s">
        <v>426</v>
      </c>
    </row>
    <row r="122" spans="6:7" ht="13.15" customHeight="1" x14ac:dyDescent="0.15">
      <c r="F122" s="102" t="s">
        <v>427</v>
      </c>
      <c r="G122" s="88" t="s">
        <v>428</v>
      </c>
    </row>
    <row r="123" spans="6:7" ht="13.15" customHeight="1" x14ac:dyDescent="0.15">
      <c r="F123" s="102" t="s">
        <v>429</v>
      </c>
      <c r="G123" s="88" t="s">
        <v>430</v>
      </c>
    </row>
    <row r="124" spans="6:7" ht="13.15" customHeight="1" x14ac:dyDescent="0.15">
      <c r="F124" s="102" t="s">
        <v>431</v>
      </c>
      <c r="G124" s="88" t="s">
        <v>432</v>
      </c>
    </row>
    <row r="125" spans="6:7" ht="13.15" customHeight="1" x14ac:dyDescent="0.15">
      <c r="F125" s="102" t="s">
        <v>433</v>
      </c>
      <c r="G125" s="88" t="s">
        <v>434</v>
      </c>
    </row>
    <row r="126" spans="6:7" ht="13.15" customHeight="1" x14ac:dyDescent="0.15">
      <c r="F126" s="102" t="s">
        <v>435</v>
      </c>
      <c r="G126" s="88" t="s">
        <v>436</v>
      </c>
    </row>
    <row r="127" spans="6:7" ht="13.15" customHeight="1" x14ac:dyDescent="0.15">
      <c r="F127" s="102" t="s">
        <v>437</v>
      </c>
      <c r="G127" s="88" t="s">
        <v>438</v>
      </c>
    </row>
    <row r="128" spans="6:7" ht="13.15" customHeight="1" x14ac:dyDescent="0.15">
      <c r="F128" s="102" t="s">
        <v>439</v>
      </c>
      <c r="G128" s="88" t="s">
        <v>440</v>
      </c>
    </row>
    <row r="129" spans="6:7" ht="13.15" customHeight="1" x14ac:dyDescent="0.15">
      <c r="F129" s="102" t="s">
        <v>441</v>
      </c>
      <c r="G129" s="88" t="s">
        <v>442</v>
      </c>
    </row>
    <row r="130" spans="6:7" ht="13.15" customHeight="1" x14ac:dyDescent="0.15">
      <c r="F130" s="102" t="s">
        <v>443</v>
      </c>
      <c r="G130" s="88" t="s">
        <v>444</v>
      </c>
    </row>
    <row r="131" spans="6:7" ht="13.15" customHeight="1" x14ac:dyDescent="0.15">
      <c r="F131" s="102" t="s">
        <v>445</v>
      </c>
      <c r="G131" s="88" t="s">
        <v>446</v>
      </c>
    </row>
    <row r="132" spans="6:7" ht="13.15" customHeight="1" x14ac:dyDescent="0.15">
      <c r="F132" s="102" t="s">
        <v>447</v>
      </c>
      <c r="G132" s="88" t="s">
        <v>448</v>
      </c>
    </row>
    <row r="133" spans="6:7" ht="13.15" customHeight="1" x14ac:dyDescent="0.15">
      <c r="F133" s="102" t="s">
        <v>449</v>
      </c>
      <c r="G133" s="88" t="s">
        <v>450</v>
      </c>
    </row>
    <row r="134" spans="6:7" ht="13.15" customHeight="1" x14ac:dyDescent="0.15">
      <c r="F134" s="102" t="s">
        <v>451</v>
      </c>
      <c r="G134" s="88" t="s">
        <v>260</v>
      </c>
    </row>
    <row r="135" spans="6:7" ht="13.15" customHeight="1" x14ac:dyDescent="0.15">
      <c r="F135" s="102" t="s">
        <v>452</v>
      </c>
      <c r="G135" s="88" t="s">
        <v>261</v>
      </c>
    </row>
    <row r="136" spans="6:7" ht="13.15" customHeight="1" x14ac:dyDescent="0.15">
      <c r="F136" s="102" t="s">
        <v>453</v>
      </c>
      <c r="G136" s="88" t="s">
        <v>262</v>
      </c>
    </row>
    <row r="137" spans="6:7" ht="13.15" customHeight="1" x14ac:dyDescent="0.15">
      <c r="F137" s="102" t="s">
        <v>454</v>
      </c>
      <c r="G137" s="88" t="s">
        <v>263</v>
      </c>
    </row>
    <row r="138" spans="6:7" ht="13.15" customHeight="1" x14ac:dyDescent="0.15">
      <c r="F138" s="102" t="s">
        <v>455</v>
      </c>
      <c r="G138" s="88" t="s">
        <v>264</v>
      </c>
    </row>
    <row r="139" spans="6:7" ht="13.15" customHeight="1" x14ac:dyDescent="0.15">
      <c r="F139" s="102" t="s">
        <v>456</v>
      </c>
      <c r="G139" s="88" t="s">
        <v>265</v>
      </c>
    </row>
    <row r="140" spans="6:7" ht="13.15" customHeight="1" x14ac:dyDescent="0.15">
      <c r="F140" s="102" t="s">
        <v>457</v>
      </c>
      <c r="G140" s="88" t="s">
        <v>458</v>
      </c>
    </row>
    <row r="141" spans="6:7" ht="13.15" customHeight="1" x14ac:dyDescent="0.15">
      <c r="F141" s="102" t="s">
        <v>459</v>
      </c>
      <c r="G141" s="88" t="s">
        <v>460</v>
      </c>
    </row>
    <row r="142" spans="6:7" ht="13.15" customHeight="1" x14ac:dyDescent="0.15">
      <c r="F142" s="102" t="s">
        <v>461</v>
      </c>
      <c r="G142" s="88" t="s">
        <v>462</v>
      </c>
    </row>
    <row r="143" spans="6:7" ht="13.15" customHeight="1" x14ac:dyDescent="0.15">
      <c r="F143" s="102" t="s">
        <v>463</v>
      </c>
      <c r="G143" s="88" t="s">
        <v>464</v>
      </c>
    </row>
    <row r="144" spans="6:7" ht="13.15" customHeight="1" x14ac:dyDescent="0.15">
      <c r="F144" s="102" t="s">
        <v>465</v>
      </c>
      <c r="G144" s="88" t="s">
        <v>466</v>
      </c>
    </row>
    <row r="145" spans="6:7" ht="13.15" customHeight="1" x14ac:dyDescent="0.15">
      <c r="F145" s="102" t="s">
        <v>467</v>
      </c>
      <c r="G145" s="88" t="s">
        <v>468</v>
      </c>
    </row>
    <row r="146" spans="6:7" ht="13.15" customHeight="1" x14ac:dyDescent="0.15">
      <c r="F146" s="102" t="s">
        <v>469</v>
      </c>
      <c r="G146" s="88" t="s">
        <v>470</v>
      </c>
    </row>
    <row r="147" spans="6:7" ht="13.15" customHeight="1" x14ac:dyDescent="0.15">
      <c r="F147" s="102" t="s">
        <v>471</v>
      </c>
      <c r="G147" s="88" t="s">
        <v>472</v>
      </c>
    </row>
    <row r="148" spans="6:7" ht="13.15" customHeight="1" x14ac:dyDescent="0.15">
      <c r="F148" s="102" t="s">
        <v>473</v>
      </c>
      <c r="G148" s="88" t="s">
        <v>474</v>
      </c>
    </row>
    <row r="149" spans="6:7" ht="13.15" customHeight="1" x14ac:dyDescent="0.15">
      <c r="F149" s="102" t="s">
        <v>475</v>
      </c>
      <c r="G149" s="88" t="s">
        <v>476</v>
      </c>
    </row>
    <row r="150" spans="6:7" ht="13.15" customHeight="1" x14ac:dyDescent="0.15">
      <c r="F150" s="102" t="s">
        <v>477</v>
      </c>
      <c r="G150" s="88" t="s">
        <v>478</v>
      </c>
    </row>
    <row r="151" spans="6:7" ht="13.15" customHeight="1" x14ac:dyDescent="0.15">
      <c r="F151" s="102" t="s">
        <v>479</v>
      </c>
      <c r="G151" s="88" t="s">
        <v>480</v>
      </c>
    </row>
    <row r="152" spans="6:7" ht="13.15" customHeight="1" x14ac:dyDescent="0.15">
      <c r="F152" s="102" t="s">
        <v>481</v>
      </c>
      <c r="G152" s="88" t="s">
        <v>482</v>
      </c>
    </row>
    <row r="153" spans="6:7" ht="13.15" customHeight="1" x14ac:dyDescent="0.15">
      <c r="F153" s="102" t="s">
        <v>483</v>
      </c>
      <c r="G153" s="88" t="s">
        <v>484</v>
      </c>
    </row>
    <row r="154" spans="6:7" ht="13.15" customHeight="1" x14ac:dyDescent="0.15">
      <c r="F154" s="102" t="s">
        <v>485</v>
      </c>
      <c r="G154" s="88" t="s">
        <v>486</v>
      </c>
    </row>
  </sheetData>
  <mergeCells count="10">
    <mergeCell ref="O9:O10"/>
    <mergeCell ref="F30:I30"/>
    <mergeCell ref="B5:L5"/>
    <mergeCell ref="B9:B10"/>
    <mergeCell ref="C9:D9"/>
    <mergeCell ref="E9:F9"/>
    <mergeCell ref="G9:I9"/>
    <mergeCell ref="J9:J10"/>
    <mergeCell ref="K9:L10"/>
    <mergeCell ref="G10:I10"/>
  </mergeCells>
  <phoneticPr fontId="2"/>
  <conditionalFormatting sqref="O1:O1048576">
    <cfRule type="cellIs" dxfId="6" priority="1" operator="equal">
      <formula>"NG"</formula>
    </cfRule>
  </conditionalFormatting>
  <dataValidations count="10">
    <dataValidation type="whole" imeMode="halfAlpha" allowBlank="1" showInputMessage="1" showErrorMessage="1" sqref="J7">
      <formula1>1</formula1>
      <formula2>31</formula2>
    </dataValidation>
    <dataValidation type="whole" imeMode="halfAlpha" allowBlank="1" showInputMessage="1" showErrorMessage="1" sqref="H7">
      <formula1>1</formula1>
      <formula2>12</formula2>
    </dataValidation>
    <dataValidation type="whole" imeMode="halfAlpha" operator="greaterThanOrEqual" allowBlank="1" showInputMessage="1" showErrorMessage="1" prompt="西暦４ケタ（半角数字）で入力" sqref="F7">
      <formula1>2020</formula1>
    </dataValidation>
    <dataValidation type="list" allowBlank="1" showInputMessage="1" showErrorMessage="1" prompt="都道府県をプルダウン選択" sqref="K11:K20">
      <formula1>$K$40:$K$87</formula1>
    </dataValidation>
    <dataValidation type="list" allowBlank="1" showInputMessage="1" showErrorMessage="1" prompt="日をプルダウン選択" sqref="I11:I20">
      <formula1>$I$41:$I$70</formula1>
    </dataValidation>
    <dataValidation type="list" allowBlank="1" showInputMessage="1" showErrorMessage="1" prompt="月をプルダウン選択" sqref="H11:H20">
      <formula1>$H$41:$H$52</formula1>
    </dataValidation>
    <dataValidation imeMode="halfKatakana" allowBlank="1" showInputMessage="1" showErrorMessage="1" prompt="半角ｶﾅで入力" sqref="E11:F20"/>
    <dataValidation type="list" allowBlank="1" showInputMessage="1" showErrorMessage="1" sqref="J11:J20">
      <formula1>"男,女"</formula1>
    </dataValidation>
    <dataValidation type="list" allowBlank="1" showInputMessage="1" showErrorMessage="1" prompt="年をプルダウン選択" sqref="G11:G20">
      <formula1>$G$41:$G$154</formula1>
    </dataValidation>
    <dataValidation allowBlank="1" showInputMessage="1" showErrorMessage="1" prompt="都道府県をプルダウン選択" sqref="F26:G26"/>
  </dataValidation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view="pageBreakPreview" zoomScale="71" zoomScaleNormal="100" zoomScaleSheetLayoutView="71" workbookViewId="0">
      <pane xSplit="1" ySplit="4" topLeftCell="B5" activePane="bottomRight" state="frozen"/>
      <selection pane="topRight" activeCell="B1" sqref="B1"/>
      <selection pane="bottomLeft" activeCell="A3" sqref="A3"/>
      <selection pane="bottomRight" activeCell="R35" sqref="R35"/>
    </sheetView>
  </sheetViews>
  <sheetFormatPr defaultColWidth="8.875" defaultRowHeight="13.5" x14ac:dyDescent="0.15"/>
  <cols>
    <col min="1" max="1" width="1" style="1" customWidth="1"/>
    <col min="2" max="2" width="3.5" style="1" customWidth="1"/>
    <col min="3" max="3" width="8.875" style="1" customWidth="1"/>
    <col min="4" max="4" width="17.625" style="1" customWidth="1"/>
    <col min="5" max="6" width="9.375" style="1" customWidth="1"/>
    <col min="7" max="7" width="7.25" style="2" customWidth="1"/>
    <col min="8" max="8" width="4.875" style="1" customWidth="1"/>
    <col min="9" max="10" width="9.375" style="1" customWidth="1"/>
    <col min="11" max="11" width="7.5" style="1" customWidth="1"/>
    <col min="12" max="12" width="6.25" style="30" customWidth="1"/>
    <col min="13" max="14" width="9.375" style="1" customWidth="1"/>
    <col min="15" max="15" width="1" style="1" customWidth="1"/>
    <col min="16" max="16384" width="8.875" style="1"/>
  </cols>
  <sheetData>
    <row r="1" spans="2:16" ht="15" customHeight="1" x14ac:dyDescent="0.15">
      <c r="N1" s="38" t="str">
        <f>IF(交付申請書!N15="","",交付申請書!N15)</f>
        <v/>
      </c>
    </row>
    <row r="2" spans="2:16" ht="15" customHeight="1" x14ac:dyDescent="0.15">
      <c r="B2" s="52"/>
      <c r="M2" s="38"/>
    </row>
    <row r="3" spans="2:16" ht="17.25" x14ac:dyDescent="0.15">
      <c r="B3" s="300" t="s">
        <v>564</v>
      </c>
      <c r="C3" s="300"/>
      <c r="D3" s="300"/>
      <c r="E3" s="300"/>
      <c r="F3" s="300"/>
      <c r="G3" s="300"/>
      <c r="H3" s="300"/>
      <c r="I3" s="300"/>
      <c r="J3" s="300"/>
      <c r="K3" s="300"/>
      <c r="L3" s="300"/>
      <c r="M3" s="300"/>
      <c r="N3" s="300"/>
      <c r="P3" s="40" t="s">
        <v>570</v>
      </c>
    </row>
    <row r="4" spans="2:16" ht="15" customHeight="1" x14ac:dyDescent="0.15"/>
    <row r="5" spans="2:16" ht="66.599999999999994" customHeight="1" x14ac:dyDescent="0.15">
      <c r="B5" s="302" t="s">
        <v>565</v>
      </c>
      <c r="C5" s="302"/>
      <c r="D5" s="302"/>
      <c r="E5" s="302"/>
      <c r="F5" s="302"/>
      <c r="G5" s="302"/>
      <c r="H5" s="302"/>
      <c r="I5" s="302"/>
      <c r="J5" s="302"/>
      <c r="K5" s="302"/>
      <c r="L5" s="302"/>
      <c r="M5" s="302"/>
      <c r="N5" s="302"/>
    </row>
    <row r="6" spans="2:16" ht="29.25" customHeight="1" x14ac:dyDescent="0.15">
      <c r="B6" s="301" t="s">
        <v>185</v>
      </c>
      <c r="C6" s="301"/>
      <c r="D6" s="301"/>
      <c r="E6" s="282" t="s">
        <v>186</v>
      </c>
      <c r="F6" s="283"/>
      <c r="G6" s="283"/>
      <c r="H6" s="284" t="s">
        <v>235</v>
      </c>
      <c r="I6" s="284"/>
      <c r="J6" s="284"/>
      <c r="K6" s="285" t="s">
        <v>232</v>
      </c>
      <c r="L6" s="285"/>
      <c r="M6" s="285"/>
      <c r="N6" s="285"/>
    </row>
    <row r="7" spans="2:16" ht="71.25" customHeight="1" x14ac:dyDescent="0.15">
      <c r="B7" s="301"/>
      <c r="C7" s="301"/>
      <c r="D7" s="301"/>
      <c r="E7" s="27" t="s">
        <v>237</v>
      </c>
      <c r="F7" s="28" t="s">
        <v>566</v>
      </c>
      <c r="G7" s="25" t="s">
        <v>230</v>
      </c>
      <c r="H7" s="3" t="s">
        <v>236</v>
      </c>
      <c r="I7" s="27" t="s">
        <v>238</v>
      </c>
      <c r="J7" s="24" t="s">
        <v>567</v>
      </c>
      <c r="K7" s="4" t="s">
        <v>239</v>
      </c>
      <c r="L7" s="3" t="s">
        <v>240</v>
      </c>
      <c r="M7" s="27" t="s">
        <v>242</v>
      </c>
      <c r="N7" s="24" t="s">
        <v>568</v>
      </c>
    </row>
    <row r="8" spans="2:16" ht="22.5" customHeight="1" x14ac:dyDescent="0.15">
      <c r="B8" s="295" t="s">
        <v>187</v>
      </c>
      <c r="C8" s="290" t="s">
        <v>188</v>
      </c>
      <c r="D8" s="291"/>
      <c r="E8" s="29"/>
      <c r="F8" s="29"/>
      <c r="G8" s="5" t="s">
        <v>189</v>
      </c>
      <c r="H8" s="6">
        <v>38.200000000000003</v>
      </c>
      <c r="I8" s="41">
        <f>E8*$H8*0.0258</f>
        <v>0</v>
      </c>
      <c r="J8" s="41">
        <f>F8*$H8*0.0258</f>
        <v>0</v>
      </c>
      <c r="K8" s="7">
        <v>1.8700000000000001E-2</v>
      </c>
      <c r="L8" s="31" t="s">
        <v>241</v>
      </c>
      <c r="M8" s="46">
        <f>E8*$H8*$K8*44/12</f>
        <v>0</v>
      </c>
      <c r="N8" s="46">
        <f>F8*$H8*$K8*44/12</f>
        <v>0</v>
      </c>
    </row>
    <row r="9" spans="2:16" ht="22.5" customHeight="1" x14ac:dyDescent="0.15">
      <c r="B9" s="296"/>
      <c r="C9" s="290" t="s">
        <v>190</v>
      </c>
      <c r="D9" s="291"/>
      <c r="E9" s="29"/>
      <c r="F9" s="29"/>
      <c r="G9" s="5" t="s">
        <v>189</v>
      </c>
      <c r="H9" s="6">
        <v>35.299999999999997</v>
      </c>
      <c r="I9" s="41">
        <f t="shared" ref="I9:J29" si="0">E9*$H9*0.0258</f>
        <v>0</v>
      </c>
      <c r="J9" s="41">
        <f t="shared" si="0"/>
        <v>0</v>
      </c>
      <c r="K9" s="7">
        <v>1.84E-2</v>
      </c>
      <c r="L9" s="31" t="s">
        <v>241</v>
      </c>
      <c r="M9" s="46">
        <f t="shared" ref="M9:N30" si="1">E9*$H9*$K9*44/12</f>
        <v>0</v>
      </c>
      <c r="N9" s="46">
        <f t="shared" si="1"/>
        <v>0</v>
      </c>
    </row>
    <row r="10" spans="2:16" ht="22.5" customHeight="1" x14ac:dyDescent="0.15">
      <c r="B10" s="296"/>
      <c r="C10" s="290" t="s">
        <v>191</v>
      </c>
      <c r="D10" s="291"/>
      <c r="E10" s="29"/>
      <c r="F10" s="29"/>
      <c r="G10" s="5" t="s">
        <v>189</v>
      </c>
      <c r="H10" s="6">
        <v>34.6</v>
      </c>
      <c r="I10" s="41">
        <f t="shared" si="0"/>
        <v>0</v>
      </c>
      <c r="J10" s="41">
        <f t="shared" si="0"/>
        <v>0</v>
      </c>
      <c r="K10" s="7">
        <v>1.83E-2</v>
      </c>
      <c r="L10" s="31" t="s">
        <v>241</v>
      </c>
      <c r="M10" s="46">
        <f t="shared" si="1"/>
        <v>0</v>
      </c>
      <c r="N10" s="46">
        <f t="shared" si="1"/>
        <v>0</v>
      </c>
    </row>
    <row r="11" spans="2:16" ht="22.5" customHeight="1" x14ac:dyDescent="0.15">
      <c r="B11" s="296"/>
      <c r="C11" s="290" t="s">
        <v>192</v>
      </c>
      <c r="D11" s="291"/>
      <c r="E11" s="29"/>
      <c r="F11" s="29"/>
      <c r="G11" s="5" t="s">
        <v>189</v>
      </c>
      <c r="H11" s="6">
        <v>33.6</v>
      </c>
      <c r="I11" s="41">
        <f t="shared" si="0"/>
        <v>0</v>
      </c>
      <c r="J11" s="41">
        <f t="shared" si="0"/>
        <v>0</v>
      </c>
      <c r="K11" s="7">
        <v>1.8200000000000001E-2</v>
      </c>
      <c r="L11" s="31" t="s">
        <v>241</v>
      </c>
      <c r="M11" s="46">
        <f t="shared" si="1"/>
        <v>0</v>
      </c>
      <c r="N11" s="46">
        <f t="shared" si="1"/>
        <v>0</v>
      </c>
    </row>
    <row r="12" spans="2:16" ht="22.5" customHeight="1" x14ac:dyDescent="0.15">
      <c r="B12" s="296"/>
      <c r="C12" s="290" t="s">
        <v>193</v>
      </c>
      <c r="D12" s="291"/>
      <c r="E12" s="29"/>
      <c r="F12" s="29"/>
      <c r="G12" s="5" t="s">
        <v>189</v>
      </c>
      <c r="H12" s="6">
        <v>36.700000000000003</v>
      </c>
      <c r="I12" s="41">
        <f t="shared" si="0"/>
        <v>0</v>
      </c>
      <c r="J12" s="41">
        <f t="shared" si="0"/>
        <v>0</v>
      </c>
      <c r="K12" s="7">
        <v>1.8499999999999999E-2</v>
      </c>
      <c r="L12" s="31" t="s">
        <v>241</v>
      </c>
      <c r="M12" s="46">
        <f t="shared" si="1"/>
        <v>0</v>
      </c>
      <c r="N12" s="46">
        <f t="shared" si="1"/>
        <v>0</v>
      </c>
    </row>
    <row r="13" spans="2:16" ht="22.5" customHeight="1" x14ac:dyDescent="0.15">
      <c r="B13" s="296"/>
      <c r="C13" s="290" t="s">
        <v>194</v>
      </c>
      <c r="D13" s="291"/>
      <c r="E13" s="29"/>
      <c r="F13" s="29"/>
      <c r="G13" s="5" t="s">
        <v>189</v>
      </c>
      <c r="H13" s="6">
        <v>37.700000000000003</v>
      </c>
      <c r="I13" s="41">
        <f t="shared" si="0"/>
        <v>0</v>
      </c>
      <c r="J13" s="41">
        <f t="shared" si="0"/>
        <v>0</v>
      </c>
      <c r="K13" s="7">
        <v>1.8700000000000001E-2</v>
      </c>
      <c r="L13" s="31" t="s">
        <v>241</v>
      </c>
      <c r="M13" s="46">
        <f t="shared" si="1"/>
        <v>0</v>
      </c>
      <c r="N13" s="46">
        <f t="shared" si="1"/>
        <v>0</v>
      </c>
    </row>
    <row r="14" spans="2:16" ht="22.5" customHeight="1" x14ac:dyDescent="0.15">
      <c r="B14" s="296"/>
      <c r="C14" s="290" t="s">
        <v>195</v>
      </c>
      <c r="D14" s="291"/>
      <c r="E14" s="29"/>
      <c r="F14" s="29"/>
      <c r="G14" s="5" t="s">
        <v>189</v>
      </c>
      <c r="H14" s="6">
        <v>39.1</v>
      </c>
      <c r="I14" s="41">
        <f t="shared" si="0"/>
        <v>0</v>
      </c>
      <c r="J14" s="41">
        <f t="shared" si="0"/>
        <v>0</v>
      </c>
      <c r="K14" s="7">
        <v>1.89E-2</v>
      </c>
      <c r="L14" s="31" t="s">
        <v>241</v>
      </c>
      <c r="M14" s="46">
        <f t="shared" si="1"/>
        <v>0</v>
      </c>
      <c r="N14" s="46">
        <f t="shared" si="1"/>
        <v>0</v>
      </c>
    </row>
    <row r="15" spans="2:16" ht="22.5" customHeight="1" x14ac:dyDescent="0.15">
      <c r="B15" s="296"/>
      <c r="C15" s="290" t="s">
        <v>196</v>
      </c>
      <c r="D15" s="291"/>
      <c r="E15" s="29"/>
      <c r="F15" s="29"/>
      <c r="G15" s="5" t="s">
        <v>189</v>
      </c>
      <c r="H15" s="6">
        <v>41.9</v>
      </c>
      <c r="I15" s="41">
        <f t="shared" si="0"/>
        <v>0</v>
      </c>
      <c r="J15" s="41">
        <f t="shared" si="0"/>
        <v>0</v>
      </c>
      <c r="K15" s="7">
        <v>1.95E-2</v>
      </c>
      <c r="L15" s="31" t="s">
        <v>241</v>
      </c>
      <c r="M15" s="46">
        <f t="shared" si="1"/>
        <v>0</v>
      </c>
      <c r="N15" s="46">
        <f t="shared" si="1"/>
        <v>0</v>
      </c>
    </row>
    <row r="16" spans="2:16" ht="22.5" customHeight="1" x14ac:dyDescent="0.15">
      <c r="B16" s="296"/>
      <c r="C16" s="290" t="s">
        <v>197</v>
      </c>
      <c r="D16" s="291"/>
      <c r="E16" s="29"/>
      <c r="F16" s="29"/>
      <c r="G16" s="5" t="s">
        <v>198</v>
      </c>
      <c r="H16" s="6">
        <v>40.9</v>
      </c>
      <c r="I16" s="41">
        <f t="shared" si="0"/>
        <v>0</v>
      </c>
      <c r="J16" s="41">
        <f t="shared" si="0"/>
        <v>0</v>
      </c>
      <c r="K16" s="7">
        <v>2.0799999999999999E-2</v>
      </c>
      <c r="L16" s="31" t="s">
        <v>241</v>
      </c>
      <c r="M16" s="46">
        <f t="shared" si="1"/>
        <v>0</v>
      </c>
      <c r="N16" s="46">
        <f t="shared" si="1"/>
        <v>0</v>
      </c>
    </row>
    <row r="17" spans="2:14" ht="22.5" customHeight="1" x14ac:dyDescent="0.15">
      <c r="B17" s="296"/>
      <c r="C17" s="290" t="s">
        <v>199</v>
      </c>
      <c r="D17" s="291"/>
      <c r="E17" s="29"/>
      <c r="F17" s="29"/>
      <c r="G17" s="5" t="s">
        <v>198</v>
      </c>
      <c r="H17" s="6">
        <v>29.9</v>
      </c>
      <c r="I17" s="41">
        <f t="shared" si="0"/>
        <v>0</v>
      </c>
      <c r="J17" s="41">
        <f t="shared" si="0"/>
        <v>0</v>
      </c>
      <c r="K17" s="7">
        <v>2.5399999999999999E-2</v>
      </c>
      <c r="L17" s="31" t="s">
        <v>241</v>
      </c>
      <c r="M17" s="46">
        <f t="shared" si="1"/>
        <v>0</v>
      </c>
      <c r="N17" s="46">
        <f t="shared" si="1"/>
        <v>0</v>
      </c>
    </row>
    <row r="18" spans="2:14" ht="22.5" customHeight="1" x14ac:dyDescent="0.15">
      <c r="B18" s="296"/>
      <c r="C18" s="297" t="s">
        <v>200</v>
      </c>
      <c r="D18" s="126" t="s">
        <v>201</v>
      </c>
      <c r="E18" s="29"/>
      <c r="F18" s="29"/>
      <c r="G18" s="5" t="s">
        <v>198</v>
      </c>
      <c r="H18" s="6">
        <v>50.8</v>
      </c>
      <c r="I18" s="41">
        <f t="shared" si="0"/>
        <v>0</v>
      </c>
      <c r="J18" s="41">
        <f t="shared" si="0"/>
        <v>0</v>
      </c>
      <c r="K18" s="7">
        <v>1.61E-2</v>
      </c>
      <c r="L18" s="31" t="s">
        <v>241</v>
      </c>
      <c r="M18" s="46">
        <f t="shared" si="1"/>
        <v>0</v>
      </c>
      <c r="N18" s="46">
        <f t="shared" si="1"/>
        <v>0</v>
      </c>
    </row>
    <row r="19" spans="2:14" ht="22.5" customHeight="1" x14ac:dyDescent="0.15">
      <c r="B19" s="296"/>
      <c r="C19" s="298"/>
      <c r="D19" s="126" t="s">
        <v>202</v>
      </c>
      <c r="E19" s="29"/>
      <c r="F19" s="29"/>
      <c r="G19" s="5" t="s">
        <v>203</v>
      </c>
      <c r="H19" s="6">
        <v>44.9</v>
      </c>
      <c r="I19" s="41">
        <f t="shared" si="0"/>
        <v>0</v>
      </c>
      <c r="J19" s="41">
        <f t="shared" si="0"/>
        <v>0</v>
      </c>
      <c r="K19" s="7">
        <v>1.4200000000000001E-2</v>
      </c>
      <c r="L19" s="31" t="s">
        <v>241</v>
      </c>
      <c r="M19" s="46">
        <f t="shared" si="1"/>
        <v>0</v>
      </c>
      <c r="N19" s="46">
        <f t="shared" si="1"/>
        <v>0</v>
      </c>
    </row>
    <row r="20" spans="2:14" ht="22.5" customHeight="1" x14ac:dyDescent="0.15">
      <c r="B20" s="296"/>
      <c r="C20" s="297" t="s">
        <v>204</v>
      </c>
      <c r="D20" s="126" t="s">
        <v>205</v>
      </c>
      <c r="E20" s="29"/>
      <c r="F20" s="29"/>
      <c r="G20" s="5" t="s">
        <v>198</v>
      </c>
      <c r="H20" s="6">
        <v>54.6</v>
      </c>
      <c r="I20" s="41">
        <f t="shared" si="0"/>
        <v>0</v>
      </c>
      <c r="J20" s="41">
        <f t="shared" si="0"/>
        <v>0</v>
      </c>
      <c r="K20" s="7">
        <v>1.35E-2</v>
      </c>
      <c r="L20" s="31" t="s">
        <v>241</v>
      </c>
      <c r="M20" s="46">
        <f t="shared" si="1"/>
        <v>0</v>
      </c>
      <c r="N20" s="46">
        <f t="shared" si="1"/>
        <v>0</v>
      </c>
    </row>
    <row r="21" spans="2:14" ht="22.5" customHeight="1" x14ac:dyDescent="0.15">
      <c r="B21" s="296"/>
      <c r="C21" s="298"/>
      <c r="D21" s="126" t="s">
        <v>229</v>
      </c>
      <c r="E21" s="29"/>
      <c r="F21" s="29"/>
      <c r="G21" s="5" t="s">
        <v>203</v>
      </c>
      <c r="H21" s="6">
        <v>43.5</v>
      </c>
      <c r="I21" s="41">
        <f t="shared" si="0"/>
        <v>0</v>
      </c>
      <c r="J21" s="41">
        <f t="shared" si="0"/>
        <v>0</v>
      </c>
      <c r="K21" s="7">
        <v>1.3899999999999999E-2</v>
      </c>
      <c r="L21" s="31" t="s">
        <v>241</v>
      </c>
      <c r="M21" s="46">
        <f t="shared" si="1"/>
        <v>0</v>
      </c>
      <c r="N21" s="46">
        <f t="shared" si="1"/>
        <v>0</v>
      </c>
    </row>
    <row r="22" spans="2:14" ht="22.5" customHeight="1" x14ac:dyDescent="0.15">
      <c r="B22" s="296"/>
      <c r="C22" s="297" t="s">
        <v>206</v>
      </c>
      <c r="D22" s="126" t="s">
        <v>207</v>
      </c>
      <c r="E22" s="29"/>
      <c r="F22" s="29"/>
      <c r="G22" s="5" t="s">
        <v>198</v>
      </c>
      <c r="H22" s="6">
        <v>29</v>
      </c>
      <c r="I22" s="41">
        <f t="shared" si="0"/>
        <v>0</v>
      </c>
      <c r="J22" s="41">
        <f t="shared" si="0"/>
        <v>0</v>
      </c>
      <c r="K22" s="7">
        <v>2.4500000000000001E-2</v>
      </c>
      <c r="L22" s="31" t="s">
        <v>241</v>
      </c>
      <c r="M22" s="46">
        <f t="shared" si="1"/>
        <v>0</v>
      </c>
      <c r="N22" s="46">
        <f t="shared" si="1"/>
        <v>0</v>
      </c>
    </row>
    <row r="23" spans="2:14" ht="22.5" customHeight="1" x14ac:dyDescent="0.15">
      <c r="B23" s="296"/>
      <c r="C23" s="299"/>
      <c r="D23" s="126" t="s">
        <v>208</v>
      </c>
      <c r="E23" s="29"/>
      <c r="F23" s="29"/>
      <c r="G23" s="5" t="s">
        <v>198</v>
      </c>
      <c r="H23" s="6">
        <v>25.7</v>
      </c>
      <c r="I23" s="41">
        <f t="shared" si="0"/>
        <v>0</v>
      </c>
      <c r="J23" s="41">
        <f t="shared" si="0"/>
        <v>0</v>
      </c>
      <c r="K23" s="7">
        <v>2.47E-2</v>
      </c>
      <c r="L23" s="31" t="s">
        <v>241</v>
      </c>
      <c r="M23" s="46">
        <f t="shared" si="1"/>
        <v>0</v>
      </c>
      <c r="N23" s="46">
        <f t="shared" si="1"/>
        <v>0</v>
      </c>
    </row>
    <row r="24" spans="2:14" ht="22.5" customHeight="1" x14ac:dyDescent="0.15">
      <c r="B24" s="296"/>
      <c r="C24" s="298"/>
      <c r="D24" s="126" t="s">
        <v>209</v>
      </c>
      <c r="E24" s="29"/>
      <c r="F24" s="29"/>
      <c r="G24" s="5" t="s">
        <v>198</v>
      </c>
      <c r="H24" s="6">
        <v>26.9</v>
      </c>
      <c r="I24" s="41">
        <f t="shared" si="0"/>
        <v>0</v>
      </c>
      <c r="J24" s="41">
        <f t="shared" si="0"/>
        <v>0</v>
      </c>
      <c r="K24" s="7">
        <v>2.5499999999999998E-2</v>
      </c>
      <c r="L24" s="31" t="s">
        <v>241</v>
      </c>
      <c r="M24" s="46">
        <f t="shared" si="1"/>
        <v>0</v>
      </c>
      <c r="N24" s="46">
        <f t="shared" si="1"/>
        <v>0</v>
      </c>
    </row>
    <row r="25" spans="2:14" ht="22.5" customHeight="1" x14ac:dyDescent="0.15">
      <c r="B25" s="296"/>
      <c r="C25" s="290" t="s">
        <v>210</v>
      </c>
      <c r="D25" s="291"/>
      <c r="E25" s="29"/>
      <c r="F25" s="29"/>
      <c r="G25" s="5" t="s">
        <v>198</v>
      </c>
      <c r="H25" s="6">
        <v>29.4</v>
      </c>
      <c r="I25" s="41">
        <f t="shared" si="0"/>
        <v>0</v>
      </c>
      <c r="J25" s="41">
        <f t="shared" si="0"/>
        <v>0</v>
      </c>
      <c r="K25" s="7">
        <v>2.9399999999999999E-2</v>
      </c>
      <c r="L25" s="31" t="s">
        <v>241</v>
      </c>
      <c r="M25" s="46">
        <f t="shared" si="1"/>
        <v>0</v>
      </c>
      <c r="N25" s="46">
        <f t="shared" si="1"/>
        <v>0</v>
      </c>
    </row>
    <row r="26" spans="2:14" ht="22.5" customHeight="1" x14ac:dyDescent="0.15">
      <c r="B26" s="296"/>
      <c r="C26" s="290" t="s">
        <v>211</v>
      </c>
      <c r="D26" s="291"/>
      <c r="E26" s="29"/>
      <c r="F26" s="29"/>
      <c r="G26" s="5" t="s">
        <v>198</v>
      </c>
      <c r="H26" s="6">
        <v>37.299999999999997</v>
      </c>
      <c r="I26" s="41">
        <f t="shared" si="0"/>
        <v>0</v>
      </c>
      <c r="J26" s="41">
        <f t="shared" si="0"/>
        <v>0</v>
      </c>
      <c r="K26" s="7">
        <v>2.0899999999999998E-2</v>
      </c>
      <c r="L26" s="31" t="s">
        <v>241</v>
      </c>
      <c r="M26" s="46">
        <f t="shared" si="1"/>
        <v>0</v>
      </c>
      <c r="N26" s="46">
        <f t="shared" si="1"/>
        <v>0</v>
      </c>
    </row>
    <row r="27" spans="2:14" ht="22.5" customHeight="1" x14ac:dyDescent="0.15">
      <c r="B27" s="296"/>
      <c r="C27" s="290" t="s">
        <v>212</v>
      </c>
      <c r="D27" s="291"/>
      <c r="E27" s="29"/>
      <c r="F27" s="29"/>
      <c r="G27" s="5" t="s">
        <v>203</v>
      </c>
      <c r="H27" s="6">
        <v>21.1</v>
      </c>
      <c r="I27" s="41">
        <f t="shared" si="0"/>
        <v>0</v>
      </c>
      <c r="J27" s="41">
        <f t="shared" si="0"/>
        <v>0</v>
      </c>
      <c r="K27" s="7">
        <v>1.0999999999999999E-2</v>
      </c>
      <c r="L27" s="31" t="s">
        <v>241</v>
      </c>
      <c r="M27" s="46">
        <f t="shared" si="1"/>
        <v>0</v>
      </c>
      <c r="N27" s="46">
        <f t="shared" si="1"/>
        <v>0</v>
      </c>
    </row>
    <row r="28" spans="2:14" ht="22.5" customHeight="1" x14ac:dyDescent="0.15">
      <c r="B28" s="296"/>
      <c r="C28" s="290" t="s">
        <v>213</v>
      </c>
      <c r="D28" s="291"/>
      <c r="E28" s="29"/>
      <c r="F28" s="29"/>
      <c r="G28" s="5" t="s">
        <v>203</v>
      </c>
      <c r="H28" s="8">
        <v>3.41</v>
      </c>
      <c r="I28" s="41">
        <f t="shared" si="0"/>
        <v>0</v>
      </c>
      <c r="J28" s="41">
        <f t="shared" si="0"/>
        <v>0</v>
      </c>
      <c r="K28" s="7">
        <v>2.63E-2</v>
      </c>
      <c r="L28" s="31" t="s">
        <v>241</v>
      </c>
      <c r="M28" s="46">
        <f t="shared" si="1"/>
        <v>0</v>
      </c>
      <c r="N28" s="46">
        <f t="shared" si="1"/>
        <v>0</v>
      </c>
    </row>
    <row r="29" spans="2:14" ht="22.5" customHeight="1" x14ac:dyDescent="0.15">
      <c r="B29" s="296"/>
      <c r="C29" s="290" t="s">
        <v>214</v>
      </c>
      <c r="D29" s="291"/>
      <c r="E29" s="29"/>
      <c r="F29" s="29"/>
      <c r="G29" s="5" t="s">
        <v>203</v>
      </c>
      <c r="H29" s="9">
        <v>8.41</v>
      </c>
      <c r="I29" s="41">
        <f t="shared" si="0"/>
        <v>0</v>
      </c>
      <c r="J29" s="41">
        <f t="shared" si="0"/>
        <v>0</v>
      </c>
      <c r="K29" s="7">
        <v>3.8399999999999997E-2</v>
      </c>
      <c r="L29" s="31" t="s">
        <v>241</v>
      </c>
      <c r="M29" s="46">
        <f t="shared" si="1"/>
        <v>0</v>
      </c>
      <c r="N29" s="46">
        <f t="shared" si="1"/>
        <v>0</v>
      </c>
    </row>
    <row r="30" spans="2:14" ht="22.5" customHeight="1" x14ac:dyDescent="0.15">
      <c r="B30" s="296"/>
      <c r="C30" s="287" t="s">
        <v>215</v>
      </c>
      <c r="D30" s="292"/>
      <c r="E30" s="29"/>
      <c r="F30" s="29"/>
      <c r="G30" s="10" t="s">
        <v>203</v>
      </c>
      <c r="H30" s="6">
        <v>45</v>
      </c>
      <c r="I30" s="41">
        <f>E30*$H30*0.0258</f>
        <v>0</v>
      </c>
      <c r="J30" s="41">
        <f t="shared" ref="J30:J38" si="2">F30*$H30*0.0258</f>
        <v>0</v>
      </c>
      <c r="K30" s="7">
        <v>1.3599999999999999E-2</v>
      </c>
      <c r="L30" s="31" t="s">
        <v>241</v>
      </c>
      <c r="M30" s="46">
        <f t="shared" si="1"/>
        <v>0</v>
      </c>
      <c r="N30" s="46">
        <f t="shared" si="1"/>
        <v>0</v>
      </c>
    </row>
    <row r="31" spans="2:14" ht="22.5" customHeight="1" x14ac:dyDescent="0.15">
      <c r="B31" s="296"/>
      <c r="C31" s="293" t="s">
        <v>216</v>
      </c>
      <c r="D31" s="294"/>
      <c r="E31" s="11"/>
      <c r="F31" s="23"/>
      <c r="G31" s="12"/>
      <c r="H31" s="13"/>
      <c r="I31" s="42">
        <f>SUM(I8:I30)</f>
        <v>0</v>
      </c>
      <c r="J31" s="42">
        <f>SUM(J8:J30)</f>
        <v>0</v>
      </c>
      <c r="K31" s="14"/>
      <c r="L31" s="32"/>
      <c r="M31" s="48">
        <f>SUM(M8:M30)</f>
        <v>0</v>
      </c>
      <c r="N31" s="48">
        <f>SUM(N8:N30)</f>
        <v>0</v>
      </c>
    </row>
    <row r="32" spans="2:14" ht="22.5" customHeight="1" x14ac:dyDescent="0.15">
      <c r="B32" s="295" t="s">
        <v>217</v>
      </c>
      <c r="C32" s="290" t="s">
        <v>218</v>
      </c>
      <c r="D32" s="291"/>
      <c r="E32" s="29"/>
      <c r="F32" s="29"/>
      <c r="G32" s="5" t="s">
        <v>219</v>
      </c>
      <c r="H32" s="8">
        <v>1.02</v>
      </c>
      <c r="I32" s="41">
        <f t="shared" ref="I32:I38" si="3">E32*$H32*0.0258</f>
        <v>0</v>
      </c>
      <c r="J32" s="41">
        <f t="shared" si="2"/>
        <v>0</v>
      </c>
      <c r="K32" s="15">
        <v>0.06</v>
      </c>
      <c r="L32" s="33"/>
      <c r="M32" s="46">
        <f>E32*$K32</f>
        <v>0</v>
      </c>
      <c r="N32" s="46">
        <f>F32*$K32</f>
        <v>0</v>
      </c>
    </row>
    <row r="33" spans="2:14" ht="22.5" customHeight="1" x14ac:dyDescent="0.15">
      <c r="B33" s="296"/>
      <c r="C33" s="290" t="s">
        <v>220</v>
      </c>
      <c r="D33" s="291"/>
      <c r="E33" s="29"/>
      <c r="F33" s="29"/>
      <c r="G33" s="5" t="s">
        <v>219</v>
      </c>
      <c r="H33" s="8">
        <v>1.36</v>
      </c>
      <c r="I33" s="41">
        <f t="shared" si="3"/>
        <v>0</v>
      </c>
      <c r="J33" s="41">
        <f t="shared" si="2"/>
        <v>0</v>
      </c>
      <c r="K33" s="15">
        <v>5.7000000000000002E-2</v>
      </c>
      <c r="L33" s="33"/>
      <c r="M33" s="46">
        <f t="shared" ref="M33:N35" si="4">E33*$K33</f>
        <v>0</v>
      </c>
      <c r="N33" s="46">
        <f t="shared" si="4"/>
        <v>0</v>
      </c>
    </row>
    <row r="34" spans="2:14" ht="22.5" customHeight="1" x14ac:dyDescent="0.15">
      <c r="B34" s="296"/>
      <c r="C34" s="290" t="s">
        <v>221</v>
      </c>
      <c r="D34" s="291"/>
      <c r="E34" s="29"/>
      <c r="F34" s="29"/>
      <c r="G34" s="5" t="s">
        <v>219</v>
      </c>
      <c r="H34" s="8">
        <v>1.36</v>
      </c>
      <c r="I34" s="41">
        <f t="shared" si="3"/>
        <v>0</v>
      </c>
      <c r="J34" s="41">
        <f t="shared" si="2"/>
        <v>0</v>
      </c>
      <c r="K34" s="15">
        <v>5.7000000000000002E-2</v>
      </c>
      <c r="L34" s="33"/>
      <c r="M34" s="46">
        <f t="shared" si="4"/>
        <v>0</v>
      </c>
      <c r="N34" s="46">
        <f t="shared" si="4"/>
        <v>0</v>
      </c>
    </row>
    <row r="35" spans="2:14" ht="22.5" customHeight="1" x14ac:dyDescent="0.15">
      <c r="B35" s="296"/>
      <c r="C35" s="290" t="s">
        <v>222</v>
      </c>
      <c r="D35" s="291"/>
      <c r="E35" s="29"/>
      <c r="F35" s="29"/>
      <c r="G35" s="5" t="s">
        <v>219</v>
      </c>
      <c r="H35" s="8">
        <v>1.36</v>
      </c>
      <c r="I35" s="41">
        <f t="shared" si="3"/>
        <v>0</v>
      </c>
      <c r="J35" s="41">
        <f t="shared" si="2"/>
        <v>0</v>
      </c>
      <c r="K35" s="15">
        <v>5.7000000000000002E-2</v>
      </c>
      <c r="L35" s="33"/>
      <c r="M35" s="46">
        <f t="shared" si="4"/>
        <v>0</v>
      </c>
      <c r="N35" s="46">
        <f t="shared" si="4"/>
        <v>0</v>
      </c>
    </row>
    <row r="36" spans="2:14" ht="22.5" customHeight="1" x14ac:dyDescent="0.15">
      <c r="B36" s="296"/>
      <c r="C36" s="288" t="s">
        <v>223</v>
      </c>
      <c r="D36" s="289"/>
      <c r="E36" s="19">
        <f>SUM(E32:E35)</f>
        <v>0</v>
      </c>
      <c r="F36" s="19">
        <f>SUM(F32:F35)</f>
        <v>0</v>
      </c>
      <c r="G36" s="16" t="s">
        <v>219</v>
      </c>
      <c r="H36" s="17"/>
      <c r="I36" s="43">
        <f>SUM(I32:I35)</f>
        <v>0</v>
      </c>
      <c r="J36" s="43">
        <f>SUM(J32:J35)</f>
        <v>0</v>
      </c>
      <c r="K36" s="18"/>
      <c r="L36" s="34"/>
      <c r="M36" s="47">
        <f>SUM(M32:M35)</f>
        <v>0</v>
      </c>
      <c r="N36" s="47">
        <f>SUM(N32:N35)</f>
        <v>0</v>
      </c>
    </row>
    <row r="37" spans="2:14" ht="22.5" customHeight="1" x14ac:dyDescent="0.15">
      <c r="B37" s="280" t="s">
        <v>224</v>
      </c>
      <c r="C37" s="286" t="s">
        <v>231</v>
      </c>
      <c r="D37" s="287"/>
      <c r="E37" s="29"/>
      <c r="F37" s="29"/>
      <c r="G37" s="5" t="s">
        <v>225</v>
      </c>
      <c r="H37" s="8">
        <v>9.9700000000000006</v>
      </c>
      <c r="I37" s="41">
        <f t="shared" si="3"/>
        <v>0</v>
      </c>
      <c r="J37" s="41">
        <f t="shared" si="2"/>
        <v>0</v>
      </c>
      <c r="K37" s="89">
        <v>4.57E-4</v>
      </c>
      <c r="L37" s="90"/>
      <c r="M37" s="46">
        <f>E37*$K37*1000</f>
        <v>0</v>
      </c>
      <c r="N37" s="46">
        <f>F37*$K37*1000</f>
        <v>0</v>
      </c>
    </row>
    <row r="38" spans="2:14" ht="22.5" customHeight="1" x14ac:dyDescent="0.15">
      <c r="B38" s="281"/>
      <c r="C38" s="286" t="s">
        <v>500</v>
      </c>
      <c r="D38" s="287"/>
      <c r="E38" s="29"/>
      <c r="F38" s="29"/>
      <c r="G38" s="5" t="s">
        <v>225</v>
      </c>
      <c r="H38" s="26">
        <v>9.2799999999999994</v>
      </c>
      <c r="I38" s="41">
        <f t="shared" si="3"/>
        <v>0</v>
      </c>
      <c r="J38" s="41">
        <f t="shared" si="2"/>
        <v>0</v>
      </c>
      <c r="K38" s="89">
        <v>4.57E-4</v>
      </c>
      <c r="L38" s="90"/>
      <c r="M38" s="46">
        <f>E38*$K38*1000</f>
        <v>0</v>
      </c>
      <c r="N38" s="46">
        <f>F38*$K38*1000</f>
        <v>0</v>
      </c>
    </row>
    <row r="39" spans="2:14" ht="22.5" customHeight="1" thickBot="1" x14ac:dyDescent="0.2">
      <c r="B39" s="37"/>
      <c r="C39" s="288" t="s">
        <v>226</v>
      </c>
      <c r="D39" s="289"/>
      <c r="E39" s="19">
        <f>SUM(E37:E38)</f>
        <v>0</v>
      </c>
      <c r="F39" s="19">
        <f>SUM(F37:F38)</f>
        <v>0</v>
      </c>
      <c r="G39" s="16" t="s">
        <v>219</v>
      </c>
      <c r="H39" s="17"/>
      <c r="I39" s="44">
        <f>SUM(I37:I38)</f>
        <v>0</v>
      </c>
      <c r="J39" s="44">
        <f>SUM(J37:J38)</f>
        <v>0</v>
      </c>
      <c r="K39" s="18"/>
      <c r="L39" s="35"/>
      <c r="M39" s="44">
        <f>SUM(M37:M38)</f>
        <v>0</v>
      </c>
      <c r="N39" s="44">
        <f>SUM(N37:N38)</f>
        <v>0</v>
      </c>
    </row>
    <row r="40" spans="2:14" ht="27.75" customHeight="1" thickTop="1" thickBot="1" x14ac:dyDescent="0.2">
      <c r="B40" s="276" t="s">
        <v>227</v>
      </c>
      <c r="C40" s="277"/>
      <c r="D40" s="277"/>
      <c r="E40" s="277"/>
      <c r="F40" s="277"/>
      <c r="G40" s="277"/>
      <c r="H40" s="278"/>
      <c r="I40" s="45">
        <f>ROUND(I31+I36+I39,1)</f>
        <v>0</v>
      </c>
      <c r="J40" s="45">
        <f>ROUND(J31+J36+J39,1)</f>
        <v>0</v>
      </c>
      <c r="K40" s="39"/>
      <c r="L40" s="39"/>
      <c r="M40" s="49">
        <f>ROUND(M31+M36+M39,1)</f>
        <v>0</v>
      </c>
      <c r="N40" s="49">
        <f>ROUND(N31+N36+N39,1)</f>
        <v>0</v>
      </c>
    </row>
    <row r="41" spans="2:14" ht="15.75" customHeight="1" thickTop="1" x14ac:dyDescent="0.15">
      <c r="B41" s="1" t="s">
        <v>243</v>
      </c>
      <c r="I41" s="2"/>
      <c r="J41" s="2"/>
      <c r="K41" s="21"/>
      <c r="L41" s="36"/>
      <c r="M41" s="21"/>
      <c r="N41" s="21"/>
    </row>
    <row r="42" spans="2:14" ht="10.15" customHeight="1" x14ac:dyDescent="0.15">
      <c r="I42" s="2"/>
      <c r="J42" s="2"/>
      <c r="K42" s="21"/>
      <c r="L42" s="36"/>
      <c r="M42" s="21"/>
      <c r="N42" s="21"/>
    </row>
    <row r="43" spans="2:14" x14ac:dyDescent="0.15">
      <c r="B43" s="20" t="s">
        <v>228</v>
      </c>
      <c r="C43" s="21"/>
      <c r="D43" s="21"/>
      <c r="E43" s="21"/>
      <c r="F43" s="21"/>
      <c r="G43" s="22"/>
      <c r="H43" s="21"/>
      <c r="I43" s="21"/>
      <c r="J43" s="21"/>
      <c r="K43" s="21"/>
      <c r="L43" s="36"/>
      <c r="M43" s="21"/>
      <c r="N43" s="21"/>
    </row>
    <row r="44" spans="2:14" x14ac:dyDescent="0.15">
      <c r="B44" s="20">
        <v>1</v>
      </c>
      <c r="C44" s="20" t="s">
        <v>233</v>
      </c>
      <c r="D44" s="21"/>
      <c r="E44" s="21"/>
      <c r="F44" s="21"/>
      <c r="G44" s="22"/>
      <c r="H44" s="21"/>
      <c r="I44" s="21"/>
      <c r="J44" s="21"/>
      <c r="K44" s="21"/>
      <c r="L44" s="36"/>
      <c r="M44" s="21"/>
      <c r="N44" s="21"/>
    </row>
    <row r="45" spans="2:14" ht="45" customHeight="1" x14ac:dyDescent="0.15">
      <c r="B45" s="21"/>
      <c r="C45" s="279" t="s">
        <v>234</v>
      </c>
      <c r="D45" s="279"/>
      <c r="E45" s="279"/>
      <c r="F45" s="279"/>
      <c r="G45" s="279"/>
      <c r="H45" s="279"/>
      <c r="I45" s="279"/>
      <c r="J45" s="279"/>
      <c r="K45" s="279"/>
      <c r="L45" s="279"/>
      <c r="M45" s="279"/>
      <c r="N45" s="125"/>
    </row>
    <row r="46" spans="2:14" x14ac:dyDescent="0.15">
      <c r="B46" s="20">
        <v>2</v>
      </c>
      <c r="C46" s="20" t="s">
        <v>244</v>
      </c>
      <c r="D46" s="21"/>
      <c r="E46" s="21"/>
      <c r="F46" s="21"/>
      <c r="G46" s="22"/>
      <c r="H46" s="21"/>
      <c r="I46" s="21"/>
      <c r="J46" s="21"/>
      <c r="K46" s="21"/>
      <c r="L46" s="36"/>
      <c r="M46" s="21"/>
      <c r="N46" s="21"/>
    </row>
    <row r="47" spans="2:14" ht="38.25" customHeight="1" x14ac:dyDescent="0.15">
      <c r="B47" s="21"/>
      <c r="C47" s="279" t="s">
        <v>569</v>
      </c>
      <c r="D47" s="279"/>
      <c r="E47" s="279"/>
      <c r="F47" s="279"/>
      <c r="G47" s="279"/>
      <c r="H47" s="279"/>
      <c r="I47" s="279"/>
      <c r="J47" s="279"/>
      <c r="K47" s="279"/>
      <c r="L47" s="279"/>
      <c r="M47" s="279"/>
      <c r="N47" s="125"/>
    </row>
  </sheetData>
  <mergeCells count="40">
    <mergeCell ref="B3:N3"/>
    <mergeCell ref="C18:C19"/>
    <mergeCell ref="B6:D7"/>
    <mergeCell ref="B8:B31"/>
    <mergeCell ref="C8:D8"/>
    <mergeCell ref="C9:D9"/>
    <mergeCell ref="C10:D10"/>
    <mergeCell ref="C11:D11"/>
    <mergeCell ref="C12:D12"/>
    <mergeCell ref="C13:D13"/>
    <mergeCell ref="C14:D14"/>
    <mergeCell ref="C15:D15"/>
    <mergeCell ref="C16:D16"/>
    <mergeCell ref="C17:D17"/>
    <mergeCell ref="B5:N5"/>
    <mergeCell ref="C34:D34"/>
    <mergeCell ref="C35:D35"/>
    <mergeCell ref="C36:D36"/>
    <mergeCell ref="C20:C21"/>
    <mergeCell ref="C22:C24"/>
    <mergeCell ref="C25:D25"/>
    <mergeCell ref="C26:D26"/>
    <mergeCell ref="C27:D27"/>
    <mergeCell ref="C28:D28"/>
    <mergeCell ref="B40:H40"/>
    <mergeCell ref="C45:M45"/>
    <mergeCell ref="C47:M47"/>
    <mergeCell ref="B37:B38"/>
    <mergeCell ref="E6:G6"/>
    <mergeCell ref="H6:J6"/>
    <mergeCell ref="K6:N6"/>
    <mergeCell ref="C37:D37"/>
    <mergeCell ref="C38:D38"/>
    <mergeCell ref="C39:D39"/>
    <mergeCell ref="C29:D29"/>
    <mergeCell ref="C30:D30"/>
    <mergeCell ref="C31:D31"/>
    <mergeCell ref="B32:B36"/>
    <mergeCell ref="C32:D32"/>
    <mergeCell ref="C33:D33"/>
  </mergeCells>
  <phoneticPr fontId="2"/>
  <conditionalFormatting sqref="H30">
    <cfRule type="cellIs" dxfId="5" priority="5" operator="notEqual">
      <formula>45</formula>
    </cfRule>
  </conditionalFormatting>
  <conditionalFormatting sqref="F8:F30">
    <cfRule type="expression" dxfId="4" priority="4">
      <formula>$E8&lt;$F8</formula>
    </cfRule>
  </conditionalFormatting>
  <conditionalFormatting sqref="F32:F35">
    <cfRule type="expression" dxfId="3" priority="3">
      <formula>$E32&lt;$F32</formula>
    </cfRule>
  </conditionalFormatting>
  <conditionalFormatting sqref="F37:F38">
    <cfRule type="expression" dxfId="2" priority="2">
      <formula>$E37&lt;$F37</formula>
    </cfRule>
  </conditionalFormatting>
  <conditionalFormatting sqref="F37:F38 F32:F35 F8:F30">
    <cfRule type="expression" dxfId="1" priority="1">
      <formula>$E8&lt;$F8</formula>
    </cfRule>
  </conditionalFormatting>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8"/>
  <sheetViews>
    <sheetView showGridLines="0" showZeros="0" zoomScaleNormal="100" zoomScaleSheetLayoutView="85" workbookViewId="0">
      <selection activeCell="AF13" sqref="AF13"/>
    </sheetView>
  </sheetViews>
  <sheetFormatPr defaultColWidth="8.875" defaultRowHeight="13.5" outlineLevelCol="1" x14ac:dyDescent="0.15"/>
  <cols>
    <col min="1" max="1" width="1.125" style="56" customWidth="1"/>
    <col min="2" max="27" width="3.125" style="56" customWidth="1"/>
    <col min="28" max="29" width="1.125" style="56" customWidth="1"/>
    <col min="30" max="30" width="11.5" style="115" customWidth="1"/>
    <col min="31" max="31" width="13.125" style="56" hidden="1" customWidth="1" outlineLevel="1"/>
    <col min="32" max="32" width="8.875" style="56" collapsed="1"/>
    <col min="33" max="16384" width="8.875" style="56"/>
  </cols>
  <sheetData>
    <row r="1" spans="2:31" x14ac:dyDescent="0.15">
      <c r="AA1" s="53">
        <f>交付申請書!N15</f>
        <v>0</v>
      </c>
    </row>
    <row r="2" spans="2:31" x14ac:dyDescent="0.15">
      <c r="B2" s="52"/>
      <c r="C2" s="53"/>
    </row>
    <row r="3" spans="2:31" ht="14.25" x14ac:dyDescent="0.15">
      <c r="B3" s="202" t="s">
        <v>488</v>
      </c>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2:31" ht="14.25" x14ac:dyDescent="0.15">
      <c r="B4" s="113"/>
      <c r="C4" s="113"/>
      <c r="AD4" s="116" t="s">
        <v>106</v>
      </c>
    </row>
    <row r="5" spans="2:31" ht="15" customHeight="1" x14ac:dyDescent="0.15">
      <c r="B5" s="306" t="s">
        <v>557</v>
      </c>
      <c r="C5" s="306"/>
      <c r="D5" s="306"/>
      <c r="E5" s="306"/>
      <c r="F5" s="307"/>
      <c r="G5" s="308"/>
      <c r="H5" s="308"/>
      <c r="I5" s="308"/>
      <c r="J5" s="308"/>
      <c r="K5" s="308"/>
      <c r="L5" s="308"/>
      <c r="M5" s="308"/>
      <c r="N5" s="308"/>
      <c r="O5" s="308"/>
      <c r="P5" s="308"/>
      <c r="Q5" s="308"/>
      <c r="R5" s="308"/>
      <c r="S5" s="308"/>
      <c r="T5" s="308"/>
      <c r="U5" s="308"/>
      <c r="V5" s="308"/>
      <c r="W5" s="308"/>
      <c r="X5" s="308"/>
      <c r="Y5" s="308"/>
      <c r="Z5" s="308"/>
      <c r="AA5" s="309"/>
      <c r="AD5" s="117" t="str">
        <f>IF(F5="選択してください","NG",IF(AND(F5="その他",T5=""),"NG","OK"))</f>
        <v>OK</v>
      </c>
      <c r="AE5" s="56" t="s">
        <v>513</v>
      </c>
    </row>
    <row r="6" spans="2:31" ht="15" customHeight="1" x14ac:dyDescent="0.15">
      <c r="B6" s="114" t="s">
        <v>558</v>
      </c>
      <c r="C6" s="114"/>
    </row>
    <row r="7" spans="2:31" ht="15" customHeight="1" x14ac:dyDescent="0.15">
      <c r="B7" s="114"/>
      <c r="C7" s="114"/>
    </row>
    <row r="8" spans="2:31" ht="15" customHeight="1" x14ac:dyDescent="0.15">
      <c r="B8" s="152" t="s">
        <v>559</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row>
    <row r="9" spans="2:31" ht="15" customHeight="1" x14ac:dyDescent="0.15">
      <c r="B9" s="305" t="s">
        <v>489</v>
      </c>
      <c r="C9" s="305"/>
      <c r="D9" s="305"/>
      <c r="E9" s="305"/>
      <c r="F9" s="305"/>
      <c r="G9" s="305"/>
      <c r="H9" s="305"/>
      <c r="I9" s="305"/>
      <c r="J9" s="305"/>
      <c r="K9" s="305"/>
      <c r="L9" s="305"/>
      <c r="M9" s="305"/>
      <c r="N9" s="305"/>
      <c r="O9" s="305"/>
      <c r="P9" s="305"/>
      <c r="Q9" s="305"/>
      <c r="R9" s="305"/>
      <c r="S9" s="305"/>
      <c r="T9" s="305"/>
      <c r="U9" s="305"/>
      <c r="V9" s="305"/>
      <c r="W9" s="305"/>
      <c r="X9" s="305"/>
      <c r="Y9" s="305"/>
      <c r="Z9" s="305"/>
      <c r="AA9" s="305"/>
    </row>
    <row r="10" spans="2:31" ht="15" customHeight="1" x14ac:dyDescent="0.1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row>
    <row r="11" spans="2:31" ht="15" customHeight="1" x14ac:dyDescent="0.15">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row>
    <row r="12" spans="2:31" ht="15" customHeight="1" x14ac:dyDescent="0.15">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row>
    <row r="13" spans="2:31" ht="15" customHeight="1" x14ac:dyDescent="0.15">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row>
    <row r="14" spans="2:31" ht="15" customHeight="1" x14ac:dyDescent="0.15">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row>
    <row r="15" spans="2:31" ht="15" customHeight="1" x14ac:dyDescent="0.15">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row>
    <row r="16" spans="2:31" ht="15" customHeight="1" x14ac:dyDescent="0.15">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row>
    <row r="17" spans="2:27" ht="15" customHeight="1" x14ac:dyDescent="0.15">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row>
    <row r="18" spans="2:27" ht="15" customHeight="1" x14ac:dyDescent="0.1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row>
    <row r="19" spans="2:27" ht="15" customHeight="1" x14ac:dyDescent="0.15">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row>
    <row r="20" spans="2:27" ht="15" customHeight="1" x14ac:dyDescent="0.15">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row>
    <row r="21" spans="2:27" ht="15" customHeight="1" x14ac:dyDescent="0.15">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row>
    <row r="22" spans="2:27" ht="15" customHeight="1" x14ac:dyDescent="0.15">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row>
    <row r="23" spans="2:27" ht="15" customHeight="1" x14ac:dyDescent="0.15">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row>
    <row r="24" spans="2:27" ht="15" customHeight="1" x14ac:dyDescent="0.15">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row>
    <row r="25" spans="2:27" ht="15" customHeight="1" x14ac:dyDescent="0.15">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row>
    <row r="26" spans="2:27" ht="15" customHeight="1" x14ac:dyDescent="0.15">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row>
    <row r="27" spans="2:27" ht="15" customHeight="1" x14ac:dyDescent="0.15">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row>
    <row r="28" spans="2:27" ht="15" customHeight="1" x14ac:dyDescent="0.15">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row>
    <row r="29" spans="2:27" ht="15" customHeight="1" x14ac:dyDescent="0.15"/>
    <row r="30" spans="2:27" ht="15" customHeight="1" x14ac:dyDescent="0.15">
      <c r="B30" s="152" t="s">
        <v>560</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row>
    <row r="31" spans="2:27" ht="15" customHeight="1" x14ac:dyDescent="0.15">
      <c r="B31" s="305" t="s">
        <v>489</v>
      </c>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row>
    <row r="32" spans="2:27" ht="15" customHeight="1" x14ac:dyDescent="0.15">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row>
    <row r="33" spans="2:27" ht="15" customHeight="1" x14ac:dyDescent="0.15">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row>
    <row r="34" spans="2:27" ht="15" customHeight="1" x14ac:dyDescent="0.15">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row>
    <row r="35" spans="2:27" ht="15" customHeight="1" x14ac:dyDescent="0.15">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row>
    <row r="36" spans="2:27" ht="15" customHeight="1" x14ac:dyDescent="0.15">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row>
    <row r="37" spans="2:27" ht="15" customHeight="1" x14ac:dyDescent="0.15">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row>
    <row r="38" spans="2:27" ht="15" customHeight="1" x14ac:dyDescent="0.15">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row>
    <row r="39" spans="2:27" ht="15" customHeight="1" x14ac:dyDescent="0.15">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row>
    <row r="40" spans="2:27" ht="15" customHeight="1" x14ac:dyDescent="0.15">
      <c r="B40" s="305"/>
      <c r="C40" s="305"/>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row>
    <row r="41" spans="2:27" ht="15" customHeight="1" x14ac:dyDescent="0.15">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row>
    <row r="42" spans="2:27" ht="15" customHeight="1" x14ac:dyDescent="0.15">
      <c r="B42" s="305"/>
      <c r="C42" s="305"/>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row>
    <row r="43" spans="2:27" ht="15" customHeight="1" x14ac:dyDescent="0.15">
      <c r="B43" s="305"/>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row>
    <row r="44" spans="2:27" ht="15" customHeight="1" x14ac:dyDescent="0.15">
      <c r="B44" s="305"/>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row>
    <row r="45" spans="2:27" ht="15" customHeight="1" x14ac:dyDescent="0.15">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row>
    <row r="46" spans="2:27" ht="15" customHeight="1" x14ac:dyDescent="0.15">
      <c r="B46" s="305"/>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row>
    <row r="47" spans="2:27" ht="15" customHeight="1" x14ac:dyDescent="0.15">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row>
    <row r="48" spans="2:27" ht="15" customHeight="1" x14ac:dyDescent="0.15">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row>
    <row r="49" spans="2:27" ht="15" customHeight="1" x14ac:dyDescent="0.15">
      <c r="B49" s="305"/>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row>
    <row r="50" spans="2:27" ht="15" customHeight="1" x14ac:dyDescent="0.15">
      <c r="B50" s="305"/>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row>
    <row r="51" spans="2:27" ht="15" customHeight="1" x14ac:dyDescent="0.15">
      <c r="B51" s="303" t="s">
        <v>507</v>
      </c>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row>
    <row r="52" spans="2:27" ht="15" customHeight="1" x14ac:dyDescent="0.15">
      <c r="B52" s="304"/>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row>
    <row r="53" spans="2:27" ht="15" customHeight="1" x14ac:dyDescent="0.15"/>
    <row r="54" spans="2:27" ht="15" customHeight="1" x14ac:dyDescent="0.15"/>
    <row r="55" spans="2:27" ht="15" customHeight="1" x14ac:dyDescent="0.15"/>
    <row r="56" spans="2:27" ht="15" customHeight="1" x14ac:dyDescent="0.15"/>
    <row r="57" spans="2:27" ht="15" customHeight="1" x14ac:dyDescent="0.15"/>
    <row r="58" spans="2:27" x14ac:dyDescent="0.15">
      <c r="F58" s="82"/>
    </row>
    <row r="59" spans="2:27" x14ac:dyDescent="0.15">
      <c r="F59" s="82"/>
    </row>
    <row r="60" spans="2:27" x14ac:dyDescent="0.15">
      <c r="F60" s="82"/>
    </row>
    <row r="61" spans="2:27" x14ac:dyDescent="0.15">
      <c r="F61" s="82"/>
    </row>
    <row r="62" spans="2:27" x14ac:dyDescent="0.15">
      <c r="F62" s="82"/>
    </row>
    <row r="63" spans="2:27" x14ac:dyDescent="0.15">
      <c r="F63" s="82"/>
    </row>
    <row r="64" spans="2:27" x14ac:dyDescent="0.15">
      <c r="F64" s="82"/>
    </row>
    <row r="65" spans="6:6" x14ac:dyDescent="0.15">
      <c r="F65" s="82"/>
    </row>
    <row r="66" spans="6:6" x14ac:dyDescent="0.15">
      <c r="F66" s="82"/>
    </row>
    <row r="67" spans="6:6" x14ac:dyDescent="0.15">
      <c r="F67" s="82"/>
    </row>
    <row r="68" spans="6:6" x14ac:dyDescent="0.15">
      <c r="F68" s="82"/>
    </row>
  </sheetData>
  <mergeCells count="8">
    <mergeCell ref="B51:AA52"/>
    <mergeCell ref="B3:AA3"/>
    <mergeCell ref="B9:AA28"/>
    <mergeCell ref="B8:AA8"/>
    <mergeCell ref="B30:AA30"/>
    <mergeCell ref="B31:AA50"/>
    <mergeCell ref="B5:E5"/>
    <mergeCell ref="F5:AA5"/>
  </mergeCells>
  <phoneticPr fontId="2"/>
  <conditionalFormatting sqref="AD1:AD1048576">
    <cfRule type="cellIs" dxfId="0" priority="1" operator="equal">
      <formula>"NG"</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vt:lpstr>
      <vt:lpstr>事業計画書</vt:lpstr>
      <vt:lpstr>役員等氏名一覧表</vt:lpstr>
      <vt:lpstr>原油換算エネルギー使用量等簡易計算表</vt:lpstr>
      <vt:lpstr>現況写真</vt:lpstr>
      <vt:lpstr>原油換算エネルギー使用量等簡易計算表!Print_Area</vt:lpstr>
      <vt:lpstr>現況写真!Print_Area</vt:lpstr>
      <vt:lpstr>交付申請書!Print_Area</vt:lpstr>
      <vt:lpstr>事業計画書!Print_Area</vt:lpstr>
      <vt:lpstr>役員等氏名一覧表!Print_Area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2023-05-30T06:09:50Z</dcterms:modified>
</cp:coreProperties>
</file>