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https://bunsho.pref.kanagawa.jp/fd_file/2022/0324/163261725/"/>
    </mc:Choice>
  </mc:AlternateContent>
  <bookViews>
    <workbookView xWindow="0" yWindow="0" windowWidth="23040" windowHeight="8880" activeTab="4"/>
  </bookViews>
  <sheets>
    <sheet name="◎様式４－５　収支計画" sheetId="1" r:id="rId1"/>
    <sheet name="１　介護報酬（基本報酬）" sheetId="7" r:id="rId2"/>
    <sheet name="２　介護報酬（加算　処遇除く）" sheetId="8" r:id="rId3"/>
    <sheet name="３　居住費" sheetId="9" r:id="rId4"/>
    <sheet name="４　食費" sheetId="10" r:id="rId5"/>
    <sheet name="５　居住費・食費収入見込額" sheetId="11" r:id="rId6"/>
    <sheet name="６　事業活動支出" sheetId="3" r:id="rId7"/>
    <sheet name="７　償還計画表（土地等取得資金）" sheetId="4" r:id="rId8"/>
    <sheet name="８　償還計画表（建設資金）" sheetId="5" r:id="rId9"/>
    <sheet name="９　償還計画表（その他資金）" sheetId="6" r:id="rId10"/>
  </sheets>
  <definedNames>
    <definedName name="_xlnm.Print_Area" localSheetId="0">'◎様式４－５　収支計画'!$A$1:$S$63</definedName>
    <definedName name="_xlnm.Print_Titles" localSheetId="0">'◎様式４－５　収支計画'!$1:$5</definedName>
    <definedName name="_xlnm.Print_Titles" localSheetId="1">'１　介護報酬（基本報酬）'!$1:$8</definedName>
    <definedName name="_xlnm.Print_Titles" localSheetId="2">'２　介護報酬（加算　処遇除く）'!$1:$7</definedName>
    <definedName name="_xlnm.Print_Titles" localSheetId="5">'５　居住費・食費収入見込額'!$1:$7</definedName>
    <definedName name="_xlnm.Print_Titles" localSheetId="6">'６　事業活動支出'!$1:$7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1" l="1"/>
  <c r="L23" i="11"/>
  <c r="S22" i="11"/>
  <c r="S23" i="11" s="1"/>
  <c r="R22" i="11"/>
  <c r="R23" i="11" s="1"/>
  <c r="Q22" i="11"/>
  <c r="Q23" i="11" s="1"/>
  <c r="P22" i="11"/>
  <c r="P23" i="11" s="1"/>
  <c r="O22" i="11"/>
  <c r="O23" i="11" s="1"/>
  <c r="N22" i="11"/>
  <c r="N23" i="11" s="1"/>
  <c r="M22" i="11"/>
  <c r="L22" i="11"/>
  <c r="K22" i="11"/>
  <c r="K23" i="11" s="1"/>
  <c r="J22" i="11"/>
  <c r="J23" i="11" s="1"/>
  <c r="I23" i="11"/>
  <c r="I22" i="11"/>
  <c r="S19" i="11" l="1"/>
  <c r="R19" i="11"/>
  <c r="Q19" i="11"/>
  <c r="P19" i="11"/>
  <c r="O19" i="11"/>
  <c r="N19" i="11"/>
  <c r="M19" i="11"/>
  <c r="L19" i="11"/>
  <c r="K19" i="11"/>
  <c r="J19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I16" i="11"/>
  <c r="AD16" i="11"/>
  <c r="AD60" i="8"/>
  <c r="AD59" i="8"/>
  <c r="AD58" i="8"/>
  <c r="AD57" i="8"/>
  <c r="F66" i="8"/>
  <c r="F65" i="8"/>
  <c r="F64" i="8"/>
  <c r="F63" i="8"/>
  <c r="F62" i="8"/>
  <c r="F61" i="8"/>
  <c r="F60" i="8"/>
  <c r="F59" i="8"/>
  <c r="F58" i="8"/>
  <c r="F57" i="8"/>
  <c r="J35" i="7"/>
  <c r="J36" i="7" s="1"/>
  <c r="J37" i="7" s="1"/>
  <c r="J38" i="7" s="1"/>
  <c r="AB32" i="7"/>
  <c r="AB33" i="7" s="1"/>
  <c r="T32" i="7"/>
  <c r="T33" i="7" s="1"/>
  <c r="L32" i="7"/>
  <c r="L33" i="7" s="1"/>
  <c r="AB31" i="7"/>
  <c r="AA31" i="7"/>
  <c r="AA32" i="7" s="1"/>
  <c r="AA33" i="7" s="1"/>
  <c r="Z31" i="7"/>
  <c r="Z32" i="7" s="1"/>
  <c r="Z33" i="7" s="1"/>
  <c r="Y31" i="7"/>
  <c r="Y32" i="7" s="1"/>
  <c r="Y33" i="7" s="1"/>
  <c r="T31" i="7"/>
  <c r="S31" i="7"/>
  <c r="S32" i="7" s="1"/>
  <c r="S33" i="7" s="1"/>
  <c r="R31" i="7"/>
  <c r="R32" i="7" s="1"/>
  <c r="R33" i="7" s="1"/>
  <c r="Q31" i="7"/>
  <c r="Q32" i="7" s="1"/>
  <c r="Q33" i="7" s="1"/>
  <c r="L31" i="7"/>
  <c r="K31" i="7"/>
  <c r="K32" i="7" s="1"/>
  <c r="K33" i="7" s="1"/>
  <c r="J31" i="7"/>
  <c r="J32" i="7" s="1"/>
  <c r="J33" i="7" s="1"/>
  <c r="AD30" i="7"/>
  <c r="AD31" i="7" s="1"/>
  <c r="AD32" i="7" s="1"/>
  <c r="AD33" i="7" s="1"/>
  <c r="AC30" i="7"/>
  <c r="AC31" i="7" s="1"/>
  <c r="AC32" i="7" s="1"/>
  <c r="AC33" i="7" s="1"/>
  <c r="AB30" i="7"/>
  <c r="AA30" i="7"/>
  <c r="Z30" i="7"/>
  <c r="Y30" i="7"/>
  <c r="X30" i="7"/>
  <c r="X31" i="7" s="1"/>
  <c r="X32" i="7" s="1"/>
  <c r="X33" i="7" s="1"/>
  <c r="W30" i="7"/>
  <c r="W31" i="7" s="1"/>
  <c r="W32" i="7" s="1"/>
  <c r="W33" i="7" s="1"/>
  <c r="V30" i="7"/>
  <c r="V31" i="7" s="1"/>
  <c r="V32" i="7" s="1"/>
  <c r="V33" i="7" s="1"/>
  <c r="U30" i="7"/>
  <c r="U31" i="7" s="1"/>
  <c r="U32" i="7" s="1"/>
  <c r="U33" i="7" s="1"/>
  <c r="T30" i="7"/>
  <c r="S30" i="7"/>
  <c r="R30" i="7"/>
  <c r="Q30" i="7"/>
  <c r="P30" i="7"/>
  <c r="P31" i="7" s="1"/>
  <c r="P32" i="7" s="1"/>
  <c r="P33" i="7" s="1"/>
  <c r="O30" i="7"/>
  <c r="O31" i="7" s="1"/>
  <c r="O32" i="7" s="1"/>
  <c r="O33" i="7" s="1"/>
  <c r="N30" i="7"/>
  <c r="N31" i="7" s="1"/>
  <c r="N32" i="7" s="1"/>
  <c r="N33" i="7" s="1"/>
  <c r="M30" i="7"/>
  <c r="M31" i="7" s="1"/>
  <c r="M32" i="7" s="1"/>
  <c r="M33" i="7" s="1"/>
  <c r="L30" i="7"/>
  <c r="K30" i="7"/>
  <c r="J30" i="7"/>
  <c r="AD18" i="11" l="1"/>
  <c r="I43" i="7"/>
  <c r="I42" i="7"/>
  <c r="I41" i="7"/>
  <c r="I40" i="7"/>
  <c r="H63" i="1" l="1"/>
  <c r="H61" i="1"/>
  <c r="R60" i="1"/>
  <c r="Q60" i="1"/>
  <c r="P60" i="1"/>
  <c r="O60" i="1"/>
  <c r="N60" i="1"/>
  <c r="M60" i="1"/>
  <c r="L60" i="1"/>
  <c r="K60" i="1"/>
  <c r="J60" i="1"/>
  <c r="I60" i="1"/>
  <c r="H60" i="1"/>
  <c r="R59" i="1"/>
  <c r="Q59" i="1"/>
  <c r="P59" i="1"/>
  <c r="O59" i="1"/>
  <c r="N59" i="1"/>
  <c r="M59" i="1"/>
  <c r="L59" i="1"/>
  <c r="K59" i="1"/>
  <c r="J59" i="1"/>
  <c r="I59" i="1"/>
  <c r="H59" i="1"/>
  <c r="R56" i="1"/>
  <c r="Q56" i="1"/>
  <c r="P56" i="1"/>
  <c r="O56" i="1"/>
  <c r="N56" i="1"/>
  <c r="M56" i="1"/>
  <c r="L56" i="1"/>
  <c r="K56" i="1"/>
  <c r="J56" i="1"/>
  <c r="I56" i="1"/>
  <c r="H56" i="1"/>
  <c r="G55" i="1"/>
  <c r="G54" i="1"/>
  <c r="G53" i="1"/>
  <c r="R45" i="1"/>
  <c r="Q45" i="1"/>
  <c r="P45" i="1"/>
  <c r="O45" i="1"/>
  <c r="N45" i="1"/>
  <c r="M45" i="1"/>
  <c r="L45" i="1"/>
  <c r="K45" i="1"/>
  <c r="J45" i="1"/>
  <c r="I45" i="1"/>
  <c r="H45" i="1"/>
  <c r="R44" i="1"/>
  <c r="Q44" i="1"/>
  <c r="P44" i="1"/>
  <c r="O44" i="1"/>
  <c r="N44" i="1"/>
  <c r="M44" i="1"/>
  <c r="L44" i="1"/>
  <c r="K44" i="1"/>
  <c r="J44" i="1"/>
  <c r="I44" i="1"/>
  <c r="H44" i="1"/>
  <c r="R43" i="1"/>
  <c r="Q43" i="1"/>
  <c r="P43" i="1"/>
  <c r="O43" i="1"/>
  <c r="N43" i="1"/>
  <c r="M43" i="1"/>
  <c r="L43" i="1"/>
  <c r="K43" i="1"/>
  <c r="J43" i="1"/>
  <c r="I43" i="1"/>
  <c r="H43" i="1"/>
  <c r="R42" i="1"/>
  <c r="Q42" i="1"/>
  <c r="P42" i="1"/>
  <c r="O42" i="1"/>
  <c r="N42" i="1"/>
  <c r="M42" i="1"/>
  <c r="L42" i="1"/>
  <c r="K42" i="1"/>
  <c r="J42" i="1"/>
  <c r="I42" i="1"/>
  <c r="H42" i="1"/>
  <c r="G41" i="1"/>
  <c r="K41" i="1"/>
  <c r="J41" i="1"/>
  <c r="I41" i="1"/>
  <c r="H41" i="1"/>
  <c r="G40" i="1"/>
  <c r="K40" i="1"/>
  <c r="J40" i="1"/>
  <c r="I40" i="1"/>
  <c r="H40" i="1"/>
  <c r="G39" i="1"/>
  <c r="K39" i="1"/>
  <c r="J39" i="1"/>
  <c r="I39" i="1"/>
  <c r="H39" i="1"/>
  <c r="H33" i="1" l="1"/>
  <c r="R32" i="1"/>
  <c r="Q32" i="1"/>
  <c r="P32" i="1"/>
  <c r="O32" i="1"/>
  <c r="N32" i="1"/>
  <c r="M32" i="1"/>
  <c r="L32" i="1"/>
  <c r="K32" i="1"/>
  <c r="J32" i="1"/>
  <c r="I32" i="1"/>
  <c r="H32" i="1"/>
  <c r="R30" i="1"/>
  <c r="Q30" i="1"/>
  <c r="P30" i="1"/>
  <c r="O30" i="1"/>
  <c r="N30" i="1"/>
  <c r="M30" i="1"/>
  <c r="L30" i="1"/>
  <c r="K30" i="1"/>
  <c r="J30" i="1"/>
  <c r="I30" i="1"/>
  <c r="H30" i="1"/>
  <c r="R29" i="1"/>
  <c r="Q29" i="1"/>
  <c r="P29" i="1"/>
  <c r="O29" i="1"/>
  <c r="N29" i="1"/>
  <c r="M29" i="1"/>
  <c r="L29" i="1"/>
  <c r="K29" i="1"/>
  <c r="J29" i="1"/>
  <c r="I29" i="1"/>
  <c r="H29" i="1"/>
  <c r="R28" i="1"/>
  <c r="Q28" i="1"/>
  <c r="P28" i="1"/>
  <c r="O28" i="1"/>
  <c r="N28" i="1"/>
  <c r="M28" i="1"/>
  <c r="L28" i="1"/>
  <c r="K28" i="1"/>
  <c r="J28" i="1"/>
  <c r="I28" i="1"/>
  <c r="H28" i="1"/>
  <c r="B17" i="6"/>
  <c r="B17" i="5"/>
  <c r="B17" i="4"/>
  <c r="R26" i="1"/>
  <c r="Q26" i="1"/>
  <c r="P26" i="1"/>
  <c r="O26" i="1"/>
  <c r="N26" i="1"/>
  <c r="M26" i="1"/>
  <c r="L26" i="1"/>
  <c r="K26" i="1"/>
  <c r="J26" i="1"/>
  <c r="I26" i="1"/>
  <c r="R25" i="1"/>
  <c r="Q25" i="1"/>
  <c r="P25" i="1"/>
  <c r="O25" i="1"/>
  <c r="N25" i="1"/>
  <c r="M25" i="1"/>
  <c r="L25" i="1"/>
  <c r="K25" i="1"/>
  <c r="J25" i="1"/>
  <c r="I25" i="1"/>
  <c r="I17" i="11"/>
  <c r="AD17" i="11" s="1"/>
  <c r="AC16" i="11"/>
  <c r="AB16" i="11"/>
  <c r="AA16" i="11"/>
  <c r="Z16" i="11"/>
  <c r="Y16" i="11"/>
  <c r="X16" i="11"/>
  <c r="W16" i="11"/>
  <c r="V16" i="11"/>
  <c r="U16" i="11"/>
  <c r="T16" i="11"/>
  <c r="N21" i="11"/>
  <c r="M21" i="11"/>
  <c r="N17" i="11"/>
  <c r="M17" i="11"/>
  <c r="S16" i="11"/>
  <c r="S21" i="11" s="1"/>
  <c r="R16" i="11"/>
  <c r="Q16" i="11"/>
  <c r="Q21" i="11" s="1"/>
  <c r="P16" i="11"/>
  <c r="O16" i="11"/>
  <c r="O21" i="11" s="1"/>
  <c r="N16" i="11"/>
  <c r="N20" i="11" s="1"/>
  <c r="M16" i="11"/>
  <c r="M20" i="11" s="1"/>
  <c r="L16" i="11"/>
  <c r="L21" i="11" s="1"/>
  <c r="K16" i="11"/>
  <c r="J16" i="11"/>
  <c r="I20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F21" i="11"/>
  <c r="F17" i="11"/>
  <c r="F19" i="11"/>
  <c r="F13" i="11"/>
  <c r="F9" i="11"/>
  <c r="F11" i="11"/>
  <c r="H37" i="10"/>
  <c r="F23" i="11" s="1"/>
  <c r="F24" i="11" l="1"/>
  <c r="F15" i="11"/>
  <c r="P20" i="11"/>
  <c r="O17" i="11"/>
  <c r="S20" i="11"/>
  <c r="J17" i="11"/>
  <c r="R17" i="11"/>
  <c r="L20" i="11"/>
  <c r="J21" i="11"/>
  <c r="R21" i="11"/>
  <c r="O20" i="11"/>
  <c r="Q20" i="11"/>
  <c r="J20" i="11"/>
  <c r="P21" i="11"/>
  <c r="Q17" i="11"/>
  <c r="K20" i="11"/>
  <c r="K17" i="11"/>
  <c r="S17" i="11"/>
  <c r="K21" i="11"/>
  <c r="P17" i="11"/>
  <c r="R20" i="11"/>
  <c r="L17" i="11"/>
  <c r="I19" i="11"/>
  <c r="I8" i="11"/>
  <c r="I10" i="11"/>
  <c r="L28" i="9"/>
  <c r="L27" i="9"/>
  <c r="I24" i="9"/>
  <c r="J24" i="9"/>
  <c r="L24" i="9"/>
  <c r="L22" i="9"/>
  <c r="L21" i="9"/>
  <c r="K21" i="9"/>
  <c r="J21" i="9"/>
  <c r="I21" i="9"/>
  <c r="G18" i="9"/>
  <c r="G19" i="9" s="1"/>
  <c r="G20" i="9" s="1"/>
  <c r="G17" i="9"/>
  <c r="G16" i="9"/>
  <c r="G15" i="9"/>
  <c r="G14" i="9"/>
  <c r="AM66" i="8"/>
  <c r="AL66" i="8"/>
  <c r="AK66" i="8"/>
  <c r="AJ66" i="8"/>
  <c r="AI66" i="8"/>
  <c r="AH66" i="8"/>
  <c r="AG66" i="8"/>
  <c r="AM65" i="8"/>
  <c r="AL65" i="8"/>
  <c r="AK65" i="8"/>
  <c r="AJ65" i="8"/>
  <c r="AI65" i="8"/>
  <c r="AH65" i="8"/>
  <c r="AG65" i="8"/>
  <c r="AM63" i="8"/>
  <c r="AL63" i="8"/>
  <c r="AK63" i="8"/>
  <c r="AJ63" i="8"/>
  <c r="AI63" i="8"/>
  <c r="AH63" i="8"/>
  <c r="AG63" i="8"/>
  <c r="AM62" i="8"/>
  <c r="AL62" i="8"/>
  <c r="AK62" i="8"/>
  <c r="AJ62" i="8"/>
  <c r="AI62" i="8"/>
  <c r="AH62" i="8"/>
  <c r="AG62" i="8"/>
  <c r="AM61" i="8"/>
  <c r="AL61" i="8"/>
  <c r="AK61" i="8"/>
  <c r="AJ61" i="8"/>
  <c r="AI61" i="8"/>
  <c r="AH61" i="8"/>
  <c r="AG61" i="8"/>
  <c r="AM60" i="8"/>
  <c r="AL60" i="8"/>
  <c r="AK60" i="8"/>
  <c r="AJ60" i="8"/>
  <c r="AI60" i="8"/>
  <c r="AH60" i="8"/>
  <c r="AG60" i="8"/>
  <c r="AM59" i="8"/>
  <c r="AL59" i="8"/>
  <c r="AK59" i="8"/>
  <c r="AJ59" i="8"/>
  <c r="AI59" i="8"/>
  <c r="AH59" i="8"/>
  <c r="AG59" i="8"/>
  <c r="AM58" i="8"/>
  <c r="AL58" i="8"/>
  <c r="AK58" i="8"/>
  <c r="AJ58" i="8"/>
  <c r="AI58" i="8"/>
  <c r="AH58" i="8"/>
  <c r="AG58" i="8"/>
  <c r="AM57" i="8"/>
  <c r="AL57" i="8"/>
  <c r="AK57" i="8"/>
  <c r="AJ57" i="8"/>
  <c r="AI57" i="8"/>
  <c r="AH57" i="8"/>
  <c r="AG57" i="8"/>
  <c r="AM56" i="8"/>
  <c r="AL56" i="8"/>
  <c r="AK56" i="8"/>
  <c r="AJ56" i="8"/>
  <c r="AI56" i="8"/>
  <c r="AH56" i="8"/>
  <c r="AG56" i="8"/>
  <c r="AM78" i="8"/>
  <c r="AL78" i="8"/>
  <c r="AK78" i="8"/>
  <c r="AJ78" i="8"/>
  <c r="AI78" i="8"/>
  <c r="AH78" i="8"/>
  <c r="AG78" i="8"/>
  <c r="AF78" i="8"/>
  <c r="AE78" i="8"/>
  <c r="AD78" i="8"/>
  <c r="I11" i="11" l="1"/>
  <c r="P17" i="8"/>
  <c r="P18" i="8" s="1"/>
  <c r="P19" i="8" s="1"/>
  <c r="P20" i="8" s="1"/>
  <c r="Q16" i="8"/>
  <c r="Q17" i="8" s="1"/>
  <c r="Q18" i="8" s="1"/>
  <c r="Q19" i="8" s="1"/>
  <c r="Q20" i="8" s="1"/>
  <c r="P16" i="8"/>
  <c r="S15" i="8"/>
  <c r="S16" i="8" s="1"/>
  <c r="S17" i="8" s="1"/>
  <c r="S18" i="8" s="1"/>
  <c r="S19" i="8" s="1"/>
  <c r="S20" i="8" s="1"/>
  <c r="R15" i="8"/>
  <c r="R16" i="8" s="1"/>
  <c r="R17" i="8" s="1"/>
  <c r="R18" i="8" s="1"/>
  <c r="R19" i="8" s="1"/>
  <c r="R20" i="8" s="1"/>
  <c r="Q15" i="8"/>
  <c r="P15" i="8"/>
  <c r="O15" i="8"/>
  <c r="O16" i="8" s="1"/>
  <c r="O17" i="8" s="1"/>
  <c r="O18" i="8" s="1"/>
  <c r="O19" i="8" s="1"/>
  <c r="O20" i="8" s="1"/>
  <c r="N15" i="8"/>
  <c r="N16" i="8" s="1"/>
  <c r="N17" i="8" s="1"/>
  <c r="N18" i="8" s="1"/>
  <c r="N19" i="8" s="1"/>
  <c r="N20" i="8" s="1"/>
  <c r="M15" i="8"/>
  <c r="M16" i="8" s="1"/>
  <c r="M17" i="8" s="1"/>
  <c r="M18" i="8" s="1"/>
  <c r="M19" i="8" s="1"/>
  <c r="M20" i="8" s="1"/>
  <c r="L15" i="8"/>
  <c r="L16" i="8" s="1"/>
  <c r="L17" i="8" s="1"/>
  <c r="L18" i="8" s="1"/>
  <c r="L19" i="8" s="1"/>
  <c r="L20" i="8" s="1"/>
  <c r="K15" i="8"/>
  <c r="K16" i="8" s="1"/>
  <c r="K17" i="8" s="1"/>
  <c r="K18" i="8" s="1"/>
  <c r="K19" i="8" s="1"/>
  <c r="K20" i="8" s="1"/>
  <c r="N9" i="8"/>
  <c r="N10" i="8" s="1"/>
  <c r="N11" i="8" s="1"/>
  <c r="N13" i="8" s="1"/>
  <c r="S8" i="8"/>
  <c r="S9" i="8" s="1"/>
  <c r="S10" i="8" s="1"/>
  <c r="S11" i="8" s="1"/>
  <c r="S13" i="8" s="1"/>
  <c r="R8" i="8"/>
  <c r="R9" i="8" s="1"/>
  <c r="R10" i="8" s="1"/>
  <c r="R11" i="8" s="1"/>
  <c r="R13" i="8" s="1"/>
  <c r="Q8" i="8"/>
  <c r="Q9" i="8" s="1"/>
  <c r="Q10" i="8" s="1"/>
  <c r="Q11" i="8" s="1"/>
  <c r="Q13" i="8" s="1"/>
  <c r="P8" i="8"/>
  <c r="P9" i="8" s="1"/>
  <c r="P10" i="8" s="1"/>
  <c r="P11" i="8" s="1"/>
  <c r="P13" i="8" s="1"/>
  <c r="O8" i="8"/>
  <c r="O9" i="8" s="1"/>
  <c r="O10" i="8" s="1"/>
  <c r="O11" i="8" s="1"/>
  <c r="O13" i="8" s="1"/>
  <c r="N8" i="8"/>
  <c r="M8" i="8"/>
  <c r="M9" i="8" s="1"/>
  <c r="M10" i="8" s="1"/>
  <c r="M11" i="8" s="1"/>
  <c r="M13" i="8" s="1"/>
  <c r="L8" i="8"/>
  <c r="L9" i="8" s="1"/>
  <c r="L10" i="8" s="1"/>
  <c r="L11" i="8" s="1"/>
  <c r="L13" i="8" s="1"/>
  <c r="K8" i="8"/>
  <c r="K9" i="8" s="1"/>
  <c r="K10" i="8" s="1"/>
  <c r="K11" i="8" s="1"/>
  <c r="K13" i="8" s="1"/>
  <c r="F77" i="8" l="1"/>
  <c r="F76" i="8"/>
  <c r="F75" i="8"/>
  <c r="F74" i="8"/>
  <c r="F73" i="8"/>
  <c r="F72" i="8"/>
  <c r="F71" i="8"/>
  <c r="F70" i="8"/>
  <c r="F69" i="8"/>
  <c r="F68" i="8"/>
  <c r="F67" i="8"/>
  <c r="F34" i="8"/>
  <c r="I12" i="11" s="1"/>
  <c r="I14" i="11" s="1"/>
  <c r="I15" i="11" s="1"/>
  <c r="H30" i="8"/>
  <c r="H29" i="8"/>
  <c r="J8" i="8"/>
  <c r="F44" i="8" l="1"/>
  <c r="F45" i="8"/>
  <c r="F38" i="8"/>
  <c r="F46" i="8"/>
  <c r="F39" i="8"/>
  <c r="F36" i="8"/>
  <c r="F37" i="8"/>
  <c r="F41" i="8"/>
  <c r="F42" i="8"/>
  <c r="F40" i="8"/>
  <c r="F35" i="8"/>
  <c r="F43" i="8"/>
  <c r="H14" i="11"/>
  <c r="H8" i="8"/>
  <c r="F78" i="8"/>
  <c r="F21" i="8"/>
  <c r="AI38" i="8" l="1"/>
  <c r="AH38" i="8"/>
  <c r="AM38" i="8"/>
  <c r="AG38" i="8"/>
  <c r="AF38" i="8"/>
  <c r="AE38" i="8"/>
  <c r="AL38" i="8"/>
  <c r="AD38" i="8"/>
  <c r="AJ38" i="8"/>
  <c r="AK38" i="8"/>
  <c r="AH21" i="8"/>
  <c r="AG21" i="8"/>
  <c r="AF21" i="8"/>
  <c r="AM21" i="8"/>
  <c r="AE21" i="8"/>
  <c r="AL21" i="8"/>
  <c r="AD21" i="8"/>
  <c r="AK21" i="8"/>
  <c r="AJ21" i="8"/>
  <c r="AI21" i="8"/>
  <c r="F22" i="8"/>
  <c r="H21" i="11"/>
  <c r="I21" i="11"/>
  <c r="H19" i="11"/>
  <c r="H17" i="11"/>
  <c r="AC17" i="11"/>
  <c r="AC19" i="11" s="1"/>
  <c r="AC20" i="11" s="1"/>
  <c r="AC21" i="11" s="1"/>
  <c r="AC22" i="11" s="1"/>
  <c r="AC23" i="11" s="1"/>
  <c r="AB17" i="11"/>
  <c r="AB19" i="11" s="1"/>
  <c r="AB20" i="11" s="1"/>
  <c r="AB21" i="11" s="1"/>
  <c r="AB22" i="11" s="1"/>
  <c r="AB23" i="11" s="1"/>
  <c r="AA17" i="11"/>
  <c r="Z17" i="11"/>
  <c r="Z19" i="11" s="1"/>
  <c r="Z20" i="11" s="1"/>
  <c r="Y17" i="11"/>
  <c r="Y19" i="11" s="1"/>
  <c r="Y20" i="11" s="1"/>
  <c r="Y21" i="11" s="1"/>
  <c r="Y22" i="11" s="1"/>
  <c r="Y23" i="11" s="1"/>
  <c r="X17" i="11"/>
  <c r="X19" i="11" s="1"/>
  <c r="X20" i="11" s="1"/>
  <c r="X21" i="11" s="1"/>
  <c r="X22" i="11" s="1"/>
  <c r="X23" i="11" s="1"/>
  <c r="W17" i="11"/>
  <c r="W19" i="11" s="1"/>
  <c r="W20" i="11" s="1"/>
  <c r="W21" i="11" s="1"/>
  <c r="W22" i="11" s="1"/>
  <c r="W23" i="11" s="1"/>
  <c r="V17" i="11"/>
  <c r="U17" i="11"/>
  <c r="U19" i="11" s="1"/>
  <c r="U20" i="11" s="1"/>
  <c r="U21" i="11" s="1"/>
  <c r="U22" i="11" s="1"/>
  <c r="U23" i="11" s="1"/>
  <c r="T17" i="11"/>
  <c r="I13" i="11"/>
  <c r="H13" i="11"/>
  <c r="H11" i="11"/>
  <c r="A11" i="11"/>
  <c r="A12" i="11" s="1"/>
  <c r="A10" i="11"/>
  <c r="AN10" i="11" s="1"/>
  <c r="I9" i="11"/>
  <c r="H9" i="11"/>
  <c r="A9" i="11"/>
  <c r="AN9" i="11" s="1"/>
  <c r="AN8" i="11"/>
  <c r="AC9" i="11"/>
  <c r="AC10" i="11" s="1"/>
  <c r="AC11" i="11" s="1"/>
  <c r="AC12" i="11" s="1"/>
  <c r="AC13" i="11" s="1"/>
  <c r="AC14" i="11" s="1"/>
  <c r="AC15" i="11" s="1"/>
  <c r="AB9" i="11"/>
  <c r="AB10" i="11" s="1"/>
  <c r="AB11" i="11" s="1"/>
  <c r="AB12" i="11" s="1"/>
  <c r="AB13" i="11" s="1"/>
  <c r="AB14" i="11" s="1"/>
  <c r="AB15" i="11" s="1"/>
  <c r="AA9" i="11"/>
  <c r="AA10" i="11" s="1"/>
  <c r="AA11" i="11" s="1"/>
  <c r="AA12" i="11" s="1"/>
  <c r="AA13" i="11" s="1"/>
  <c r="AA14" i="11" s="1"/>
  <c r="AA15" i="11" s="1"/>
  <c r="Z9" i="11"/>
  <c r="Z10" i="11" s="1"/>
  <c r="Z11" i="11" s="1"/>
  <c r="Z12" i="11" s="1"/>
  <c r="Z13" i="11" s="1"/>
  <c r="Z14" i="11" s="1"/>
  <c r="Z15" i="11" s="1"/>
  <c r="Y9" i="11"/>
  <c r="Y10" i="11" s="1"/>
  <c r="Y11" i="11" s="1"/>
  <c r="Y12" i="11" s="1"/>
  <c r="Y13" i="11" s="1"/>
  <c r="Y14" i="11" s="1"/>
  <c r="Y15" i="11" s="1"/>
  <c r="X9" i="11"/>
  <c r="W9" i="11"/>
  <c r="W10" i="11" s="1"/>
  <c r="W11" i="11" s="1"/>
  <c r="W12" i="11" s="1"/>
  <c r="W13" i="11" s="1"/>
  <c r="W14" i="11" s="1"/>
  <c r="W15" i="11" s="1"/>
  <c r="V9" i="11"/>
  <c r="V10" i="11" s="1"/>
  <c r="V11" i="11" s="1"/>
  <c r="V12" i="11" s="1"/>
  <c r="V13" i="11" s="1"/>
  <c r="V14" i="11" s="1"/>
  <c r="V15" i="11" s="1"/>
  <c r="U9" i="11"/>
  <c r="U10" i="11" s="1"/>
  <c r="U11" i="11" s="1"/>
  <c r="U12" i="11" s="1"/>
  <c r="U13" i="11" s="1"/>
  <c r="U14" i="11" s="1"/>
  <c r="U15" i="11" s="1"/>
  <c r="T9" i="11"/>
  <c r="T10" i="11" s="1"/>
  <c r="T11" i="11" s="1"/>
  <c r="T12" i="11" s="1"/>
  <c r="T13" i="11" s="1"/>
  <c r="T14" i="11" s="1"/>
  <c r="T15" i="11" s="1"/>
  <c r="S9" i="11"/>
  <c r="S10" i="11" s="1"/>
  <c r="S11" i="11" s="1"/>
  <c r="S12" i="11" s="1"/>
  <c r="S13" i="11" s="1"/>
  <c r="S14" i="11" s="1"/>
  <c r="S15" i="11" s="1"/>
  <c r="R9" i="11"/>
  <c r="R10" i="11" s="1"/>
  <c r="R11" i="11" s="1"/>
  <c r="R12" i="11" s="1"/>
  <c r="R13" i="11" s="1"/>
  <c r="R14" i="11" s="1"/>
  <c r="R15" i="11" s="1"/>
  <c r="Q9" i="11"/>
  <c r="Q10" i="11" s="1"/>
  <c r="Q11" i="11" s="1"/>
  <c r="Q12" i="11" s="1"/>
  <c r="O9" i="11"/>
  <c r="O10" i="11" s="1"/>
  <c r="O11" i="11" s="1"/>
  <c r="O12" i="11" s="1"/>
  <c r="O13" i="11" s="1"/>
  <c r="O14" i="11" s="1"/>
  <c r="O15" i="11" s="1"/>
  <c r="N9" i="11"/>
  <c r="N10" i="11" s="1"/>
  <c r="N11" i="11" s="1"/>
  <c r="N12" i="11" s="1"/>
  <c r="N13" i="11" s="1"/>
  <c r="M9" i="11"/>
  <c r="M10" i="11" s="1"/>
  <c r="M11" i="11" s="1"/>
  <c r="M12" i="11" s="1"/>
  <c r="M13" i="11" s="1"/>
  <c r="M14" i="11" s="1"/>
  <c r="M15" i="11" s="1"/>
  <c r="K9" i="11"/>
  <c r="K10" i="11" s="1"/>
  <c r="K11" i="11" s="1"/>
  <c r="K12" i="11" s="1"/>
  <c r="K13" i="11" s="1"/>
  <c r="K14" i="11" s="1"/>
  <c r="K15" i="11" s="1"/>
  <c r="J9" i="11"/>
  <c r="J10" i="11" s="1"/>
  <c r="J11" i="11" s="1"/>
  <c r="J12" i="11" s="1"/>
  <c r="J13" i="11" s="1"/>
  <c r="J14" i="11" s="1"/>
  <c r="J15" i="11" s="1"/>
  <c r="AE5" i="11"/>
  <c r="AF5" i="11" s="1"/>
  <c r="AG5" i="11" s="1"/>
  <c r="AH5" i="11" s="1"/>
  <c r="AI5" i="11" s="1"/>
  <c r="AJ5" i="11" s="1"/>
  <c r="AK5" i="11" s="1"/>
  <c r="AL5" i="11" s="1"/>
  <c r="AM5" i="11" s="1"/>
  <c r="U5" i="11"/>
  <c r="V5" i="11" s="1"/>
  <c r="W5" i="11" s="1"/>
  <c r="X5" i="11" s="1"/>
  <c r="Y5" i="11" s="1"/>
  <c r="Z5" i="11" s="1"/>
  <c r="AA5" i="11" s="1"/>
  <c r="AB5" i="11" s="1"/>
  <c r="AC5" i="11" s="1"/>
  <c r="K5" i="11"/>
  <c r="L5" i="11" s="1"/>
  <c r="M5" i="11" s="1"/>
  <c r="N5" i="11" s="1"/>
  <c r="O5" i="11" s="1"/>
  <c r="P5" i="11" s="1"/>
  <c r="Q5" i="11" s="1"/>
  <c r="R5" i="11" s="1"/>
  <c r="S5" i="11" s="1"/>
  <c r="H50" i="10"/>
  <c r="H49" i="10"/>
  <c r="H48" i="10"/>
  <c r="H47" i="10"/>
  <c r="H45" i="10"/>
  <c r="P45" i="10" s="1"/>
  <c r="H44" i="10"/>
  <c r="H43" i="10"/>
  <c r="H42" i="10"/>
  <c r="A42" i="10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H41" i="10"/>
  <c r="H38" i="10"/>
  <c r="N32" i="10"/>
  <c r="L32" i="10"/>
  <c r="J32" i="10"/>
  <c r="H32" i="10"/>
  <c r="A32" i="10"/>
  <c r="A33" i="10" s="1"/>
  <c r="A34" i="10" s="1"/>
  <c r="A35" i="10" s="1"/>
  <c r="A36" i="10" s="1"/>
  <c r="A37" i="10" s="1"/>
  <c r="A38" i="10" s="1"/>
  <c r="M25" i="10"/>
  <c r="M24" i="10"/>
  <c r="M22" i="10"/>
  <c r="M21" i="10"/>
  <c r="M20" i="10"/>
  <c r="A20" i="10"/>
  <c r="A21" i="10" s="1"/>
  <c r="A22" i="10" s="1"/>
  <c r="A23" i="10" s="1"/>
  <c r="A24" i="10" s="1"/>
  <c r="A25" i="10" s="1"/>
  <c r="A26" i="10" s="1"/>
  <c r="A27" i="10" s="1"/>
  <c r="A28" i="10" s="1"/>
  <c r="M19" i="10"/>
  <c r="A19" i="10"/>
  <c r="M18" i="10"/>
  <c r="X11" i="10"/>
  <c r="V11" i="10"/>
  <c r="T11" i="10"/>
  <c r="R11" i="10"/>
  <c r="X10" i="10"/>
  <c r="V10" i="10"/>
  <c r="T10" i="10"/>
  <c r="R10" i="10"/>
  <c r="X9" i="10"/>
  <c r="V9" i="10"/>
  <c r="T9" i="10"/>
  <c r="R9" i="10"/>
  <c r="X8" i="10"/>
  <c r="V8" i="10"/>
  <c r="T8" i="10"/>
  <c r="R8" i="10"/>
  <c r="A8" i="10"/>
  <c r="A9" i="10" s="1"/>
  <c r="A10" i="10" s="1"/>
  <c r="A11" i="10" s="1"/>
  <c r="A12" i="10" s="1"/>
  <c r="A13" i="10" s="1"/>
  <c r="A14" i="10" s="1"/>
  <c r="A15" i="10" s="1"/>
  <c r="X7" i="10"/>
  <c r="V7" i="10"/>
  <c r="T7" i="10"/>
  <c r="R7" i="10"/>
  <c r="K40" i="9"/>
  <c r="J40" i="9"/>
  <c r="I40" i="9"/>
  <c r="I35" i="9"/>
  <c r="J34" i="9"/>
  <c r="K34" i="9" s="1"/>
  <c r="I34" i="9"/>
  <c r="G33" i="9"/>
  <c r="I31" i="9"/>
  <c r="J31" i="9" s="1"/>
  <c r="K31" i="9" s="1"/>
  <c r="L31" i="9" s="1"/>
  <c r="G29" i="9"/>
  <c r="K24" i="9"/>
  <c r="L30" i="9"/>
  <c r="L32" i="9"/>
  <c r="I32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H79" i="8"/>
  <c r="H48" i="8"/>
  <c r="H49" i="8" s="1"/>
  <c r="H50" i="8" s="1"/>
  <c r="H51" i="8" s="1"/>
  <c r="H52" i="8" s="1"/>
  <c r="H53" i="8" s="1"/>
  <c r="H54" i="8" s="1"/>
  <c r="AI47" i="8"/>
  <c r="J16" i="8"/>
  <c r="J17" i="8" s="1"/>
  <c r="J18" i="8" s="1"/>
  <c r="J19" i="8" s="1"/>
  <c r="J20" i="8" s="1"/>
  <c r="J15" i="8"/>
  <c r="A9" i="8"/>
  <c r="A10" i="8" s="1"/>
  <c r="AN8" i="8"/>
  <c r="J9" i="8"/>
  <c r="J10" i="8" s="1"/>
  <c r="J11" i="8" s="1"/>
  <c r="J13" i="8" s="1"/>
  <c r="H9" i="8"/>
  <c r="H10" i="8" s="1"/>
  <c r="H11" i="8" s="1"/>
  <c r="AE5" i="8"/>
  <c r="AF5" i="8" s="1"/>
  <c r="AG5" i="8" s="1"/>
  <c r="AH5" i="8" s="1"/>
  <c r="AI5" i="8" s="1"/>
  <c r="AJ5" i="8" s="1"/>
  <c r="AK5" i="8" s="1"/>
  <c r="AL5" i="8" s="1"/>
  <c r="AM5" i="8" s="1"/>
  <c r="U5" i="8"/>
  <c r="V5" i="8" s="1"/>
  <c r="W5" i="8" s="1"/>
  <c r="X5" i="8" s="1"/>
  <c r="Y5" i="8" s="1"/>
  <c r="Z5" i="8" s="1"/>
  <c r="AA5" i="8" s="1"/>
  <c r="AB5" i="8" s="1"/>
  <c r="AC5" i="8" s="1"/>
  <c r="K5" i="8"/>
  <c r="L5" i="8" s="1"/>
  <c r="M5" i="8" s="1"/>
  <c r="N5" i="8" s="1"/>
  <c r="O5" i="8" s="1"/>
  <c r="P5" i="8" s="1"/>
  <c r="Q5" i="8" s="1"/>
  <c r="R5" i="8" s="1"/>
  <c r="S5" i="8" s="1"/>
  <c r="G43" i="7"/>
  <c r="AD42" i="7"/>
  <c r="AD43" i="7" s="1"/>
  <c r="X42" i="7"/>
  <c r="X43" i="7" s="1"/>
  <c r="P42" i="7"/>
  <c r="P43" i="7" s="1"/>
  <c r="N42" i="7"/>
  <c r="N43" i="7" s="1"/>
  <c r="AA41" i="7"/>
  <c r="AA42" i="7" s="1"/>
  <c r="AA43" i="7" s="1"/>
  <c r="Y41" i="7"/>
  <c r="Y42" i="7" s="1"/>
  <c r="Y43" i="7" s="1"/>
  <c r="X41" i="7"/>
  <c r="W41" i="7"/>
  <c r="W42" i="7" s="1"/>
  <c r="W43" i="7" s="1"/>
  <c r="S41" i="7"/>
  <c r="S42" i="7" s="1"/>
  <c r="S43" i="7" s="1"/>
  <c r="Q41" i="7"/>
  <c r="Q42" i="7" s="1"/>
  <c r="Q43" i="7" s="1"/>
  <c r="P41" i="7"/>
  <c r="O41" i="7"/>
  <c r="O42" i="7" s="1"/>
  <c r="O43" i="7" s="1"/>
  <c r="K41" i="7"/>
  <c r="K42" i="7" s="1"/>
  <c r="K43" i="7" s="1"/>
  <c r="AD40" i="7"/>
  <c r="AD41" i="7" s="1"/>
  <c r="AC40" i="7"/>
  <c r="AC41" i="7" s="1"/>
  <c r="AC42" i="7" s="1"/>
  <c r="AC43" i="7" s="1"/>
  <c r="AB40" i="7"/>
  <c r="AB41" i="7" s="1"/>
  <c r="AB42" i="7" s="1"/>
  <c r="AB43" i="7" s="1"/>
  <c r="AA40" i="7"/>
  <c r="Z40" i="7"/>
  <c r="Z41" i="7" s="1"/>
  <c r="Z42" i="7" s="1"/>
  <c r="Z43" i="7" s="1"/>
  <c r="Y40" i="7"/>
  <c r="X40" i="7"/>
  <c r="W40" i="7"/>
  <c r="V40" i="7"/>
  <c r="V41" i="7" s="1"/>
  <c r="V42" i="7" s="1"/>
  <c r="V43" i="7" s="1"/>
  <c r="U40" i="7"/>
  <c r="U41" i="7" s="1"/>
  <c r="U42" i="7" s="1"/>
  <c r="U43" i="7" s="1"/>
  <c r="T40" i="7"/>
  <c r="T41" i="7" s="1"/>
  <c r="T42" i="7" s="1"/>
  <c r="T43" i="7" s="1"/>
  <c r="S40" i="7"/>
  <c r="R40" i="7"/>
  <c r="R41" i="7" s="1"/>
  <c r="R42" i="7" s="1"/>
  <c r="R43" i="7" s="1"/>
  <c r="Q40" i="7"/>
  <c r="P40" i="7"/>
  <c r="O40" i="7"/>
  <c r="N40" i="7"/>
  <c r="N41" i="7" s="1"/>
  <c r="M40" i="7"/>
  <c r="M41" i="7" s="1"/>
  <c r="M42" i="7" s="1"/>
  <c r="M43" i="7" s="1"/>
  <c r="L40" i="7"/>
  <c r="L41" i="7" s="1"/>
  <c r="L42" i="7" s="1"/>
  <c r="L43" i="7" s="1"/>
  <c r="K40" i="7"/>
  <c r="J40" i="7"/>
  <c r="J41" i="7" s="1"/>
  <c r="J42" i="7" s="1"/>
  <c r="J43" i="7" s="1"/>
  <c r="G38" i="7"/>
  <c r="G33" i="7"/>
  <c r="P35" i="7"/>
  <c r="P36" i="7" s="1"/>
  <c r="P37" i="7" s="1"/>
  <c r="P38" i="7" s="1"/>
  <c r="R35" i="7"/>
  <c r="R36" i="7" s="1"/>
  <c r="R37" i="7" s="1"/>
  <c r="R38" i="7" s="1"/>
  <c r="G28" i="7"/>
  <c r="AD27" i="7"/>
  <c r="AD28" i="7" s="1"/>
  <c r="AD35" i="7" s="1"/>
  <c r="AD36" i="7" s="1"/>
  <c r="AD37" i="7" s="1"/>
  <c r="AD38" i="7" s="1"/>
  <c r="P26" i="7"/>
  <c r="P27" i="7" s="1"/>
  <c r="P28" i="7" s="1"/>
  <c r="AD25" i="7"/>
  <c r="AD26" i="7" s="1"/>
  <c r="AC25" i="7"/>
  <c r="AC26" i="7" s="1"/>
  <c r="AC27" i="7" s="1"/>
  <c r="AC28" i="7" s="1"/>
  <c r="AC35" i="7" s="1"/>
  <c r="AC36" i="7" s="1"/>
  <c r="AC37" i="7" s="1"/>
  <c r="AC38" i="7" s="1"/>
  <c r="AB25" i="7"/>
  <c r="AB26" i="7" s="1"/>
  <c r="AB27" i="7" s="1"/>
  <c r="AB28" i="7" s="1"/>
  <c r="AB35" i="7" s="1"/>
  <c r="AB36" i="7" s="1"/>
  <c r="AB37" i="7" s="1"/>
  <c r="AB38" i="7" s="1"/>
  <c r="AA25" i="7"/>
  <c r="AA26" i="7" s="1"/>
  <c r="AA27" i="7" s="1"/>
  <c r="AA28" i="7" s="1"/>
  <c r="AA35" i="7" s="1"/>
  <c r="AA36" i="7" s="1"/>
  <c r="AA37" i="7" s="1"/>
  <c r="AA38" i="7" s="1"/>
  <c r="Z25" i="7"/>
  <c r="Z26" i="7" s="1"/>
  <c r="Z27" i="7" s="1"/>
  <c r="Z28" i="7" s="1"/>
  <c r="Z35" i="7" s="1"/>
  <c r="Z36" i="7" s="1"/>
  <c r="Z37" i="7" s="1"/>
  <c r="Z38" i="7" s="1"/>
  <c r="Y25" i="7"/>
  <c r="Y26" i="7" s="1"/>
  <c r="Y27" i="7" s="1"/>
  <c r="Y28" i="7" s="1"/>
  <c r="Y35" i="7" s="1"/>
  <c r="Y36" i="7" s="1"/>
  <c r="Y37" i="7" s="1"/>
  <c r="Y38" i="7" s="1"/>
  <c r="X25" i="7"/>
  <c r="X26" i="7" s="1"/>
  <c r="X27" i="7" s="1"/>
  <c r="X28" i="7" s="1"/>
  <c r="X35" i="7" s="1"/>
  <c r="X36" i="7" s="1"/>
  <c r="X37" i="7" s="1"/>
  <c r="X38" i="7" s="1"/>
  <c r="W25" i="7"/>
  <c r="W26" i="7" s="1"/>
  <c r="W27" i="7" s="1"/>
  <c r="W28" i="7" s="1"/>
  <c r="W35" i="7" s="1"/>
  <c r="W36" i="7" s="1"/>
  <c r="W37" i="7" s="1"/>
  <c r="W38" i="7" s="1"/>
  <c r="V25" i="7"/>
  <c r="V26" i="7" s="1"/>
  <c r="V27" i="7" s="1"/>
  <c r="V28" i="7" s="1"/>
  <c r="V35" i="7" s="1"/>
  <c r="V36" i="7" s="1"/>
  <c r="V37" i="7" s="1"/>
  <c r="V38" i="7" s="1"/>
  <c r="U25" i="7"/>
  <c r="U26" i="7" s="1"/>
  <c r="U27" i="7" s="1"/>
  <c r="U28" i="7" s="1"/>
  <c r="U35" i="7" s="1"/>
  <c r="U36" i="7" s="1"/>
  <c r="U37" i="7" s="1"/>
  <c r="U38" i="7" s="1"/>
  <c r="T25" i="7"/>
  <c r="T26" i="7" s="1"/>
  <c r="T27" i="7" s="1"/>
  <c r="T28" i="7" s="1"/>
  <c r="T35" i="7" s="1"/>
  <c r="T36" i="7" s="1"/>
  <c r="T37" i="7" s="1"/>
  <c r="T38" i="7" s="1"/>
  <c r="S25" i="7"/>
  <c r="S26" i="7" s="1"/>
  <c r="S27" i="7" s="1"/>
  <c r="S28" i="7" s="1"/>
  <c r="S35" i="7" s="1"/>
  <c r="S36" i="7" s="1"/>
  <c r="S37" i="7" s="1"/>
  <c r="S38" i="7" s="1"/>
  <c r="R25" i="7"/>
  <c r="R26" i="7" s="1"/>
  <c r="R27" i="7" s="1"/>
  <c r="R28" i="7" s="1"/>
  <c r="Q25" i="7"/>
  <c r="Q26" i="7" s="1"/>
  <c r="Q27" i="7" s="1"/>
  <c r="Q28" i="7" s="1"/>
  <c r="Q35" i="7" s="1"/>
  <c r="Q36" i="7" s="1"/>
  <c r="Q37" i="7" s="1"/>
  <c r="Q38" i="7" s="1"/>
  <c r="P25" i="7"/>
  <c r="O25" i="7"/>
  <c r="O26" i="7" s="1"/>
  <c r="O27" i="7" s="1"/>
  <c r="O28" i="7" s="1"/>
  <c r="O35" i="7" s="1"/>
  <c r="O36" i="7" s="1"/>
  <c r="O37" i="7" s="1"/>
  <c r="O38" i="7" s="1"/>
  <c r="N25" i="7"/>
  <c r="N26" i="7" s="1"/>
  <c r="N27" i="7" s="1"/>
  <c r="N28" i="7" s="1"/>
  <c r="N35" i="7" s="1"/>
  <c r="N36" i="7" s="1"/>
  <c r="N37" i="7" s="1"/>
  <c r="N38" i="7" s="1"/>
  <c r="M25" i="7"/>
  <c r="M26" i="7" s="1"/>
  <c r="M27" i="7" s="1"/>
  <c r="M28" i="7" s="1"/>
  <c r="M35" i="7" s="1"/>
  <c r="M36" i="7" s="1"/>
  <c r="M37" i="7" s="1"/>
  <c r="M38" i="7" s="1"/>
  <c r="L25" i="7"/>
  <c r="L26" i="7" s="1"/>
  <c r="L27" i="7" s="1"/>
  <c r="L28" i="7" s="1"/>
  <c r="L35" i="7" s="1"/>
  <c r="L36" i="7" s="1"/>
  <c r="L37" i="7" s="1"/>
  <c r="L38" i="7" s="1"/>
  <c r="K25" i="7"/>
  <c r="K26" i="7" s="1"/>
  <c r="K27" i="7" s="1"/>
  <c r="K28" i="7" s="1"/>
  <c r="K35" i="7" s="1"/>
  <c r="K36" i="7" s="1"/>
  <c r="K37" i="7" s="1"/>
  <c r="K38" i="7" s="1"/>
  <c r="I25" i="7"/>
  <c r="I26" i="7" s="1"/>
  <c r="I27" i="7" s="1"/>
  <c r="I28" i="7" s="1"/>
  <c r="I29" i="7" s="1"/>
  <c r="I30" i="7" s="1"/>
  <c r="I31" i="7" s="1"/>
  <c r="I32" i="7" s="1"/>
  <c r="I33" i="7" s="1"/>
  <c r="I34" i="7" s="1"/>
  <c r="E25" i="7"/>
  <c r="G23" i="7"/>
  <c r="G18" i="7"/>
  <c r="E15" i="7"/>
  <c r="G13" i="7"/>
  <c r="Y11" i="7"/>
  <c r="Y12" i="7" s="1"/>
  <c r="Y13" i="7" s="1"/>
  <c r="Y15" i="7" s="1"/>
  <c r="Y16" i="7" s="1"/>
  <c r="Y17" i="7" s="1"/>
  <c r="Y18" i="7" s="1"/>
  <c r="Y19" i="7" s="1"/>
  <c r="Y20" i="7" s="1"/>
  <c r="Y21" i="7" s="1"/>
  <c r="Y22" i="7" s="1"/>
  <c r="Y23" i="7" s="1"/>
  <c r="R11" i="7"/>
  <c r="R12" i="7" s="1"/>
  <c r="R13" i="7" s="1"/>
  <c r="R15" i="7" s="1"/>
  <c r="R16" i="7" s="1"/>
  <c r="R17" i="7" s="1"/>
  <c r="R18" i="7" s="1"/>
  <c r="R20" i="7" s="1"/>
  <c r="R21" i="7" s="1"/>
  <c r="R22" i="7" s="1"/>
  <c r="R23" i="7" s="1"/>
  <c r="P11" i="7"/>
  <c r="P12" i="7" s="1"/>
  <c r="P13" i="7" s="1"/>
  <c r="P15" i="7" s="1"/>
  <c r="P16" i="7" s="1"/>
  <c r="P17" i="7" s="1"/>
  <c r="P18" i="7" s="1"/>
  <c r="P20" i="7" s="1"/>
  <c r="P21" i="7" s="1"/>
  <c r="P22" i="7" s="1"/>
  <c r="P23" i="7" s="1"/>
  <c r="AD10" i="7"/>
  <c r="AD11" i="7" s="1"/>
  <c r="AD12" i="7" s="1"/>
  <c r="AD13" i="7" s="1"/>
  <c r="AD15" i="7" s="1"/>
  <c r="AD16" i="7" s="1"/>
  <c r="AD17" i="7" s="1"/>
  <c r="AD18" i="7" s="1"/>
  <c r="AD19" i="7" s="1"/>
  <c r="AD20" i="7" s="1"/>
  <c r="AD21" i="7" s="1"/>
  <c r="AD22" i="7" s="1"/>
  <c r="AD23" i="7" s="1"/>
  <c r="AC10" i="7"/>
  <c r="AC11" i="7" s="1"/>
  <c r="AC12" i="7" s="1"/>
  <c r="AC13" i="7" s="1"/>
  <c r="AC15" i="7" s="1"/>
  <c r="AC16" i="7" s="1"/>
  <c r="AC17" i="7" s="1"/>
  <c r="AC18" i="7" s="1"/>
  <c r="AC19" i="7" s="1"/>
  <c r="AC20" i="7" s="1"/>
  <c r="AC21" i="7" s="1"/>
  <c r="AC22" i="7" s="1"/>
  <c r="AC23" i="7" s="1"/>
  <c r="AB10" i="7"/>
  <c r="AB11" i="7" s="1"/>
  <c r="AB12" i="7" s="1"/>
  <c r="AB13" i="7" s="1"/>
  <c r="AB15" i="7" s="1"/>
  <c r="AB16" i="7" s="1"/>
  <c r="AB17" i="7" s="1"/>
  <c r="AB18" i="7" s="1"/>
  <c r="AB19" i="7" s="1"/>
  <c r="AB20" i="7" s="1"/>
  <c r="AB21" i="7" s="1"/>
  <c r="AB22" i="7" s="1"/>
  <c r="AB23" i="7" s="1"/>
  <c r="AA10" i="7"/>
  <c r="AA11" i="7" s="1"/>
  <c r="AA12" i="7" s="1"/>
  <c r="AA13" i="7" s="1"/>
  <c r="AA15" i="7" s="1"/>
  <c r="AA16" i="7" s="1"/>
  <c r="AA17" i="7" s="1"/>
  <c r="AA18" i="7" s="1"/>
  <c r="AA19" i="7" s="1"/>
  <c r="AA20" i="7" s="1"/>
  <c r="AA21" i="7" s="1"/>
  <c r="AA22" i="7" s="1"/>
  <c r="AA23" i="7" s="1"/>
  <c r="Z10" i="7"/>
  <c r="Z11" i="7" s="1"/>
  <c r="Z12" i="7" s="1"/>
  <c r="Z13" i="7" s="1"/>
  <c r="Z15" i="7" s="1"/>
  <c r="Z16" i="7" s="1"/>
  <c r="Z17" i="7" s="1"/>
  <c r="Z18" i="7" s="1"/>
  <c r="Z19" i="7" s="1"/>
  <c r="Z20" i="7" s="1"/>
  <c r="Z21" i="7" s="1"/>
  <c r="Z22" i="7" s="1"/>
  <c r="Z23" i="7" s="1"/>
  <c r="Y10" i="7"/>
  <c r="X10" i="7"/>
  <c r="X11" i="7" s="1"/>
  <c r="X12" i="7" s="1"/>
  <c r="X13" i="7" s="1"/>
  <c r="X15" i="7" s="1"/>
  <c r="X16" i="7" s="1"/>
  <c r="X17" i="7" s="1"/>
  <c r="X18" i="7" s="1"/>
  <c r="X19" i="7" s="1"/>
  <c r="X20" i="7" s="1"/>
  <c r="X21" i="7" s="1"/>
  <c r="X22" i="7" s="1"/>
  <c r="X23" i="7" s="1"/>
  <c r="W10" i="7"/>
  <c r="W11" i="7" s="1"/>
  <c r="W12" i="7" s="1"/>
  <c r="W13" i="7" s="1"/>
  <c r="W15" i="7" s="1"/>
  <c r="W16" i="7" s="1"/>
  <c r="W17" i="7" s="1"/>
  <c r="W18" i="7" s="1"/>
  <c r="W19" i="7" s="1"/>
  <c r="W20" i="7" s="1"/>
  <c r="W21" i="7" s="1"/>
  <c r="W22" i="7" s="1"/>
  <c r="W23" i="7" s="1"/>
  <c r="V10" i="7"/>
  <c r="V11" i="7" s="1"/>
  <c r="V12" i="7" s="1"/>
  <c r="V13" i="7" s="1"/>
  <c r="V15" i="7" s="1"/>
  <c r="V16" i="7" s="1"/>
  <c r="V17" i="7" s="1"/>
  <c r="V18" i="7" s="1"/>
  <c r="V19" i="7" s="1"/>
  <c r="V20" i="7" s="1"/>
  <c r="V21" i="7" s="1"/>
  <c r="V22" i="7" s="1"/>
  <c r="V23" i="7" s="1"/>
  <c r="U10" i="7"/>
  <c r="U11" i="7" s="1"/>
  <c r="U12" i="7" s="1"/>
  <c r="U13" i="7" s="1"/>
  <c r="U15" i="7" s="1"/>
  <c r="U16" i="7" s="1"/>
  <c r="U17" i="7" s="1"/>
  <c r="U18" i="7" s="1"/>
  <c r="U19" i="7" s="1"/>
  <c r="U20" i="7" s="1"/>
  <c r="U21" i="7" s="1"/>
  <c r="U22" i="7" s="1"/>
  <c r="U23" i="7" s="1"/>
  <c r="T10" i="7"/>
  <c r="T11" i="7" s="1"/>
  <c r="T12" i="7" s="1"/>
  <c r="T13" i="7" s="1"/>
  <c r="T15" i="7" s="1"/>
  <c r="T16" i="7" s="1"/>
  <c r="T17" i="7" s="1"/>
  <c r="T18" i="7" s="1"/>
  <c r="T20" i="7" s="1"/>
  <c r="T21" i="7" s="1"/>
  <c r="T22" i="7" s="1"/>
  <c r="T23" i="7" s="1"/>
  <c r="S10" i="7"/>
  <c r="S11" i="7" s="1"/>
  <c r="S12" i="7" s="1"/>
  <c r="S13" i="7" s="1"/>
  <c r="S15" i="7" s="1"/>
  <c r="S16" i="7" s="1"/>
  <c r="S17" i="7" s="1"/>
  <c r="S18" i="7" s="1"/>
  <c r="S20" i="7" s="1"/>
  <c r="S21" i="7" s="1"/>
  <c r="S22" i="7" s="1"/>
  <c r="S23" i="7" s="1"/>
  <c r="R10" i="7"/>
  <c r="Q10" i="7"/>
  <c r="Q11" i="7" s="1"/>
  <c r="Q12" i="7" s="1"/>
  <c r="Q13" i="7" s="1"/>
  <c r="Q15" i="7" s="1"/>
  <c r="Q16" i="7" s="1"/>
  <c r="Q17" i="7" s="1"/>
  <c r="Q18" i="7" s="1"/>
  <c r="Q20" i="7" s="1"/>
  <c r="Q21" i="7" s="1"/>
  <c r="Q22" i="7" s="1"/>
  <c r="Q23" i="7" s="1"/>
  <c r="P10" i="7"/>
  <c r="O10" i="7"/>
  <c r="O11" i="7" s="1"/>
  <c r="O12" i="7" s="1"/>
  <c r="O13" i="7" s="1"/>
  <c r="O15" i="7" s="1"/>
  <c r="O16" i="7" s="1"/>
  <c r="O17" i="7" s="1"/>
  <c r="O18" i="7" s="1"/>
  <c r="O20" i="7" s="1"/>
  <c r="O21" i="7" s="1"/>
  <c r="O22" i="7" s="1"/>
  <c r="O23" i="7" s="1"/>
  <c r="N10" i="7"/>
  <c r="N11" i="7" s="1"/>
  <c r="N12" i="7" s="1"/>
  <c r="N13" i="7" s="1"/>
  <c r="N15" i="7" s="1"/>
  <c r="N16" i="7" s="1"/>
  <c r="N17" i="7" s="1"/>
  <c r="N18" i="7" s="1"/>
  <c r="N20" i="7" s="1"/>
  <c r="N21" i="7" s="1"/>
  <c r="N22" i="7" s="1"/>
  <c r="N23" i="7" s="1"/>
  <c r="M10" i="7"/>
  <c r="M11" i="7" s="1"/>
  <c r="M12" i="7" s="1"/>
  <c r="M13" i="7" s="1"/>
  <c r="M15" i="7" s="1"/>
  <c r="M16" i="7" s="1"/>
  <c r="M17" i="7" s="1"/>
  <c r="M18" i="7" s="1"/>
  <c r="M20" i="7" s="1"/>
  <c r="M21" i="7" s="1"/>
  <c r="M22" i="7" s="1"/>
  <c r="M23" i="7" s="1"/>
  <c r="L10" i="7"/>
  <c r="L11" i="7" s="1"/>
  <c r="L12" i="7" s="1"/>
  <c r="L13" i="7" s="1"/>
  <c r="L15" i="7" s="1"/>
  <c r="L16" i="7" s="1"/>
  <c r="L17" i="7" s="1"/>
  <c r="L18" i="7" s="1"/>
  <c r="L20" i="7" s="1"/>
  <c r="L21" i="7" s="1"/>
  <c r="L22" i="7" s="1"/>
  <c r="L23" i="7" s="1"/>
  <c r="K10" i="7"/>
  <c r="K11" i="7" s="1"/>
  <c r="K12" i="7" s="1"/>
  <c r="K13" i="7" s="1"/>
  <c r="A10" i="7"/>
  <c r="A11" i="7" s="1"/>
  <c r="AO9" i="7"/>
  <c r="AM9" i="7"/>
  <c r="AF6" i="7"/>
  <c r="AG6" i="7" s="1"/>
  <c r="AH6" i="7" s="1"/>
  <c r="AI6" i="7" s="1"/>
  <c r="AJ6" i="7" s="1"/>
  <c r="AK6" i="7" s="1"/>
  <c r="AL6" i="7" s="1"/>
  <c r="AM6" i="7" s="1"/>
  <c r="AN6" i="7" s="1"/>
  <c r="V6" i="7"/>
  <c r="W6" i="7" s="1"/>
  <c r="X6" i="7" s="1"/>
  <c r="Y6" i="7" s="1"/>
  <c r="Z6" i="7" s="1"/>
  <c r="AA6" i="7" s="1"/>
  <c r="AB6" i="7" s="1"/>
  <c r="AC6" i="7" s="1"/>
  <c r="AD6" i="7" s="1"/>
  <c r="L6" i="7"/>
  <c r="M6" i="7" s="1"/>
  <c r="N6" i="7" s="1"/>
  <c r="O6" i="7" s="1"/>
  <c r="P6" i="7" s="1"/>
  <c r="Q6" i="7" s="1"/>
  <c r="R6" i="7" s="1"/>
  <c r="S6" i="7" s="1"/>
  <c r="T6" i="7" s="1"/>
  <c r="V51" i="6"/>
  <c r="U51" i="6"/>
  <c r="T51" i="6"/>
  <c r="S51" i="6"/>
  <c r="R51" i="6"/>
  <c r="Q51" i="6"/>
  <c r="P51" i="6"/>
  <c r="O51" i="6"/>
  <c r="N51" i="6"/>
  <c r="M51" i="6"/>
  <c r="L51" i="6"/>
  <c r="K51" i="6"/>
  <c r="I51" i="6"/>
  <c r="G51" i="6"/>
  <c r="V50" i="6"/>
  <c r="U50" i="6"/>
  <c r="T50" i="6"/>
  <c r="S50" i="6"/>
  <c r="R50" i="6"/>
  <c r="Q50" i="6"/>
  <c r="P50" i="6"/>
  <c r="O50" i="6"/>
  <c r="N50" i="6"/>
  <c r="M50" i="6"/>
  <c r="L50" i="6"/>
  <c r="K50" i="6"/>
  <c r="I50" i="6"/>
  <c r="G50" i="6"/>
  <c r="V49" i="6"/>
  <c r="U49" i="6"/>
  <c r="T49" i="6"/>
  <c r="S49" i="6"/>
  <c r="R49" i="6"/>
  <c r="Q49" i="6"/>
  <c r="P49" i="6"/>
  <c r="O49" i="6"/>
  <c r="N49" i="6"/>
  <c r="M49" i="6"/>
  <c r="L49" i="6"/>
  <c r="K49" i="6"/>
  <c r="I49" i="6"/>
  <c r="G49" i="6"/>
  <c r="C49" i="6" s="1"/>
  <c r="V48" i="6"/>
  <c r="U48" i="6"/>
  <c r="T48" i="6"/>
  <c r="S48" i="6"/>
  <c r="R48" i="6"/>
  <c r="Q48" i="6"/>
  <c r="P48" i="6"/>
  <c r="O48" i="6"/>
  <c r="N48" i="6"/>
  <c r="M48" i="6"/>
  <c r="L48" i="6"/>
  <c r="K48" i="6"/>
  <c r="I48" i="6"/>
  <c r="G48" i="6"/>
  <c r="V47" i="6"/>
  <c r="U47" i="6"/>
  <c r="T47" i="6"/>
  <c r="S47" i="6"/>
  <c r="R47" i="6"/>
  <c r="Q47" i="6"/>
  <c r="P47" i="6"/>
  <c r="O47" i="6"/>
  <c r="N47" i="6"/>
  <c r="M47" i="6"/>
  <c r="L47" i="6"/>
  <c r="K47" i="6"/>
  <c r="I47" i="6"/>
  <c r="E47" i="6" s="1"/>
  <c r="G47" i="6"/>
  <c r="V46" i="6"/>
  <c r="U46" i="6"/>
  <c r="T46" i="6"/>
  <c r="S46" i="6"/>
  <c r="R46" i="6"/>
  <c r="Q46" i="6"/>
  <c r="P46" i="6"/>
  <c r="O46" i="6"/>
  <c r="N46" i="6"/>
  <c r="M46" i="6"/>
  <c r="L46" i="6"/>
  <c r="K46" i="6"/>
  <c r="I46" i="6"/>
  <c r="G46" i="6"/>
  <c r="V45" i="6"/>
  <c r="U45" i="6"/>
  <c r="T45" i="6"/>
  <c r="S45" i="6"/>
  <c r="R45" i="6"/>
  <c r="Q45" i="6"/>
  <c r="P45" i="6"/>
  <c r="O45" i="6"/>
  <c r="N45" i="6"/>
  <c r="M45" i="6"/>
  <c r="L45" i="6"/>
  <c r="K45" i="6"/>
  <c r="I45" i="6"/>
  <c r="G45" i="6"/>
  <c r="V44" i="6"/>
  <c r="U44" i="6"/>
  <c r="T44" i="6"/>
  <c r="S44" i="6"/>
  <c r="R44" i="6"/>
  <c r="Q44" i="6"/>
  <c r="P44" i="6"/>
  <c r="O44" i="6"/>
  <c r="N44" i="6"/>
  <c r="M44" i="6"/>
  <c r="L44" i="6"/>
  <c r="K44" i="6"/>
  <c r="I44" i="6"/>
  <c r="G44" i="6"/>
  <c r="V43" i="6"/>
  <c r="U43" i="6"/>
  <c r="T43" i="6"/>
  <c r="S43" i="6"/>
  <c r="R43" i="6"/>
  <c r="Q43" i="6"/>
  <c r="P43" i="6"/>
  <c r="O43" i="6"/>
  <c r="N43" i="6"/>
  <c r="M43" i="6"/>
  <c r="L43" i="6"/>
  <c r="K43" i="6"/>
  <c r="I43" i="6"/>
  <c r="G43" i="6"/>
  <c r="V42" i="6"/>
  <c r="U42" i="6"/>
  <c r="T42" i="6"/>
  <c r="S42" i="6"/>
  <c r="R42" i="6"/>
  <c r="Q42" i="6"/>
  <c r="P42" i="6"/>
  <c r="O42" i="6"/>
  <c r="N42" i="6"/>
  <c r="M42" i="6"/>
  <c r="L42" i="6"/>
  <c r="K42" i="6"/>
  <c r="I42" i="6"/>
  <c r="G42" i="6"/>
  <c r="V41" i="6"/>
  <c r="U41" i="6"/>
  <c r="T41" i="6"/>
  <c r="S41" i="6"/>
  <c r="R41" i="6"/>
  <c r="Q41" i="6"/>
  <c r="P41" i="6"/>
  <c r="O41" i="6"/>
  <c r="N41" i="6"/>
  <c r="M41" i="6"/>
  <c r="L41" i="6"/>
  <c r="K41" i="6"/>
  <c r="I41" i="6"/>
  <c r="G41" i="6"/>
  <c r="V40" i="6"/>
  <c r="U40" i="6"/>
  <c r="T40" i="6"/>
  <c r="S40" i="6"/>
  <c r="R40" i="6"/>
  <c r="Q40" i="6"/>
  <c r="P40" i="6"/>
  <c r="O40" i="6"/>
  <c r="N40" i="6"/>
  <c r="M40" i="6"/>
  <c r="L40" i="6"/>
  <c r="K40" i="6"/>
  <c r="I40" i="6"/>
  <c r="G40" i="6"/>
  <c r="V39" i="6"/>
  <c r="U39" i="6"/>
  <c r="T39" i="6"/>
  <c r="S39" i="6"/>
  <c r="R39" i="6"/>
  <c r="Q39" i="6"/>
  <c r="P39" i="6"/>
  <c r="O39" i="6"/>
  <c r="N39" i="6"/>
  <c r="M39" i="6"/>
  <c r="L39" i="6"/>
  <c r="K39" i="6"/>
  <c r="I39" i="6"/>
  <c r="E39" i="6" s="1"/>
  <c r="G39" i="6"/>
  <c r="V38" i="6"/>
  <c r="U38" i="6"/>
  <c r="T38" i="6"/>
  <c r="S38" i="6"/>
  <c r="R38" i="6"/>
  <c r="Q38" i="6"/>
  <c r="P38" i="6"/>
  <c r="O38" i="6"/>
  <c r="N38" i="6"/>
  <c r="M38" i="6"/>
  <c r="L38" i="6"/>
  <c r="K38" i="6"/>
  <c r="I38" i="6"/>
  <c r="G38" i="6"/>
  <c r="V37" i="6"/>
  <c r="U37" i="6"/>
  <c r="T37" i="6"/>
  <c r="S37" i="6"/>
  <c r="R37" i="6"/>
  <c r="Q37" i="6"/>
  <c r="P37" i="6"/>
  <c r="O37" i="6"/>
  <c r="N37" i="6"/>
  <c r="M37" i="6"/>
  <c r="L37" i="6"/>
  <c r="K37" i="6"/>
  <c r="I37" i="6"/>
  <c r="G37" i="6"/>
  <c r="C37" i="6" s="1"/>
  <c r="V36" i="6"/>
  <c r="U36" i="6"/>
  <c r="T36" i="6"/>
  <c r="S36" i="6"/>
  <c r="R36" i="6"/>
  <c r="Q36" i="6"/>
  <c r="P36" i="6"/>
  <c r="O36" i="6"/>
  <c r="N36" i="6"/>
  <c r="M36" i="6"/>
  <c r="L36" i="6"/>
  <c r="K36" i="6"/>
  <c r="I36" i="6"/>
  <c r="G36" i="6"/>
  <c r="V35" i="6"/>
  <c r="U35" i="6"/>
  <c r="T35" i="6"/>
  <c r="S35" i="6"/>
  <c r="R35" i="6"/>
  <c r="Q35" i="6"/>
  <c r="P35" i="6"/>
  <c r="O35" i="6"/>
  <c r="N35" i="6"/>
  <c r="M35" i="6"/>
  <c r="L35" i="6"/>
  <c r="K35" i="6"/>
  <c r="I35" i="6"/>
  <c r="G35" i="6"/>
  <c r="V34" i="6"/>
  <c r="U34" i="6"/>
  <c r="T34" i="6"/>
  <c r="S34" i="6"/>
  <c r="R34" i="6"/>
  <c r="Q34" i="6"/>
  <c r="P34" i="6"/>
  <c r="O34" i="6"/>
  <c r="N34" i="6"/>
  <c r="M34" i="6"/>
  <c r="L34" i="6"/>
  <c r="K34" i="6"/>
  <c r="I34" i="6"/>
  <c r="G34" i="6"/>
  <c r="E34" i="6"/>
  <c r="V33" i="6"/>
  <c r="U33" i="6"/>
  <c r="T33" i="6"/>
  <c r="S33" i="6"/>
  <c r="R33" i="6"/>
  <c r="Q33" i="6"/>
  <c r="P33" i="6"/>
  <c r="O33" i="6"/>
  <c r="N33" i="6"/>
  <c r="M33" i="6"/>
  <c r="L33" i="6"/>
  <c r="K33" i="6"/>
  <c r="I33" i="6"/>
  <c r="E33" i="6" s="1"/>
  <c r="G33" i="6"/>
  <c r="V32" i="6"/>
  <c r="U32" i="6"/>
  <c r="T32" i="6"/>
  <c r="S32" i="6"/>
  <c r="R32" i="6"/>
  <c r="Q32" i="6"/>
  <c r="P32" i="6"/>
  <c r="O32" i="6"/>
  <c r="N32" i="6"/>
  <c r="M32" i="6"/>
  <c r="L32" i="6"/>
  <c r="K32" i="6"/>
  <c r="I32" i="6"/>
  <c r="G32" i="6"/>
  <c r="V31" i="6"/>
  <c r="U31" i="6"/>
  <c r="T31" i="6"/>
  <c r="S31" i="6"/>
  <c r="R31" i="6"/>
  <c r="Q31" i="6"/>
  <c r="P31" i="6"/>
  <c r="O31" i="6"/>
  <c r="N31" i="6"/>
  <c r="M31" i="6"/>
  <c r="L31" i="6"/>
  <c r="K31" i="6"/>
  <c r="I31" i="6"/>
  <c r="G31" i="6"/>
  <c r="V30" i="6"/>
  <c r="U30" i="6"/>
  <c r="T30" i="6"/>
  <c r="S30" i="6"/>
  <c r="R30" i="6"/>
  <c r="Q30" i="6"/>
  <c r="P30" i="6"/>
  <c r="O30" i="6"/>
  <c r="N30" i="6"/>
  <c r="M30" i="6"/>
  <c r="L30" i="6"/>
  <c r="K30" i="6"/>
  <c r="I30" i="6"/>
  <c r="G30" i="6"/>
  <c r="V29" i="6"/>
  <c r="U29" i="6"/>
  <c r="T29" i="6"/>
  <c r="S29" i="6"/>
  <c r="R29" i="6"/>
  <c r="Q29" i="6"/>
  <c r="P29" i="6"/>
  <c r="O29" i="6"/>
  <c r="N29" i="6"/>
  <c r="M29" i="6"/>
  <c r="L29" i="6"/>
  <c r="K29" i="6"/>
  <c r="I29" i="6"/>
  <c r="E29" i="6" s="1"/>
  <c r="G29" i="6"/>
  <c r="V28" i="6"/>
  <c r="U28" i="6"/>
  <c r="T28" i="6"/>
  <c r="S28" i="6"/>
  <c r="R28" i="6"/>
  <c r="Q28" i="6"/>
  <c r="P28" i="6"/>
  <c r="O28" i="6"/>
  <c r="N28" i="6"/>
  <c r="M28" i="6"/>
  <c r="L28" i="6"/>
  <c r="K28" i="6"/>
  <c r="I28" i="6"/>
  <c r="G28" i="6"/>
  <c r="C28" i="6" s="1"/>
  <c r="V27" i="6"/>
  <c r="U27" i="6"/>
  <c r="T27" i="6"/>
  <c r="S27" i="6"/>
  <c r="R27" i="6"/>
  <c r="Q27" i="6"/>
  <c r="P27" i="6"/>
  <c r="O27" i="6"/>
  <c r="N27" i="6"/>
  <c r="M27" i="6"/>
  <c r="L27" i="6"/>
  <c r="K27" i="6"/>
  <c r="G27" i="6"/>
  <c r="V26" i="6"/>
  <c r="U26" i="6"/>
  <c r="T26" i="6"/>
  <c r="S26" i="6"/>
  <c r="R26" i="6"/>
  <c r="Q26" i="6"/>
  <c r="P26" i="6"/>
  <c r="O26" i="6"/>
  <c r="N26" i="6"/>
  <c r="M26" i="6"/>
  <c r="L26" i="6"/>
  <c r="K26" i="6"/>
  <c r="G26" i="6"/>
  <c r="V25" i="6"/>
  <c r="U25" i="6"/>
  <c r="T25" i="6"/>
  <c r="S25" i="6"/>
  <c r="R25" i="6"/>
  <c r="Q25" i="6"/>
  <c r="P25" i="6"/>
  <c r="O25" i="6"/>
  <c r="N25" i="6"/>
  <c r="M25" i="6"/>
  <c r="L25" i="6"/>
  <c r="K25" i="6"/>
  <c r="G25" i="6"/>
  <c r="V24" i="6"/>
  <c r="U24" i="6"/>
  <c r="T24" i="6"/>
  <c r="S24" i="6"/>
  <c r="R24" i="6"/>
  <c r="Q24" i="6"/>
  <c r="P24" i="6"/>
  <c r="O24" i="6"/>
  <c r="N24" i="6"/>
  <c r="M24" i="6"/>
  <c r="L24" i="6"/>
  <c r="K24" i="6"/>
  <c r="G24" i="6"/>
  <c r="C24" i="6" s="1"/>
  <c r="V23" i="6"/>
  <c r="U23" i="6"/>
  <c r="T23" i="6"/>
  <c r="S23" i="6"/>
  <c r="R23" i="6"/>
  <c r="Q23" i="6"/>
  <c r="P23" i="6"/>
  <c r="O23" i="6"/>
  <c r="N23" i="6"/>
  <c r="M23" i="6"/>
  <c r="L23" i="6"/>
  <c r="K23" i="6"/>
  <c r="G23" i="6"/>
  <c r="V22" i="6"/>
  <c r="U22" i="6"/>
  <c r="T22" i="6"/>
  <c r="S22" i="6"/>
  <c r="R22" i="6"/>
  <c r="Q22" i="6"/>
  <c r="P22" i="6"/>
  <c r="O22" i="6"/>
  <c r="N22" i="6"/>
  <c r="M22" i="6"/>
  <c r="L22" i="6"/>
  <c r="K22" i="6"/>
  <c r="G22" i="6"/>
  <c r="V21" i="6"/>
  <c r="U21" i="6"/>
  <c r="T21" i="6"/>
  <c r="S21" i="6"/>
  <c r="R21" i="6"/>
  <c r="Q21" i="6"/>
  <c r="P21" i="6"/>
  <c r="O21" i="6"/>
  <c r="N21" i="6"/>
  <c r="M21" i="6"/>
  <c r="L21" i="6"/>
  <c r="K21" i="6"/>
  <c r="G21" i="6"/>
  <c r="V20" i="6"/>
  <c r="U20" i="6"/>
  <c r="T20" i="6"/>
  <c r="S20" i="6"/>
  <c r="R20" i="6"/>
  <c r="Q20" i="6"/>
  <c r="P20" i="6"/>
  <c r="O20" i="6"/>
  <c r="N20" i="6"/>
  <c r="M20" i="6"/>
  <c r="L20" i="6"/>
  <c r="K20" i="6"/>
  <c r="G20" i="6"/>
  <c r="V19" i="6"/>
  <c r="U19" i="6"/>
  <c r="T19" i="6"/>
  <c r="S19" i="6"/>
  <c r="R19" i="6"/>
  <c r="Q19" i="6"/>
  <c r="P19" i="6"/>
  <c r="O19" i="6"/>
  <c r="N19" i="6"/>
  <c r="M19" i="6"/>
  <c r="L19" i="6"/>
  <c r="K19" i="6"/>
  <c r="G19" i="6"/>
  <c r="A19" i="6"/>
  <c r="A20" i="6" s="1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I18" i="6"/>
  <c r="E18" i="6" s="1"/>
  <c r="H18" i="6"/>
  <c r="H19" i="6" s="1"/>
  <c r="G18" i="6"/>
  <c r="A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T13" i="6"/>
  <c r="P13" i="6"/>
  <c r="L13" i="6"/>
  <c r="H13" i="6"/>
  <c r="I21" i="6" s="1"/>
  <c r="T12" i="6"/>
  <c r="P12" i="6"/>
  <c r="L12" i="6"/>
  <c r="H12" i="6"/>
  <c r="V51" i="5"/>
  <c r="U51" i="5"/>
  <c r="T51" i="5"/>
  <c r="S51" i="5"/>
  <c r="R51" i="5"/>
  <c r="Q51" i="5"/>
  <c r="P51" i="5"/>
  <c r="O51" i="5"/>
  <c r="V50" i="5"/>
  <c r="U50" i="5"/>
  <c r="T50" i="5"/>
  <c r="S50" i="5"/>
  <c r="R50" i="5"/>
  <c r="Q50" i="5"/>
  <c r="P50" i="5"/>
  <c r="O50" i="5"/>
  <c r="V49" i="5"/>
  <c r="U49" i="5"/>
  <c r="T49" i="5"/>
  <c r="S49" i="5"/>
  <c r="R49" i="5"/>
  <c r="Q49" i="5"/>
  <c r="P49" i="5"/>
  <c r="O49" i="5"/>
  <c r="V48" i="5"/>
  <c r="U48" i="5"/>
  <c r="T48" i="5"/>
  <c r="S48" i="5"/>
  <c r="R48" i="5"/>
  <c r="Q48" i="5"/>
  <c r="P48" i="5"/>
  <c r="O48" i="5"/>
  <c r="V47" i="5"/>
  <c r="U47" i="5"/>
  <c r="T47" i="5"/>
  <c r="S47" i="5"/>
  <c r="R47" i="5"/>
  <c r="Q47" i="5"/>
  <c r="P47" i="5"/>
  <c r="O47" i="5"/>
  <c r="V46" i="5"/>
  <c r="U46" i="5"/>
  <c r="T46" i="5"/>
  <c r="S46" i="5"/>
  <c r="R46" i="5"/>
  <c r="Q46" i="5"/>
  <c r="P46" i="5"/>
  <c r="O46" i="5"/>
  <c r="V45" i="5"/>
  <c r="U45" i="5"/>
  <c r="T45" i="5"/>
  <c r="S45" i="5"/>
  <c r="R45" i="5"/>
  <c r="Q45" i="5"/>
  <c r="P45" i="5"/>
  <c r="O45" i="5"/>
  <c r="V44" i="5"/>
  <c r="U44" i="5"/>
  <c r="T44" i="5"/>
  <c r="S44" i="5"/>
  <c r="R44" i="5"/>
  <c r="Q44" i="5"/>
  <c r="P44" i="5"/>
  <c r="O44" i="5"/>
  <c r="V43" i="5"/>
  <c r="U43" i="5"/>
  <c r="T43" i="5"/>
  <c r="S43" i="5"/>
  <c r="R43" i="5"/>
  <c r="Q43" i="5"/>
  <c r="P43" i="5"/>
  <c r="O43" i="5"/>
  <c r="V42" i="5"/>
  <c r="U42" i="5"/>
  <c r="T42" i="5"/>
  <c r="S42" i="5"/>
  <c r="R42" i="5"/>
  <c r="Q42" i="5"/>
  <c r="P42" i="5"/>
  <c r="O42" i="5"/>
  <c r="V41" i="5"/>
  <c r="U41" i="5"/>
  <c r="T41" i="5"/>
  <c r="S41" i="5"/>
  <c r="R41" i="5"/>
  <c r="Q41" i="5"/>
  <c r="P41" i="5"/>
  <c r="O41" i="5"/>
  <c r="V40" i="5"/>
  <c r="U40" i="5"/>
  <c r="T40" i="5"/>
  <c r="S40" i="5"/>
  <c r="R40" i="5"/>
  <c r="Q40" i="5"/>
  <c r="P40" i="5"/>
  <c r="O40" i="5"/>
  <c r="V39" i="5"/>
  <c r="U39" i="5"/>
  <c r="T39" i="5"/>
  <c r="S39" i="5"/>
  <c r="R39" i="5"/>
  <c r="Q39" i="5"/>
  <c r="P39" i="5"/>
  <c r="O39" i="5"/>
  <c r="V38" i="5"/>
  <c r="U38" i="5"/>
  <c r="T38" i="5"/>
  <c r="S38" i="5"/>
  <c r="R38" i="5"/>
  <c r="Q38" i="5"/>
  <c r="P38" i="5"/>
  <c r="O38" i="5"/>
  <c r="V37" i="5"/>
  <c r="U37" i="5"/>
  <c r="T37" i="5"/>
  <c r="S37" i="5"/>
  <c r="R37" i="5"/>
  <c r="Q37" i="5"/>
  <c r="P37" i="5"/>
  <c r="O37" i="5"/>
  <c r="V36" i="5"/>
  <c r="U36" i="5"/>
  <c r="T36" i="5"/>
  <c r="S36" i="5"/>
  <c r="R36" i="5"/>
  <c r="Q36" i="5"/>
  <c r="P36" i="5"/>
  <c r="O36" i="5"/>
  <c r="V35" i="5"/>
  <c r="U35" i="5"/>
  <c r="T35" i="5"/>
  <c r="S35" i="5"/>
  <c r="R35" i="5"/>
  <c r="Q35" i="5"/>
  <c r="P35" i="5"/>
  <c r="O35" i="5"/>
  <c r="V34" i="5"/>
  <c r="U34" i="5"/>
  <c r="T34" i="5"/>
  <c r="S34" i="5"/>
  <c r="R34" i="5"/>
  <c r="Q34" i="5"/>
  <c r="P34" i="5"/>
  <c r="O34" i="5"/>
  <c r="V33" i="5"/>
  <c r="U33" i="5"/>
  <c r="T33" i="5"/>
  <c r="S33" i="5"/>
  <c r="R33" i="5"/>
  <c r="Q33" i="5"/>
  <c r="P33" i="5"/>
  <c r="O33" i="5"/>
  <c r="V32" i="5"/>
  <c r="U32" i="5"/>
  <c r="T32" i="5"/>
  <c r="S32" i="5"/>
  <c r="R32" i="5"/>
  <c r="Q32" i="5"/>
  <c r="P32" i="5"/>
  <c r="O32" i="5"/>
  <c r="V31" i="5"/>
  <c r="U31" i="5"/>
  <c r="T31" i="5"/>
  <c r="S31" i="5"/>
  <c r="R31" i="5"/>
  <c r="Q31" i="5"/>
  <c r="P31" i="5"/>
  <c r="O31" i="5"/>
  <c r="V30" i="5"/>
  <c r="U30" i="5"/>
  <c r="T30" i="5"/>
  <c r="S30" i="5"/>
  <c r="R30" i="5"/>
  <c r="Q30" i="5"/>
  <c r="P30" i="5"/>
  <c r="O30" i="5"/>
  <c r="V29" i="5"/>
  <c r="U29" i="5"/>
  <c r="T29" i="5"/>
  <c r="S29" i="5"/>
  <c r="R29" i="5"/>
  <c r="Q29" i="5"/>
  <c r="P29" i="5"/>
  <c r="O29" i="5"/>
  <c r="V28" i="5"/>
  <c r="U28" i="5"/>
  <c r="T28" i="5"/>
  <c r="S28" i="5"/>
  <c r="R28" i="5"/>
  <c r="Q28" i="5"/>
  <c r="P28" i="5"/>
  <c r="O28" i="5"/>
  <c r="V27" i="5"/>
  <c r="U27" i="5"/>
  <c r="T27" i="5"/>
  <c r="S27" i="5"/>
  <c r="R27" i="5"/>
  <c r="Q27" i="5"/>
  <c r="P27" i="5"/>
  <c r="O27" i="5"/>
  <c r="V26" i="5"/>
  <c r="U26" i="5"/>
  <c r="T26" i="5"/>
  <c r="S26" i="5"/>
  <c r="R26" i="5"/>
  <c r="Q26" i="5"/>
  <c r="P26" i="5"/>
  <c r="O26" i="5"/>
  <c r="V25" i="5"/>
  <c r="U25" i="5"/>
  <c r="T25" i="5"/>
  <c r="S25" i="5"/>
  <c r="R25" i="5"/>
  <c r="Q25" i="5"/>
  <c r="P25" i="5"/>
  <c r="O25" i="5"/>
  <c r="V24" i="5"/>
  <c r="U24" i="5"/>
  <c r="T24" i="5"/>
  <c r="S24" i="5"/>
  <c r="R24" i="5"/>
  <c r="Q24" i="5"/>
  <c r="P24" i="5"/>
  <c r="O24" i="5"/>
  <c r="V23" i="5"/>
  <c r="U23" i="5"/>
  <c r="T23" i="5"/>
  <c r="S23" i="5"/>
  <c r="R23" i="5"/>
  <c r="Q23" i="5"/>
  <c r="P23" i="5"/>
  <c r="O23" i="5"/>
  <c r="V22" i="5"/>
  <c r="U22" i="5"/>
  <c r="T22" i="5"/>
  <c r="S22" i="5"/>
  <c r="R22" i="5"/>
  <c r="Q22" i="5"/>
  <c r="P22" i="5"/>
  <c r="O22" i="5"/>
  <c r="V21" i="5"/>
  <c r="U21" i="5"/>
  <c r="T21" i="5"/>
  <c r="S21" i="5"/>
  <c r="R21" i="5"/>
  <c r="Q21" i="5"/>
  <c r="P21" i="5"/>
  <c r="O21" i="5"/>
  <c r="V20" i="5"/>
  <c r="U20" i="5"/>
  <c r="T20" i="5"/>
  <c r="S20" i="5"/>
  <c r="R20" i="5"/>
  <c r="Q20" i="5"/>
  <c r="P20" i="5"/>
  <c r="O20" i="5"/>
  <c r="V19" i="5"/>
  <c r="U19" i="5"/>
  <c r="T19" i="5"/>
  <c r="S19" i="5"/>
  <c r="R19" i="5"/>
  <c r="Q19" i="5"/>
  <c r="P19" i="5"/>
  <c r="O19" i="5"/>
  <c r="A19" i="5"/>
  <c r="A20" i="5" s="1"/>
  <c r="W18" i="5"/>
  <c r="V18" i="5"/>
  <c r="U18" i="5"/>
  <c r="T18" i="5"/>
  <c r="S18" i="5"/>
  <c r="R18" i="5"/>
  <c r="Q18" i="5"/>
  <c r="P18" i="5"/>
  <c r="O18" i="5"/>
  <c r="A18" i="5"/>
  <c r="W17" i="5"/>
  <c r="V17" i="5"/>
  <c r="U17" i="5"/>
  <c r="T17" i="5"/>
  <c r="S17" i="5"/>
  <c r="R17" i="5"/>
  <c r="Q17" i="5"/>
  <c r="P17" i="5"/>
  <c r="O17" i="5"/>
  <c r="M17" i="5"/>
  <c r="T13" i="5"/>
  <c r="P13" i="5"/>
  <c r="L13" i="5"/>
  <c r="H13" i="5"/>
  <c r="T12" i="5"/>
  <c r="P12" i="5"/>
  <c r="L12" i="5"/>
  <c r="H12" i="5"/>
  <c r="V51" i="4"/>
  <c r="U51" i="4"/>
  <c r="T51" i="4"/>
  <c r="S51" i="4"/>
  <c r="R51" i="4"/>
  <c r="Q51" i="4"/>
  <c r="P51" i="4"/>
  <c r="O51" i="4"/>
  <c r="N51" i="4"/>
  <c r="M51" i="4"/>
  <c r="L51" i="4"/>
  <c r="K51" i="4"/>
  <c r="V50" i="4"/>
  <c r="U50" i="4"/>
  <c r="T50" i="4"/>
  <c r="S50" i="4"/>
  <c r="R50" i="4"/>
  <c r="Q50" i="4"/>
  <c r="P50" i="4"/>
  <c r="O50" i="4"/>
  <c r="N50" i="4"/>
  <c r="M50" i="4"/>
  <c r="L50" i="4"/>
  <c r="K50" i="4"/>
  <c r="V49" i="4"/>
  <c r="U49" i="4"/>
  <c r="T49" i="4"/>
  <c r="S49" i="4"/>
  <c r="R49" i="4"/>
  <c r="Q49" i="4"/>
  <c r="P49" i="4"/>
  <c r="O49" i="4"/>
  <c r="N49" i="4"/>
  <c r="M49" i="4"/>
  <c r="L49" i="4"/>
  <c r="K49" i="4"/>
  <c r="V48" i="4"/>
  <c r="U48" i="4"/>
  <c r="T48" i="4"/>
  <c r="S48" i="4"/>
  <c r="R48" i="4"/>
  <c r="Q48" i="4"/>
  <c r="P48" i="4"/>
  <c r="O48" i="4"/>
  <c r="N48" i="4"/>
  <c r="M48" i="4"/>
  <c r="L48" i="4"/>
  <c r="K48" i="4"/>
  <c r="V47" i="4"/>
  <c r="U47" i="4"/>
  <c r="T47" i="4"/>
  <c r="S47" i="4"/>
  <c r="R47" i="4"/>
  <c r="Q47" i="4"/>
  <c r="P47" i="4"/>
  <c r="O47" i="4"/>
  <c r="N47" i="4"/>
  <c r="M47" i="4"/>
  <c r="L47" i="4"/>
  <c r="K47" i="4"/>
  <c r="V46" i="4"/>
  <c r="U46" i="4"/>
  <c r="T46" i="4"/>
  <c r="S46" i="4"/>
  <c r="R46" i="4"/>
  <c r="Q46" i="4"/>
  <c r="P46" i="4"/>
  <c r="O46" i="4"/>
  <c r="N46" i="4"/>
  <c r="M46" i="4"/>
  <c r="L46" i="4"/>
  <c r="K46" i="4"/>
  <c r="V45" i="4"/>
  <c r="U45" i="4"/>
  <c r="T45" i="4"/>
  <c r="S45" i="4"/>
  <c r="R45" i="4"/>
  <c r="Q45" i="4"/>
  <c r="P45" i="4"/>
  <c r="O45" i="4"/>
  <c r="N45" i="4"/>
  <c r="M45" i="4"/>
  <c r="L45" i="4"/>
  <c r="K45" i="4"/>
  <c r="V44" i="4"/>
  <c r="U44" i="4"/>
  <c r="T44" i="4"/>
  <c r="S44" i="4"/>
  <c r="R44" i="4"/>
  <c r="Q44" i="4"/>
  <c r="P44" i="4"/>
  <c r="O44" i="4"/>
  <c r="N44" i="4"/>
  <c r="M44" i="4"/>
  <c r="L44" i="4"/>
  <c r="K44" i="4"/>
  <c r="V43" i="4"/>
  <c r="U43" i="4"/>
  <c r="T43" i="4"/>
  <c r="S43" i="4"/>
  <c r="R43" i="4"/>
  <c r="Q43" i="4"/>
  <c r="P43" i="4"/>
  <c r="O43" i="4"/>
  <c r="N43" i="4"/>
  <c r="M43" i="4"/>
  <c r="L43" i="4"/>
  <c r="K43" i="4"/>
  <c r="V42" i="4"/>
  <c r="U42" i="4"/>
  <c r="T42" i="4"/>
  <c r="S42" i="4"/>
  <c r="R42" i="4"/>
  <c r="Q42" i="4"/>
  <c r="P42" i="4"/>
  <c r="O42" i="4"/>
  <c r="N42" i="4"/>
  <c r="M42" i="4"/>
  <c r="L42" i="4"/>
  <c r="K42" i="4"/>
  <c r="V41" i="4"/>
  <c r="U41" i="4"/>
  <c r="T41" i="4"/>
  <c r="S41" i="4"/>
  <c r="R41" i="4"/>
  <c r="Q41" i="4"/>
  <c r="P41" i="4"/>
  <c r="O41" i="4"/>
  <c r="N41" i="4"/>
  <c r="M41" i="4"/>
  <c r="L41" i="4"/>
  <c r="K41" i="4"/>
  <c r="V40" i="4"/>
  <c r="U40" i="4"/>
  <c r="T40" i="4"/>
  <c r="S40" i="4"/>
  <c r="R40" i="4"/>
  <c r="Q40" i="4"/>
  <c r="P40" i="4"/>
  <c r="O40" i="4"/>
  <c r="N40" i="4"/>
  <c r="M40" i="4"/>
  <c r="L40" i="4"/>
  <c r="K40" i="4"/>
  <c r="V39" i="4"/>
  <c r="U39" i="4"/>
  <c r="T39" i="4"/>
  <c r="S39" i="4"/>
  <c r="R39" i="4"/>
  <c r="Q39" i="4"/>
  <c r="P39" i="4"/>
  <c r="O39" i="4"/>
  <c r="N39" i="4"/>
  <c r="M39" i="4"/>
  <c r="L39" i="4"/>
  <c r="K39" i="4"/>
  <c r="V38" i="4"/>
  <c r="U38" i="4"/>
  <c r="T38" i="4"/>
  <c r="S38" i="4"/>
  <c r="R38" i="4"/>
  <c r="Q38" i="4"/>
  <c r="P38" i="4"/>
  <c r="O38" i="4"/>
  <c r="N38" i="4"/>
  <c r="M38" i="4"/>
  <c r="L38" i="4"/>
  <c r="K38" i="4"/>
  <c r="V37" i="4"/>
  <c r="U37" i="4"/>
  <c r="T37" i="4"/>
  <c r="S37" i="4"/>
  <c r="R37" i="4"/>
  <c r="Q37" i="4"/>
  <c r="P37" i="4"/>
  <c r="O37" i="4"/>
  <c r="N37" i="4"/>
  <c r="M37" i="4"/>
  <c r="L37" i="4"/>
  <c r="K37" i="4"/>
  <c r="V36" i="4"/>
  <c r="U36" i="4"/>
  <c r="T36" i="4"/>
  <c r="S36" i="4"/>
  <c r="R36" i="4"/>
  <c r="Q36" i="4"/>
  <c r="P36" i="4"/>
  <c r="O36" i="4"/>
  <c r="N36" i="4"/>
  <c r="M36" i="4"/>
  <c r="L36" i="4"/>
  <c r="K36" i="4"/>
  <c r="V35" i="4"/>
  <c r="U35" i="4"/>
  <c r="T35" i="4"/>
  <c r="S35" i="4"/>
  <c r="R35" i="4"/>
  <c r="Q35" i="4"/>
  <c r="P35" i="4"/>
  <c r="O35" i="4"/>
  <c r="N35" i="4"/>
  <c r="M35" i="4"/>
  <c r="L35" i="4"/>
  <c r="K35" i="4"/>
  <c r="V34" i="4"/>
  <c r="U34" i="4"/>
  <c r="T34" i="4"/>
  <c r="S34" i="4"/>
  <c r="R34" i="4"/>
  <c r="Q34" i="4"/>
  <c r="P34" i="4"/>
  <c r="O34" i="4"/>
  <c r="N34" i="4"/>
  <c r="M34" i="4"/>
  <c r="L34" i="4"/>
  <c r="K34" i="4"/>
  <c r="V33" i="4"/>
  <c r="U33" i="4"/>
  <c r="T33" i="4"/>
  <c r="S33" i="4"/>
  <c r="R33" i="4"/>
  <c r="Q33" i="4"/>
  <c r="P33" i="4"/>
  <c r="O33" i="4"/>
  <c r="N33" i="4"/>
  <c r="M33" i="4"/>
  <c r="L33" i="4"/>
  <c r="K33" i="4"/>
  <c r="V32" i="4"/>
  <c r="U32" i="4"/>
  <c r="T32" i="4"/>
  <c r="S32" i="4"/>
  <c r="R32" i="4"/>
  <c r="Q32" i="4"/>
  <c r="P32" i="4"/>
  <c r="O32" i="4"/>
  <c r="N32" i="4"/>
  <c r="M32" i="4"/>
  <c r="L32" i="4"/>
  <c r="K32" i="4"/>
  <c r="V31" i="4"/>
  <c r="U31" i="4"/>
  <c r="T31" i="4"/>
  <c r="S31" i="4"/>
  <c r="R31" i="4"/>
  <c r="Q31" i="4"/>
  <c r="P31" i="4"/>
  <c r="O31" i="4"/>
  <c r="N31" i="4"/>
  <c r="M31" i="4"/>
  <c r="L31" i="4"/>
  <c r="K31" i="4"/>
  <c r="V30" i="4"/>
  <c r="U30" i="4"/>
  <c r="T30" i="4"/>
  <c r="S30" i="4"/>
  <c r="R30" i="4"/>
  <c r="Q30" i="4"/>
  <c r="P30" i="4"/>
  <c r="O30" i="4"/>
  <c r="N30" i="4"/>
  <c r="M30" i="4"/>
  <c r="L30" i="4"/>
  <c r="K30" i="4"/>
  <c r="V29" i="4"/>
  <c r="U29" i="4"/>
  <c r="T29" i="4"/>
  <c r="S29" i="4"/>
  <c r="R29" i="4"/>
  <c r="Q29" i="4"/>
  <c r="P29" i="4"/>
  <c r="O29" i="4"/>
  <c r="N29" i="4"/>
  <c r="M29" i="4"/>
  <c r="L29" i="4"/>
  <c r="K29" i="4"/>
  <c r="V28" i="4"/>
  <c r="U28" i="4"/>
  <c r="T28" i="4"/>
  <c r="S28" i="4"/>
  <c r="R28" i="4"/>
  <c r="Q28" i="4"/>
  <c r="P28" i="4"/>
  <c r="O28" i="4"/>
  <c r="N28" i="4"/>
  <c r="M28" i="4"/>
  <c r="L28" i="4"/>
  <c r="K28" i="4"/>
  <c r="V27" i="4"/>
  <c r="U27" i="4"/>
  <c r="T27" i="4"/>
  <c r="S27" i="4"/>
  <c r="R27" i="4"/>
  <c r="Q27" i="4"/>
  <c r="P27" i="4"/>
  <c r="O27" i="4"/>
  <c r="N27" i="4"/>
  <c r="M27" i="4"/>
  <c r="L27" i="4"/>
  <c r="K27" i="4"/>
  <c r="V26" i="4"/>
  <c r="U26" i="4"/>
  <c r="T26" i="4"/>
  <c r="S26" i="4"/>
  <c r="R26" i="4"/>
  <c r="Q26" i="4"/>
  <c r="P26" i="4"/>
  <c r="O26" i="4"/>
  <c r="N26" i="4"/>
  <c r="M26" i="4"/>
  <c r="L26" i="4"/>
  <c r="K26" i="4"/>
  <c r="V25" i="4"/>
  <c r="U25" i="4"/>
  <c r="T25" i="4"/>
  <c r="S25" i="4"/>
  <c r="R25" i="4"/>
  <c r="Q25" i="4"/>
  <c r="P25" i="4"/>
  <c r="O25" i="4"/>
  <c r="N25" i="4"/>
  <c r="M25" i="4"/>
  <c r="L25" i="4"/>
  <c r="K25" i="4"/>
  <c r="V24" i="4"/>
  <c r="U24" i="4"/>
  <c r="T24" i="4"/>
  <c r="S24" i="4"/>
  <c r="R24" i="4"/>
  <c r="Q24" i="4"/>
  <c r="P24" i="4"/>
  <c r="O24" i="4"/>
  <c r="N24" i="4"/>
  <c r="M24" i="4"/>
  <c r="L24" i="4"/>
  <c r="K24" i="4"/>
  <c r="V23" i="4"/>
  <c r="U23" i="4"/>
  <c r="T23" i="4"/>
  <c r="S23" i="4"/>
  <c r="R23" i="4"/>
  <c r="Q23" i="4"/>
  <c r="P23" i="4"/>
  <c r="O23" i="4"/>
  <c r="N23" i="4"/>
  <c r="M23" i="4"/>
  <c r="L23" i="4"/>
  <c r="K23" i="4"/>
  <c r="V22" i="4"/>
  <c r="U22" i="4"/>
  <c r="T22" i="4"/>
  <c r="S22" i="4"/>
  <c r="R22" i="4"/>
  <c r="Q22" i="4"/>
  <c r="P22" i="4"/>
  <c r="O22" i="4"/>
  <c r="N22" i="4"/>
  <c r="M22" i="4"/>
  <c r="L22" i="4"/>
  <c r="K22" i="4"/>
  <c r="V21" i="4"/>
  <c r="U21" i="4"/>
  <c r="T21" i="4"/>
  <c r="S21" i="4"/>
  <c r="R21" i="4"/>
  <c r="Q21" i="4"/>
  <c r="P21" i="4"/>
  <c r="O21" i="4"/>
  <c r="N21" i="4"/>
  <c r="M21" i="4"/>
  <c r="L21" i="4"/>
  <c r="K21" i="4"/>
  <c r="V20" i="4"/>
  <c r="U20" i="4"/>
  <c r="T20" i="4"/>
  <c r="S20" i="4"/>
  <c r="R20" i="4"/>
  <c r="Q20" i="4"/>
  <c r="P20" i="4"/>
  <c r="O20" i="4"/>
  <c r="N20" i="4"/>
  <c r="M20" i="4"/>
  <c r="L20" i="4"/>
  <c r="K20" i="4"/>
  <c r="V19" i="4"/>
  <c r="U19" i="4"/>
  <c r="T19" i="4"/>
  <c r="S19" i="4"/>
  <c r="R19" i="4"/>
  <c r="Q19" i="4"/>
  <c r="P19" i="4"/>
  <c r="O19" i="4"/>
  <c r="N19" i="4"/>
  <c r="M19" i="4"/>
  <c r="L19" i="4"/>
  <c r="K19" i="4"/>
  <c r="V18" i="4"/>
  <c r="U18" i="4"/>
  <c r="T18" i="4"/>
  <c r="S18" i="4"/>
  <c r="R18" i="4"/>
  <c r="Q18" i="4"/>
  <c r="P18" i="4"/>
  <c r="O18" i="4"/>
  <c r="N18" i="4"/>
  <c r="M18" i="4"/>
  <c r="L18" i="4"/>
  <c r="K18" i="4"/>
  <c r="A18" i="4"/>
  <c r="W18" i="4" s="1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T13" i="4"/>
  <c r="P13" i="4"/>
  <c r="L13" i="4"/>
  <c r="H13" i="4"/>
  <c r="T12" i="4"/>
  <c r="P12" i="4"/>
  <c r="L12" i="4"/>
  <c r="H12" i="4"/>
  <c r="AA59" i="3"/>
  <c r="Z59" i="3"/>
  <c r="Y59" i="3"/>
  <c r="X59" i="3"/>
  <c r="W59" i="3"/>
  <c r="V59" i="3"/>
  <c r="U59" i="3"/>
  <c r="T59" i="3"/>
  <c r="S59" i="3"/>
  <c r="R59" i="3"/>
  <c r="AA58" i="3"/>
  <c r="Z58" i="3"/>
  <c r="Y58" i="3"/>
  <c r="X58" i="3"/>
  <c r="W58" i="3"/>
  <c r="V58" i="3"/>
  <c r="U58" i="3"/>
  <c r="T58" i="3"/>
  <c r="S58" i="3"/>
  <c r="R58" i="3"/>
  <c r="AA57" i="3"/>
  <c r="Z57" i="3"/>
  <c r="Y57" i="3"/>
  <c r="X57" i="3"/>
  <c r="W57" i="3"/>
  <c r="V57" i="3"/>
  <c r="U57" i="3"/>
  <c r="T57" i="3"/>
  <c r="S57" i="3"/>
  <c r="R57" i="3"/>
  <c r="AA56" i="3"/>
  <c r="Z56" i="3"/>
  <c r="Y56" i="3"/>
  <c r="X56" i="3"/>
  <c r="W56" i="3"/>
  <c r="V56" i="3"/>
  <c r="U56" i="3"/>
  <c r="T56" i="3"/>
  <c r="S56" i="3"/>
  <c r="R56" i="3"/>
  <c r="AA55" i="3"/>
  <c r="Z55" i="3"/>
  <c r="Y55" i="3"/>
  <c r="X55" i="3"/>
  <c r="W55" i="3"/>
  <c r="V55" i="3"/>
  <c r="U55" i="3"/>
  <c r="T55" i="3"/>
  <c r="S55" i="3"/>
  <c r="R55" i="3"/>
  <c r="AA54" i="3"/>
  <c r="Z54" i="3"/>
  <c r="Y54" i="3"/>
  <c r="X54" i="3"/>
  <c r="W54" i="3"/>
  <c r="V54" i="3"/>
  <c r="U54" i="3"/>
  <c r="T54" i="3"/>
  <c r="S54" i="3"/>
  <c r="R54" i="3"/>
  <c r="AA53" i="3"/>
  <c r="Z53" i="3"/>
  <c r="Y53" i="3"/>
  <c r="X53" i="3"/>
  <c r="W53" i="3"/>
  <c r="V53" i="3"/>
  <c r="U53" i="3"/>
  <c r="T53" i="3"/>
  <c r="S53" i="3"/>
  <c r="R53" i="3"/>
  <c r="AA52" i="3"/>
  <c r="Z52" i="3"/>
  <c r="Y52" i="3"/>
  <c r="X52" i="3"/>
  <c r="W52" i="3"/>
  <c r="V52" i="3"/>
  <c r="U52" i="3"/>
  <c r="T52" i="3"/>
  <c r="S52" i="3"/>
  <c r="R52" i="3"/>
  <c r="AA51" i="3"/>
  <c r="Z51" i="3"/>
  <c r="Y51" i="3"/>
  <c r="X51" i="3"/>
  <c r="W51" i="3"/>
  <c r="V51" i="3"/>
  <c r="U51" i="3"/>
  <c r="T51" i="3"/>
  <c r="S51" i="3"/>
  <c r="R51" i="3"/>
  <c r="AA50" i="3"/>
  <c r="Z50" i="3"/>
  <c r="Y50" i="3"/>
  <c r="X50" i="3"/>
  <c r="W50" i="3"/>
  <c r="V50" i="3"/>
  <c r="U50" i="3"/>
  <c r="T50" i="3"/>
  <c r="S50" i="3"/>
  <c r="R50" i="3"/>
  <c r="AA49" i="3"/>
  <c r="Z49" i="3"/>
  <c r="Y49" i="3"/>
  <c r="X49" i="3"/>
  <c r="W49" i="3"/>
  <c r="V49" i="3"/>
  <c r="U49" i="3"/>
  <c r="T49" i="3"/>
  <c r="S49" i="3"/>
  <c r="R49" i="3"/>
  <c r="AA48" i="3"/>
  <c r="Z48" i="3"/>
  <c r="Y48" i="3"/>
  <c r="X48" i="3"/>
  <c r="W48" i="3"/>
  <c r="V48" i="3"/>
  <c r="U48" i="3"/>
  <c r="T48" i="3"/>
  <c r="S48" i="3"/>
  <c r="R48" i="3"/>
  <c r="AA47" i="3"/>
  <c r="Z47" i="3"/>
  <c r="Y47" i="3"/>
  <c r="X47" i="3"/>
  <c r="W47" i="3"/>
  <c r="V47" i="3"/>
  <c r="U47" i="3"/>
  <c r="T47" i="3"/>
  <c r="S47" i="3"/>
  <c r="R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AA44" i="3"/>
  <c r="Z44" i="3"/>
  <c r="Y44" i="3"/>
  <c r="X44" i="3"/>
  <c r="W44" i="3"/>
  <c r="V44" i="3"/>
  <c r="U44" i="3"/>
  <c r="T44" i="3"/>
  <c r="S44" i="3"/>
  <c r="R44" i="3"/>
  <c r="AA43" i="3"/>
  <c r="Z43" i="3"/>
  <c r="Y43" i="3"/>
  <c r="X43" i="3"/>
  <c r="W43" i="3"/>
  <c r="V43" i="3"/>
  <c r="U43" i="3"/>
  <c r="T43" i="3"/>
  <c r="S43" i="3"/>
  <c r="R43" i="3"/>
  <c r="AA42" i="3"/>
  <c r="Z42" i="3"/>
  <c r="Y42" i="3"/>
  <c r="X42" i="3"/>
  <c r="W42" i="3"/>
  <c r="V42" i="3"/>
  <c r="U42" i="3"/>
  <c r="T42" i="3"/>
  <c r="S42" i="3"/>
  <c r="R42" i="3"/>
  <c r="AA41" i="3"/>
  <c r="Z41" i="3"/>
  <c r="Y41" i="3"/>
  <c r="X41" i="3"/>
  <c r="W41" i="3"/>
  <c r="V41" i="3"/>
  <c r="U41" i="3"/>
  <c r="T41" i="3"/>
  <c r="S41" i="3"/>
  <c r="R41" i="3"/>
  <c r="AA40" i="3"/>
  <c r="Z40" i="3"/>
  <c r="Y40" i="3"/>
  <c r="X40" i="3"/>
  <c r="W40" i="3"/>
  <c r="V40" i="3"/>
  <c r="U40" i="3"/>
  <c r="T40" i="3"/>
  <c r="S40" i="3"/>
  <c r="R40" i="3"/>
  <c r="AA39" i="3"/>
  <c r="Z39" i="3"/>
  <c r="Y39" i="3"/>
  <c r="X39" i="3"/>
  <c r="W39" i="3"/>
  <c r="V39" i="3"/>
  <c r="U39" i="3"/>
  <c r="T39" i="3"/>
  <c r="S39" i="3"/>
  <c r="R39" i="3"/>
  <c r="AA38" i="3"/>
  <c r="Z38" i="3"/>
  <c r="Y38" i="3"/>
  <c r="X38" i="3"/>
  <c r="W38" i="3"/>
  <c r="V38" i="3"/>
  <c r="U38" i="3"/>
  <c r="T38" i="3"/>
  <c r="S38" i="3"/>
  <c r="R38" i="3"/>
  <c r="AA37" i="3"/>
  <c r="Z37" i="3"/>
  <c r="Y37" i="3"/>
  <c r="X37" i="3"/>
  <c r="W37" i="3"/>
  <c r="V37" i="3"/>
  <c r="U37" i="3"/>
  <c r="T37" i="3"/>
  <c r="S37" i="3"/>
  <c r="R37" i="3"/>
  <c r="AA36" i="3"/>
  <c r="Z36" i="3"/>
  <c r="Y36" i="3"/>
  <c r="X36" i="3"/>
  <c r="W36" i="3"/>
  <c r="V36" i="3"/>
  <c r="U36" i="3"/>
  <c r="T36" i="3"/>
  <c r="S36" i="3"/>
  <c r="R36" i="3"/>
  <c r="AA35" i="3"/>
  <c r="Z35" i="3"/>
  <c r="Y35" i="3"/>
  <c r="X35" i="3"/>
  <c r="W35" i="3"/>
  <c r="V35" i="3"/>
  <c r="U35" i="3"/>
  <c r="T35" i="3"/>
  <c r="S35" i="3"/>
  <c r="R35" i="3"/>
  <c r="AA34" i="3"/>
  <c r="Z34" i="3"/>
  <c r="Y34" i="3"/>
  <c r="X34" i="3"/>
  <c r="W34" i="3"/>
  <c r="V34" i="3"/>
  <c r="U34" i="3"/>
  <c r="T34" i="3"/>
  <c r="S34" i="3"/>
  <c r="R34" i="3"/>
  <c r="AA33" i="3"/>
  <c r="Z33" i="3"/>
  <c r="Y33" i="3"/>
  <c r="X33" i="3"/>
  <c r="W33" i="3"/>
  <c r="V33" i="3"/>
  <c r="U33" i="3"/>
  <c r="T33" i="3"/>
  <c r="S33" i="3"/>
  <c r="R33" i="3"/>
  <c r="AA32" i="3"/>
  <c r="Z32" i="3"/>
  <c r="Y32" i="3"/>
  <c r="X32" i="3"/>
  <c r="W32" i="3"/>
  <c r="V32" i="3"/>
  <c r="U32" i="3"/>
  <c r="T32" i="3"/>
  <c r="S32" i="3"/>
  <c r="R32" i="3"/>
  <c r="AA31" i="3"/>
  <c r="Z31" i="3"/>
  <c r="Y31" i="3"/>
  <c r="X31" i="3"/>
  <c r="W31" i="3"/>
  <c r="V31" i="3"/>
  <c r="U31" i="3"/>
  <c r="T31" i="3"/>
  <c r="S31" i="3"/>
  <c r="R31" i="3"/>
  <c r="AA30" i="3"/>
  <c r="Z30" i="3"/>
  <c r="Y30" i="3"/>
  <c r="X30" i="3"/>
  <c r="W30" i="3"/>
  <c r="V30" i="3"/>
  <c r="U30" i="3"/>
  <c r="T30" i="3"/>
  <c r="S30" i="3"/>
  <c r="R30" i="3"/>
  <c r="AA29" i="3"/>
  <c r="Z29" i="3"/>
  <c r="Y29" i="3"/>
  <c r="X29" i="3"/>
  <c r="W29" i="3"/>
  <c r="V29" i="3"/>
  <c r="V60" i="3" s="1"/>
  <c r="U29" i="3"/>
  <c r="T29" i="3"/>
  <c r="S29" i="3"/>
  <c r="R29" i="3"/>
  <c r="AA26" i="3"/>
  <c r="Z26" i="3"/>
  <c r="Y26" i="3"/>
  <c r="X26" i="3"/>
  <c r="W26" i="3"/>
  <c r="V26" i="3"/>
  <c r="U26" i="3"/>
  <c r="T26" i="3"/>
  <c r="S26" i="3"/>
  <c r="R26" i="3"/>
  <c r="AA25" i="3"/>
  <c r="Z25" i="3"/>
  <c r="Y25" i="3"/>
  <c r="X25" i="3"/>
  <c r="W25" i="3"/>
  <c r="V25" i="3"/>
  <c r="U25" i="3"/>
  <c r="T25" i="3"/>
  <c r="S25" i="3"/>
  <c r="R25" i="3"/>
  <c r="AA24" i="3"/>
  <c r="Z24" i="3"/>
  <c r="Y24" i="3"/>
  <c r="X24" i="3"/>
  <c r="W24" i="3"/>
  <c r="V24" i="3"/>
  <c r="U24" i="3"/>
  <c r="T24" i="3"/>
  <c r="S24" i="3"/>
  <c r="R24" i="3"/>
  <c r="AA23" i="3"/>
  <c r="Z23" i="3"/>
  <c r="Y23" i="3"/>
  <c r="X23" i="3"/>
  <c r="W23" i="3"/>
  <c r="V23" i="3"/>
  <c r="U23" i="3"/>
  <c r="T23" i="3"/>
  <c r="S23" i="3"/>
  <c r="R23" i="3"/>
  <c r="AA22" i="3"/>
  <c r="Z22" i="3"/>
  <c r="Y22" i="3"/>
  <c r="X22" i="3"/>
  <c r="W22" i="3"/>
  <c r="V22" i="3"/>
  <c r="U22" i="3"/>
  <c r="T22" i="3"/>
  <c r="S22" i="3"/>
  <c r="R22" i="3"/>
  <c r="AA21" i="3"/>
  <c r="Z21" i="3"/>
  <c r="Y21" i="3"/>
  <c r="X21" i="3"/>
  <c r="W21" i="3"/>
  <c r="V21" i="3"/>
  <c r="U21" i="3"/>
  <c r="T21" i="3"/>
  <c r="S21" i="3"/>
  <c r="R21" i="3"/>
  <c r="AA20" i="3"/>
  <c r="Z20" i="3"/>
  <c r="Y20" i="3"/>
  <c r="X20" i="3"/>
  <c r="W20" i="3"/>
  <c r="V20" i="3"/>
  <c r="U20" i="3"/>
  <c r="T20" i="3"/>
  <c r="S20" i="3"/>
  <c r="R20" i="3"/>
  <c r="AA19" i="3"/>
  <c r="Z19" i="3"/>
  <c r="Y19" i="3"/>
  <c r="X19" i="3"/>
  <c r="W19" i="3"/>
  <c r="V19" i="3"/>
  <c r="U19" i="3"/>
  <c r="T19" i="3"/>
  <c r="S19" i="3"/>
  <c r="R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AA16" i="3"/>
  <c r="Z16" i="3"/>
  <c r="Y16" i="3"/>
  <c r="X16" i="3"/>
  <c r="W16" i="3"/>
  <c r="V16" i="3"/>
  <c r="U16" i="3"/>
  <c r="T16" i="3"/>
  <c r="S16" i="3"/>
  <c r="R16" i="3"/>
  <c r="AA15" i="3"/>
  <c r="Z15" i="3"/>
  <c r="Y15" i="3"/>
  <c r="X15" i="3"/>
  <c r="W15" i="3"/>
  <c r="V15" i="3"/>
  <c r="U15" i="3"/>
  <c r="T15" i="3"/>
  <c r="S15" i="3"/>
  <c r="R15" i="3"/>
  <c r="AA14" i="3"/>
  <c r="Z14" i="3"/>
  <c r="Y14" i="3"/>
  <c r="X14" i="3"/>
  <c r="W14" i="3"/>
  <c r="V14" i="3"/>
  <c r="U14" i="3"/>
  <c r="T14" i="3"/>
  <c r="S14" i="3"/>
  <c r="R14" i="3"/>
  <c r="AA13" i="3"/>
  <c r="Z13" i="3"/>
  <c r="Y13" i="3"/>
  <c r="X13" i="3"/>
  <c r="W13" i="3"/>
  <c r="V13" i="3"/>
  <c r="U13" i="3"/>
  <c r="T13" i="3"/>
  <c r="S13" i="3"/>
  <c r="R13" i="3"/>
  <c r="AA12" i="3"/>
  <c r="Z12" i="3"/>
  <c r="Y12" i="3"/>
  <c r="X12" i="3"/>
  <c r="W12" i="3"/>
  <c r="V12" i="3"/>
  <c r="U12" i="3"/>
  <c r="T12" i="3"/>
  <c r="S12" i="3"/>
  <c r="R12" i="3"/>
  <c r="AA11" i="3"/>
  <c r="Z11" i="3"/>
  <c r="Y11" i="3"/>
  <c r="X11" i="3"/>
  <c r="W11" i="3"/>
  <c r="V11" i="3"/>
  <c r="U11" i="3"/>
  <c r="T11" i="3"/>
  <c r="S11" i="3"/>
  <c r="R11" i="3"/>
  <c r="AA10" i="3"/>
  <c r="Z10" i="3"/>
  <c r="Y10" i="3"/>
  <c r="X10" i="3"/>
  <c r="W10" i="3"/>
  <c r="V10" i="3"/>
  <c r="U10" i="3"/>
  <c r="T10" i="3"/>
  <c r="S10" i="3"/>
  <c r="R10" i="3"/>
  <c r="AB9" i="3"/>
  <c r="AA9" i="3"/>
  <c r="Z9" i="3"/>
  <c r="Z27" i="3" s="1"/>
  <c r="Y9" i="3"/>
  <c r="X9" i="3"/>
  <c r="W9" i="3"/>
  <c r="V9" i="3"/>
  <c r="U9" i="3"/>
  <c r="T9" i="3"/>
  <c r="S9" i="3"/>
  <c r="R9" i="3"/>
  <c r="R27" i="3" s="1"/>
  <c r="A9" i="3"/>
  <c r="A10" i="3" s="1"/>
  <c r="AB8" i="3"/>
  <c r="S5" i="3"/>
  <c r="T5" i="3" s="1"/>
  <c r="U5" i="3" s="1"/>
  <c r="V5" i="3" s="1"/>
  <c r="W5" i="3" s="1"/>
  <c r="X5" i="3" s="1"/>
  <c r="Y5" i="3" s="1"/>
  <c r="Z5" i="3" s="1"/>
  <c r="AA5" i="3" s="1"/>
  <c r="I5" i="3"/>
  <c r="J5" i="3" s="1"/>
  <c r="K5" i="3" s="1"/>
  <c r="L5" i="3" s="1"/>
  <c r="M5" i="3" s="1"/>
  <c r="N5" i="3" s="1"/>
  <c r="O5" i="3" s="1"/>
  <c r="P5" i="3" s="1"/>
  <c r="Q5" i="3" s="1"/>
  <c r="G50" i="1"/>
  <c r="G49" i="1"/>
  <c r="G48" i="1"/>
  <c r="G47" i="1"/>
  <c r="G46" i="1"/>
  <c r="J51" i="1"/>
  <c r="I51" i="1"/>
  <c r="H51" i="1"/>
  <c r="G37" i="1"/>
  <c r="G35" i="1"/>
  <c r="G34" i="1"/>
  <c r="H22" i="1"/>
  <c r="G20" i="1"/>
  <c r="A8" i="1"/>
  <c r="A9" i="1" s="1"/>
  <c r="S7" i="1"/>
  <c r="J5" i="1"/>
  <c r="K5" i="1" s="1"/>
  <c r="L5" i="1" s="1"/>
  <c r="M5" i="1" s="1"/>
  <c r="N5" i="1" s="1"/>
  <c r="O5" i="1" s="1"/>
  <c r="P5" i="1" s="1"/>
  <c r="Q5" i="1" s="1"/>
  <c r="R5" i="1" s="1"/>
  <c r="H5" i="1"/>
  <c r="T19" i="11" l="1"/>
  <c r="AF22" i="8"/>
  <c r="AM22" i="8"/>
  <c r="AE22" i="8"/>
  <c r="AL22" i="8"/>
  <c r="AD22" i="8"/>
  <c r="AH22" i="8"/>
  <c r="AK22" i="8"/>
  <c r="AJ22" i="8"/>
  <c r="AI22" i="8"/>
  <c r="AG22" i="8"/>
  <c r="H80" i="8"/>
  <c r="AH79" i="8"/>
  <c r="AD79" i="8"/>
  <c r="AG79" i="8"/>
  <c r="AF79" i="8"/>
  <c r="AM79" i="8"/>
  <c r="AE79" i="8"/>
  <c r="AL79" i="8"/>
  <c r="AK79" i="8"/>
  <c r="AI79" i="8"/>
  <c r="AJ79" i="8"/>
  <c r="C38" i="6"/>
  <c r="C46" i="6"/>
  <c r="C50" i="6"/>
  <c r="C29" i="6"/>
  <c r="E46" i="6"/>
  <c r="E50" i="6"/>
  <c r="C17" i="6"/>
  <c r="C20" i="6"/>
  <c r="E37" i="6"/>
  <c r="E45" i="6"/>
  <c r="E49" i="6"/>
  <c r="E28" i="6"/>
  <c r="E32" i="6"/>
  <c r="C36" i="6"/>
  <c r="C44" i="6"/>
  <c r="C48" i="6"/>
  <c r="C18" i="6"/>
  <c r="C22" i="6"/>
  <c r="E36" i="6"/>
  <c r="E48" i="6"/>
  <c r="C19" i="6"/>
  <c r="C39" i="6"/>
  <c r="C43" i="6"/>
  <c r="C51" i="6"/>
  <c r="V52" i="5"/>
  <c r="E41" i="6"/>
  <c r="J19" i="6"/>
  <c r="F19" i="6" s="1"/>
  <c r="I22" i="6"/>
  <c r="E22" i="6" s="1"/>
  <c r="I23" i="6"/>
  <c r="E23" i="6" s="1"/>
  <c r="I25" i="6"/>
  <c r="J18" i="6"/>
  <c r="F18" i="6" s="1"/>
  <c r="I26" i="6"/>
  <c r="E26" i="6" s="1"/>
  <c r="I19" i="6"/>
  <c r="H20" i="6" s="1"/>
  <c r="C31" i="6"/>
  <c r="C32" i="6"/>
  <c r="I24" i="6"/>
  <c r="E24" i="6" s="1"/>
  <c r="C35" i="6"/>
  <c r="I20" i="6"/>
  <c r="E31" i="6"/>
  <c r="S60" i="3"/>
  <c r="AA60" i="3"/>
  <c r="R60" i="3"/>
  <c r="Z60" i="3"/>
  <c r="X60" i="3"/>
  <c r="T60" i="3"/>
  <c r="W60" i="3"/>
  <c r="U60" i="3"/>
  <c r="Y60" i="3"/>
  <c r="S27" i="3"/>
  <c r="U27" i="3"/>
  <c r="Y27" i="3"/>
  <c r="T27" i="3"/>
  <c r="V27" i="3"/>
  <c r="W27" i="3"/>
  <c r="AA27" i="3"/>
  <c r="X27" i="3"/>
  <c r="M26" i="10"/>
  <c r="P51" i="10"/>
  <c r="T12" i="10"/>
  <c r="L41" i="10"/>
  <c r="P41" i="10" s="1"/>
  <c r="X12" i="10"/>
  <c r="X14" i="10" s="1"/>
  <c r="L43" i="10"/>
  <c r="P43" i="10" s="1"/>
  <c r="L42" i="10"/>
  <c r="P42" i="10" s="1"/>
  <c r="L44" i="10"/>
  <c r="P44" i="10" s="1"/>
  <c r="K15" i="7"/>
  <c r="K16" i="7" s="1"/>
  <c r="K17" i="7" s="1"/>
  <c r="K18" i="7" s="1"/>
  <c r="K20" i="7" s="1"/>
  <c r="K21" i="7" s="1"/>
  <c r="K22" i="7" s="1"/>
  <c r="K23" i="7" s="1"/>
  <c r="AI25" i="7"/>
  <c r="C21" i="6"/>
  <c r="C26" i="6"/>
  <c r="E30" i="6"/>
  <c r="E40" i="6"/>
  <c r="F17" i="6"/>
  <c r="C33" i="6"/>
  <c r="E38" i="6"/>
  <c r="C45" i="6"/>
  <c r="K51" i="1"/>
  <c r="K52" i="1" s="1"/>
  <c r="D19" i="6"/>
  <c r="E21" i="6"/>
  <c r="C23" i="6"/>
  <c r="C34" i="6"/>
  <c r="L51" i="1"/>
  <c r="M52" i="4"/>
  <c r="U52" i="4"/>
  <c r="N52" i="6"/>
  <c r="AL16" i="11"/>
  <c r="O51" i="1"/>
  <c r="C30" i="6"/>
  <c r="C40" i="6"/>
  <c r="C41" i="6"/>
  <c r="C42" i="6"/>
  <c r="C47" i="6"/>
  <c r="P51" i="1"/>
  <c r="P52" i="1" s="1"/>
  <c r="D17" i="6"/>
  <c r="R52" i="6"/>
  <c r="I52" i="1"/>
  <c r="K52" i="4"/>
  <c r="S52" i="4"/>
  <c r="O52" i="5"/>
  <c r="G17" i="4"/>
  <c r="C17" i="4" s="1"/>
  <c r="I17" i="4"/>
  <c r="E17" i="4" s="1"/>
  <c r="B18" i="4"/>
  <c r="H17" i="4"/>
  <c r="D17" i="4" s="1"/>
  <c r="D18" i="6"/>
  <c r="E20" i="6"/>
  <c r="C25" i="6"/>
  <c r="E44" i="6"/>
  <c r="M52" i="6"/>
  <c r="U52" i="6"/>
  <c r="N52" i="4"/>
  <c r="V52" i="4"/>
  <c r="O52" i="4"/>
  <c r="H17" i="5"/>
  <c r="D17" i="5" s="1"/>
  <c r="G17" i="5"/>
  <c r="B18" i="5"/>
  <c r="V52" i="6"/>
  <c r="C27" i="6"/>
  <c r="Q51" i="1"/>
  <c r="I17" i="5"/>
  <c r="E17" i="5" s="1"/>
  <c r="S52" i="5"/>
  <c r="O52" i="6"/>
  <c r="R51" i="1"/>
  <c r="R52" i="1" s="1"/>
  <c r="K17" i="5"/>
  <c r="AM24" i="7"/>
  <c r="AI24" i="7"/>
  <c r="AE24" i="7"/>
  <c r="L17" i="5"/>
  <c r="N17" i="5" s="1"/>
  <c r="U52" i="5"/>
  <c r="E17" i="6"/>
  <c r="Q52" i="6"/>
  <c r="AK9" i="11"/>
  <c r="AI16" i="11"/>
  <c r="AJ24" i="11"/>
  <c r="AF8" i="11"/>
  <c r="AH18" i="11"/>
  <c r="AK8" i="11"/>
  <c r="AE16" i="11"/>
  <c r="AM16" i="11"/>
  <c r="AJ8" i="11"/>
  <c r="E42" i="6"/>
  <c r="AL9" i="7"/>
  <c r="M51" i="1"/>
  <c r="M52" i="1" s="1"/>
  <c r="Q52" i="4"/>
  <c r="Q52" i="5"/>
  <c r="K52" i="6"/>
  <c r="S52" i="6"/>
  <c r="E19" i="6"/>
  <c r="E35" i="6"/>
  <c r="E43" i="6"/>
  <c r="E51" i="6"/>
  <c r="Q52" i="1"/>
  <c r="N51" i="1"/>
  <c r="R52" i="4"/>
  <c r="R52" i="5"/>
  <c r="AJ47" i="8"/>
  <c r="G8" i="9"/>
  <c r="AM8" i="11"/>
  <c r="AJ16" i="11"/>
  <c r="AI18" i="11"/>
  <c r="AJ19" i="11"/>
  <c r="AJ20" i="11"/>
  <c r="Z21" i="11"/>
  <c r="Z22" i="11" s="1"/>
  <c r="Z23" i="11" s="1"/>
  <c r="AJ18" i="11"/>
  <c r="AI20" i="11"/>
  <c r="AN12" i="11"/>
  <c r="A13" i="11"/>
  <c r="AL20" i="11"/>
  <c r="AH13" i="11"/>
  <c r="N14" i="11"/>
  <c r="N15" i="11" s="1"/>
  <c r="AE18" i="11"/>
  <c r="AM18" i="11"/>
  <c r="Q13" i="11"/>
  <c r="Q14" i="11" s="1"/>
  <c r="Q15" i="11" s="1"/>
  <c r="AK12" i="11"/>
  <c r="AM12" i="11"/>
  <c r="AA19" i="11"/>
  <c r="AK18" i="11"/>
  <c r="AE20" i="11"/>
  <c r="AM20" i="11"/>
  <c r="X10" i="11"/>
  <c r="X11" i="11" s="1"/>
  <c r="X12" i="11" s="1"/>
  <c r="X13" i="11" s="1"/>
  <c r="X14" i="11" s="1"/>
  <c r="X15" i="11" s="1"/>
  <c r="AH9" i="11"/>
  <c r="V19" i="11"/>
  <c r="V20" i="11" s="1"/>
  <c r="V21" i="11" s="1"/>
  <c r="V22" i="11" s="1"/>
  <c r="V23" i="11" s="1"/>
  <c r="AF18" i="11"/>
  <c r="AM19" i="11"/>
  <c r="AG11" i="11"/>
  <c r="AD11" i="11"/>
  <c r="AK11" i="11"/>
  <c r="AL11" i="11"/>
  <c r="AG8" i="11"/>
  <c r="AD9" i="11"/>
  <c r="AL9" i="11"/>
  <c r="AK10" i="11"/>
  <c r="AG12" i="11"/>
  <c r="AD13" i="11"/>
  <c r="AL13" i="11"/>
  <c r="AF16" i="11"/>
  <c r="AF20" i="11"/>
  <c r="AK24" i="11"/>
  <c r="AH8" i="11"/>
  <c r="AE9" i="11"/>
  <c r="AM9" i="11"/>
  <c r="AD10" i="11"/>
  <c r="AL10" i="11"/>
  <c r="AI11" i="11"/>
  <c r="AH12" i="11"/>
  <c r="AE13" i="11"/>
  <c r="AM13" i="11"/>
  <c r="AG16" i="11"/>
  <c r="AG20" i="11"/>
  <c r="AL21" i="11"/>
  <c r="AD24" i="11"/>
  <c r="AL24" i="11"/>
  <c r="AI8" i="11"/>
  <c r="P9" i="11"/>
  <c r="P10" i="11" s="1"/>
  <c r="P11" i="11" s="1"/>
  <c r="P12" i="11" s="1"/>
  <c r="AE10" i="11"/>
  <c r="AM10" i="11"/>
  <c r="AI12" i="11"/>
  <c r="AH16" i="11"/>
  <c r="AE17" i="11"/>
  <c r="AM17" i="11"/>
  <c r="AL18" i="11"/>
  <c r="AI19" i="11"/>
  <c r="AH20" i="11"/>
  <c r="AE21" i="11"/>
  <c r="AM21" i="11"/>
  <c r="AE24" i="11"/>
  <c r="AM24" i="11"/>
  <c r="AG9" i="11"/>
  <c r="AG13" i="11"/>
  <c r="AF24" i="11"/>
  <c r="AG21" i="11"/>
  <c r="AG24" i="11"/>
  <c r="AD8" i="11"/>
  <c r="AL8" i="11"/>
  <c r="AI9" i="11"/>
  <c r="AH10" i="11"/>
  <c r="AE11" i="11"/>
  <c r="AM11" i="11"/>
  <c r="AD12" i="11"/>
  <c r="AL12" i="11"/>
  <c r="AI13" i="11"/>
  <c r="AK16" i="11"/>
  <c r="AH17" i="11"/>
  <c r="AG18" i="11"/>
  <c r="AH21" i="11"/>
  <c r="AH24" i="11"/>
  <c r="AG10" i="11"/>
  <c r="AE8" i="11"/>
  <c r="L9" i="11"/>
  <c r="L10" i="11" s="1"/>
  <c r="L11" i="11" s="1"/>
  <c r="L12" i="11" s="1"/>
  <c r="AI10" i="11"/>
  <c r="AN11" i="11"/>
  <c r="AE12" i="11"/>
  <c r="AI21" i="11"/>
  <c r="AI24" i="11"/>
  <c r="T14" i="10"/>
  <c r="L48" i="10"/>
  <c r="P48" i="10" s="1"/>
  <c r="R12" i="10"/>
  <c r="V12" i="10"/>
  <c r="K35" i="9"/>
  <c r="L34" i="9"/>
  <c r="L35" i="9" s="1"/>
  <c r="L13" i="9"/>
  <c r="G32" i="9"/>
  <c r="L11" i="9"/>
  <c r="L23" i="9"/>
  <c r="L25" i="9" s="1"/>
  <c r="L26" i="9"/>
  <c r="J35" i="9"/>
  <c r="J19" i="9"/>
  <c r="L12" i="9"/>
  <c r="K19" i="9"/>
  <c r="L19" i="9"/>
  <c r="A11" i="8"/>
  <c r="AN10" i="8"/>
  <c r="H55" i="8"/>
  <c r="H56" i="8" s="1"/>
  <c r="H12" i="8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13" i="8"/>
  <c r="AM8" i="8"/>
  <c r="AE8" i="8"/>
  <c r="AL8" i="8"/>
  <c r="AD8" i="8"/>
  <c r="AJ8" i="8"/>
  <c r="AI8" i="8"/>
  <c r="AJ64" i="8"/>
  <c r="AF8" i="8"/>
  <c r="AG8" i="8"/>
  <c r="AN9" i="8"/>
  <c r="F23" i="8"/>
  <c r="AH8" i="8"/>
  <c r="AM64" i="8"/>
  <c r="AK8" i="8"/>
  <c r="AG47" i="8"/>
  <c r="AF54" i="8"/>
  <c r="AH47" i="8"/>
  <c r="AH54" i="8"/>
  <c r="AK47" i="8"/>
  <c r="AD47" i="8"/>
  <c r="AL47" i="8"/>
  <c r="AE47" i="8"/>
  <c r="AM47" i="8"/>
  <c r="AF47" i="8"/>
  <c r="AD54" i="8"/>
  <c r="AJ54" i="8"/>
  <c r="AG54" i="8"/>
  <c r="F79" i="8"/>
  <c r="I35" i="7"/>
  <c r="I36" i="7" s="1"/>
  <c r="I37" i="7" s="1"/>
  <c r="I38" i="7" s="1"/>
  <c r="AM34" i="7"/>
  <c r="AL34" i="7"/>
  <c r="AE34" i="7"/>
  <c r="AH29" i="7"/>
  <c r="A12" i="7"/>
  <c r="AO11" i="7"/>
  <c r="AF9" i="7"/>
  <c r="AN9" i="7"/>
  <c r="E16" i="7"/>
  <c r="AK24" i="7"/>
  <c r="AH25" i="7"/>
  <c r="AG29" i="7"/>
  <c r="AG9" i="7"/>
  <c r="E20" i="7"/>
  <c r="AH9" i="7"/>
  <c r="AG25" i="7"/>
  <c r="AN25" i="7"/>
  <c r="AF25" i="7"/>
  <c r="AM25" i="7"/>
  <c r="AE25" i="7"/>
  <c r="AL25" i="7"/>
  <c r="AJ25" i="7"/>
  <c r="AK25" i="7"/>
  <c r="AN29" i="7"/>
  <c r="AF29" i="7"/>
  <c r="AM29" i="7"/>
  <c r="AE29" i="7"/>
  <c r="AL29" i="7"/>
  <c r="AK29" i="7"/>
  <c r="AJ29" i="7"/>
  <c r="E30" i="7"/>
  <c r="AI29" i="7"/>
  <c r="AI9" i="7"/>
  <c r="E10" i="7"/>
  <c r="AO10" i="7"/>
  <c r="AH24" i="7"/>
  <c r="AG24" i="7"/>
  <c r="AN24" i="7"/>
  <c r="AF24" i="7"/>
  <c r="AL24" i="7"/>
  <c r="AJ9" i="7"/>
  <c r="I10" i="7"/>
  <c r="I11" i="7" s="1"/>
  <c r="I12" i="7" s="1"/>
  <c r="I13" i="7" s="1"/>
  <c r="I14" i="7" s="1"/>
  <c r="AF14" i="7" s="1"/>
  <c r="E26" i="7"/>
  <c r="AK9" i="7"/>
  <c r="AK34" i="7"/>
  <c r="AE9" i="7"/>
  <c r="AJ24" i="7"/>
  <c r="AF34" i="7"/>
  <c r="AN34" i="7"/>
  <c r="AG34" i="7"/>
  <c r="AH34" i="7"/>
  <c r="AI34" i="7"/>
  <c r="E35" i="7"/>
  <c r="E40" i="7"/>
  <c r="AJ34" i="7"/>
  <c r="J52" i="1"/>
  <c r="A21" i="6"/>
  <c r="W20" i="6"/>
  <c r="G52" i="6"/>
  <c r="W19" i="6"/>
  <c r="A21" i="5"/>
  <c r="W20" i="5"/>
  <c r="I18" i="5"/>
  <c r="B19" i="5"/>
  <c r="K18" i="5"/>
  <c r="W19" i="5"/>
  <c r="H18" i="4"/>
  <c r="A19" i="4"/>
  <c r="J17" i="4"/>
  <c r="A11" i="3"/>
  <c r="AB10" i="3"/>
  <c r="A10" i="1"/>
  <c r="S9" i="1"/>
  <c r="L52" i="1"/>
  <c r="N52" i="1"/>
  <c r="H52" i="1"/>
  <c r="O52" i="1"/>
  <c r="S8" i="1"/>
  <c r="AJ21" i="11" l="1"/>
  <c r="T20" i="11"/>
  <c r="T21" i="11" s="1"/>
  <c r="T22" i="11" s="1"/>
  <c r="T23" i="11" s="1"/>
  <c r="AD19" i="11"/>
  <c r="AK64" i="8"/>
  <c r="AI64" i="8"/>
  <c r="AG64" i="8"/>
  <c r="AH64" i="8"/>
  <c r="AL64" i="8"/>
  <c r="AD20" i="11"/>
  <c r="AD21" i="11"/>
  <c r="AL23" i="8"/>
  <c r="AD23" i="8"/>
  <c r="AK23" i="8"/>
  <c r="AJ23" i="8"/>
  <c r="AI23" i="8"/>
  <c r="AF23" i="8"/>
  <c r="AH23" i="8"/>
  <c r="AG23" i="8"/>
  <c r="AM23" i="8"/>
  <c r="AE23" i="8"/>
  <c r="F24" i="8"/>
  <c r="L50" i="10"/>
  <c r="P50" i="10" s="1"/>
  <c r="H81" i="8"/>
  <c r="AF80" i="8"/>
  <c r="AG80" i="8"/>
  <c r="AM80" i="8"/>
  <c r="AE80" i="8"/>
  <c r="AL80" i="8"/>
  <c r="AD80" i="8"/>
  <c r="AK80" i="8"/>
  <c r="AJ80" i="8"/>
  <c r="AI80" i="8"/>
  <c r="AH80" i="8"/>
  <c r="H57" i="8"/>
  <c r="AF56" i="8"/>
  <c r="AE56" i="8"/>
  <c r="AD56" i="8"/>
  <c r="J17" i="5"/>
  <c r="AF21" i="11"/>
  <c r="AF17" i="11"/>
  <c r="AL17" i="11"/>
  <c r="AI17" i="11"/>
  <c r="AI25" i="11" s="1"/>
  <c r="N16" i="1" s="1"/>
  <c r="AJ10" i="11"/>
  <c r="J10" i="9"/>
  <c r="K9" i="9"/>
  <c r="K32" i="9" s="1"/>
  <c r="K10" i="9"/>
  <c r="J9" i="9"/>
  <c r="J32" i="9" s="1"/>
  <c r="H21" i="6"/>
  <c r="D20" i="6"/>
  <c r="J20" i="6"/>
  <c r="F20" i="6" s="1"/>
  <c r="E25" i="6"/>
  <c r="C52" i="6"/>
  <c r="P46" i="10"/>
  <c r="AK54" i="8"/>
  <c r="AJ17" i="11"/>
  <c r="AG17" i="11"/>
  <c r="AM14" i="7"/>
  <c r="AF9" i="11"/>
  <c r="AG19" i="11"/>
  <c r="AG14" i="7"/>
  <c r="AN14" i="7"/>
  <c r="AE19" i="11"/>
  <c r="AE25" i="11" s="1"/>
  <c r="J16" i="1" s="1"/>
  <c r="AH19" i="11"/>
  <c r="AK17" i="11"/>
  <c r="AM25" i="11"/>
  <c r="R16" i="1" s="1"/>
  <c r="G18" i="5"/>
  <c r="C18" i="5" s="1"/>
  <c r="H18" i="5"/>
  <c r="H19" i="5" s="1"/>
  <c r="M18" i="5"/>
  <c r="E18" i="5" s="1"/>
  <c r="L18" i="5"/>
  <c r="N18" i="5" s="1"/>
  <c r="AL19" i="11"/>
  <c r="C17" i="5"/>
  <c r="G18" i="4"/>
  <c r="C18" i="4" s="1"/>
  <c r="I18" i="4"/>
  <c r="E18" i="4" s="1"/>
  <c r="B19" i="4"/>
  <c r="AM54" i="8"/>
  <c r="AI54" i="8"/>
  <c r="A14" i="11"/>
  <c r="AN13" i="11"/>
  <c r="AJ12" i="11"/>
  <c r="P13" i="11"/>
  <c r="AA20" i="11"/>
  <c r="AK19" i="11"/>
  <c r="AH22" i="11"/>
  <c r="AG22" i="11"/>
  <c r="AF22" i="11"/>
  <c r="AM22" i="11"/>
  <c r="AE22" i="11"/>
  <c r="AL22" i="11"/>
  <c r="AD22" i="11"/>
  <c r="AJ22" i="11"/>
  <c r="H23" i="11"/>
  <c r="AI22" i="11"/>
  <c r="H15" i="11"/>
  <c r="AI14" i="11"/>
  <c r="AH14" i="11"/>
  <c r="AG14" i="11"/>
  <c r="AM14" i="11"/>
  <c r="AE14" i="11"/>
  <c r="AL14" i="11"/>
  <c r="AD14" i="11"/>
  <c r="AK14" i="11"/>
  <c r="AJ9" i="11"/>
  <c r="AF10" i="11"/>
  <c r="AJ11" i="11"/>
  <c r="AF19" i="11"/>
  <c r="AF11" i="11"/>
  <c r="AF12" i="11"/>
  <c r="L13" i="11"/>
  <c r="AH11" i="11"/>
  <c r="AK13" i="11"/>
  <c r="V14" i="10"/>
  <c r="L49" i="10"/>
  <c r="P49" i="10" s="1"/>
  <c r="L47" i="10"/>
  <c r="P47" i="10" s="1"/>
  <c r="R14" i="10"/>
  <c r="G35" i="9"/>
  <c r="L29" i="9"/>
  <c r="I19" i="9"/>
  <c r="L14" i="9"/>
  <c r="L20" i="9" s="1"/>
  <c r="H58" i="8"/>
  <c r="F80" i="8"/>
  <c r="AG48" i="8"/>
  <c r="AF48" i="8"/>
  <c r="AM48" i="8"/>
  <c r="AE48" i="8"/>
  <c r="AL48" i="8"/>
  <c r="AD48" i="8"/>
  <c r="AK48" i="8"/>
  <c r="AH48" i="8"/>
  <c r="AJ48" i="8"/>
  <c r="AI48" i="8"/>
  <c r="H25" i="8"/>
  <c r="H27" i="8" s="1"/>
  <c r="H28" i="8" s="1"/>
  <c r="H31" i="8" s="1"/>
  <c r="H32" i="8" s="1"/>
  <c r="H33" i="8" s="1"/>
  <c r="H34" i="8" s="1"/>
  <c r="H26" i="8"/>
  <c r="AL54" i="8"/>
  <c r="AM55" i="8"/>
  <c r="AE55" i="8"/>
  <c r="AL55" i="8"/>
  <c r="AD55" i="8"/>
  <c r="AK55" i="8"/>
  <c r="AJ55" i="8"/>
  <c r="AI55" i="8"/>
  <c r="AH55" i="8"/>
  <c r="AG55" i="8"/>
  <c r="AF55" i="8"/>
  <c r="AE54" i="8"/>
  <c r="AD9" i="8"/>
  <c r="A12" i="8"/>
  <c r="AN11" i="8"/>
  <c r="E41" i="7"/>
  <c r="I15" i="7"/>
  <c r="AI14" i="7"/>
  <c r="AH14" i="7"/>
  <c r="AL30" i="7"/>
  <c r="AK30" i="7"/>
  <c r="AJ30" i="7"/>
  <c r="E31" i="7"/>
  <c r="AI30" i="7"/>
  <c r="AH30" i="7"/>
  <c r="AG30" i="7"/>
  <c r="AN30" i="7"/>
  <c r="AM30" i="7"/>
  <c r="AF30" i="7"/>
  <c r="AE30" i="7"/>
  <c r="AL14" i="7"/>
  <c r="AK14" i="7"/>
  <c r="E36" i="7"/>
  <c r="AI35" i="7"/>
  <c r="AH35" i="7"/>
  <c r="AG35" i="7"/>
  <c r="AN35" i="7"/>
  <c r="AF35" i="7"/>
  <c r="AM35" i="7"/>
  <c r="AE35" i="7"/>
  <c r="AL35" i="7"/>
  <c r="AK35" i="7"/>
  <c r="AJ35" i="7"/>
  <c r="AE14" i="7"/>
  <c r="AJ14" i="7"/>
  <c r="AM26" i="7"/>
  <c r="AE26" i="7"/>
  <c r="AL26" i="7"/>
  <c r="AK26" i="7"/>
  <c r="AJ26" i="7"/>
  <c r="E27" i="7"/>
  <c r="AI26" i="7"/>
  <c r="AH26" i="7"/>
  <c r="AN26" i="7"/>
  <c r="AG26" i="7"/>
  <c r="AF26" i="7"/>
  <c r="AK10" i="7"/>
  <c r="AJ10" i="7"/>
  <c r="E11" i="7"/>
  <c r="AI10" i="7"/>
  <c r="AH10" i="7"/>
  <c r="AG10" i="7"/>
  <c r="AN10" i="7"/>
  <c r="AF10" i="7"/>
  <c r="AM10" i="7"/>
  <c r="AE10" i="7"/>
  <c r="AL10" i="7"/>
  <c r="E21" i="7"/>
  <c r="AO12" i="7"/>
  <c r="A13" i="7"/>
  <c r="E17" i="7"/>
  <c r="A22" i="6"/>
  <c r="W21" i="6"/>
  <c r="B20" i="5"/>
  <c r="G19" i="5"/>
  <c r="I19" i="5"/>
  <c r="M19" i="5"/>
  <c r="K19" i="5"/>
  <c r="F17" i="5"/>
  <c r="A22" i="5"/>
  <c r="W21" i="5"/>
  <c r="A20" i="4"/>
  <c r="W19" i="4"/>
  <c r="J18" i="4"/>
  <c r="F18" i="4" s="1"/>
  <c r="D18" i="4"/>
  <c r="F17" i="4"/>
  <c r="I62" i="1" s="1"/>
  <c r="H19" i="4"/>
  <c r="A12" i="3"/>
  <c r="AB11" i="3"/>
  <c r="A11" i="1"/>
  <c r="S10" i="1"/>
  <c r="AL25" i="11" l="1"/>
  <c r="Q16" i="1" s="1"/>
  <c r="AD25" i="11"/>
  <c r="I16" i="1" s="1"/>
  <c r="F25" i="8"/>
  <c r="AJ24" i="8"/>
  <c r="AI24" i="8"/>
  <c r="AD24" i="8"/>
  <c r="AH24" i="8"/>
  <c r="AG24" i="8"/>
  <c r="AF24" i="8"/>
  <c r="AM24" i="8"/>
  <c r="AE24" i="8"/>
  <c r="AK24" i="8"/>
  <c r="AL24" i="8"/>
  <c r="M27" i="10"/>
  <c r="H82" i="8"/>
  <c r="AL81" i="8"/>
  <c r="AD81" i="8"/>
  <c r="AH81" i="8"/>
  <c r="AK81" i="8"/>
  <c r="AM81" i="8"/>
  <c r="AJ81" i="8"/>
  <c r="AI81" i="8"/>
  <c r="AE81" i="8"/>
  <c r="AG81" i="8"/>
  <c r="AF81" i="8"/>
  <c r="AE58" i="8"/>
  <c r="AF58" i="8"/>
  <c r="AE57" i="8"/>
  <c r="AF57" i="8"/>
  <c r="L19" i="5"/>
  <c r="N19" i="5" s="1"/>
  <c r="AH25" i="11"/>
  <c r="M16" i="1" s="1"/>
  <c r="AG25" i="11"/>
  <c r="L16" i="1" s="1"/>
  <c r="K28" i="9"/>
  <c r="K27" i="9"/>
  <c r="K26" i="9"/>
  <c r="K30" i="9"/>
  <c r="K12" i="9"/>
  <c r="K11" i="9"/>
  <c r="K13" i="9"/>
  <c r="K23" i="9"/>
  <c r="K25" i="9" s="1"/>
  <c r="J23" i="9"/>
  <c r="J28" i="9"/>
  <c r="I28" i="9" s="1"/>
  <c r="G10" i="9"/>
  <c r="J27" i="9"/>
  <c r="J26" i="9"/>
  <c r="J11" i="9"/>
  <c r="J13" i="9"/>
  <c r="I13" i="9" s="1"/>
  <c r="J12" i="9"/>
  <c r="I12" i="9" s="1"/>
  <c r="J30" i="9"/>
  <c r="D21" i="6"/>
  <c r="H22" i="6"/>
  <c r="J21" i="6"/>
  <c r="F21" i="6" s="1"/>
  <c r="P52" i="10"/>
  <c r="P53" i="10" s="1"/>
  <c r="I19" i="4"/>
  <c r="E19" i="4" s="1"/>
  <c r="B20" i="4"/>
  <c r="G19" i="4"/>
  <c r="C19" i="4" s="1"/>
  <c r="D18" i="5"/>
  <c r="J18" i="5"/>
  <c r="F18" i="5" s="1"/>
  <c r="AM9" i="8"/>
  <c r="A15" i="11"/>
  <c r="AN14" i="11"/>
  <c r="P14" i="11"/>
  <c r="AJ13" i="11"/>
  <c r="AJ25" i="11" s="1"/>
  <c r="O16" i="1" s="1"/>
  <c r="AL15" i="11"/>
  <c r="AD15" i="11"/>
  <c r="AH15" i="11"/>
  <c r="AK15" i="11"/>
  <c r="AG15" i="11"/>
  <c r="AM15" i="11"/>
  <c r="AI15" i="11"/>
  <c r="AE15" i="11"/>
  <c r="AA21" i="11"/>
  <c r="AK20" i="11"/>
  <c r="L14" i="11"/>
  <c r="AF13" i="11"/>
  <c r="AF25" i="11" s="1"/>
  <c r="K16" i="1" s="1"/>
  <c r="AL23" i="11"/>
  <c r="AD23" i="11"/>
  <c r="AH23" i="11"/>
  <c r="AG23" i="11"/>
  <c r="AM23" i="11"/>
  <c r="AJ23" i="11"/>
  <c r="AE23" i="11"/>
  <c r="AF23" i="11"/>
  <c r="AI23" i="11"/>
  <c r="M28" i="10"/>
  <c r="R15" i="10"/>
  <c r="AJ9" i="8"/>
  <c r="AL9" i="8"/>
  <c r="H59" i="8"/>
  <c r="A13" i="8"/>
  <c r="AN12" i="8"/>
  <c r="AH9" i="8"/>
  <c r="H35" i="8"/>
  <c r="AL34" i="8"/>
  <c r="AD34" i="8"/>
  <c r="AH34" i="8"/>
  <c r="AM34" i="8"/>
  <c r="AF34" i="8"/>
  <c r="AG49" i="8"/>
  <c r="AF49" i="8"/>
  <c r="AM49" i="8"/>
  <c r="AE49" i="8"/>
  <c r="AL49" i="8"/>
  <c r="AD49" i="8"/>
  <c r="AK49" i="8"/>
  <c r="AH49" i="8"/>
  <c r="AJ49" i="8"/>
  <c r="AI49" i="8"/>
  <c r="AH10" i="8"/>
  <c r="AE9" i="8"/>
  <c r="AI9" i="8"/>
  <c r="F81" i="8"/>
  <c r="AF9" i="8"/>
  <c r="AK9" i="8"/>
  <c r="AG9" i="8"/>
  <c r="AK27" i="7"/>
  <c r="AJ27" i="7"/>
  <c r="E28" i="7"/>
  <c r="AI27" i="7"/>
  <c r="AH27" i="7"/>
  <c r="AG27" i="7"/>
  <c r="AN27" i="7"/>
  <c r="AF27" i="7"/>
  <c r="AL27" i="7"/>
  <c r="AE27" i="7"/>
  <c r="AM27" i="7"/>
  <c r="AG36" i="7"/>
  <c r="AN36" i="7"/>
  <c r="AF36" i="7"/>
  <c r="AM36" i="7"/>
  <c r="AE36" i="7"/>
  <c r="AL36" i="7"/>
  <c r="AK36" i="7"/>
  <c r="AJ36" i="7"/>
  <c r="AI36" i="7"/>
  <c r="AH36" i="7"/>
  <c r="E37" i="7"/>
  <c r="I16" i="7"/>
  <c r="AH15" i="7"/>
  <c r="AI15" i="7"/>
  <c r="AJ15" i="7"/>
  <c r="AG15" i="7"/>
  <c r="AE15" i="7"/>
  <c r="AM15" i="7"/>
  <c r="AF15" i="7"/>
  <c r="AK15" i="7"/>
  <c r="AN15" i="7"/>
  <c r="AL15" i="7"/>
  <c r="E18" i="7"/>
  <c r="E22" i="7"/>
  <c r="AJ31" i="7"/>
  <c r="E32" i="7"/>
  <c r="AI31" i="7"/>
  <c r="AH31" i="7"/>
  <c r="AG31" i="7"/>
  <c r="AN31" i="7"/>
  <c r="AF31" i="7"/>
  <c r="AM31" i="7"/>
  <c r="AE31" i="7"/>
  <c r="AL31" i="7"/>
  <c r="AK31" i="7"/>
  <c r="A14" i="7"/>
  <c r="AO13" i="7"/>
  <c r="E42" i="7"/>
  <c r="E12" i="7"/>
  <c r="AI11" i="7"/>
  <c r="AH11" i="7"/>
  <c r="AG11" i="7"/>
  <c r="AN11" i="7"/>
  <c r="AF11" i="7"/>
  <c r="AM11" i="7"/>
  <c r="AE11" i="7"/>
  <c r="AL11" i="7"/>
  <c r="AK11" i="7"/>
  <c r="AJ11" i="7"/>
  <c r="A23" i="6"/>
  <c r="W22" i="6"/>
  <c r="E19" i="5"/>
  <c r="C19" i="5"/>
  <c r="A23" i="5"/>
  <c r="W22" i="5"/>
  <c r="B21" i="5"/>
  <c r="I20" i="5"/>
  <c r="H20" i="5"/>
  <c r="G20" i="5"/>
  <c r="M20" i="5"/>
  <c r="L20" i="5"/>
  <c r="N20" i="5" s="1"/>
  <c r="K20" i="5"/>
  <c r="D19" i="5"/>
  <c r="J19" i="5"/>
  <c r="D19" i="4"/>
  <c r="J19" i="4"/>
  <c r="F19" i="4" s="1"/>
  <c r="A21" i="4"/>
  <c r="W20" i="4"/>
  <c r="A13" i="3"/>
  <c r="AB12" i="3"/>
  <c r="A12" i="1"/>
  <c r="S11" i="1"/>
  <c r="F26" i="8" l="1"/>
  <c r="AH25" i="8"/>
  <c r="AJ25" i="8"/>
  <c r="AG25" i="8"/>
  <c r="AF25" i="8"/>
  <c r="AM25" i="8"/>
  <c r="AE25" i="8"/>
  <c r="AL25" i="8"/>
  <c r="AD25" i="8"/>
  <c r="AK25" i="8"/>
  <c r="AI25" i="8"/>
  <c r="I27" i="9"/>
  <c r="H83" i="8"/>
  <c r="AJ82" i="8"/>
  <c r="AI82" i="8"/>
  <c r="AH82" i="8"/>
  <c r="AF82" i="8"/>
  <c r="AK82" i="8"/>
  <c r="AG82" i="8"/>
  <c r="AM82" i="8"/>
  <c r="AE82" i="8"/>
  <c r="AL82" i="8"/>
  <c r="AD82" i="8"/>
  <c r="AF59" i="8"/>
  <c r="AE59" i="8"/>
  <c r="H20" i="4"/>
  <c r="J20" i="4" s="1"/>
  <c r="J14" i="9"/>
  <c r="J20" i="9" s="1"/>
  <c r="J22" i="9" s="1"/>
  <c r="I11" i="9"/>
  <c r="I14" i="9" s="1"/>
  <c r="I20" i="9" s="1"/>
  <c r="I22" i="9" s="1"/>
  <c r="K14" i="9"/>
  <c r="K20" i="9" s="1"/>
  <c r="K22" i="9" s="1"/>
  <c r="I26" i="9"/>
  <c r="I29" i="9" s="1"/>
  <c r="J29" i="9"/>
  <c r="K29" i="9"/>
  <c r="I30" i="9"/>
  <c r="J25" i="9"/>
  <c r="I23" i="9"/>
  <c r="I25" i="9" s="1"/>
  <c r="G25" i="9" s="1"/>
  <c r="H23" i="6"/>
  <c r="J22" i="6"/>
  <c r="F22" i="6" s="1"/>
  <c r="D22" i="6"/>
  <c r="AI10" i="8"/>
  <c r="AD26" i="11"/>
  <c r="AM26" i="11"/>
  <c r="AE10" i="8"/>
  <c r="E20" i="5"/>
  <c r="AF10" i="8"/>
  <c r="AH26" i="11"/>
  <c r="AJ10" i="8"/>
  <c r="AD10" i="8"/>
  <c r="AK10" i="8"/>
  <c r="AL26" i="11"/>
  <c r="AM10" i="8"/>
  <c r="AE26" i="11"/>
  <c r="AI26" i="11"/>
  <c r="B21" i="4"/>
  <c r="I20" i="4"/>
  <c r="E20" i="4" s="1"/>
  <c r="G20" i="4"/>
  <c r="C20" i="4" s="1"/>
  <c r="AG26" i="11"/>
  <c r="P15" i="11"/>
  <c r="AJ15" i="11" s="1"/>
  <c r="AJ14" i="11"/>
  <c r="L15" i="11"/>
  <c r="AF15" i="11" s="1"/>
  <c r="AF14" i="11"/>
  <c r="AN15" i="11"/>
  <c r="A16" i="11"/>
  <c r="AA22" i="11"/>
  <c r="AK21" i="11"/>
  <c r="AK25" i="11" s="1"/>
  <c r="P16" i="1" s="1"/>
  <c r="L31" i="10"/>
  <c r="L33" i="10" s="1"/>
  <c r="L35" i="10" s="1"/>
  <c r="J31" i="10"/>
  <c r="J33" i="10" s="1"/>
  <c r="J35" i="10" s="1"/>
  <c r="H31" i="10"/>
  <c r="H33" i="10" s="1"/>
  <c r="H35" i="10" s="1"/>
  <c r="N31" i="10"/>
  <c r="N33" i="10" s="1"/>
  <c r="N35" i="10" s="1"/>
  <c r="AI52" i="8"/>
  <c r="AH52" i="8"/>
  <c r="AG52" i="8"/>
  <c r="AF52" i="8"/>
  <c r="AL52" i="8"/>
  <c r="AK52" i="8"/>
  <c r="AJ52" i="8"/>
  <c r="AE52" i="8"/>
  <c r="AD52" i="8"/>
  <c r="AM52" i="8"/>
  <c r="AM11" i="8"/>
  <c r="AG34" i="8"/>
  <c r="F82" i="8"/>
  <c r="AG10" i="8"/>
  <c r="AE34" i="8"/>
  <c r="AI34" i="8"/>
  <c r="A14" i="8"/>
  <c r="AN13" i="8"/>
  <c r="AK34" i="8"/>
  <c r="AL10" i="8"/>
  <c r="AJ34" i="8"/>
  <c r="H36" i="8"/>
  <c r="AH35" i="8"/>
  <c r="AI35" i="8"/>
  <c r="AD35" i="8"/>
  <c r="AE35" i="8"/>
  <c r="AJ35" i="8"/>
  <c r="H60" i="8"/>
  <c r="AM37" i="7"/>
  <c r="AE37" i="7"/>
  <c r="AL37" i="7"/>
  <c r="AK37" i="7"/>
  <c r="AJ37" i="7"/>
  <c r="E38" i="7"/>
  <c r="AI37" i="7"/>
  <c r="AH37" i="7"/>
  <c r="AN37" i="7"/>
  <c r="AG37" i="7"/>
  <c r="AF37" i="7"/>
  <c r="E43" i="7"/>
  <c r="AG12" i="7"/>
  <c r="AN12" i="7"/>
  <c r="AF12" i="7"/>
  <c r="AM12" i="7"/>
  <c r="AE12" i="7"/>
  <c r="AL12" i="7"/>
  <c r="AK12" i="7"/>
  <c r="AJ12" i="7"/>
  <c r="E13" i="7"/>
  <c r="AI12" i="7"/>
  <c r="AH12" i="7"/>
  <c r="AH32" i="7"/>
  <c r="AG32" i="7"/>
  <c r="AN32" i="7"/>
  <c r="AF32" i="7"/>
  <c r="AM32" i="7"/>
  <c r="AE32" i="7"/>
  <c r="AL32" i="7"/>
  <c r="AK32" i="7"/>
  <c r="E33" i="7"/>
  <c r="AJ32" i="7"/>
  <c r="AI32" i="7"/>
  <c r="AH28" i="7"/>
  <c r="AG28" i="7"/>
  <c r="AN28" i="7"/>
  <c r="AF28" i="7"/>
  <c r="AM28" i="7"/>
  <c r="AE28" i="7"/>
  <c r="AL28" i="7"/>
  <c r="AK28" i="7"/>
  <c r="AJ28" i="7"/>
  <c r="AI28" i="7"/>
  <c r="E23" i="7"/>
  <c r="I17" i="7"/>
  <c r="AK16" i="7"/>
  <c r="AJ16" i="7"/>
  <c r="AN16" i="7"/>
  <c r="AI16" i="7"/>
  <c r="AF16" i="7"/>
  <c r="AH16" i="7"/>
  <c r="AM16" i="7"/>
  <c r="AG16" i="7"/>
  <c r="AE16" i="7"/>
  <c r="AL16" i="7"/>
  <c r="A15" i="7"/>
  <c r="AO14" i="7"/>
  <c r="A24" i="6"/>
  <c r="W23" i="6"/>
  <c r="C20" i="5"/>
  <c r="J20" i="5"/>
  <c r="F20" i="5" s="1"/>
  <c r="D20" i="5"/>
  <c r="F19" i="5"/>
  <c r="B22" i="5"/>
  <c r="I21" i="5"/>
  <c r="H21" i="5"/>
  <c r="G21" i="5"/>
  <c r="M21" i="5"/>
  <c r="K21" i="5"/>
  <c r="L21" i="5"/>
  <c r="N21" i="5" s="1"/>
  <c r="A24" i="5"/>
  <c r="W23" i="5"/>
  <c r="D20" i="4"/>
  <c r="H21" i="4"/>
  <c r="A22" i="4"/>
  <c r="W21" i="4"/>
  <c r="A14" i="3"/>
  <c r="AB13" i="3"/>
  <c r="A13" i="1"/>
  <c r="S12" i="1"/>
  <c r="AF26" i="8" l="1"/>
  <c r="AM26" i="8"/>
  <c r="AE26" i="8"/>
  <c r="AL26" i="8"/>
  <c r="AD26" i="8"/>
  <c r="AK26" i="8"/>
  <c r="AJ26" i="8"/>
  <c r="AI26" i="8"/>
  <c r="AH26" i="8"/>
  <c r="AG26" i="8"/>
  <c r="F27" i="8"/>
  <c r="J36" i="9"/>
  <c r="J37" i="9" s="1"/>
  <c r="J38" i="9" s="1"/>
  <c r="K36" i="9"/>
  <c r="K37" i="9" s="1"/>
  <c r="K38" i="9" s="1"/>
  <c r="AH83" i="8"/>
  <c r="AL83" i="8"/>
  <c r="AG83" i="8"/>
  <c r="AF83" i="8"/>
  <c r="AM83" i="8"/>
  <c r="AE83" i="8"/>
  <c r="AD83" i="8"/>
  <c r="AK83" i="8"/>
  <c r="AJ83" i="8"/>
  <c r="AI83" i="8"/>
  <c r="H61" i="8"/>
  <c r="AF60" i="8"/>
  <c r="AE60" i="8"/>
  <c r="I36" i="9"/>
  <c r="I37" i="9" s="1"/>
  <c r="I38" i="9" s="1"/>
  <c r="G22" i="9"/>
  <c r="AD27" i="11"/>
  <c r="I17" i="1"/>
  <c r="AG27" i="11"/>
  <c r="L17" i="1"/>
  <c r="AM27" i="11"/>
  <c r="R17" i="1"/>
  <c r="AH27" i="11"/>
  <c r="M17" i="1"/>
  <c r="AI27" i="11"/>
  <c r="N17" i="1"/>
  <c r="AL27" i="11"/>
  <c r="Q17" i="1"/>
  <c r="AE27" i="11"/>
  <c r="J17" i="1"/>
  <c r="J23" i="6"/>
  <c r="F23" i="6" s="1"/>
  <c r="H24" i="6"/>
  <c r="D23" i="6"/>
  <c r="AJ26" i="11"/>
  <c r="AF35" i="8"/>
  <c r="AD11" i="8"/>
  <c r="AF26" i="11"/>
  <c r="AK35" i="8"/>
  <c r="AL35" i="8"/>
  <c r="G21" i="4"/>
  <c r="C21" i="4" s="1"/>
  <c r="I21" i="4"/>
  <c r="E21" i="4" s="1"/>
  <c r="B22" i="4"/>
  <c r="A17" i="11"/>
  <c r="AN16" i="11"/>
  <c r="AA23" i="11"/>
  <c r="AK23" i="11" s="1"/>
  <c r="AK22" i="11"/>
  <c r="AE11" i="8"/>
  <c r="AF11" i="8"/>
  <c r="AM13" i="8"/>
  <c r="AE13" i="8"/>
  <c r="AL13" i="8"/>
  <c r="AD13" i="8"/>
  <c r="AJ13" i="8"/>
  <c r="AI13" i="8"/>
  <c r="AK13" i="8"/>
  <c r="AH13" i="8"/>
  <c r="AG13" i="8"/>
  <c r="AF13" i="8"/>
  <c r="A15" i="8"/>
  <c r="AN14" i="8"/>
  <c r="AH11" i="8"/>
  <c r="AG11" i="8"/>
  <c r="AG35" i="8"/>
  <c r="AK11" i="8"/>
  <c r="AI11" i="8"/>
  <c r="H37" i="8"/>
  <c r="AI36" i="8"/>
  <c r="AF36" i="8"/>
  <c r="AH36" i="8"/>
  <c r="AM36" i="8"/>
  <c r="AK36" i="8"/>
  <c r="AL36" i="8"/>
  <c r="AE36" i="8"/>
  <c r="AJ36" i="8"/>
  <c r="AD36" i="8"/>
  <c r="AG36" i="8"/>
  <c r="AL11" i="8"/>
  <c r="AJ11" i="8"/>
  <c r="AM35" i="8"/>
  <c r="F83" i="8"/>
  <c r="AL13" i="7"/>
  <c r="AK13" i="7"/>
  <c r="AJ13" i="7"/>
  <c r="AI13" i="7"/>
  <c r="AH13" i="7"/>
  <c r="AG13" i="7"/>
  <c r="AN13" i="7"/>
  <c r="AF13" i="7"/>
  <c r="AM13" i="7"/>
  <c r="AE13" i="7"/>
  <c r="A16" i="7"/>
  <c r="AO15" i="7"/>
  <c r="AJ38" i="7"/>
  <c r="AI38" i="7"/>
  <c r="AH38" i="7"/>
  <c r="AG38" i="7"/>
  <c r="AN38" i="7"/>
  <c r="AF38" i="7"/>
  <c r="AM38" i="7"/>
  <c r="AE38" i="7"/>
  <c r="AL38" i="7"/>
  <c r="AK38" i="7"/>
  <c r="AM33" i="7"/>
  <c r="AE33" i="7"/>
  <c r="AL33" i="7"/>
  <c r="AK33" i="7"/>
  <c r="AJ33" i="7"/>
  <c r="AI33" i="7"/>
  <c r="AH33" i="7"/>
  <c r="AN33" i="7"/>
  <c r="AG33" i="7"/>
  <c r="AF33" i="7"/>
  <c r="I18" i="7"/>
  <c r="AK17" i="7"/>
  <c r="AM17" i="7"/>
  <c r="AI17" i="7"/>
  <c r="AH17" i="7"/>
  <c r="AG17" i="7"/>
  <c r="AN17" i="7"/>
  <c r="AJ17" i="7"/>
  <c r="AL17" i="7"/>
  <c r="AF17" i="7"/>
  <c r="AE17" i="7"/>
  <c r="A25" i="6"/>
  <c r="W24" i="6"/>
  <c r="J21" i="5"/>
  <c r="F21" i="5" s="1"/>
  <c r="D21" i="5"/>
  <c r="E21" i="5"/>
  <c r="C21" i="5"/>
  <c r="K22" i="5"/>
  <c r="B23" i="5"/>
  <c r="I22" i="5"/>
  <c r="E22" i="5" s="1"/>
  <c r="L22" i="5"/>
  <c r="N22" i="5" s="1"/>
  <c r="H22" i="5"/>
  <c r="G22" i="5"/>
  <c r="M22" i="5"/>
  <c r="A25" i="5"/>
  <c r="W24" i="5"/>
  <c r="F20" i="4"/>
  <c r="A23" i="4"/>
  <c r="W22" i="4"/>
  <c r="J21" i="4"/>
  <c r="F21" i="4" s="1"/>
  <c r="D21" i="4"/>
  <c r="A15" i="3"/>
  <c r="AB14" i="3"/>
  <c r="S13" i="1"/>
  <c r="A14" i="1"/>
  <c r="F28" i="8" l="1"/>
  <c r="AL27" i="8"/>
  <c r="AD27" i="8"/>
  <c r="AK27" i="8"/>
  <c r="AJ27" i="8"/>
  <c r="AI27" i="8"/>
  <c r="AH27" i="8"/>
  <c r="AF27" i="8"/>
  <c r="AG27" i="8"/>
  <c r="AM27" i="8"/>
  <c r="AE27" i="8"/>
  <c r="H62" i="8"/>
  <c r="AE61" i="8"/>
  <c r="AD61" i="8"/>
  <c r="AF61" i="8"/>
  <c r="AF27" i="11"/>
  <c r="K17" i="1"/>
  <c r="AJ27" i="11"/>
  <c r="O17" i="1"/>
  <c r="J24" i="6"/>
  <c r="F24" i="6" s="1"/>
  <c r="H25" i="6"/>
  <c r="D24" i="6"/>
  <c r="AH45" i="7"/>
  <c r="L10" i="1" s="1"/>
  <c r="AI45" i="7"/>
  <c r="M10" i="1" s="1"/>
  <c r="AK45" i="7"/>
  <c r="O10" i="1" s="1"/>
  <c r="AM45" i="7"/>
  <c r="Q10" i="1" s="1"/>
  <c r="AF45" i="7"/>
  <c r="J10" i="1" s="1"/>
  <c r="AG45" i="7"/>
  <c r="K10" i="1" s="1"/>
  <c r="AL45" i="7"/>
  <c r="P10" i="1" s="1"/>
  <c r="AJ45" i="7"/>
  <c r="N10" i="1" s="1"/>
  <c r="AN45" i="7"/>
  <c r="R10" i="1" s="1"/>
  <c r="B23" i="4"/>
  <c r="I22" i="4"/>
  <c r="E22" i="4" s="1"/>
  <c r="H22" i="4"/>
  <c r="G22" i="4"/>
  <c r="C22" i="4" s="1"/>
  <c r="AK26" i="11"/>
  <c r="AN17" i="11"/>
  <c r="A18" i="11"/>
  <c r="A16" i="8"/>
  <c r="AN15" i="8"/>
  <c r="AG14" i="8"/>
  <c r="AF14" i="8"/>
  <c r="AL14" i="8"/>
  <c r="AK14" i="8"/>
  <c r="AE14" i="8"/>
  <c r="AI14" i="8"/>
  <c r="AM14" i="8"/>
  <c r="AJ14" i="8"/>
  <c r="AH14" i="8"/>
  <c r="H38" i="8"/>
  <c r="H40" i="8" s="1"/>
  <c r="H39" i="8"/>
  <c r="AH37" i="8"/>
  <c r="AE37" i="8"/>
  <c r="AJ37" i="8"/>
  <c r="AF37" i="8"/>
  <c r="AG37" i="8"/>
  <c r="AL37" i="8"/>
  <c r="AD37" i="8"/>
  <c r="AK37" i="8"/>
  <c r="AI37" i="8"/>
  <c r="AM37" i="8"/>
  <c r="AG15" i="8"/>
  <c r="AF15" i="8"/>
  <c r="AL15" i="8"/>
  <c r="AD15" i="8"/>
  <c r="AK15" i="8"/>
  <c r="AM15" i="8"/>
  <c r="AJ15" i="8"/>
  <c r="AI15" i="8"/>
  <c r="AH15" i="8"/>
  <c r="AE15" i="8"/>
  <c r="AF86" i="8"/>
  <c r="AM86" i="8"/>
  <c r="AE86" i="8"/>
  <c r="AL86" i="8"/>
  <c r="AD86" i="8"/>
  <c r="AK86" i="8"/>
  <c r="AJ86" i="8"/>
  <c r="AI86" i="8"/>
  <c r="AG86" i="8"/>
  <c r="AH86" i="8"/>
  <c r="A17" i="7"/>
  <c r="AO16" i="7"/>
  <c r="AE45" i="7"/>
  <c r="I10" i="1" s="1"/>
  <c r="I19" i="7"/>
  <c r="AH18" i="7"/>
  <c r="AJ18" i="7"/>
  <c r="AG18" i="7"/>
  <c r="AM18" i="7"/>
  <c r="AE18" i="7"/>
  <c r="AL18" i="7"/>
  <c r="AI18" i="7"/>
  <c r="AK18" i="7"/>
  <c r="AN18" i="7"/>
  <c r="AF18" i="7"/>
  <c r="W25" i="6"/>
  <c r="A26" i="6"/>
  <c r="W25" i="5"/>
  <c r="A26" i="5"/>
  <c r="L23" i="5"/>
  <c r="N23" i="5" s="1"/>
  <c r="K23" i="5"/>
  <c r="M23" i="5"/>
  <c r="B24" i="5"/>
  <c r="I23" i="5"/>
  <c r="H23" i="5"/>
  <c r="G23" i="5"/>
  <c r="C22" i="5"/>
  <c r="J22" i="5"/>
  <c r="D22" i="5"/>
  <c r="A24" i="4"/>
  <c r="W23" i="4"/>
  <c r="A16" i="3"/>
  <c r="AB15" i="3"/>
  <c r="A15" i="1"/>
  <c r="S14" i="1"/>
  <c r="AJ28" i="8" l="1"/>
  <c r="AI28" i="8"/>
  <c r="AL28" i="8"/>
  <c r="AH28" i="8"/>
  <c r="AG28" i="8"/>
  <c r="AD28" i="8"/>
  <c r="AF28" i="8"/>
  <c r="AM28" i="8"/>
  <c r="AE28" i="8"/>
  <c r="AK28" i="8"/>
  <c r="F29" i="8"/>
  <c r="AF62" i="8"/>
  <c r="AE62" i="8"/>
  <c r="AD62" i="8"/>
  <c r="H63" i="8"/>
  <c r="AK27" i="11"/>
  <c r="P17" i="1"/>
  <c r="D25" i="6"/>
  <c r="J25" i="6"/>
  <c r="F25" i="6" s="1"/>
  <c r="H26" i="6"/>
  <c r="E23" i="5"/>
  <c r="J22" i="4"/>
  <c r="F22" i="4" s="1"/>
  <c r="D22" i="4"/>
  <c r="H23" i="4"/>
  <c r="B24" i="4"/>
  <c r="I23" i="4"/>
  <c r="E23" i="4" s="1"/>
  <c r="G23" i="4"/>
  <c r="C23" i="4" s="1"/>
  <c r="C23" i="5"/>
  <c r="A19" i="11"/>
  <c r="AN18" i="11"/>
  <c r="H41" i="8"/>
  <c r="AL40" i="8"/>
  <c r="AK40" i="8"/>
  <c r="AJ40" i="8"/>
  <c r="AH40" i="8"/>
  <c r="AE40" i="8"/>
  <c r="AG40" i="8"/>
  <c r="AI40" i="8"/>
  <c r="AF40" i="8"/>
  <c r="AM40" i="8"/>
  <c r="AG17" i="8"/>
  <c r="AF17" i="8"/>
  <c r="AL17" i="8"/>
  <c r="AD17" i="8"/>
  <c r="AK17" i="8"/>
  <c r="AM17" i="8"/>
  <c r="AJ17" i="8"/>
  <c r="AI17" i="8"/>
  <c r="AH17" i="8"/>
  <c r="AE17" i="8"/>
  <c r="AG16" i="8"/>
  <c r="AF16" i="8"/>
  <c r="AL16" i="8"/>
  <c r="AD16" i="8"/>
  <c r="AK16" i="8"/>
  <c r="AE16" i="8"/>
  <c r="AM16" i="8"/>
  <c r="AI16" i="8"/>
  <c r="AJ16" i="8"/>
  <c r="AH16" i="8"/>
  <c r="AM39" i="8"/>
  <c r="AF39" i="8"/>
  <c r="AI39" i="8"/>
  <c r="AE39" i="8"/>
  <c r="AH39" i="8"/>
  <c r="AL39" i="8"/>
  <c r="AD39" i="8"/>
  <c r="AG39" i="8"/>
  <c r="AK39" i="8"/>
  <c r="AJ39" i="8"/>
  <c r="A17" i="8"/>
  <c r="AN16" i="8"/>
  <c r="AN19" i="7"/>
  <c r="AF19" i="7"/>
  <c r="AM19" i="7"/>
  <c r="AE19" i="7"/>
  <c r="AL19" i="7"/>
  <c r="I20" i="7"/>
  <c r="AK19" i="7"/>
  <c r="AI19" i="7"/>
  <c r="AH19" i="7"/>
  <c r="AG19" i="7"/>
  <c r="AJ19" i="7"/>
  <c r="A18" i="7"/>
  <c r="AO17" i="7"/>
  <c r="W26" i="6"/>
  <c r="A27" i="6"/>
  <c r="M24" i="5"/>
  <c r="L24" i="5"/>
  <c r="N24" i="5" s="1"/>
  <c r="K24" i="5"/>
  <c r="B25" i="5"/>
  <c r="I24" i="5"/>
  <c r="E24" i="5" s="1"/>
  <c r="H24" i="5"/>
  <c r="G24" i="5"/>
  <c r="F22" i="5"/>
  <c r="W26" i="5"/>
  <c r="A27" i="5"/>
  <c r="D23" i="5"/>
  <c r="J23" i="5"/>
  <c r="F23" i="5" s="1"/>
  <c r="W24" i="4"/>
  <c r="A25" i="4"/>
  <c r="A17" i="3"/>
  <c r="AB16" i="3"/>
  <c r="S15" i="1"/>
  <c r="A16" i="1"/>
  <c r="AH29" i="8" l="1"/>
  <c r="AG29" i="8"/>
  <c r="AF29" i="8"/>
  <c r="AM29" i="8"/>
  <c r="AE29" i="8"/>
  <c r="AL29" i="8"/>
  <c r="AD29" i="8"/>
  <c r="AK29" i="8"/>
  <c r="AJ29" i="8"/>
  <c r="AI29" i="8"/>
  <c r="F30" i="8"/>
  <c r="H64" i="8"/>
  <c r="AF63" i="8"/>
  <c r="AE63" i="8"/>
  <c r="AD63" i="8"/>
  <c r="J26" i="6"/>
  <c r="F26" i="6" s="1"/>
  <c r="H27" i="6"/>
  <c r="D26" i="6"/>
  <c r="H24" i="4"/>
  <c r="G24" i="4"/>
  <c r="C24" i="4" s="1"/>
  <c r="B25" i="4"/>
  <c r="I24" i="4"/>
  <c r="E24" i="4" s="1"/>
  <c r="D23" i="4"/>
  <c r="J23" i="4"/>
  <c r="F23" i="4" s="1"/>
  <c r="C24" i="5"/>
  <c r="AN19" i="11"/>
  <c r="A20" i="11"/>
  <c r="A18" i="8"/>
  <c r="AN17" i="8"/>
  <c r="AG18" i="8"/>
  <c r="AF18" i="8"/>
  <c r="AL18" i="8"/>
  <c r="AD18" i="8"/>
  <c r="AK18" i="8"/>
  <c r="AE18" i="8"/>
  <c r="AI18" i="8"/>
  <c r="AM18" i="8"/>
  <c r="AJ18" i="8"/>
  <c r="AH18" i="8"/>
  <c r="H42" i="8"/>
  <c r="AL41" i="8"/>
  <c r="AD41" i="8"/>
  <c r="AI41" i="8"/>
  <c r="AK41" i="8"/>
  <c r="AE41" i="8"/>
  <c r="AG41" i="8"/>
  <c r="AF41" i="8"/>
  <c r="AH41" i="8"/>
  <c r="AM41" i="8"/>
  <c r="AJ41" i="8"/>
  <c r="I21" i="7"/>
  <c r="AK20" i="7"/>
  <c r="AJ20" i="7"/>
  <c r="AI20" i="7"/>
  <c r="AH20" i="7"/>
  <c r="AM20" i="7"/>
  <c r="AG20" i="7"/>
  <c r="AE20" i="7"/>
  <c r="AN20" i="7"/>
  <c r="AL20" i="7"/>
  <c r="AF20" i="7"/>
  <c r="A19" i="7"/>
  <c r="AO18" i="7"/>
  <c r="A28" i="6"/>
  <c r="W27" i="6"/>
  <c r="D24" i="5"/>
  <c r="J24" i="5"/>
  <c r="F24" i="5" s="1"/>
  <c r="M25" i="5"/>
  <c r="L25" i="5"/>
  <c r="N25" i="5" s="1"/>
  <c r="G25" i="5"/>
  <c r="K25" i="5"/>
  <c r="B26" i="5"/>
  <c r="I25" i="5"/>
  <c r="H25" i="5"/>
  <c r="A28" i="5"/>
  <c r="W27" i="5"/>
  <c r="A26" i="4"/>
  <c r="W25" i="4"/>
  <c r="A18" i="3"/>
  <c r="AB17" i="3"/>
  <c r="A17" i="1"/>
  <c r="S16" i="1"/>
  <c r="AF30" i="8" l="1"/>
  <c r="AM30" i="8"/>
  <c r="AE30" i="8"/>
  <c r="AL30" i="8"/>
  <c r="AD30" i="8"/>
  <c r="AK30" i="8"/>
  <c r="AJ30" i="8"/>
  <c r="AI30" i="8"/>
  <c r="AG30" i="8"/>
  <c r="AH30" i="8"/>
  <c r="F31" i="8"/>
  <c r="AF64" i="8"/>
  <c r="AE64" i="8"/>
  <c r="AD64" i="8"/>
  <c r="H65" i="8"/>
  <c r="D27" i="6"/>
  <c r="I27" i="6"/>
  <c r="H28" i="6"/>
  <c r="J27" i="6"/>
  <c r="F27" i="6" s="1"/>
  <c r="B26" i="4"/>
  <c r="H25" i="4"/>
  <c r="I25" i="4"/>
  <c r="E25" i="4" s="1"/>
  <c r="G25" i="4"/>
  <c r="C25" i="4" s="1"/>
  <c r="J24" i="4"/>
  <c r="F24" i="4" s="1"/>
  <c r="D24" i="4"/>
  <c r="A21" i="11"/>
  <c r="AN20" i="11"/>
  <c r="A19" i="8"/>
  <c r="AN18" i="8"/>
  <c r="AG19" i="8"/>
  <c r="AF19" i="8"/>
  <c r="AL19" i="8"/>
  <c r="AD19" i="8"/>
  <c r="AK19" i="8"/>
  <c r="AM19" i="8"/>
  <c r="AJ19" i="8"/>
  <c r="AI19" i="8"/>
  <c r="AH19" i="8"/>
  <c r="AE19" i="8"/>
  <c r="H43" i="8"/>
  <c r="AL42" i="8"/>
  <c r="AD42" i="8"/>
  <c r="AK42" i="8"/>
  <c r="AH42" i="8"/>
  <c r="AG42" i="8"/>
  <c r="AI42" i="8"/>
  <c r="AE42" i="8"/>
  <c r="AF42" i="8"/>
  <c r="AJ42" i="8"/>
  <c r="AM42" i="8"/>
  <c r="I22" i="7"/>
  <c r="AN21" i="7"/>
  <c r="AK21" i="7"/>
  <c r="AM21" i="7"/>
  <c r="AJ21" i="7"/>
  <c r="AE21" i="7"/>
  <c r="AL21" i="7"/>
  <c r="AI21" i="7"/>
  <c r="AH21" i="7"/>
  <c r="AF21" i="7"/>
  <c r="AG21" i="7"/>
  <c r="AO19" i="7"/>
  <c r="A20" i="7"/>
  <c r="A29" i="6"/>
  <c r="W28" i="6"/>
  <c r="C25" i="5"/>
  <c r="A29" i="5"/>
  <c r="W28" i="5"/>
  <c r="D25" i="5"/>
  <c r="J25" i="5"/>
  <c r="F25" i="5" s="1"/>
  <c r="G26" i="5"/>
  <c r="M26" i="5"/>
  <c r="L26" i="5"/>
  <c r="N26" i="5" s="1"/>
  <c r="H26" i="5"/>
  <c r="K26" i="5"/>
  <c r="B27" i="5"/>
  <c r="I26" i="5"/>
  <c r="E25" i="5"/>
  <c r="W26" i="4"/>
  <c r="A27" i="4"/>
  <c r="A19" i="3"/>
  <c r="AB18" i="3"/>
  <c r="S17" i="1"/>
  <c r="A18" i="1"/>
  <c r="AL31" i="8" l="1"/>
  <c r="AD31" i="8"/>
  <c r="AK31" i="8"/>
  <c r="AF31" i="8"/>
  <c r="AJ31" i="8"/>
  <c r="AI31" i="8"/>
  <c r="AH31" i="8"/>
  <c r="AG31" i="8"/>
  <c r="AM31" i="8"/>
  <c r="AE31" i="8"/>
  <c r="F32" i="8"/>
  <c r="AE65" i="8"/>
  <c r="AD65" i="8"/>
  <c r="AF65" i="8"/>
  <c r="H66" i="8"/>
  <c r="D28" i="6"/>
  <c r="J28" i="6"/>
  <c r="F28" i="6" s="1"/>
  <c r="H29" i="6"/>
  <c r="E27" i="6"/>
  <c r="E52" i="6" s="1"/>
  <c r="I52" i="6"/>
  <c r="J25" i="4"/>
  <c r="F25" i="4" s="1"/>
  <c r="D25" i="4"/>
  <c r="G26" i="4"/>
  <c r="C26" i="4" s="1"/>
  <c r="I26" i="4"/>
  <c r="E26" i="4" s="1"/>
  <c r="B27" i="4"/>
  <c r="H26" i="4"/>
  <c r="A22" i="11"/>
  <c r="AN21" i="11"/>
  <c r="H44" i="8"/>
  <c r="AG43" i="8"/>
  <c r="AH43" i="8"/>
  <c r="AF43" i="8"/>
  <c r="AJ43" i="8"/>
  <c r="AM43" i="8"/>
  <c r="AI43" i="8"/>
  <c r="AE43" i="8"/>
  <c r="AL43" i="8"/>
  <c r="AD43" i="8"/>
  <c r="AK43" i="8"/>
  <c r="AG20" i="8"/>
  <c r="AF20" i="8"/>
  <c r="AL20" i="8"/>
  <c r="AD20" i="8"/>
  <c r="AK20" i="8"/>
  <c r="AE20" i="8"/>
  <c r="AM20" i="8"/>
  <c r="AI20" i="8"/>
  <c r="AJ20" i="8"/>
  <c r="AH20" i="8"/>
  <c r="A20" i="8"/>
  <c r="AN19" i="8"/>
  <c r="A21" i="7"/>
  <c r="AO20" i="7"/>
  <c r="I23" i="7"/>
  <c r="AI22" i="7"/>
  <c r="AK22" i="7"/>
  <c r="AH22" i="7"/>
  <c r="AJ22" i="7"/>
  <c r="AF22" i="7"/>
  <c r="AM22" i="7"/>
  <c r="AE22" i="7"/>
  <c r="AN22" i="7"/>
  <c r="AL22" i="7"/>
  <c r="AG22" i="7"/>
  <c r="A30" i="6"/>
  <c r="W29" i="6"/>
  <c r="D26" i="5"/>
  <c r="J26" i="5"/>
  <c r="F26" i="5" s="1"/>
  <c r="C26" i="5"/>
  <c r="E26" i="5"/>
  <c r="H27" i="5"/>
  <c r="I27" i="5"/>
  <c r="G27" i="5"/>
  <c r="M27" i="5"/>
  <c r="L27" i="5"/>
  <c r="N27" i="5" s="1"/>
  <c r="B28" i="5"/>
  <c r="K27" i="5"/>
  <c r="A30" i="5"/>
  <c r="W29" i="5"/>
  <c r="A28" i="4"/>
  <c r="W27" i="4"/>
  <c r="A20" i="3"/>
  <c r="AB19" i="3"/>
  <c r="A19" i="1"/>
  <c r="S18" i="1"/>
  <c r="F33" i="8" l="1"/>
  <c r="AJ32" i="8"/>
  <c r="AD32" i="8"/>
  <c r="AI32" i="8"/>
  <c r="AH32" i="8"/>
  <c r="AG32" i="8"/>
  <c r="AL32" i="8"/>
  <c r="AF32" i="8"/>
  <c r="AM32" i="8"/>
  <c r="AE32" i="8"/>
  <c r="AK32" i="8"/>
  <c r="AF66" i="8"/>
  <c r="AE66" i="8"/>
  <c r="AD66" i="8"/>
  <c r="H67" i="8"/>
  <c r="C27" i="5"/>
  <c r="E27" i="5"/>
  <c r="J29" i="6"/>
  <c r="F29" i="6" s="1"/>
  <c r="H30" i="6"/>
  <c r="D29" i="6"/>
  <c r="J26" i="4"/>
  <c r="F26" i="4" s="1"/>
  <c r="D26" i="4"/>
  <c r="H27" i="4"/>
  <c r="B28" i="4"/>
  <c r="G27" i="4"/>
  <c r="C27" i="4" s="1"/>
  <c r="I27" i="4"/>
  <c r="E27" i="4" s="1"/>
  <c r="A23" i="11"/>
  <c r="AN22" i="11"/>
  <c r="A21" i="8"/>
  <c r="AN20" i="8"/>
  <c r="H45" i="8"/>
  <c r="AG44" i="8"/>
  <c r="AH44" i="8"/>
  <c r="AF44" i="8"/>
  <c r="AI44" i="8"/>
  <c r="AM44" i="8"/>
  <c r="AJ44" i="8"/>
  <c r="AE44" i="8"/>
  <c r="AL44" i="8"/>
  <c r="AD44" i="8"/>
  <c r="AK44" i="8"/>
  <c r="AH23" i="7"/>
  <c r="AH44" i="7" s="1"/>
  <c r="L7" i="1" s="1"/>
  <c r="AN23" i="7"/>
  <c r="AN44" i="7" s="1"/>
  <c r="R7" i="1" s="1"/>
  <c r="AG23" i="7"/>
  <c r="AG44" i="7" s="1"/>
  <c r="K7" i="1" s="1"/>
  <c r="AF23" i="7"/>
  <c r="AF44" i="7" s="1"/>
  <c r="J7" i="1" s="1"/>
  <c r="AK23" i="7"/>
  <c r="AK44" i="7" s="1"/>
  <c r="O7" i="1" s="1"/>
  <c r="AM23" i="7"/>
  <c r="AM44" i="7" s="1"/>
  <c r="Q7" i="1" s="1"/>
  <c r="AE23" i="7"/>
  <c r="AE44" i="7" s="1"/>
  <c r="I7" i="1" s="1"/>
  <c r="AJ23" i="7"/>
  <c r="AJ44" i="7" s="1"/>
  <c r="N7" i="1" s="1"/>
  <c r="AI23" i="7"/>
  <c r="AI44" i="7" s="1"/>
  <c r="M7" i="1" s="1"/>
  <c r="AL23" i="7"/>
  <c r="AL44" i="7" s="1"/>
  <c r="P7" i="1" s="1"/>
  <c r="A22" i="7"/>
  <c r="AO21" i="7"/>
  <c r="A31" i="6"/>
  <c r="W30" i="6"/>
  <c r="B29" i="5"/>
  <c r="I28" i="5"/>
  <c r="H28" i="5"/>
  <c r="G28" i="5"/>
  <c r="M28" i="5"/>
  <c r="L28" i="5"/>
  <c r="N28" i="5" s="1"/>
  <c r="K28" i="5"/>
  <c r="A31" i="5"/>
  <c r="W30" i="5"/>
  <c r="D27" i="5"/>
  <c r="J27" i="5"/>
  <c r="F27" i="5" s="1"/>
  <c r="A29" i="4"/>
  <c r="W28" i="4"/>
  <c r="A21" i="3"/>
  <c r="AB20" i="3"/>
  <c r="A20" i="1"/>
  <c r="S19" i="1"/>
  <c r="AH33" i="8" l="1"/>
  <c r="AG33" i="8"/>
  <c r="AF33" i="8"/>
  <c r="AJ33" i="8"/>
  <c r="AM33" i="8"/>
  <c r="AE33" i="8"/>
  <c r="AL33" i="8"/>
  <c r="AD33" i="8"/>
  <c r="AK33" i="8"/>
  <c r="AI33" i="8"/>
  <c r="AM67" i="8"/>
  <c r="AE67" i="8"/>
  <c r="AL67" i="8"/>
  <c r="AD67" i="8"/>
  <c r="AK67" i="8"/>
  <c r="AJ67" i="8"/>
  <c r="AH67" i="8"/>
  <c r="AI67" i="8"/>
  <c r="AF67" i="8"/>
  <c r="AG67" i="8"/>
  <c r="H68" i="8"/>
  <c r="J30" i="6"/>
  <c r="F30" i="6" s="1"/>
  <c r="H31" i="6"/>
  <c r="D30" i="6"/>
  <c r="B29" i="4"/>
  <c r="I28" i="4"/>
  <c r="E28" i="4" s="1"/>
  <c r="H28" i="4"/>
  <c r="G28" i="4"/>
  <c r="C28" i="4" s="1"/>
  <c r="D27" i="4"/>
  <c r="J27" i="4"/>
  <c r="F27" i="4" s="1"/>
  <c r="E28" i="5"/>
  <c r="A24" i="11"/>
  <c r="AN23" i="11"/>
  <c r="H46" i="8"/>
  <c r="AD45" i="8"/>
  <c r="AL45" i="8"/>
  <c r="AK45" i="8"/>
  <c r="AG45" i="8"/>
  <c r="AH45" i="8"/>
  <c r="AF45" i="8"/>
  <c r="AJ45" i="8"/>
  <c r="AE45" i="8"/>
  <c r="AM45" i="8"/>
  <c r="AI45" i="8"/>
  <c r="A22" i="8"/>
  <c r="AN21" i="8"/>
  <c r="A23" i="7"/>
  <c r="AO22" i="7"/>
  <c r="AK39" i="7"/>
  <c r="AG39" i="7"/>
  <c r="AM39" i="7"/>
  <c r="AE39" i="7"/>
  <c r="AN39" i="7"/>
  <c r="AL39" i="7"/>
  <c r="AJ39" i="7"/>
  <c r="AH39" i="7"/>
  <c r="AI39" i="7"/>
  <c r="AF39" i="7"/>
  <c r="A32" i="6"/>
  <c r="W31" i="6"/>
  <c r="B30" i="5"/>
  <c r="I29" i="5"/>
  <c r="H29" i="5"/>
  <c r="G29" i="5"/>
  <c r="K29" i="5"/>
  <c r="M29" i="5"/>
  <c r="L29" i="5"/>
  <c r="N29" i="5" s="1"/>
  <c r="A32" i="5"/>
  <c r="W31" i="5"/>
  <c r="C28" i="5"/>
  <c r="J28" i="5"/>
  <c r="F28" i="5" s="1"/>
  <c r="D28" i="5"/>
  <c r="A30" i="4"/>
  <c r="W29" i="4"/>
  <c r="A22" i="3"/>
  <c r="AB21" i="3"/>
  <c r="A21" i="1"/>
  <c r="S20" i="1"/>
  <c r="AK68" i="8" l="1"/>
  <c r="AF68" i="8"/>
  <c r="AM68" i="8"/>
  <c r="AJ68" i="8"/>
  <c r="AI68" i="8"/>
  <c r="AH68" i="8"/>
  <c r="AE68" i="8"/>
  <c r="AG68" i="8"/>
  <c r="AL68" i="8"/>
  <c r="AD68" i="8"/>
  <c r="H69" i="8"/>
  <c r="J31" i="6"/>
  <c r="F31" i="6" s="1"/>
  <c r="H32" i="6"/>
  <c r="D31" i="6"/>
  <c r="B30" i="4"/>
  <c r="I29" i="4"/>
  <c r="E29" i="4" s="1"/>
  <c r="H29" i="4"/>
  <c r="G29" i="4"/>
  <c r="C29" i="4" s="1"/>
  <c r="D28" i="4"/>
  <c r="J28" i="4"/>
  <c r="F28" i="4" s="1"/>
  <c r="E29" i="5"/>
  <c r="A25" i="11"/>
  <c r="AN24" i="11"/>
  <c r="AN22" i="8"/>
  <c r="A23" i="8"/>
  <c r="AK46" i="8"/>
  <c r="AK84" i="8" s="1"/>
  <c r="P8" i="1" s="1"/>
  <c r="AM46" i="8"/>
  <c r="AM84" i="8" s="1"/>
  <c r="R8" i="1" s="1"/>
  <c r="AH46" i="8"/>
  <c r="AH84" i="8" s="1"/>
  <c r="M8" i="1" s="1"/>
  <c r="AG46" i="8"/>
  <c r="AG84" i="8" s="1"/>
  <c r="L8" i="1" s="1"/>
  <c r="AI46" i="8"/>
  <c r="AI84" i="8" s="1"/>
  <c r="N8" i="1" s="1"/>
  <c r="AF46" i="8"/>
  <c r="AF84" i="8" s="1"/>
  <c r="K8" i="1" s="1"/>
  <c r="AJ46" i="8"/>
  <c r="AJ84" i="8" s="1"/>
  <c r="O8" i="1" s="1"/>
  <c r="AD46" i="8"/>
  <c r="AD84" i="8" s="1"/>
  <c r="I8" i="1" s="1"/>
  <c r="AE46" i="8"/>
  <c r="AE84" i="8" s="1"/>
  <c r="J8" i="1" s="1"/>
  <c r="AL46" i="8"/>
  <c r="AL84" i="8" s="1"/>
  <c r="Q8" i="1" s="1"/>
  <c r="A24" i="7"/>
  <c r="AO23" i="7"/>
  <c r="AE40" i="7"/>
  <c r="AL40" i="7"/>
  <c r="AI40" i="7"/>
  <c r="AK40" i="7"/>
  <c r="AH40" i="7"/>
  <c r="AJ40" i="7"/>
  <c r="AG40" i="7"/>
  <c r="AN40" i="7"/>
  <c r="AF40" i="7"/>
  <c r="AM40" i="7"/>
  <c r="A33" i="6"/>
  <c r="W32" i="6"/>
  <c r="K30" i="5"/>
  <c r="L30" i="5"/>
  <c r="N30" i="5" s="1"/>
  <c r="B31" i="5"/>
  <c r="I30" i="5"/>
  <c r="H30" i="5"/>
  <c r="G30" i="5"/>
  <c r="M30" i="5"/>
  <c r="A33" i="5"/>
  <c r="W32" i="5"/>
  <c r="C29" i="5"/>
  <c r="J29" i="5"/>
  <c r="F29" i="5" s="1"/>
  <c r="D29" i="5"/>
  <c r="A31" i="4"/>
  <c r="W30" i="4"/>
  <c r="A23" i="3"/>
  <c r="AB22" i="3"/>
  <c r="A22" i="1"/>
  <c r="S21" i="1"/>
  <c r="AI69" i="8" l="1"/>
  <c r="AH69" i="8"/>
  <c r="AL69" i="8"/>
  <c r="AG69" i="8"/>
  <c r="AF69" i="8"/>
  <c r="AM69" i="8"/>
  <c r="AE69" i="8"/>
  <c r="AK69" i="8"/>
  <c r="AJ69" i="8"/>
  <c r="AD69" i="8"/>
  <c r="H70" i="8"/>
  <c r="D32" i="6"/>
  <c r="H33" i="6"/>
  <c r="J32" i="6"/>
  <c r="F32" i="6" s="1"/>
  <c r="D29" i="4"/>
  <c r="J29" i="4"/>
  <c r="F29" i="4" s="1"/>
  <c r="C30" i="5"/>
  <c r="I30" i="4"/>
  <c r="E30" i="4" s="1"/>
  <c r="H30" i="4"/>
  <c r="B31" i="4"/>
  <c r="G30" i="4"/>
  <c r="C30" i="4" s="1"/>
  <c r="AN25" i="11"/>
  <c r="A26" i="11"/>
  <c r="A24" i="8"/>
  <c r="AN23" i="8"/>
  <c r="AJ41" i="7"/>
  <c r="AF41" i="7"/>
  <c r="AH41" i="7"/>
  <c r="AM41" i="7"/>
  <c r="AG41" i="7"/>
  <c r="AE41" i="7"/>
  <c r="AL41" i="7"/>
  <c r="AI41" i="7"/>
  <c r="AK41" i="7"/>
  <c r="AN41" i="7"/>
  <c r="A25" i="7"/>
  <c r="AO24" i="7"/>
  <c r="W33" i="6"/>
  <c r="A34" i="6"/>
  <c r="W33" i="5"/>
  <c r="A34" i="5"/>
  <c r="E30" i="5"/>
  <c r="J30" i="5"/>
  <c r="F30" i="5" s="1"/>
  <c r="D30" i="5"/>
  <c r="L31" i="5"/>
  <c r="N31" i="5" s="1"/>
  <c r="K31" i="5"/>
  <c r="B32" i="5"/>
  <c r="I31" i="5"/>
  <c r="M31" i="5"/>
  <c r="H31" i="5"/>
  <c r="G31" i="5"/>
  <c r="W31" i="4"/>
  <c r="A32" i="4"/>
  <c r="A24" i="3"/>
  <c r="AB23" i="3"/>
  <c r="A23" i="1"/>
  <c r="S22" i="1"/>
  <c r="H71" i="8" l="1"/>
  <c r="AG70" i="8"/>
  <c r="AF70" i="8"/>
  <c r="AK70" i="8"/>
  <c r="AM70" i="8"/>
  <c r="AI70" i="8"/>
  <c r="AL70" i="8"/>
  <c r="AE70" i="8"/>
  <c r="AJ70" i="8"/>
  <c r="AH70" i="8"/>
  <c r="AD70" i="8"/>
  <c r="D33" i="6"/>
  <c r="J33" i="6"/>
  <c r="F33" i="6" s="1"/>
  <c r="H34" i="6"/>
  <c r="H31" i="4"/>
  <c r="B32" i="4"/>
  <c r="I31" i="4"/>
  <c r="E31" i="4" s="1"/>
  <c r="G31" i="4"/>
  <c r="C31" i="4" s="1"/>
  <c r="J30" i="4"/>
  <c r="F30" i="4" s="1"/>
  <c r="D30" i="4"/>
  <c r="A27" i="11"/>
  <c r="AN27" i="11" s="1"/>
  <c r="AN26" i="11"/>
  <c r="A25" i="8"/>
  <c r="AN24" i="8"/>
  <c r="AH42" i="7"/>
  <c r="AG42" i="7"/>
  <c r="AK42" i="7"/>
  <c r="AM42" i="7"/>
  <c r="AN42" i="7"/>
  <c r="AJ42" i="7"/>
  <c r="AE42" i="7"/>
  <c r="AL42" i="7"/>
  <c r="AI42" i="7"/>
  <c r="AF42" i="7"/>
  <c r="AO25" i="7"/>
  <c r="A26" i="7"/>
  <c r="W34" i="6"/>
  <c r="A35" i="6"/>
  <c r="E31" i="5"/>
  <c r="L32" i="5"/>
  <c r="N32" i="5" s="1"/>
  <c r="K32" i="5"/>
  <c r="B33" i="5"/>
  <c r="H32" i="5"/>
  <c r="G32" i="5"/>
  <c r="W34" i="5"/>
  <c r="A35" i="5"/>
  <c r="C31" i="5"/>
  <c r="D31" i="5"/>
  <c r="J31" i="5"/>
  <c r="F31" i="5" s="1"/>
  <c r="A33" i="4"/>
  <c r="W32" i="4"/>
  <c r="A25" i="3"/>
  <c r="AB24" i="3"/>
  <c r="A24" i="1"/>
  <c r="S23" i="1"/>
  <c r="H72" i="8" l="1"/>
  <c r="AI71" i="8"/>
  <c r="AF71" i="8"/>
  <c r="AD71" i="8"/>
  <c r="AE71" i="8"/>
  <c r="AM71" i="8"/>
  <c r="AL71" i="8"/>
  <c r="AJ71" i="8"/>
  <c r="AH71" i="8"/>
  <c r="AK71" i="8"/>
  <c r="AG71" i="8"/>
  <c r="J34" i="6"/>
  <c r="F34" i="6" s="1"/>
  <c r="H35" i="6"/>
  <c r="D34" i="6"/>
  <c r="D31" i="4"/>
  <c r="J31" i="4"/>
  <c r="F31" i="4" s="1"/>
  <c r="M32" i="5"/>
  <c r="L33" i="5" s="1"/>
  <c r="N33" i="5" s="1"/>
  <c r="C32" i="5"/>
  <c r="G32" i="4"/>
  <c r="C32" i="4" s="1"/>
  <c r="H32" i="4"/>
  <c r="B33" i="4"/>
  <c r="I32" i="4"/>
  <c r="E32" i="4" s="1"/>
  <c r="A26" i="8"/>
  <c r="AN25" i="8"/>
  <c r="AG43" i="7"/>
  <c r="AG46" i="7" s="1"/>
  <c r="AG47" i="7" s="1"/>
  <c r="AI43" i="7"/>
  <c r="AI46" i="7" s="1"/>
  <c r="AI47" i="7" s="1"/>
  <c r="AN43" i="7"/>
  <c r="AN46" i="7" s="1"/>
  <c r="AN47" i="7" s="1"/>
  <c r="AH43" i="7"/>
  <c r="AH46" i="7" s="1"/>
  <c r="AH47" i="7" s="1"/>
  <c r="AF43" i="7"/>
  <c r="AF46" i="7" s="1"/>
  <c r="AF47" i="7" s="1"/>
  <c r="AM43" i="7"/>
  <c r="AM46" i="7" s="1"/>
  <c r="AM47" i="7" s="1"/>
  <c r="AE43" i="7"/>
  <c r="AE46" i="7" s="1"/>
  <c r="AE47" i="7" s="1"/>
  <c r="AL43" i="7"/>
  <c r="AL46" i="7" s="1"/>
  <c r="AL47" i="7" s="1"/>
  <c r="AK43" i="7"/>
  <c r="AK46" i="7" s="1"/>
  <c r="AK47" i="7" s="1"/>
  <c r="AJ43" i="7"/>
  <c r="AJ46" i="7" s="1"/>
  <c r="AJ47" i="7" s="1"/>
  <c r="A27" i="7"/>
  <c r="AO26" i="7"/>
  <c r="A36" i="6"/>
  <c r="W35" i="6"/>
  <c r="A36" i="5"/>
  <c r="W35" i="5"/>
  <c r="D32" i="5"/>
  <c r="J32" i="5"/>
  <c r="F32" i="5" s="1"/>
  <c r="I32" i="5"/>
  <c r="G33" i="5"/>
  <c r="M33" i="5"/>
  <c r="K33" i="5"/>
  <c r="B34" i="5"/>
  <c r="I33" i="5"/>
  <c r="W33" i="4"/>
  <c r="A34" i="4"/>
  <c r="A26" i="3"/>
  <c r="AB25" i="3"/>
  <c r="A25" i="1"/>
  <c r="S24" i="1"/>
  <c r="AG72" i="8" l="1"/>
  <c r="AF72" i="8"/>
  <c r="AI72" i="8"/>
  <c r="AM72" i="8"/>
  <c r="AE72" i="8"/>
  <c r="AL72" i="8"/>
  <c r="AD72" i="8"/>
  <c r="AK72" i="8"/>
  <c r="AJ72" i="8"/>
  <c r="AH72" i="8"/>
  <c r="H73" i="8"/>
  <c r="E32" i="5"/>
  <c r="J35" i="6"/>
  <c r="F35" i="6" s="1"/>
  <c r="H36" i="6"/>
  <c r="D35" i="6"/>
  <c r="I33" i="4"/>
  <c r="E33" i="4" s="1"/>
  <c r="G33" i="4"/>
  <c r="C33" i="4" s="1"/>
  <c r="B34" i="4"/>
  <c r="H33" i="4"/>
  <c r="D32" i="4"/>
  <c r="J32" i="4"/>
  <c r="F32" i="4" s="1"/>
  <c r="C33" i="5"/>
  <c r="A27" i="8"/>
  <c r="AN26" i="8"/>
  <c r="A28" i="7"/>
  <c r="AO27" i="7"/>
  <c r="A37" i="6"/>
  <c r="W36" i="6"/>
  <c r="G34" i="5"/>
  <c r="M34" i="5"/>
  <c r="L34" i="5"/>
  <c r="N34" i="5" s="1"/>
  <c r="K34" i="5"/>
  <c r="B35" i="5"/>
  <c r="I34" i="5"/>
  <c r="A37" i="5"/>
  <c r="W36" i="5"/>
  <c r="H33" i="5"/>
  <c r="E33" i="5"/>
  <c r="W34" i="4"/>
  <c r="A35" i="4"/>
  <c r="A27" i="3"/>
  <c r="AB26" i="3"/>
  <c r="A26" i="1"/>
  <c r="S25" i="1"/>
  <c r="H74" i="8" l="1"/>
  <c r="AM73" i="8"/>
  <c r="AE73" i="8"/>
  <c r="AL73" i="8"/>
  <c r="AD73" i="8"/>
  <c r="AK73" i="8"/>
  <c r="AH73" i="8"/>
  <c r="AG73" i="8"/>
  <c r="AJ73" i="8"/>
  <c r="AI73" i="8"/>
  <c r="AF73" i="8"/>
  <c r="J36" i="6"/>
  <c r="F36" i="6" s="1"/>
  <c r="H37" i="6"/>
  <c r="D36" i="6"/>
  <c r="C34" i="5"/>
  <c r="D33" i="4"/>
  <c r="J33" i="4"/>
  <c r="F33" i="4" s="1"/>
  <c r="H34" i="4"/>
  <c r="B35" i="4"/>
  <c r="G34" i="4"/>
  <c r="C34" i="4" s="1"/>
  <c r="I34" i="4"/>
  <c r="E34" i="4" s="1"/>
  <c r="AN27" i="8"/>
  <c r="A28" i="8"/>
  <c r="A29" i="7"/>
  <c r="AO28" i="7"/>
  <c r="A38" i="6"/>
  <c r="W37" i="6"/>
  <c r="A38" i="5"/>
  <c r="W37" i="5"/>
  <c r="E34" i="5"/>
  <c r="I35" i="5"/>
  <c r="G35" i="5"/>
  <c r="B36" i="5"/>
  <c r="M35" i="5"/>
  <c r="L35" i="5"/>
  <c r="N35" i="5" s="1"/>
  <c r="K35" i="5"/>
  <c r="D33" i="5"/>
  <c r="J33" i="5"/>
  <c r="F33" i="5" s="1"/>
  <c r="H34" i="5"/>
  <c r="H35" i="5" s="1"/>
  <c r="A36" i="4"/>
  <c r="W35" i="4"/>
  <c r="A28" i="3"/>
  <c r="AB27" i="3"/>
  <c r="A27" i="1"/>
  <c r="S26" i="1"/>
  <c r="AK74" i="8" l="1"/>
  <c r="AF74" i="8"/>
  <c r="AJ74" i="8"/>
  <c r="AI74" i="8"/>
  <c r="AH74" i="8"/>
  <c r="AG74" i="8"/>
  <c r="AE74" i="8"/>
  <c r="AL74" i="8"/>
  <c r="AD74" i="8"/>
  <c r="AM74" i="8"/>
  <c r="H75" i="8"/>
  <c r="J37" i="6"/>
  <c r="F37" i="6" s="1"/>
  <c r="H38" i="6"/>
  <c r="D37" i="6"/>
  <c r="H35" i="4"/>
  <c r="G35" i="4"/>
  <c r="C35" i="4" s="1"/>
  <c r="I35" i="4"/>
  <c r="E35" i="4" s="1"/>
  <c r="B36" i="4"/>
  <c r="D34" i="4"/>
  <c r="J34" i="4"/>
  <c r="F34" i="4" s="1"/>
  <c r="E35" i="5"/>
  <c r="AN28" i="8"/>
  <c r="A29" i="8"/>
  <c r="A30" i="7"/>
  <c r="AO29" i="7"/>
  <c r="A39" i="6"/>
  <c r="W38" i="6"/>
  <c r="D35" i="5"/>
  <c r="J35" i="5"/>
  <c r="F35" i="5" s="1"/>
  <c r="A39" i="5"/>
  <c r="W38" i="5"/>
  <c r="B37" i="5"/>
  <c r="I36" i="5"/>
  <c r="H36" i="5"/>
  <c r="G36" i="5"/>
  <c r="M36" i="5"/>
  <c r="L36" i="5"/>
  <c r="N36" i="5" s="1"/>
  <c r="K36" i="5"/>
  <c r="C35" i="5"/>
  <c r="D34" i="5"/>
  <c r="J34" i="5"/>
  <c r="F34" i="5" s="1"/>
  <c r="A37" i="4"/>
  <c r="W36" i="4"/>
  <c r="A29" i="3"/>
  <c r="AB28" i="3"/>
  <c r="S27" i="1"/>
  <c r="A28" i="1"/>
  <c r="AI75" i="8" l="1"/>
  <c r="AH75" i="8"/>
  <c r="AG75" i="8"/>
  <c r="AF75" i="8"/>
  <c r="AD75" i="8"/>
  <c r="AK75" i="8"/>
  <c r="AM75" i="8"/>
  <c r="AE75" i="8"/>
  <c r="AJ75" i="8"/>
  <c r="AL75" i="8"/>
  <c r="H76" i="8"/>
  <c r="J38" i="6"/>
  <c r="F38" i="6" s="1"/>
  <c r="H39" i="6"/>
  <c r="D38" i="6"/>
  <c r="C36" i="5"/>
  <c r="D35" i="4"/>
  <c r="J35" i="4"/>
  <c r="F35" i="4" s="1"/>
  <c r="B37" i="4"/>
  <c r="I36" i="4"/>
  <c r="E36" i="4" s="1"/>
  <c r="G36" i="4"/>
  <c r="C36" i="4" s="1"/>
  <c r="H36" i="4"/>
  <c r="AN29" i="8"/>
  <c r="A30" i="8"/>
  <c r="A31" i="7"/>
  <c r="AO30" i="7"/>
  <c r="A40" i="6"/>
  <c r="W39" i="6"/>
  <c r="D36" i="5"/>
  <c r="J36" i="5"/>
  <c r="F36" i="5" s="1"/>
  <c r="E36" i="5"/>
  <c r="B38" i="5"/>
  <c r="I37" i="5"/>
  <c r="H37" i="5"/>
  <c r="G37" i="5"/>
  <c r="K37" i="5"/>
  <c r="M37" i="5"/>
  <c r="L37" i="5"/>
  <c r="N37" i="5" s="1"/>
  <c r="A40" i="5"/>
  <c r="W39" i="5"/>
  <c r="A38" i="4"/>
  <c r="W37" i="4"/>
  <c r="A30" i="3"/>
  <c r="AB29" i="3"/>
  <c r="A29" i="1"/>
  <c r="S28" i="1"/>
  <c r="AG76" i="8" l="1"/>
  <c r="AI76" i="8"/>
  <c r="AF76" i="8"/>
  <c r="AM76" i="8"/>
  <c r="AE76" i="8"/>
  <c r="AL76" i="8"/>
  <c r="AD76" i="8"/>
  <c r="AK76" i="8"/>
  <c r="AJ76" i="8"/>
  <c r="AH76" i="8"/>
  <c r="H77" i="8"/>
  <c r="J39" i="6"/>
  <c r="F39" i="6" s="1"/>
  <c r="H40" i="6"/>
  <c r="D39" i="6"/>
  <c r="D36" i="4"/>
  <c r="J36" i="4"/>
  <c r="F36" i="4" s="1"/>
  <c r="G37" i="4"/>
  <c r="C37" i="4" s="1"/>
  <c r="H37" i="4"/>
  <c r="B38" i="4"/>
  <c r="C37" i="5"/>
  <c r="AN30" i="8"/>
  <c r="A31" i="8"/>
  <c r="A32" i="7"/>
  <c r="AO31" i="7"/>
  <c r="A41" i="6"/>
  <c r="W40" i="6"/>
  <c r="J37" i="5"/>
  <c r="F37" i="5" s="1"/>
  <c r="D37" i="5"/>
  <c r="K38" i="5"/>
  <c r="L38" i="5"/>
  <c r="N38" i="5" s="1"/>
  <c r="B39" i="5"/>
  <c r="I38" i="5"/>
  <c r="H38" i="5"/>
  <c r="G38" i="5"/>
  <c r="M38" i="5"/>
  <c r="E37" i="5"/>
  <c r="A41" i="5"/>
  <c r="W40" i="5"/>
  <c r="A39" i="4"/>
  <c r="W38" i="4"/>
  <c r="AB30" i="3"/>
  <c r="A31" i="3"/>
  <c r="A30" i="1"/>
  <c r="S29" i="1"/>
  <c r="AM77" i="8" l="1"/>
  <c r="AM85" i="8" s="1"/>
  <c r="AE77" i="8"/>
  <c r="AE85" i="8" s="1"/>
  <c r="AL77" i="8"/>
  <c r="AL85" i="8" s="1"/>
  <c r="AD77" i="8"/>
  <c r="AD85" i="8" s="1"/>
  <c r="AH77" i="8"/>
  <c r="AH85" i="8" s="1"/>
  <c r="AG77" i="8"/>
  <c r="AG85" i="8" s="1"/>
  <c r="AK77" i="8"/>
  <c r="AK85" i="8" s="1"/>
  <c r="AJ77" i="8"/>
  <c r="AJ85" i="8" s="1"/>
  <c r="AI77" i="8"/>
  <c r="AI85" i="8" s="1"/>
  <c r="AF77" i="8"/>
  <c r="AF85" i="8" s="1"/>
  <c r="J40" i="6"/>
  <c r="F40" i="6" s="1"/>
  <c r="H41" i="6"/>
  <c r="D40" i="6"/>
  <c r="C38" i="5"/>
  <c r="B39" i="4"/>
  <c r="I38" i="4"/>
  <c r="E38" i="4" s="1"/>
  <c r="G38" i="4"/>
  <c r="C38" i="4" s="1"/>
  <c r="D37" i="4"/>
  <c r="I37" i="4"/>
  <c r="E37" i="4" s="1"/>
  <c r="J37" i="4"/>
  <c r="F37" i="4" s="1"/>
  <c r="AN31" i="8"/>
  <c r="A32" i="8"/>
  <c r="A33" i="7"/>
  <c r="AO32" i="7"/>
  <c r="W41" i="6"/>
  <c r="A42" i="6"/>
  <c r="D38" i="5"/>
  <c r="J38" i="5"/>
  <c r="F38" i="5" s="1"/>
  <c r="E38" i="5"/>
  <c r="L39" i="5"/>
  <c r="N39" i="5" s="1"/>
  <c r="K39" i="5"/>
  <c r="M39" i="5"/>
  <c r="B40" i="5"/>
  <c r="I39" i="5"/>
  <c r="E39" i="5" s="1"/>
  <c r="H39" i="5"/>
  <c r="G39" i="5"/>
  <c r="C39" i="5" s="1"/>
  <c r="W41" i="5"/>
  <c r="A42" i="5"/>
  <c r="W39" i="4"/>
  <c r="A40" i="4"/>
  <c r="A32" i="3"/>
  <c r="AB31" i="3"/>
  <c r="A31" i="1"/>
  <c r="S30" i="1"/>
  <c r="AF87" i="8" l="1"/>
  <c r="K11" i="1"/>
  <c r="AJ87" i="8"/>
  <c r="O11" i="1"/>
  <c r="AG87" i="8"/>
  <c r="L11" i="1"/>
  <c r="AK87" i="8"/>
  <c r="P11" i="1"/>
  <c r="AH87" i="8"/>
  <c r="M11" i="1"/>
  <c r="AD87" i="8"/>
  <c r="I11" i="1"/>
  <c r="I22" i="1" s="1"/>
  <c r="AL87" i="8"/>
  <c r="Q11" i="1"/>
  <c r="AE87" i="8"/>
  <c r="J11" i="1"/>
  <c r="AI87" i="8"/>
  <c r="N11" i="1"/>
  <c r="AM87" i="8"/>
  <c r="R11" i="1"/>
  <c r="J41" i="6"/>
  <c r="F41" i="6" s="1"/>
  <c r="H42" i="6"/>
  <c r="D41" i="6"/>
  <c r="H38" i="4"/>
  <c r="G39" i="4"/>
  <c r="C39" i="4" s="1"/>
  <c r="B40" i="4"/>
  <c r="I39" i="4"/>
  <c r="E39" i="4" s="1"/>
  <c r="H39" i="4"/>
  <c r="AN32" i="8"/>
  <c r="A33" i="8"/>
  <c r="A34" i="7"/>
  <c r="AO33" i="7"/>
  <c r="W42" i="6"/>
  <c r="A43" i="6"/>
  <c r="M40" i="5"/>
  <c r="L40" i="5"/>
  <c r="N40" i="5" s="1"/>
  <c r="K40" i="5"/>
  <c r="B41" i="5"/>
  <c r="I40" i="5"/>
  <c r="H40" i="5"/>
  <c r="G40" i="5"/>
  <c r="W42" i="5"/>
  <c r="A43" i="5"/>
  <c r="D39" i="5"/>
  <c r="J39" i="5"/>
  <c r="F39" i="5" s="1"/>
  <c r="A41" i="4"/>
  <c r="W40" i="4"/>
  <c r="AB32" i="3"/>
  <c r="A33" i="3"/>
  <c r="A32" i="1"/>
  <c r="S31" i="1"/>
  <c r="P22" i="1" l="1"/>
  <c r="P33" i="1" s="1"/>
  <c r="P61" i="1" s="1"/>
  <c r="J22" i="1"/>
  <c r="J33" i="1" s="1"/>
  <c r="J61" i="1" s="1"/>
  <c r="Q22" i="1"/>
  <c r="Q33" i="1" s="1"/>
  <c r="Q61" i="1" s="1"/>
  <c r="L22" i="1"/>
  <c r="L33" i="1" s="1"/>
  <c r="L61" i="1" s="1"/>
  <c r="R22" i="1"/>
  <c r="R33" i="1" s="1"/>
  <c r="R61" i="1" s="1"/>
  <c r="O22" i="1"/>
  <c r="O33" i="1" s="1"/>
  <c r="O61" i="1" s="1"/>
  <c r="N22" i="1"/>
  <c r="N33" i="1" s="1"/>
  <c r="N61" i="1" s="1"/>
  <c r="M22" i="1"/>
  <c r="M33" i="1" s="1"/>
  <c r="M61" i="1" s="1"/>
  <c r="K22" i="1"/>
  <c r="K33" i="1" s="1"/>
  <c r="K61" i="1" s="1"/>
  <c r="E40" i="5"/>
  <c r="J42" i="6"/>
  <c r="F42" i="6" s="1"/>
  <c r="H43" i="6"/>
  <c r="D42" i="6"/>
  <c r="C40" i="5"/>
  <c r="J38" i="4"/>
  <c r="F38" i="4" s="1"/>
  <c r="D38" i="4"/>
  <c r="D39" i="4"/>
  <c r="J39" i="4"/>
  <c r="F39" i="4" s="1"/>
  <c r="I40" i="4"/>
  <c r="E40" i="4" s="1"/>
  <c r="B41" i="4"/>
  <c r="H40" i="4"/>
  <c r="G40" i="4"/>
  <c r="C40" i="4" s="1"/>
  <c r="AN33" i="8"/>
  <c r="A34" i="8"/>
  <c r="A35" i="7"/>
  <c r="AO34" i="7"/>
  <c r="A44" i="6"/>
  <c r="W43" i="6"/>
  <c r="D40" i="5"/>
  <c r="J40" i="5"/>
  <c r="F40" i="5" s="1"/>
  <c r="M41" i="5"/>
  <c r="G41" i="5"/>
  <c r="L41" i="5"/>
  <c r="N41" i="5" s="1"/>
  <c r="K41" i="5"/>
  <c r="B42" i="5"/>
  <c r="I41" i="5"/>
  <c r="H41" i="5"/>
  <c r="A44" i="5"/>
  <c r="W43" i="5"/>
  <c r="W41" i="4"/>
  <c r="A42" i="4"/>
  <c r="A34" i="3"/>
  <c r="AB33" i="3"/>
  <c r="A33" i="1"/>
  <c r="S32" i="1"/>
  <c r="J43" i="6" l="1"/>
  <c r="F43" i="6" s="1"/>
  <c r="H44" i="6"/>
  <c r="D43" i="6"/>
  <c r="E41" i="5"/>
  <c r="I41" i="4"/>
  <c r="E41" i="4" s="1"/>
  <c r="B42" i="4"/>
  <c r="G41" i="4"/>
  <c r="C41" i="4" s="1"/>
  <c r="H41" i="4"/>
  <c r="D40" i="4"/>
  <c r="J40" i="4"/>
  <c r="F40" i="4" s="1"/>
  <c r="AN34" i="8"/>
  <c r="A35" i="8"/>
  <c r="A36" i="7"/>
  <c r="AO35" i="7"/>
  <c r="A45" i="6"/>
  <c r="W44" i="6"/>
  <c r="C41" i="5"/>
  <c r="G42" i="5"/>
  <c r="M42" i="5"/>
  <c r="L42" i="5"/>
  <c r="N42" i="5" s="1"/>
  <c r="K42" i="5"/>
  <c r="H42" i="5"/>
  <c r="B43" i="5"/>
  <c r="I42" i="5"/>
  <c r="A45" i="5"/>
  <c r="W44" i="5"/>
  <c r="D41" i="5"/>
  <c r="J41" i="5"/>
  <c r="F41" i="5" s="1"/>
  <c r="W42" i="4"/>
  <c r="A43" i="4"/>
  <c r="AB34" i="3"/>
  <c r="A35" i="3"/>
  <c r="A34" i="1"/>
  <c r="S33" i="1"/>
  <c r="J44" i="6" l="1"/>
  <c r="F44" i="6" s="1"/>
  <c r="H45" i="6"/>
  <c r="D44" i="6"/>
  <c r="D41" i="4"/>
  <c r="J41" i="4"/>
  <c r="F41" i="4" s="1"/>
  <c r="G42" i="4"/>
  <c r="C42" i="4" s="1"/>
  <c r="I42" i="4"/>
  <c r="E42" i="4" s="1"/>
  <c r="H42" i="4"/>
  <c r="B43" i="4"/>
  <c r="E42" i="5"/>
  <c r="AN35" i="8"/>
  <c r="A36" i="8"/>
  <c r="AO36" i="7"/>
  <c r="A37" i="7"/>
  <c r="A46" i="6"/>
  <c r="W45" i="6"/>
  <c r="D42" i="5"/>
  <c r="J42" i="5"/>
  <c r="F42" i="5" s="1"/>
  <c r="C42" i="5"/>
  <c r="H43" i="5"/>
  <c r="B44" i="5"/>
  <c r="G43" i="5"/>
  <c r="M43" i="5"/>
  <c r="L43" i="5"/>
  <c r="N43" i="5" s="1"/>
  <c r="I43" i="5"/>
  <c r="K43" i="5"/>
  <c r="A46" i="5"/>
  <c r="W45" i="5"/>
  <c r="A44" i="4"/>
  <c r="W43" i="4"/>
  <c r="A36" i="3"/>
  <c r="AB35" i="3"/>
  <c r="A35" i="1"/>
  <c r="S34" i="1"/>
  <c r="D45" i="6" l="1"/>
  <c r="J45" i="6"/>
  <c r="F45" i="6" s="1"/>
  <c r="H46" i="6"/>
  <c r="C43" i="5"/>
  <c r="H43" i="4"/>
  <c r="G43" i="4"/>
  <c r="C43" i="4" s="1"/>
  <c r="B44" i="4"/>
  <c r="I43" i="4"/>
  <c r="E43" i="4" s="1"/>
  <c r="D42" i="4"/>
  <c r="J42" i="4"/>
  <c r="F42" i="4" s="1"/>
  <c r="A37" i="8"/>
  <c r="AN36" i="8"/>
  <c r="A38" i="7"/>
  <c r="AO37" i="7"/>
  <c r="A47" i="6"/>
  <c r="W46" i="6"/>
  <c r="B45" i="5"/>
  <c r="I44" i="5"/>
  <c r="H44" i="5"/>
  <c r="G44" i="5"/>
  <c r="M44" i="5"/>
  <c r="L44" i="5"/>
  <c r="N44" i="5" s="1"/>
  <c r="K44" i="5"/>
  <c r="D43" i="5"/>
  <c r="J43" i="5"/>
  <c r="F43" i="5" s="1"/>
  <c r="A47" i="5"/>
  <c r="W46" i="5"/>
  <c r="E43" i="5"/>
  <c r="A45" i="4"/>
  <c r="W44" i="4"/>
  <c r="AB36" i="3"/>
  <c r="A37" i="3"/>
  <c r="A36" i="1"/>
  <c r="S35" i="1"/>
  <c r="H47" i="6" l="1"/>
  <c r="J46" i="6"/>
  <c r="F46" i="6" s="1"/>
  <c r="D46" i="6"/>
  <c r="G44" i="4"/>
  <c r="C44" i="4" s="1"/>
  <c r="B45" i="4"/>
  <c r="H44" i="4"/>
  <c r="I44" i="4"/>
  <c r="E44" i="4" s="1"/>
  <c r="D43" i="4"/>
  <c r="J43" i="4"/>
  <c r="F43" i="4" s="1"/>
  <c r="A38" i="8"/>
  <c r="AN37" i="8"/>
  <c r="A39" i="7"/>
  <c r="AO38" i="7"/>
  <c r="A48" i="6"/>
  <c r="W47" i="6"/>
  <c r="C44" i="5"/>
  <c r="J44" i="5"/>
  <c r="F44" i="5" s="1"/>
  <c r="D44" i="5"/>
  <c r="A48" i="5"/>
  <c r="W47" i="5"/>
  <c r="E44" i="5"/>
  <c r="K45" i="5"/>
  <c r="B46" i="5"/>
  <c r="I45" i="5"/>
  <c r="H45" i="5"/>
  <c r="G45" i="5"/>
  <c r="M45" i="5"/>
  <c r="L45" i="5"/>
  <c r="N45" i="5" s="1"/>
  <c r="A46" i="4"/>
  <c r="W45" i="4"/>
  <c r="A38" i="3"/>
  <c r="AB37" i="3"/>
  <c r="A37" i="1"/>
  <c r="S36" i="1"/>
  <c r="D47" i="6" l="1"/>
  <c r="H48" i="6"/>
  <c r="J47" i="6"/>
  <c r="F47" i="6" s="1"/>
  <c r="D44" i="4"/>
  <c r="J44" i="4"/>
  <c r="F44" i="4" s="1"/>
  <c r="B46" i="4"/>
  <c r="I45" i="4"/>
  <c r="E45" i="4" s="1"/>
  <c r="G45" i="4"/>
  <c r="C45" i="4" s="1"/>
  <c r="H45" i="4"/>
  <c r="AN38" i="8"/>
  <c r="A39" i="8"/>
  <c r="A40" i="7"/>
  <c r="AO39" i="7"/>
  <c r="A49" i="6"/>
  <c r="W48" i="6"/>
  <c r="A49" i="5"/>
  <c r="W48" i="5"/>
  <c r="C45" i="5"/>
  <c r="J45" i="5"/>
  <c r="F45" i="5" s="1"/>
  <c r="D45" i="5"/>
  <c r="K46" i="5"/>
  <c r="B47" i="5"/>
  <c r="I46" i="5"/>
  <c r="H46" i="5"/>
  <c r="G46" i="5"/>
  <c r="L46" i="5"/>
  <c r="N46" i="5" s="1"/>
  <c r="M46" i="5"/>
  <c r="E45" i="5"/>
  <c r="A47" i="4"/>
  <c r="W46" i="4"/>
  <c r="AB38" i="3"/>
  <c r="A39" i="3"/>
  <c r="A38" i="1"/>
  <c r="S37" i="1"/>
  <c r="D48" i="6" l="1"/>
  <c r="H49" i="6"/>
  <c r="J48" i="6"/>
  <c r="F48" i="6" s="1"/>
  <c r="J45" i="4"/>
  <c r="F45" i="4" s="1"/>
  <c r="D45" i="4"/>
  <c r="E46" i="5"/>
  <c r="G46" i="4"/>
  <c r="C46" i="4" s="1"/>
  <c r="B47" i="4"/>
  <c r="I46" i="4"/>
  <c r="E46" i="4" s="1"/>
  <c r="H46" i="4"/>
  <c r="AN39" i="8"/>
  <c r="A40" i="8"/>
  <c r="A41" i="7"/>
  <c r="AO40" i="7"/>
  <c r="W49" i="6"/>
  <c r="A50" i="6"/>
  <c r="L47" i="5"/>
  <c r="N47" i="5" s="1"/>
  <c r="M47" i="5"/>
  <c r="K47" i="5"/>
  <c r="B48" i="5"/>
  <c r="I47" i="5"/>
  <c r="H47" i="5"/>
  <c r="G47" i="5"/>
  <c r="C46" i="5"/>
  <c r="J46" i="5"/>
  <c r="F46" i="5" s="1"/>
  <c r="D46" i="5"/>
  <c r="W49" i="5"/>
  <c r="A50" i="5"/>
  <c r="A48" i="4"/>
  <c r="W47" i="4"/>
  <c r="A40" i="3"/>
  <c r="AB39" i="3"/>
  <c r="S38" i="1"/>
  <c r="A39" i="1"/>
  <c r="D49" i="6" l="1"/>
  <c r="H50" i="6"/>
  <c r="J49" i="6"/>
  <c r="F49" i="6" s="1"/>
  <c r="B48" i="4"/>
  <c r="I47" i="4"/>
  <c r="E47" i="4" s="1"/>
  <c r="H47" i="4"/>
  <c r="G47" i="4"/>
  <c r="C47" i="4" s="1"/>
  <c r="J46" i="4"/>
  <c r="F46" i="4" s="1"/>
  <c r="D46" i="4"/>
  <c r="C47" i="5"/>
  <c r="E47" i="5"/>
  <c r="A41" i="8"/>
  <c r="AN40" i="8"/>
  <c r="A42" i="7"/>
  <c r="AO41" i="7"/>
  <c r="W50" i="6"/>
  <c r="A51" i="6"/>
  <c r="W50" i="5"/>
  <c r="A51" i="5"/>
  <c r="M48" i="5"/>
  <c r="L48" i="5"/>
  <c r="N48" i="5" s="1"/>
  <c r="K48" i="5"/>
  <c r="B49" i="5"/>
  <c r="I48" i="5"/>
  <c r="E48" i="5" s="1"/>
  <c r="H48" i="5"/>
  <c r="G48" i="5"/>
  <c r="D47" i="5"/>
  <c r="J47" i="5"/>
  <c r="F47" i="5" s="1"/>
  <c r="A49" i="4"/>
  <c r="W48" i="4"/>
  <c r="AB40" i="3"/>
  <c r="A41" i="3"/>
  <c r="A40" i="1"/>
  <c r="S39" i="1"/>
  <c r="D50" i="6" l="1"/>
  <c r="H51" i="6"/>
  <c r="J50" i="6"/>
  <c r="F50" i="6" s="1"/>
  <c r="D47" i="4"/>
  <c r="J47" i="4"/>
  <c r="F47" i="4" s="1"/>
  <c r="G48" i="4"/>
  <c r="C48" i="4" s="1"/>
  <c r="H48" i="4"/>
  <c r="I48" i="4"/>
  <c r="E48" i="4" s="1"/>
  <c r="B49" i="4"/>
  <c r="A42" i="8"/>
  <c r="AN41" i="8"/>
  <c r="A43" i="7"/>
  <c r="AO42" i="7"/>
  <c r="A52" i="6"/>
  <c r="W52" i="6" s="1"/>
  <c r="W51" i="6"/>
  <c r="M49" i="5"/>
  <c r="L49" i="5"/>
  <c r="N49" i="5" s="1"/>
  <c r="K49" i="5"/>
  <c r="G49" i="5"/>
  <c r="B50" i="5"/>
  <c r="I49" i="5"/>
  <c r="H49" i="5"/>
  <c r="A52" i="5"/>
  <c r="W52" i="5" s="1"/>
  <c r="W51" i="5"/>
  <c r="D48" i="5"/>
  <c r="J48" i="5"/>
  <c r="F48" i="5" s="1"/>
  <c r="C48" i="5"/>
  <c r="W49" i="4"/>
  <c r="A50" i="4"/>
  <c r="A42" i="3"/>
  <c r="AB41" i="3"/>
  <c r="A41" i="1"/>
  <c r="S40" i="1"/>
  <c r="D51" i="6" l="1"/>
  <c r="J51" i="6"/>
  <c r="H49" i="4"/>
  <c r="I49" i="4"/>
  <c r="E49" i="4" s="1"/>
  <c r="B50" i="4"/>
  <c r="G49" i="4"/>
  <c r="C49" i="4" s="1"/>
  <c r="C49" i="5"/>
  <c r="J48" i="4"/>
  <c r="F48" i="4" s="1"/>
  <c r="D48" i="4"/>
  <c r="E49" i="5"/>
  <c r="A43" i="8"/>
  <c r="AN42" i="8"/>
  <c r="AO43" i="7"/>
  <c r="A44" i="7"/>
  <c r="G50" i="5"/>
  <c r="H50" i="5"/>
  <c r="M50" i="5"/>
  <c r="L50" i="5"/>
  <c r="N50" i="5" s="1"/>
  <c r="K50" i="5"/>
  <c r="B51" i="5"/>
  <c r="I50" i="5"/>
  <c r="D49" i="5"/>
  <c r="J49" i="5"/>
  <c r="F49" i="5" s="1"/>
  <c r="W50" i="4"/>
  <c r="A51" i="4"/>
  <c r="AB42" i="3"/>
  <c r="A43" i="3"/>
  <c r="A42" i="1"/>
  <c r="S41" i="1"/>
  <c r="F51" i="6" l="1"/>
  <c r="F52" i="6" s="1"/>
  <c r="J52" i="6"/>
  <c r="E50" i="5"/>
  <c r="G50" i="4"/>
  <c r="C50" i="4" s="1"/>
  <c r="B51" i="4"/>
  <c r="I50" i="4"/>
  <c r="E50" i="4" s="1"/>
  <c r="H50" i="4"/>
  <c r="D49" i="4"/>
  <c r="J49" i="4"/>
  <c r="F49" i="4" s="1"/>
  <c r="A44" i="8"/>
  <c r="AN43" i="8"/>
  <c r="A45" i="7"/>
  <c r="AO44" i="7"/>
  <c r="D50" i="5"/>
  <c r="J50" i="5"/>
  <c r="F50" i="5" s="1"/>
  <c r="H51" i="5"/>
  <c r="G51" i="5"/>
  <c r="I51" i="5"/>
  <c r="M51" i="5"/>
  <c r="M52" i="5" s="1"/>
  <c r="L51" i="5"/>
  <c r="N51" i="5" s="1"/>
  <c r="N52" i="5" s="1"/>
  <c r="K51" i="5"/>
  <c r="K52" i="5" s="1"/>
  <c r="C50" i="5"/>
  <c r="A52" i="4"/>
  <c r="W52" i="4" s="1"/>
  <c r="W51" i="4"/>
  <c r="A44" i="3"/>
  <c r="AB43" i="3"/>
  <c r="A43" i="1"/>
  <c r="S42" i="1"/>
  <c r="D50" i="4" l="1"/>
  <c r="J50" i="4"/>
  <c r="F50" i="4" s="1"/>
  <c r="G51" i="4"/>
  <c r="I51" i="4"/>
  <c r="H51" i="4"/>
  <c r="A45" i="8"/>
  <c r="AN44" i="8"/>
  <c r="AO45" i="7"/>
  <c r="A46" i="7"/>
  <c r="E51" i="5"/>
  <c r="E52" i="5" s="1"/>
  <c r="I52" i="5"/>
  <c r="C51" i="5"/>
  <c r="C52" i="5" s="1"/>
  <c r="G52" i="5"/>
  <c r="D51" i="5"/>
  <c r="J51" i="5"/>
  <c r="AB44" i="3"/>
  <c r="A45" i="3"/>
  <c r="A44" i="1"/>
  <c r="S43" i="1"/>
  <c r="J51" i="4" l="1"/>
  <c r="F51" i="4" s="1"/>
  <c r="F52" i="4" s="1"/>
  <c r="D51" i="4"/>
  <c r="I52" i="4"/>
  <c r="E51" i="4"/>
  <c r="E52" i="4" s="1"/>
  <c r="C51" i="4"/>
  <c r="C52" i="4" s="1"/>
  <c r="G52" i="4"/>
  <c r="J52" i="4"/>
  <c r="A46" i="8"/>
  <c r="AN45" i="8"/>
  <c r="A47" i="7"/>
  <c r="AO47" i="7" s="1"/>
  <c r="AO46" i="7"/>
  <c r="F51" i="5"/>
  <c r="F52" i="5" s="1"/>
  <c r="J52" i="5"/>
  <c r="A46" i="3"/>
  <c r="AB45" i="3"/>
  <c r="A45" i="1"/>
  <c r="S44" i="1"/>
  <c r="A47" i="8" l="1"/>
  <c r="AN46" i="8"/>
  <c r="AB46" i="3"/>
  <c r="A47" i="3"/>
  <c r="A46" i="1"/>
  <c r="S45" i="1"/>
  <c r="A48" i="8" l="1"/>
  <c r="AN47" i="8"/>
  <c r="A48" i="3"/>
  <c r="AB47" i="3"/>
  <c r="A47" i="1"/>
  <c r="S46" i="1"/>
  <c r="A49" i="8" l="1"/>
  <c r="AN48" i="8"/>
  <c r="AB48" i="3"/>
  <c r="A49" i="3"/>
  <c r="A48" i="1"/>
  <c r="S47" i="1"/>
  <c r="A50" i="8" l="1"/>
  <c r="AN49" i="8"/>
  <c r="A50" i="3"/>
  <c r="AB49" i="3"/>
  <c r="A49" i="1"/>
  <c r="S48" i="1"/>
  <c r="A51" i="8" l="1"/>
  <c r="AN50" i="8"/>
  <c r="AB50" i="3"/>
  <c r="A51" i="3"/>
  <c r="A50" i="1"/>
  <c r="S49" i="1"/>
  <c r="AN51" i="8" l="1"/>
  <c r="A52" i="8"/>
  <c r="A52" i="3"/>
  <c r="AB51" i="3"/>
  <c r="S50" i="1"/>
  <c r="A51" i="1"/>
  <c r="A53" i="8" l="1"/>
  <c r="AN52" i="8"/>
  <c r="AB52" i="3"/>
  <c r="A53" i="3"/>
  <c r="A52" i="1"/>
  <c r="S51" i="1"/>
  <c r="A54" i="8" l="1"/>
  <c r="AN53" i="8"/>
  <c r="A54" i="3"/>
  <c r="AB53" i="3"/>
  <c r="A53" i="1"/>
  <c r="S52" i="1"/>
  <c r="A55" i="8" l="1"/>
  <c r="AN54" i="8"/>
  <c r="AB54" i="3"/>
  <c r="A55" i="3"/>
  <c r="A54" i="1"/>
  <c r="S53" i="1"/>
  <c r="A56" i="8" l="1"/>
  <c r="AN55" i="8"/>
  <c r="A56" i="3"/>
  <c r="AB55" i="3"/>
  <c r="A55" i="1"/>
  <c r="S54" i="1"/>
  <c r="A57" i="8" l="1"/>
  <c r="AN56" i="8"/>
  <c r="AB56" i="3"/>
  <c r="A57" i="3"/>
  <c r="A56" i="1"/>
  <c r="S55" i="1"/>
  <c r="A58" i="8" l="1"/>
  <c r="AN57" i="8"/>
  <c r="A58" i="3"/>
  <c r="AB57" i="3"/>
  <c r="A57" i="1"/>
  <c r="S56" i="1"/>
  <c r="A59" i="8" l="1"/>
  <c r="AN58" i="8"/>
  <c r="AB58" i="3"/>
  <c r="A59" i="3"/>
  <c r="A58" i="1"/>
  <c r="S57" i="1"/>
  <c r="A60" i="8" l="1"/>
  <c r="AN59" i="8"/>
  <c r="A60" i="3"/>
  <c r="AB60" i="3" s="1"/>
  <c r="AB59" i="3"/>
  <c r="S58" i="1"/>
  <c r="A59" i="1"/>
  <c r="A61" i="8" l="1"/>
  <c r="AN60" i="8"/>
  <c r="A60" i="1"/>
  <c r="S59" i="1"/>
  <c r="A62" i="8" l="1"/>
  <c r="AN61" i="8"/>
  <c r="A61" i="1"/>
  <c r="S60" i="1"/>
  <c r="A63" i="8" l="1"/>
  <c r="AN62" i="8"/>
  <c r="A62" i="1"/>
  <c r="S61" i="1"/>
  <c r="A64" i="8" l="1"/>
  <c r="AN63" i="8"/>
  <c r="A63" i="1"/>
  <c r="S63" i="1" s="1"/>
  <c r="S62" i="1"/>
  <c r="A65" i="8" l="1"/>
  <c r="AN64" i="8"/>
  <c r="A66" i="8" l="1"/>
  <c r="AN65" i="8"/>
  <c r="A67" i="8" l="1"/>
  <c r="AN66" i="8"/>
  <c r="A68" i="8" l="1"/>
  <c r="AN67" i="8"/>
  <c r="A69" i="8" l="1"/>
  <c r="AN68" i="8"/>
  <c r="AN69" i="8" l="1"/>
  <c r="A70" i="8"/>
  <c r="A71" i="8" l="1"/>
  <c r="AN70" i="8"/>
  <c r="A72" i="8" l="1"/>
  <c r="AN71" i="8"/>
  <c r="A73" i="8" l="1"/>
  <c r="AN72" i="8"/>
  <c r="A74" i="8" l="1"/>
  <c r="AN73" i="8"/>
  <c r="A75" i="8" l="1"/>
  <c r="AN74" i="8"/>
  <c r="A76" i="8" l="1"/>
  <c r="AN75" i="8"/>
  <c r="A77" i="8" l="1"/>
  <c r="AN76" i="8"/>
  <c r="A78" i="8" l="1"/>
  <c r="AN77" i="8"/>
  <c r="A79" i="8" l="1"/>
  <c r="AN78" i="8"/>
  <c r="A80" i="8" l="1"/>
  <c r="AN79" i="8"/>
  <c r="A81" i="8" l="1"/>
  <c r="AN80" i="8"/>
  <c r="A82" i="8" l="1"/>
  <c r="AN81" i="8"/>
  <c r="A83" i="8" l="1"/>
  <c r="AN82" i="8"/>
  <c r="AN83" i="8" l="1"/>
  <c r="A84" i="8"/>
  <c r="A85" i="8" l="1"/>
  <c r="AN84" i="8"/>
  <c r="AN85" i="8" l="1"/>
  <c r="A86" i="8"/>
  <c r="A87" i="8" l="1"/>
  <c r="AN87" i="8" s="1"/>
  <c r="AN86" i="8"/>
  <c r="G23" i="1"/>
  <c r="I33" i="1"/>
  <c r="I61" i="1" l="1"/>
  <c r="I63" i="1" s="1"/>
  <c r="J62" i="1" s="1"/>
  <c r="J63" i="1" l="1"/>
  <c r="K62" i="1" s="1"/>
  <c r="K63" i="1" l="1"/>
  <c r="L62" i="1" s="1"/>
  <c r="L63" i="1" l="1"/>
  <c r="M62" i="1" s="1"/>
  <c r="M63" i="1" l="1"/>
  <c r="N62" i="1" s="1"/>
  <c r="N63" i="1" l="1"/>
  <c r="O62" i="1" s="1"/>
  <c r="O63" i="1" l="1"/>
  <c r="P62" i="1" s="1"/>
  <c r="P63" i="1" l="1"/>
  <c r="Q62" i="1" s="1"/>
  <c r="Q63" i="1" l="1"/>
  <c r="R62" i="1" s="1"/>
  <c r="R63" i="1" s="1"/>
</calcChain>
</file>

<file path=xl/comments1.xml><?xml version="1.0" encoding="utf-8"?>
<comments xmlns="http://schemas.openxmlformats.org/spreadsheetml/2006/main">
  <authors>
    <author>user</author>
    <author>Windows ユーザー</author>
  </authors>
  <commentLis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7級地
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日単位の加算は「30」
月単位の加算は「１」</t>
        </r>
      </text>
    </comment>
    <comment ref="E24" authorId="1" shapeId="0">
      <text>
        <r>
          <rPr>
            <b/>
            <sz val="9"/>
            <rFont val="ＭＳ Ｐゴシック"/>
            <family val="3"/>
            <charset val="128"/>
          </rPr>
          <t>Ⅰ又はⅢどちらかのみ算定可能</t>
        </r>
      </text>
    </comment>
    <comment ref="E37" authorId="1" shapeId="0">
      <text>
        <r>
          <rPr>
            <b/>
            <sz val="9"/>
            <rFont val="ＭＳ Ｐゴシック"/>
            <family val="3"/>
            <charset val="128"/>
          </rPr>
          <t>Ⅰ又はⅢどちらかのみ算定可能</t>
        </r>
      </text>
    </comment>
    <comment ref="E48" authorId="1" shapeId="0">
      <text>
        <r>
          <rPr>
            <b/>
            <sz val="9"/>
            <rFont val="ＭＳ Ｐゴシック"/>
            <family val="3"/>
            <charset val="128"/>
          </rPr>
          <t>Ⅰ又はⅢどちらかのみ算定可能</t>
        </r>
      </text>
    </comment>
    <comment ref="E49" authorId="1" shapeId="0">
      <text>
        <r>
          <rPr>
            <b/>
            <sz val="9"/>
            <rFont val="ＭＳ Ｐゴシック"/>
            <family val="3"/>
            <charset val="128"/>
          </rPr>
          <t>Ⅱ又はⅣどちらかのみ算定可能</t>
        </r>
      </text>
    </comment>
    <comment ref="E52" authorId="1" shapeId="0">
      <text>
        <r>
          <rPr>
            <b/>
            <sz val="9"/>
            <rFont val="ＭＳ Ｐゴシック"/>
            <family val="3"/>
            <charset val="128"/>
          </rPr>
          <t>Ⅱ又はⅣどちらかのみ算定可能</t>
        </r>
      </text>
    </comment>
    <comment ref="E59" authorId="1" shapeId="0">
      <text>
        <r>
          <rPr>
            <b/>
            <sz val="9"/>
            <rFont val="ＭＳ Ｐゴシック"/>
            <family val="3"/>
            <charset val="128"/>
          </rPr>
          <t>Ⅰ又はⅢどちらかのみ算定可能</t>
        </r>
      </text>
    </comment>
    <comment ref="E69" authorId="1" shapeId="0">
      <text>
        <r>
          <rPr>
            <b/>
            <sz val="9"/>
            <rFont val="ＭＳ Ｐゴシック"/>
            <family val="3"/>
            <charset val="128"/>
          </rPr>
          <t>Ⅰ又はⅢどちらかのみ算定可能</t>
        </r>
      </text>
    </comment>
  </commentList>
</comments>
</file>

<file path=xl/sharedStrings.xml><?xml version="1.0" encoding="utf-8"?>
<sst xmlns="http://schemas.openxmlformats.org/spreadsheetml/2006/main" count="1201" uniqueCount="398">
  <si>
    <t>（単位：千円）</t>
    <rPh sb="1" eb="3">
      <t>タンイ</t>
    </rPh>
    <rPh sb="4" eb="6">
      <t>センエン</t>
    </rPh>
    <phoneticPr fontId="3"/>
  </si>
  <si>
    <t>NO</t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</si>
  <si>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</si>
  <si>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</si>
  <si>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左記の年度別内訳</t>
    <rPh sb="0" eb="2">
      <t>サキ</t>
    </rPh>
    <rPh sb="3" eb="5">
      <t>ネンド</t>
    </rPh>
    <rPh sb="5" eb="6">
      <t>ベツ</t>
    </rPh>
    <rPh sb="6" eb="8">
      <t>ウチワケ</t>
    </rPh>
    <phoneticPr fontId="3"/>
  </si>
  <si>
    <t>年度</t>
    <rPh sb="0" eb="2">
      <t>ネンド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</si>
  <si>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</si>
  <si>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</si>
  <si>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介護保険収入
（利用者１割負担分収入も含む）</t>
    <rPh sb="0" eb="2">
      <t>カイゴ</t>
    </rPh>
    <rPh sb="2" eb="4">
      <t>ホケン</t>
    </rPh>
    <rPh sb="4" eb="6">
      <t>シュウニュウ</t>
    </rPh>
    <rPh sb="8" eb="11">
      <t>リヨウシャ</t>
    </rPh>
    <rPh sb="12" eb="13">
      <t>ワリ</t>
    </rPh>
    <rPh sb="13" eb="15">
      <t>フタン</t>
    </rPh>
    <rPh sb="15" eb="16">
      <t>ブン</t>
    </rPh>
    <rPh sb="16" eb="18">
      <t>シュウニュウ</t>
    </rPh>
    <rPh sb="19" eb="20">
      <t>フク</t>
    </rPh>
    <phoneticPr fontId="3"/>
  </si>
  <si>
    <t>特養</t>
    <rPh sb="0" eb="2">
      <t>トクヨウ</t>
    </rPh>
    <phoneticPr fontId="3"/>
  </si>
  <si>
    <t>基本報酬</t>
    <rPh sb="0" eb="2">
      <t>キホン</t>
    </rPh>
    <rPh sb="2" eb="4">
      <t>ホウシュウ</t>
    </rPh>
    <phoneticPr fontId="3"/>
  </si>
  <si>
    <t>加算</t>
    <rPh sb="0" eb="2">
      <t>カサン</t>
    </rPh>
    <phoneticPr fontId="3"/>
  </si>
  <si>
    <t>介護職員処遇・特定処遇改善加算</t>
    <rPh sb="0" eb="2">
      <t>カイゴ</t>
    </rPh>
    <rPh sb="2" eb="4">
      <t>ショクイン</t>
    </rPh>
    <rPh sb="4" eb="6">
      <t>ショグウ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</si>
  <si>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短期入所</t>
    <rPh sb="0" eb="2">
      <t>タンキ</t>
    </rPh>
    <rPh sb="2" eb="4">
      <t>ニュウショ</t>
    </rPh>
    <phoneticPr fontId="3"/>
  </si>
  <si>
    <t>通所介護</t>
    <rPh sb="0" eb="2">
      <t>ツウショ</t>
    </rPh>
    <rPh sb="2" eb="4">
      <t>カイゴ</t>
    </rPh>
    <phoneticPr fontId="3"/>
  </si>
  <si>
    <t>利用料収入
（補足給付による収入も含む）</t>
    <rPh sb="0" eb="3">
      <t>リヨウリョウ</t>
    </rPh>
    <rPh sb="3" eb="5">
      <t>シュウニュウ</t>
    </rPh>
    <rPh sb="7" eb="9">
      <t>ホソク</t>
    </rPh>
    <rPh sb="9" eb="11">
      <t>キュウフ</t>
    </rPh>
    <rPh sb="14" eb="16">
      <t>シュウニュウ</t>
    </rPh>
    <rPh sb="17" eb="18">
      <t>フク</t>
    </rPh>
    <phoneticPr fontId="3"/>
  </si>
  <si>
    <t>居住費・滞在費</t>
    <rPh sb="0" eb="2">
      <t>キョジュウ</t>
    </rPh>
    <rPh sb="2" eb="3">
      <t>ヒ</t>
    </rPh>
    <rPh sb="4" eb="7">
      <t>タイザイヒ</t>
    </rPh>
    <phoneticPr fontId="3"/>
  </si>
  <si>
    <t>食費</t>
    <rPh sb="0" eb="2">
      <t>ショクヒ</t>
    </rPh>
    <phoneticPr fontId="3"/>
  </si>
  <si>
    <t>その他収入（日常生活費等）</t>
    <rPh sb="2" eb="3">
      <t>タ</t>
    </rPh>
    <rPh sb="3" eb="5">
      <t>シュウニュウ</t>
    </rPh>
    <rPh sb="6" eb="8">
      <t>ニチジョウ</t>
    </rPh>
    <rPh sb="8" eb="10">
      <t>セイカツ</t>
    </rPh>
    <rPh sb="10" eb="12">
      <t>ヒナド</t>
    </rPh>
    <phoneticPr fontId="3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</si>
  <si>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</si>
  <si>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</si>
  <si>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</si>
  <si>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</si>
  <si>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</si>
  <si>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開設準備経費</t>
    <rPh sb="0" eb="2">
      <t>カイセツ</t>
    </rPh>
    <rPh sb="2" eb="4">
      <t>ジュンビ</t>
    </rPh>
    <rPh sb="4" eb="6">
      <t>ケイヒ</t>
    </rPh>
    <phoneticPr fontId="3"/>
  </si>
  <si>
    <t>人件費支出</t>
    <rPh sb="0" eb="3">
      <t>ジンケンヒ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</si>
  <si>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</si>
  <si>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事務費支出</t>
    <rPh sb="0" eb="3">
      <t>ジムヒ</t>
    </rPh>
    <rPh sb="3" eb="5">
      <t>シシュツ</t>
    </rPh>
    <phoneticPr fontId="3"/>
  </si>
  <si>
    <t>利用者負担軽減額</t>
    <rPh sb="0" eb="3">
      <t>リヨウシャ</t>
    </rPh>
    <rPh sb="3" eb="5">
      <t>フタン</t>
    </rPh>
    <rPh sb="5" eb="8">
      <t>ケイゲンガク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</si>
  <si>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</si>
  <si>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土地取得資金</t>
    <rPh sb="0" eb="2">
      <t>トチ</t>
    </rPh>
    <rPh sb="2" eb="4">
      <t>シュトク</t>
    </rPh>
    <rPh sb="4" eb="6">
      <t>シキン</t>
    </rPh>
    <phoneticPr fontId="3"/>
  </si>
  <si>
    <t>建設資金</t>
    <rPh sb="0" eb="2">
      <t>ケンセツ</t>
    </rPh>
    <rPh sb="2" eb="4">
      <t>シキン</t>
    </rPh>
    <phoneticPr fontId="3"/>
  </si>
  <si>
    <t>その他費用資金</t>
    <rPh sb="2" eb="3">
      <t>タ</t>
    </rPh>
    <rPh sb="3" eb="5">
      <t>ヒヨウ</t>
    </rPh>
    <rPh sb="5" eb="7">
      <t>シキン</t>
    </rPh>
    <phoneticPr fontId="3"/>
  </si>
  <si>
    <t>その他の支出</t>
    <rPh sb="2" eb="3">
      <t>タ</t>
    </rPh>
    <rPh sb="4" eb="6">
      <t>シシュツ</t>
    </rPh>
    <phoneticPr fontId="3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</si>
  <si>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</si>
  <si>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</si>
  <si>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</si>
  <si>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</si>
  <si>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県補助金</t>
    <rPh sb="0" eb="1">
      <t>ケン</t>
    </rPh>
    <rPh sb="1" eb="4">
      <t>ホジョキン</t>
    </rPh>
    <phoneticPr fontId="3"/>
  </si>
  <si>
    <t>市町村補助金</t>
    <rPh sb="0" eb="3">
      <t>シチョウソン</t>
    </rPh>
    <rPh sb="3" eb="6">
      <t>ホジョキン</t>
    </rPh>
    <phoneticPr fontId="3"/>
  </si>
  <si>
    <t>借入金元金償還補助金収入</t>
    <rPh sb="0" eb="3">
      <t>カリイレキン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</si>
  <si>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</si>
  <si>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借入金元金償還寄附金収入</t>
    <rPh sb="0" eb="3">
      <t>カリイレキン</t>
    </rPh>
    <rPh sb="3" eb="5">
      <t>ガンキン</t>
    </rPh>
    <rPh sb="5" eb="7">
      <t>ショウカン</t>
    </rPh>
    <rPh sb="7" eb="10">
      <t>キフキン</t>
    </rPh>
    <rPh sb="10" eb="12">
      <t>シュウニュウ</t>
    </rPh>
    <phoneticPr fontId="3"/>
  </si>
  <si>
    <t>設備資金借入金収入</t>
    <rPh sb="0" eb="2">
      <t>セツビ</t>
    </rPh>
    <rPh sb="2" eb="4">
      <t>シキン</t>
    </rPh>
    <rPh sb="4" eb="7">
      <t>カリイレキン</t>
    </rPh>
    <rPh sb="7" eb="9">
      <t>シュウニュウ</t>
    </rPh>
    <phoneticPr fontId="3"/>
  </si>
  <si>
    <t>施設整備等収入計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</si>
  <si>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借入金元金償還支出</t>
    <rPh sb="0" eb="3">
      <t>カリイレキン</t>
    </rPh>
    <rPh sb="3" eb="5">
      <t>ガンキン</t>
    </rPh>
    <rPh sb="5" eb="7">
      <t>ショウカン</t>
    </rPh>
    <rPh sb="7" eb="9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</si>
  <si>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</si>
  <si>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</si>
  <si>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設計監理費</t>
    <rPh sb="0" eb="2">
      <t>セッケイ</t>
    </rPh>
    <rPh sb="2" eb="5">
      <t>カンリヒ</t>
    </rPh>
    <phoneticPr fontId="3"/>
  </si>
  <si>
    <t>造成工事費</t>
    <rPh sb="0" eb="2">
      <t>ゾウセイ</t>
    </rPh>
    <rPh sb="2" eb="5">
      <t>コウジヒ</t>
    </rPh>
    <phoneticPr fontId="3"/>
  </si>
  <si>
    <t>建設工事費</t>
    <rPh sb="0" eb="2">
      <t>ケンセツ</t>
    </rPh>
    <rPh sb="2" eb="5">
      <t>コウジヒ</t>
    </rPh>
    <phoneticPr fontId="3"/>
  </si>
  <si>
    <t>その他固定資産取得支出</t>
    <rPh sb="2" eb="3">
      <t>タ</t>
    </rPh>
    <rPh sb="3" eb="7">
      <t>コテイシサン</t>
    </rPh>
    <rPh sb="7" eb="9">
      <t>シュトク</t>
    </rPh>
    <rPh sb="9" eb="11">
      <t>シシュツ</t>
    </rPh>
    <phoneticPr fontId="3"/>
  </si>
  <si>
    <t>施設整備等支出計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</si>
  <si>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</si>
  <si>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</si>
  <si>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シュウニュウ</t>
    </rPh>
    <phoneticPr fontId="3"/>
  </si>
  <si>
    <t>法人内長期借入金収入</t>
    <rPh sb="0" eb="2">
      <t>ホウジン</t>
    </rPh>
    <rPh sb="2" eb="3">
      <t>ナイ</t>
    </rPh>
    <rPh sb="3" eb="5">
      <t>チョウキ</t>
    </rPh>
    <rPh sb="5" eb="8">
      <t>カリイレキン</t>
    </rPh>
    <rPh sb="8" eb="10">
      <t>シュウニュウ</t>
    </rPh>
    <phoneticPr fontId="3"/>
  </si>
  <si>
    <t>法人内繰入金収入</t>
    <rPh sb="0" eb="2">
      <t>ホウジン</t>
    </rPh>
    <rPh sb="2" eb="3">
      <t>ナイ</t>
    </rPh>
    <rPh sb="3" eb="6">
      <t>クリイレキン</t>
    </rPh>
    <rPh sb="6" eb="8">
      <t>シュウニュウ</t>
    </rPh>
    <phoneticPr fontId="3"/>
  </si>
  <si>
    <t>その他の活動収入計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</si>
  <si>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長期運営資金元金償還支出</t>
    <rPh sb="0" eb="2">
      <t>チョウキ</t>
    </rPh>
    <rPh sb="2" eb="4">
      <t>ウンエイ</t>
    </rPh>
    <rPh sb="4" eb="6">
      <t>シキン</t>
    </rPh>
    <rPh sb="6" eb="8">
      <t>ガンキン</t>
    </rPh>
    <rPh sb="8" eb="10">
      <t>ショウカン</t>
    </rPh>
    <rPh sb="10" eb="12">
      <t>シシュツ</t>
    </rPh>
    <phoneticPr fontId="3"/>
  </si>
  <si>
    <t>法人内長期借入金返済支出</t>
    <rPh sb="0" eb="2">
      <t>ホウジン</t>
    </rPh>
    <rPh sb="2" eb="3">
      <t>ナイ</t>
    </rPh>
    <rPh sb="3" eb="5">
      <t>チョウキ</t>
    </rPh>
    <rPh sb="5" eb="8">
      <t>カリイレキン</t>
    </rPh>
    <rPh sb="8" eb="10">
      <t>ヘンサイ</t>
    </rPh>
    <rPh sb="10" eb="12">
      <t>シシュツ</t>
    </rPh>
    <phoneticPr fontId="3"/>
  </si>
  <si>
    <t>その他の活動支出計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</si>
  <si>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</si>
  <si>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当期資金収支差額合計（単年度収支）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1" eb="14">
      <t>タンネンド</t>
    </rPh>
    <rPh sb="14" eb="16">
      <t>シュウシ</t>
    </rPh>
    <phoneticPr fontId="3"/>
  </si>
  <si>
    <t>前期末支払資金残高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</si>
  <si>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</t>
    <rPh sb="0" eb="3">
      <t>トウキマツ</t>
    </rPh>
    <rPh sb="3" eb="5">
      <t>シハライ</t>
    </rPh>
    <rPh sb="5" eb="7">
      <t>シキン</t>
    </rPh>
    <rPh sb="7" eb="9">
      <t>ザンダカ</t>
    </rPh>
    <phoneticPr fontId="3"/>
  </si>
  <si>
    <t xml:space="preserve"> </t>
    <phoneticPr fontId="3"/>
  </si>
  <si>
    <t>■　収支計画（特別養護老人ホーム用）</t>
    <rPh sb="2" eb="4">
      <t>シュウシ</t>
    </rPh>
    <rPh sb="4" eb="6">
      <t>ケイカク</t>
    </rPh>
    <rPh sb="7" eb="9">
      <t>トクベツ</t>
    </rPh>
    <rPh sb="9" eb="11">
      <t>ヨウゴ</t>
    </rPh>
    <rPh sb="11" eb="13">
      <t>ロウジン</t>
    </rPh>
    <rPh sb="16" eb="17">
      <t>ヨウ</t>
    </rPh>
    <phoneticPr fontId="3"/>
  </si>
  <si>
    <t>様式４－５</t>
    <rPh sb="0" eb="2">
      <t>ヨウシキ</t>
    </rPh>
    <phoneticPr fontId="3"/>
  </si>
  <si>
    <t>従
来
型</t>
    <rPh sb="0" eb="1">
      <t>ジュウ</t>
    </rPh>
    <rPh sb="2" eb="3">
      <t>キ</t>
    </rPh>
    <rPh sb="4" eb="5">
      <t>カタ</t>
    </rPh>
    <phoneticPr fontId="3"/>
  </si>
  <si>
    <t>％</t>
    <phoneticPr fontId="3"/>
  </si>
  <si>
    <t>千円/年</t>
    <rPh sb="0" eb="1">
      <t>セン</t>
    </rPh>
    <rPh sb="1" eb="2">
      <t>エン</t>
    </rPh>
    <rPh sb="3" eb="4">
      <t>ネン</t>
    </rPh>
    <phoneticPr fontId="3"/>
  </si>
  <si>
    <t>千円</t>
    <rPh sb="0" eb="1">
      <t>セン</t>
    </rPh>
    <rPh sb="1" eb="2">
      <t>エン</t>
    </rPh>
    <phoneticPr fontId="3"/>
  </si>
  <si>
    <t>千円/月</t>
    <rPh sb="0" eb="1">
      <t>セン</t>
    </rPh>
    <rPh sb="1" eb="2">
      <t>エン</t>
    </rPh>
    <rPh sb="3" eb="4">
      <t>ゲツ</t>
    </rPh>
    <phoneticPr fontId="3"/>
  </si>
  <si>
    <t>回</t>
    <rPh sb="0" eb="1">
      <t>カイ</t>
    </rPh>
    <phoneticPr fontId="3"/>
  </si>
  <si>
    <t>■　事業活動による支出推計</t>
    <rPh sb="2" eb="4">
      <t>ジギョウ</t>
    </rPh>
    <rPh sb="4" eb="6">
      <t>カツドウ</t>
    </rPh>
    <rPh sb="9" eb="11">
      <t>シシュツ</t>
    </rPh>
    <rPh sb="11" eb="13">
      <t>スイケイ</t>
    </rPh>
    <phoneticPr fontId="3"/>
  </si>
  <si>
    <t>説明</t>
    <rPh sb="0" eb="2">
      <t>セツメイ</t>
    </rPh>
    <phoneticPr fontId="3"/>
  </si>
  <si>
    <t>月間支出額</t>
    <rPh sb="0" eb="1">
      <t>ゲツ</t>
    </rPh>
    <rPh sb="1" eb="2">
      <t>アイダ</t>
    </rPh>
    <rPh sb="2" eb="4">
      <t>シシュツ</t>
    </rPh>
    <rPh sb="4" eb="5">
      <t>ガク</t>
    </rPh>
    <phoneticPr fontId="3"/>
  </si>
  <si>
    <t>年間支出回数</t>
    <rPh sb="0" eb="2">
      <t>ネンカン</t>
    </rPh>
    <rPh sb="2" eb="4">
      <t>シシュツ</t>
    </rPh>
    <rPh sb="4" eb="6">
      <t>カイスウ</t>
    </rPh>
    <phoneticPr fontId="3"/>
  </si>
  <si>
    <t>事業活動による支出推計
月間支出額×年間支出回数</t>
    <rPh sb="0" eb="2">
      <t>ジギョウ</t>
    </rPh>
    <rPh sb="2" eb="4">
      <t>カツドウ</t>
    </rPh>
    <rPh sb="7" eb="9">
      <t>シシュツ</t>
    </rPh>
    <rPh sb="9" eb="11">
      <t>スイケイ</t>
    </rPh>
    <rPh sb="12" eb="14">
      <t>ゲッカン</t>
    </rPh>
    <rPh sb="14" eb="16">
      <t>シシュツ</t>
    </rPh>
    <rPh sb="16" eb="17">
      <t>ガク</t>
    </rPh>
    <rPh sb="18" eb="20">
      <t>ネンカン</t>
    </rPh>
    <rPh sb="20" eb="22">
      <t>シシュツ</t>
    </rPh>
    <rPh sb="22" eb="24">
      <t>カイスウ</t>
    </rPh>
    <phoneticPr fontId="3"/>
  </si>
  <si>
    <t>事業費</t>
    <rPh sb="0" eb="3">
      <t>ジギョウヒ</t>
    </rPh>
    <phoneticPr fontId="3"/>
  </si>
  <si>
    <t>給食費</t>
    <rPh sb="0" eb="3">
      <t>キュウショクヒ</t>
    </rPh>
    <phoneticPr fontId="8"/>
  </si>
  <si>
    <t>食材及び食品、外部委託の場合は材料費</t>
    <rPh sb="0" eb="2">
      <t>ショクザイ</t>
    </rPh>
    <rPh sb="2" eb="3">
      <t>オヨ</t>
    </rPh>
    <rPh sb="4" eb="6">
      <t>ショクヒン</t>
    </rPh>
    <rPh sb="7" eb="9">
      <t>ガイブ</t>
    </rPh>
    <rPh sb="9" eb="11">
      <t>イタク</t>
    </rPh>
    <rPh sb="12" eb="14">
      <t>バアイ</t>
    </rPh>
    <rPh sb="15" eb="18">
      <t>ザイリョウヒ</t>
    </rPh>
    <phoneticPr fontId="3"/>
  </si>
  <si>
    <t>介護用品費</t>
    <rPh sb="0" eb="2">
      <t>カイゴ</t>
    </rPh>
    <rPh sb="2" eb="4">
      <t>ヨウヒン</t>
    </rPh>
    <rPh sb="4" eb="5">
      <t>ヒ</t>
    </rPh>
    <phoneticPr fontId="8"/>
  </si>
  <si>
    <t>おむつ、タオル等の介護用品</t>
    <rPh sb="7" eb="8">
      <t>トウ</t>
    </rPh>
    <rPh sb="9" eb="11">
      <t>カイゴ</t>
    </rPh>
    <rPh sb="11" eb="13">
      <t>ヨウヒン</t>
    </rPh>
    <phoneticPr fontId="3"/>
  </si>
  <si>
    <t>医薬品費</t>
    <rPh sb="0" eb="3">
      <t>イヤクヒン</t>
    </rPh>
    <rPh sb="3" eb="4">
      <t>ヒ</t>
    </rPh>
    <phoneticPr fontId="8"/>
  </si>
  <si>
    <t>施設内の医療に要する医薬品</t>
    <rPh sb="0" eb="3">
      <t>シセツナイ</t>
    </rPh>
    <rPh sb="4" eb="6">
      <t>イリョウ</t>
    </rPh>
    <rPh sb="7" eb="8">
      <t>ヨウ</t>
    </rPh>
    <rPh sb="10" eb="13">
      <t>イヤクヒン</t>
    </rPh>
    <phoneticPr fontId="3"/>
  </si>
  <si>
    <t>診療・療養等材料費</t>
    <rPh sb="0" eb="2">
      <t>シンリョウ</t>
    </rPh>
    <rPh sb="3" eb="5">
      <t>リョウヨウ</t>
    </rPh>
    <rPh sb="5" eb="6">
      <t>トウ</t>
    </rPh>
    <rPh sb="6" eb="9">
      <t>ザイリョウヒ</t>
    </rPh>
    <phoneticPr fontId="8"/>
  </si>
  <si>
    <t>カテーテル、包帯、ガーゼなど診療・衛生材料</t>
    <rPh sb="6" eb="8">
      <t>ホウタイ</t>
    </rPh>
    <rPh sb="14" eb="16">
      <t>シンリョウ</t>
    </rPh>
    <rPh sb="17" eb="19">
      <t>エイセイ</t>
    </rPh>
    <rPh sb="19" eb="21">
      <t>ザイリョウ</t>
    </rPh>
    <phoneticPr fontId="3"/>
  </si>
  <si>
    <t>保健衛生費</t>
    <rPh sb="0" eb="2">
      <t>ホケン</t>
    </rPh>
    <rPh sb="2" eb="5">
      <t>エイセイヒ</t>
    </rPh>
    <phoneticPr fontId="8"/>
  </si>
  <si>
    <t>入所者の健康診断、施設内の消毒</t>
    <rPh sb="0" eb="3">
      <t>ニュウショシャ</t>
    </rPh>
    <rPh sb="4" eb="6">
      <t>ケンコウ</t>
    </rPh>
    <rPh sb="6" eb="8">
      <t>シンダン</t>
    </rPh>
    <rPh sb="9" eb="11">
      <t>シセツ</t>
    </rPh>
    <rPh sb="11" eb="12">
      <t>ナイ</t>
    </rPh>
    <rPh sb="13" eb="15">
      <t>ショウドク</t>
    </rPh>
    <phoneticPr fontId="3"/>
  </si>
  <si>
    <t>医療費</t>
    <rPh sb="0" eb="3">
      <t>イリョウヒ</t>
    </rPh>
    <phoneticPr fontId="8"/>
  </si>
  <si>
    <t>医療機関で診療等を受けた場合の診療報酬等</t>
    <rPh sb="0" eb="2">
      <t>イリョウ</t>
    </rPh>
    <rPh sb="2" eb="4">
      <t>キカン</t>
    </rPh>
    <rPh sb="5" eb="7">
      <t>シンリョウ</t>
    </rPh>
    <rPh sb="7" eb="8">
      <t>トウ</t>
    </rPh>
    <rPh sb="9" eb="10">
      <t>ウ</t>
    </rPh>
    <rPh sb="12" eb="14">
      <t>バアイ</t>
    </rPh>
    <rPh sb="15" eb="17">
      <t>シンリョウ</t>
    </rPh>
    <rPh sb="17" eb="19">
      <t>ホウシュウ</t>
    </rPh>
    <rPh sb="19" eb="20">
      <t>トウ</t>
    </rPh>
    <phoneticPr fontId="3"/>
  </si>
  <si>
    <t>被服費</t>
    <rPh sb="0" eb="3">
      <t>ヒフクヒ</t>
    </rPh>
    <phoneticPr fontId="8"/>
  </si>
  <si>
    <t>入所者の衣類等</t>
    <rPh sb="0" eb="3">
      <t>ニュウショシャ</t>
    </rPh>
    <rPh sb="4" eb="6">
      <t>イルイ</t>
    </rPh>
    <rPh sb="6" eb="7">
      <t>トウ</t>
    </rPh>
    <phoneticPr fontId="3"/>
  </si>
  <si>
    <t>教養娯楽費</t>
    <rPh sb="0" eb="2">
      <t>キョウヨウ</t>
    </rPh>
    <rPh sb="2" eb="5">
      <t>ゴラクヒ</t>
    </rPh>
    <phoneticPr fontId="8"/>
  </si>
  <si>
    <t>新聞雑誌等の購読、娯楽用品の購入</t>
    <rPh sb="0" eb="2">
      <t>シンブン</t>
    </rPh>
    <rPh sb="2" eb="4">
      <t>ザッシ</t>
    </rPh>
    <rPh sb="4" eb="5">
      <t>トウ</t>
    </rPh>
    <rPh sb="6" eb="8">
      <t>コウドク</t>
    </rPh>
    <rPh sb="9" eb="11">
      <t>ゴラク</t>
    </rPh>
    <rPh sb="11" eb="13">
      <t>ヨウヒン</t>
    </rPh>
    <rPh sb="14" eb="16">
      <t>コウニュウ</t>
    </rPh>
    <phoneticPr fontId="3"/>
  </si>
  <si>
    <t>日用品費</t>
    <rPh sb="0" eb="3">
      <t>ニチヨウヒン</t>
    </rPh>
    <rPh sb="3" eb="4">
      <t>ヒ</t>
    </rPh>
    <phoneticPr fontId="8"/>
  </si>
  <si>
    <t>身のまわり品</t>
    <rPh sb="0" eb="1">
      <t>ミ</t>
    </rPh>
    <rPh sb="5" eb="6">
      <t>ヒン</t>
    </rPh>
    <phoneticPr fontId="3"/>
  </si>
  <si>
    <t>水道光熱費</t>
    <rPh sb="0" eb="2">
      <t>スイドウ</t>
    </rPh>
    <rPh sb="2" eb="5">
      <t>コウネツヒ</t>
    </rPh>
    <phoneticPr fontId="8"/>
  </si>
  <si>
    <t>入所者に直接必要な電気、ガス、水道等</t>
    <rPh sb="0" eb="3">
      <t>ニュウショシャ</t>
    </rPh>
    <rPh sb="4" eb="6">
      <t>チョクセツ</t>
    </rPh>
    <rPh sb="6" eb="8">
      <t>ヒツヨウ</t>
    </rPh>
    <rPh sb="9" eb="11">
      <t>デンキ</t>
    </rPh>
    <rPh sb="15" eb="17">
      <t>スイドウ</t>
    </rPh>
    <rPh sb="17" eb="18">
      <t>トウ</t>
    </rPh>
    <phoneticPr fontId="3"/>
  </si>
  <si>
    <t>燃料費</t>
    <rPh sb="0" eb="3">
      <t>ネンリョウヒ</t>
    </rPh>
    <phoneticPr fontId="8"/>
  </si>
  <si>
    <t>入所者に直接必要な灯油、重油等</t>
    <rPh sb="0" eb="3">
      <t>ニュウショシャ</t>
    </rPh>
    <rPh sb="4" eb="6">
      <t>チョクセツ</t>
    </rPh>
    <rPh sb="6" eb="8">
      <t>ヒツヨウ</t>
    </rPh>
    <rPh sb="9" eb="11">
      <t>トウユ</t>
    </rPh>
    <rPh sb="12" eb="14">
      <t>ジュウユ</t>
    </rPh>
    <rPh sb="14" eb="15">
      <t>トウ</t>
    </rPh>
    <phoneticPr fontId="3"/>
  </si>
  <si>
    <t>消耗器具備品費</t>
    <rPh sb="0" eb="2">
      <t>ショウモウ</t>
    </rPh>
    <rPh sb="2" eb="4">
      <t>キグ</t>
    </rPh>
    <rPh sb="4" eb="7">
      <t>ビヒンヒ</t>
    </rPh>
    <phoneticPr fontId="8"/>
  </si>
  <si>
    <t>入所者に直接必要な介護用品以外の消耗品</t>
    <rPh sb="0" eb="3">
      <t>ニュウショシャ</t>
    </rPh>
    <rPh sb="4" eb="6">
      <t>チョクセツ</t>
    </rPh>
    <rPh sb="6" eb="8">
      <t>ヒツヨウ</t>
    </rPh>
    <rPh sb="9" eb="11">
      <t>カイゴ</t>
    </rPh>
    <rPh sb="11" eb="13">
      <t>ヨウヒン</t>
    </rPh>
    <rPh sb="13" eb="15">
      <t>イガイ</t>
    </rPh>
    <rPh sb="16" eb="19">
      <t>ショウモウヒン</t>
    </rPh>
    <phoneticPr fontId="3"/>
  </si>
  <si>
    <t>保険料</t>
    <rPh sb="0" eb="3">
      <t>ホケンリョウ</t>
    </rPh>
    <phoneticPr fontId="8"/>
  </si>
  <si>
    <t>入所者に対する生命保険、損害保険料</t>
    <rPh sb="0" eb="3">
      <t>ニュウショシャ</t>
    </rPh>
    <rPh sb="4" eb="5">
      <t>タイ</t>
    </rPh>
    <rPh sb="7" eb="9">
      <t>セイメイ</t>
    </rPh>
    <rPh sb="9" eb="11">
      <t>ホケン</t>
    </rPh>
    <rPh sb="12" eb="14">
      <t>ソンガイ</t>
    </rPh>
    <rPh sb="14" eb="17">
      <t>ホケンリョウ</t>
    </rPh>
    <phoneticPr fontId="3"/>
  </si>
  <si>
    <t>賃借料</t>
    <rPh sb="0" eb="3">
      <t>チンシャクリョウ</t>
    </rPh>
    <phoneticPr fontId="8"/>
  </si>
  <si>
    <t>入所者が利用する器具及び備品等のリース料</t>
    <rPh sb="0" eb="3">
      <t>ニュウショシャ</t>
    </rPh>
    <rPh sb="4" eb="6">
      <t>リヨウ</t>
    </rPh>
    <rPh sb="8" eb="10">
      <t>キグ</t>
    </rPh>
    <rPh sb="10" eb="11">
      <t>オヨ</t>
    </rPh>
    <rPh sb="12" eb="14">
      <t>ビヒン</t>
    </rPh>
    <rPh sb="14" eb="15">
      <t>トウ</t>
    </rPh>
    <rPh sb="19" eb="20">
      <t>リョウ</t>
    </rPh>
    <phoneticPr fontId="3"/>
  </si>
  <si>
    <t>葬祭費</t>
    <rPh sb="0" eb="3">
      <t>ソウサイヒ</t>
    </rPh>
    <phoneticPr fontId="8"/>
  </si>
  <si>
    <t>葬祭に要する費用</t>
    <rPh sb="0" eb="2">
      <t>ソウサイ</t>
    </rPh>
    <rPh sb="3" eb="4">
      <t>ヨウ</t>
    </rPh>
    <rPh sb="6" eb="8">
      <t>ヒヨウ</t>
    </rPh>
    <phoneticPr fontId="3"/>
  </si>
  <si>
    <t>車輌費</t>
    <rPh sb="0" eb="2">
      <t>シャリョウ</t>
    </rPh>
    <rPh sb="2" eb="3">
      <t>ヒ</t>
    </rPh>
    <phoneticPr fontId="8"/>
  </si>
  <si>
    <t>送迎用自動車等の燃料費、車輌検査等</t>
    <rPh sb="0" eb="3">
      <t>ソウゲイヨウ</t>
    </rPh>
    <rPh sb="3" eb="6">
      <t>ジドウシャ</t>
    </rPh>
    <rPh sb="6" eb="7">
      <t>トウ</t>
    </rPh>
    <rPh sb="8" eb="11">
      <t>ネンリョウヒ</t>
    </rPh>
    <rPh sb="12" eb="14">
      <t>シャリョウ</t>
    </rPh>
    <rPh sb="14" eb="16">
      <t>ケンサ</t>
    </rPh>
    <rPh sb="16" eb="17">
      <t>トウ</t>
    </rPh>
    <phoneticPr fontId="3"/>
  </si>
  <si>
    <t>○○費</t>
    <rPh sb="2" eb="3">
      <t>ヒ</t>
    </rPh>
    <phoneticPr fontId="8"/>
  </si>
  <si>
    <t>事業費計</t>
    <rPh sb="0" eb="3">
      <t>ジギョウヒ</t>
    </rPh>
    <rPh sb="3" eb="4">
      <t>ケイ</t>
    </rPh>
    <phoneticPr fontId="3"/>
  </si>
  <si>
    <t>事務費</t>
    <rPh sb="0" eb="3">
      <t>ジムヒ</t>
    </rPh>
    <phoneticPr fontId="3"/>
  </si>
  <si>
    <t>福利厚生費</t>
    <rPh sb="0" eb="2">
      <t>フクリ</t>
    </rPh>
    <rPh sb="2" eb="5">
      <t>コウセイヒ</t>
    </rPh>
    <phoneticPr fontId="8"/>
  </si>
  <si>
    <t>職員の健康診断その他福利厚生</t>
    <rPh sb="0" eb="2">
      <t>ショクイン</t>
    </rPh>
    <rPh sb="3" eb="5">
      <t>ケンコウ</t>
    </rPh>
    <rPh sb="5" eb="7">
      <t>シンダン</t>
    </rPh>
    <rPh sb="9" eb="10">
      <t>タ</t>
    </rPh>
    <rPh sb="10" eb="12">
      <t>フクリ</t>
    </rPh>
    <rPh sb="12" eb="14">
      <t>コウセイ</t>
    </rPh>
    <phoneticPr fontId="3"/>
  </si>
  <si>
    <t>職員被服費</t>
    <rPh sb="0" eb="2">
      <t>ショクイン</t>
    </rPh>
    <rPh sb="2" eb="5">
      <t>ヒフクヒ</t>
    </rPh>
    <phoneticPr fontId="8"/>
  </si>
  <si>
    <t>職員に支給又は貸与する衣類の購入、洗濯等</t>
    <rPh sb="0" eb="2">
      <t>ショクイン</t>
    </rPh>
    <rPh sb="3" eb="5">
      <t>シキュウ</t>
    </rPh>
    <rPh sb="5" eb="6">
      <t>マタ</t>
    </rPh>
    <rPh sb="7" eb="9">
      <t>タイヨ</t>
    </rPh>
    <rPh sb="11" eb="13">
      <t>イルイ</t>
    </rPh>
    <rPh sb="14" eb="16">
      <t>コウニュウ</t>
    </rPh>
    <rPh sb="17" eb="19">
      <t>センタク</t>
    </rPh>
    <rPh sb="19" eb="20">
      <t>トウ</t>
    </rPh>
    <phoneticPr fontId="3"/>
  </si>
  <si>
    <t>旅費交通費</t>
    <rPh sb="0" eb="2">
      <t>リョヒ</t>
    </rPh>
    <rPh sb="2" eb="5">
      <t>コウツウヒ</t>
    </rPh>
    <phoneticPr fontId="8"/>
  </si>
  <si>
    <t>職員の出張旅費、交通費</t>
    <rPh sb="0" eb="2">
      <t>ショクイン</t>
    </rPh>
    <rPh sb="3" eb="5">
      <t>シュッチョウ</t>
    </rPh>
    <rPh sb="5" eb="7">
      <t>リョヒ</t>
    </rPh>
    <rPh sb="8" eb="11">
      <t>コウツウヒ</t>
    </rPh>
    <phoneticPr fontId="3"/>
  </si>
  <si>
    <t>研修研究費</t>
    <rPh sb="0" eb="2">
      <t>ケンシュウ</t>
    </rPh>
    <rPh sb="2" eb="5">
      <t>ケンキュウヒ</t>
    </rPh>
    <phoneticPr fontId="8"/>
  </si>
  <si>
    <t>教育訓練に直接要する費用（旅費含む）</t>
    <rPh sb="0" eb="2">
      <t>キョウイク</t>
    </rPh>
    <rPh sb="2" eb="4">
      <t>クンレン</t>
    </rPh>
    <rPh sb="5" eb="7">
      <t>チョクセツ</t>
    </rPh>
    <rPh sb="7" eb="8">
      <t>ヨウ</t>
    </rPh>
    <rPh sb="10" eb="12">
      <t>ヒヨウ</t>
    </rPh>
    <rPh sb="13" eb="15">
      <t>リョヒ</t>
    </rPh>
    <rPh sb="15" eb="16">
      <t>フク</t>
    </rPh>
    <phoneticPr fontId="3"/>
  </si>
  <si>
    <t>事務消耗品費</t>
    <rPh sb="0" eb="2">
      <t>ジム</t>
    </rPh>
    <rPh sb="2" eb="5">
      <t>ショウモウヒン</t>
    </rPh>
    <rPh sb="5" eb="6">
      <t>ヒ</t>
    </rPh>
    <phoneticPr fontId="8"/>
  </si>
  <si>
    <t>事務用に必要な消耗品、器具什器</t>
    <rPh sb="0" eb="3">
      <t>ジムヨウ</t>
    </rPh>
    <rPh sb="4" eb="6">
      <t>ヒツヨウ</t>
    </rPh>
    <rPh sb="7" eb="10">
      <t>ショウモウヒン</t>
    </rPh>
    <rPh sb="11" eb="13">
      <t>キグ</t>
    </rPh>
    <rPh sb="13" eb="15">
      <t>ジュウキ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</si>
  <si>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8"/>
  </si>
  <si>
    <t>事務に必要な書類、関係資料などの印刷、製本</t>
    <rPh sb="0" eb="2">
      <t>ジム</t>
    </rPh>
    <rPh sb="3" eb="5">
      <t>ヒツヨウ</t>
    </rPh>
    <rPh sb="6" eb="8">
      <t>ショルイ</t>
    </rPh>
    <rPh sb="9" eb="11">
      <t>カンケイ</t>
    </rPh>
    <rPh sb="11" eb="13">
      <t>シリョウ</t>
    </rPh>
    <rPh sb="16" eb="18">
      <t>インサツ</t>
    </rPh>
    <rPh sb="19" eb="21">
      <t>セイホン</t>
    </rPh>
    <phoneticPr fontId="3"/>
  </si>
  <si>
    <t>事務用の電気、ガス、水道等</t>
    <rPh sb="0" eb="3">
      <t>ジムヨウ</t>
    </rPh>
    <rPh sb="4" eb="6">
      <t>デンキ</t>
    </rPh>
    <rPh sb="10" eb="12">
      <t>スイドウ</t>
    </rPh>
    <rPh sb="12" eb="13">
      <t>トウ</t>
    </rPh>
    <phoneticPr fontId="3"/>
  </si>
  <si>
    <t>事務用の灯油、重油等</t>
    <rPh sb="0" eb="3">
      <t>ジムヨウ</t>
    </rPh>
    <rPh sb="4" eb="6">
      <t>トウユ</t>
    </rPh>
    <rPh sb="7" eb="9">
      <t>ジュウユ</t>
    </rPh>
    <rPh sb="9" eb="10">
      <t>トウ</t>
    </rPh>
    <phoneticPr fontId="3"/>
  </si>
  <si>
    <t>修繕費</t>
    <rPh sb="0" eb="3">
      <t>シュウゼンヒ</t>
    </rPh>
    <phoneticPr fontId="8"/>
  </si>
  <si>
    <t>建物、器具、備品の修繕、模様替</t>
    <rPh sb="0" eb="2">
      <t>タテモノ</t>
    </rPh>
    <rPh sb="3" eb="5">
      <t>キグ</t>
    </rPh>
    <rPh sb="6" eb="8">
      <t>ビヒン</t>
    </rPh>
    <rPh sb="9" eb="11">
      <t>シュウゼン</t>
    </rPh>
    <rPh sb="12" eb="15">
      <t>モヨウガ</t>
    </rPh>
    <phoneticPr fontId="3"/>
  </si>
  <si>
    <t>通信運搬費</t>
    <rPh sb="0" eb="2">
      <t>ツウシン</t>
    </rPh>
    <rPh sb="2" eb="5">
      <t>ウンパンヒ</t>
    </rPh>
    <phoneticPr fontId="8"/>
  </si>
  <si>
    <t>電話の使用料、インターネット接続、切手代</t>
    <rPh sb="0" eb="2">
      <t>デンワ</t>
    </rPh>
    <rPh sb="3" eb="6">
      <t>シヨウリョウ</t>
    </rPh>
    <rPh sb="14" eb="16">
      <t>セツゾク</t>
    </rPh>
    <rPh sb="17" eb="20">
      <t>キッテダイ</t>
    </rPh>
    <phoneticPr fontId="3"/>
  </si>
  <si>
    <t>会議費</t>
    <rPh sb="0" eb="3">
      <t>カイギヒ</t>
    </rPh>
    <phoneticPr fontId="8"/>
  </si>
  <si>
    <t>会議時における茶菓子、食事代</t>
    <rPh sb="0" eb="1">
      <t>カイ</t>
    </rPh>
    <rPh sb="2" eb="3">
      <t>ジ</t>
    </rPh>
    <rPh sb="7" eb="10">
      <t>チャガシ</t>
    </rPh>
    <rPh sb="11" eb="14">
      <t>ショクジダイ</t>
    </rPh>
    <phoneticPr fontId="3"/>
  </si>
  <si>
    <t>広報費</t>
    <rPh sb="0" eb="3">
      <t>コウホウヒ</t>
    </rPh>
    <phoneticPr fontId="8"/>
  </si>
  <si>
    <t>施設の広告料、パンフレット、機関誌、広報誌</t>
    <rPh sb="0" eb="2">
      <t>シセツ</t>
    </rPh>
    <rPh sb="3" eb="5">
      <t>コウコク</t>
    </rPh>
    <rPh sb="5" eb="6">
      <t>リョウ</t>
    </rPh>
    <rPh sb="14" eb="17">
      <t>キカンシ</t>
    </rPh>
    <rPh sb="18" eb="21">
      <t>コウホウシ</t>
    </rPh>
    <phoneticPr fontId="3"/>
  </si>
  <si>
    <t>業務委託費</t>
    <rPh sb="0" eb="2">
      <t>ギョウム</t>
    </rPh>
    <rPh sb="2" eb="5">
      <t>イタクヒ</t>
    </rPh>
    <phoneticPr fontId="8"/>
  </si>
  <si>
    <t>洗濯委託費</t>
    <rPh sb="0" eb="2">
      <t>センタク</t>
    </rPh>
    <rPh sb="2" eb="5">
      <t>イタクヒ</t>
    </rPh>
    <phoneticPr fontId="8"/>
  </si>
  <si>
    <t>清掃委託費</t>
    <rPh sb="0" eb="2">
      <t>セイソウ</t>
    </rPh>
    <rPh sb="2" eb="5">
      <t>イタクヒ</t>
    </rPh>
    <phoneticPr fontId="8"/>
  </si>
  <si>
    <t>夜間警備委託費</t>
    <rPh sb="0" eb="2">
      <t>ヤカン</t>
    </rPh>
    <rPh sb="2" eb="4">
      <t>ケイビ</t>
    </rPh>
    <rPh sb="4" eb="6">
      <t>イタク</t>
    </rPh>
    <rPh sb="6" eb="7">
      <t>ヒ</t>
    </rPh>
    <phoneticPr fontId="8"/>
  </si>
  <si>
    <t>給食委託費</t>
    <rPh sb="0" eb="2">
      <t>キュウショク</t>
    </rPh>
    <rPh sb="2" eb="4">
      <t>イタク</t>
    </rPh>
    <rPh sb="4" eb="5">
      <t>ヒ</t>
    </rPh>
    <phoneticPr fontId="8"/>
  </si>
  <si>
    <t>寝具委託費</t>
    <rPh sb="0" eb="2">
      <t>シング</t>
    </rPh>
    <rPh sb="2" eb="5">
      <t>イタクヒ</t>
    </rPh>
    <phoneticPr fontId="8"/>
  </si>
  <si>
    <t>建物管理委託費</t>
    <rPh sb="0" eb="2">
      <t>タテモノ</t>
    </rPh>
    <rPh sb="2" eb="4">
      <t>カンリ</t>
    </rPh>
    <rPh sb="4" eb="6">
      <t>イタク</t>
    </rPh>
    <rPh sb="6" eb="7">
      <t>ヒ</t>
    </rPh>
    <phoneticPr fontId="8"/>
  </si>
  <si>
    <t>○○委託費</t>
    <rPh sb="2" eb="5">
      <t>イタクヒ</t>
    </rPh>
    <phoneticPr fontId="3"/>
  </si>
  <si>
    <t>手数料</t>
    <rPh sb="0" eb="3">
      <t>テスウリョウ</t>
    </rPh>
    <phoneticPr fontId="8"/>
  </si>
  <si>
    <t>役務提供にかかる支出のうち業務委託費以外</t>
    <rPh sb="0" eb="2">
      <t>エキム</t>
    </rPh>
    <rPh sb="2" eb="4">
      <t>テイキョウ</t>
    </rPh>
    <rPh sb="8" eb="10">
      <t>シシュツ</t>
    </rPh>
    <rPh sb="13" eb="15">
      <t>ギョウム</t>
    </rPh>
    <rPh sb="15" eb="18">
      <t>イタクヒ</t>
    </rPh>
    <rPh sb="18" eb="20">
      <t>イガイ</t>
    </rPh>
    <phoneticPr fontId="3"/>
  </si>
  <si>
    <t>生命保険料、建物、器具等にかかる損害保険料</t>
    <rPh sb="0" eb="2">
      <t>セイメイ</t>
    </rPh>
    <rPh sb="2" eb="5">
      <t>ホケンリョウ</t>
    </rPh>
    <rPh sb="6" eb="8">
      <t>タテモノ</t>
    </rPh>
    <rPh sb="9" eb="11">
      <t>キグ</t>
    </rPh>
    <rPh sb="11" eb="12">
      <t>トウ</t>
    </rPh>
    <rPh sb="16" eb="18">
      <t>ソンガイ</t>
    </rPh>
    <rPh sb="18" eb="21">
      <t>ホケンリョウ</t>
    </rPh>
    <phoneticPr fontId="3"/>
  </si>
  <si>
    <t>器機等のリース料、レンタル料</t>
    <rPh sb="0" eb="2">
      <t>キキ</t>
    </rPh>
    <rPh sb="2" eb="3">
      <t>トウ</t>
    </rPh>
    <rPh sb="7" eb="8">
      <t>リョウ</t>
    </rPh>
    <rPh sb="13" eb="14">
      <t>リョウ</t>
    </rPh>
    <phoneticPr fontId="3"/>
  </si>
  <si>
    <t>土地・建物賃借料</t>
    <rPh sb="0" eb="2">
      <t>トチ</t>
    </rPh>
    <rPh sb="3" eb="5">
      <t>タテモノ</t>
    </rPh>
    <rPh sb="5" eb="8">
      <t>チンシャクリョウ</t>
    </rPh>
    <phoneticPr fontId="8"/>
  </si>
  <si>
    <t>土地、建物等の賃借料</t>
    <rPh sb="0" eb="2">
      <t>トチ</t>
    </rPh>
    <rPh sb="3" eb="5">
      <t>タテモノ</t>
    </rPh>
    <rPh sb="5" eb="6">
      <t>トウ</t>
    </rPh>
    <rPh sb="7" eb="10">
      <t>チンシャクリョウ</t>
    </rPh>
    <phoneticPr fontId="3"/>
  </si>
  <si>
    <t>租税公課</t>
    <rPh sb="0" eb="2">
      <t>ソゼイ</t>
    </rPh>
    <rPh sb="2" eb="4">
      <t>コウカ</t>
    </rPh>
    <phoneticPr fontId="8"/>
  </si>
  <si>
    <t>固定資産税、印紙税、自動車税</t>
    <rPh sb="0" eb="4">
      <t>コテイシサン</t>
    </rPh>
    <rPh sb="4" eb="5">
      <t>ゼイ</t>
    </rPh>
    <rPh sb="6" eb="9">
      <t>インシゼイ</t>
    </rPh>
    <rPh sb="10" eb="13">
      <t>ジドウシャ</t>
    </rPh>
    <rPh sb="13" eb="14">
      <t>ゼイ</t>
    </rPh>
    <phoneticPr fontId="3"/>
  </si>
  <si>
    <t>保守料</t>
    <rPh sb="0" eb="3">
      <t>ホシュリョウ</t>
    </rPh>
    <phoneticPr fontId="8"/>
  </si>
  <si>
    <t>建物、各種機器等の保守・点検料</t>
    <rPh sb="0" eb="2">
      <t>タテモノ</t>
    </rPh>
    <rPh sb="3" eb="5">
      <t>カクシュ</t>
    </rPh>
    <rPh sb="5" eb="7">
      <t>キキ</t>
    </rPh>
    <rPh sb="7" eb="8">
      <t>トウ</t>
    </rPh>
    <rPh sb="9" eb="11">
      <t>ホシュ</t>
    </rPh>
    <rPh sb="12" eb="14">
      <t>テンケン</t>
    </rPh>
    <rPh sb="14" eb="15">
      <t>リョウ</t>
    </rPh>
    <phoneticPr fontId="3"/>
  </si>
  <si>
    <t>渉外費</t>
    <rPh sb="0" eb="3">
      <t>ショウガイヒ</t>
    </rPh>
    <phoneticPr fontId="8"/>
  </si>
  <si>
    <t>式典、慶弔等に要する支出</t>
    <rPh sb="0" eb="2">
      <t>シキテン</t>
    </rPh>
    <rPh sb="3" eb="5">
      <t>ケイチョウ</t>
    </rPh>
    <rPh sb="5" eb="6">
      <t>トウ</t>
    </rPh>
    <rPh sb="7" eb="8">
      <t>ヨウ</t>
    </rPh>
    <rPh sb="10" eb="12">
      <t>シシュツ</t>
    </rPh>
    <phoneticPr fontId="3"/>
  </si>
  <si>
    <t>諸会費</t>
    <rPh sb="0" eb="3">
      <t>ショカイヒ</t>
    </rPh>
    <phoneticPr fontId="8"/>
  </si>
  <si>
    <t>各種組織への加盟等に伴う会費、負担金等</t>
    <rPh sb="0" eb="2">
      <t>カクシュ</t>
    </rPh>
    <rPh sb="2" eb="4">
      <t>ソシキ</t>
    </rPh>
    <rPh sb="6" eb="8">
      <t>カメイ</t>
    </rPh>
    <rPh sb="8" eb="9">
      <t>トウ</t>
    </rPh>
    <rPh sb="10" eb="11">
      <t>トモナ</t>
    </rPh>
    <rPh sb="12" eb="14">
      <t>カイヒ</t>
    </rPh>
    <rPh sb="15" eb="18">
      <t>フタンキン</t>
    </rPh>
    <rPh sb="18" eb="19">
      <t>トウ</t>
    </rPh>
    <phoneticPr fontId="3"/>
  </si>
  <si>
    <t>事務費計</t>
    <rPh sb="0" eb="3">
      <t>ジムヒ</t>
    </rPh>
    <rPh sb="3" eb="4">
      <t>ケイ</t>
    </rPh>
    <phoneticPr fontId="3"/>
  </si>
  <si>
    <t>様式４－５－２</t>
    <rPh sb="0" eb="2">
      <t>ヨウシキ</t>
    </rPh>
    <phoneticPr fontId="3"/>
  </si>
  <si>
    <t>■　借入金償還計画表（土地取得資金）</t>
    <rPh sb="2" eb="5">
      <t>カリイレキン</t>
    </rPh>
    <rPh sb="5" eb="7">
      <t>ショウカン</t>
    </rPh>
    <rPh sb="7" eb="10">
      <t>ケイカクヒョウ</t>
    </rPh>
    <rPh sb="11" eb="13">
      <t>トチ</t>
    </rPh>
    <rPh sb="13" eb="15">
      <t>シュトク</t>
    </rPh>
    <rPh sb="15" eb="17">
      <t>シキン</t>
    </rPh>
    <phoneticPr fontId="3"/>
  </si>
  <si>
    <t>No</t>
    <phoneticPr fontId="3"/>
  </si>
  <si>
    <t>借入（第１回）</t>
    <rPh sb="0" eb="2">
      <t>カリイレ</t>
    </rPh>
    <rPh sb="3" eb="4">
      <t>ダイ</t>
    </rPh>
    <rPh sb="5" eb="6">
      <t>カイ</t>
    </rPh>
    <phoneticPr fontId="3"/>
  </si>
  <si>
    <t>借入（第２回）</t>
    <rPh sb="0" eb="2">
      <t>カリイレ</t>
    </rPh>
    <rPh sb="3" eb="4">
      <t>ダイ</t>
    </rPh>
    <rPh sb="5" eb="6">
      <t>カイ</t>
    </rPh>
    <phoneticPr fontId="3"/>
  </si>
  <si>
    <t>借入（第３回）</t>
    <rPh sb="0" eb="2">
      <t>カリイレ</t>
    </rPh>
    <rPh sb="3" eb="4">
      <t>ダイ</t>
    </rPh>
    <rPh sb="5" eb="6">
      <t>カイ</t>
    </rPh>
    <phoneticPr fontId="3"/>
  </si>
  <si>
    <t>借入（第４回）</t>
    <rPh sb="0" eb="2">
      <t>カリイレ</t>
    </rPh>
    <rPh sb="3" eb="4">
      <t>ダイ</t>
    </rPh>
    <rPh sb="5" eb="6">
      <t>カイ</t>
    </rPh>
    <phoneticPr fontId="3"/>
  </si>
  <si>
    <t>借入金使途</t>
    <rPh sb="0" eb="5">
      <t>カリイレキンシト</t>
    </rPh>
    <phoneticPr fontId="3"/>
  </si>
  <si>
    <t>借入先</t>
    <rPh sb="0" eb="2">
      <t>カリイレ</t>
    </rPh>
    <rPh sb="2" eb="3">
      <t>サキ</t>
    </rPh>
    <phoneticPr fontId="3"/>
  </si>
  <si>
    <t>○○○銀行</t>
    <rPh sb="3" eb="5">
      <t>ギンコウ</t>
    </rPh>
    <phoneticPr fontId="3"/>
  </si>
  <si>
    <t>借入額</t>
    <rPh sb="0" eb="3">
      <t>カリイレガク</t>
    </rPh>
    <phoneticPr fontId="3"/>
  </si>
  <si>
    <t>計算開始年度</t>
    <rPh sb="0" eb="2">
      <t>ケイサン</t>
    </rPh>
    <rPh sb="2" eb="4">
      <t>カイシ</t>
    </rPh>
    <rPh sb="4" eb="6">
      <t>ネンド</t>
    </rPh>
    <phoneticPr fontId="3"/>
  </si>
  <si>
    <t>借入予定年度</t>
    <rPh sb="0" eb="2">
      <t>カリイレ</t>
    </rPh>
    <rPh sb="2" eb="4">
      <t>ヨテイ</t>
    </rPh>
    <rPh sb="4" eb="6">
      <t>ネンド</t>
    </rPh>
    <phoneticPr fontId="3"/>
  </si>
  <si>
    <t>償還開始年度</t>
    <rPh sb="0" eb="2">
      <t>ショウカン</t>
    </rPh>
    <rPh sb="2" eb="4">
      <t>カイシ</t>
    </rPh>
    <rPh sb="4" eb="6">
      <t>ネンド</t>
    </rPh>
    <phoneticPr fontId="3"/>
  </si>
  <si>
    <t>償還年数</t>
    <rPh sb="0" eb="2">
      <t>ショウカン</t>
    </rPh>
    <rPh sb="2" eb="4">
      <t>ネンスウ</t>
    </rPh>
    <phoneticPr fontId="3"/>
  </si>
  <si>
    <t>年</t>
    <rPh sb="0" eb="1">
      <t>ネン</t>
    </rPh>
    <phoneticPr fontId="3"/>
  </si>
  <si>
    <t>償還終了年度</t>
    <rPh sb="0" eb="2">
      <t>ショウカン</t>
    </rPh>
    <rPh sb="2" eb="4">
      <t>シュウリョウ</t>
    </rPh>
    <rPh sb="4" eb="6">
      <t>ネンド</t>
    </rPh>
    <phoneticPr fontId="3"/>
  </si>
  <si>
    <t>元金返済額</t>
    <rPh sb="0" eb="2">
      <t>ガンキン</t>
    </rPh>
    <rPh sb="2" eb="4">
      <t>ヘンサイ</t>
    </rPh>
    <rPh sb="4" eb="5">
      <t>ガク</t>
    </rPh>
    <phoneticPr fontId="3"/>
  </si>
  <si>
    <t>適用利率</t>
    <rPh sb="0" eb="2">
      <t>テキヨウ</t>
    </rPh>
    <rPh sb="2" eb="4">
      <t>リリツ</t>
    </rPh>
    <phoneticPr fontId="3"/>
  </si>
  <si>
    <t>％/年</t>
    <rPh sb="2" eb="3">
      <t>ネン</t>
    </rPh>
    <phoneticPr fontId="3"/>
  </si>
  <si>
    <t>未償還額</t>
    <rPh sb="0" eb="3">
      <t>ミショウカン</t>
    </rPh>
    <rPh sb="3" eb="4">
      <t>ガク</t>
    </rPh>
    <phoneticPr fontId="3"/>
  </si>
  <si>
    <t>償還額（元金・利息）</t>
    <rPh sb="0" eb="3">
      <t>ショウカンガク</t>
    </rPh>
    <rPh sb="4" eb="6">
      <t>ガンキン</t>
    </rPh>
    <rPh sb="7" eb="9">
      <t>リソク</t>
    </rPh>
    <phoneticPr fontId="3"/>
  </si>
  <si>
    <t>元金</t>
    <rPh sb="0" eb="2">
      <t>ガンキン</t>
    </rPh>
    <phoneticPr fontId="3"/>
  </si>
  <si>
    <t>利息</t>
    <rPh sb="0" eb="2">
      <t>リソク</t>
    </rPh>
    <phoneticPr fontId="3"/>
  </si>
  <si>
    <t>■　借入金償還計画表（建設資金）</t>
    <rPh sb="2" eb="5">
      <t>カリイレキン</t>
    </rPh>
    <rPh sb="5" eb="7">
      <t>ショウカン</t>
    </rPh>
    <rPh sb="7" eb="10">
      <t>ケイカクヒョウ</t>
    </rPh>
    <rPh sb="11" eb="13">
      <t>ケンセツ</t>
    </rPh>
    <rPh sb="13" eb="15">
      <t>シキン</t>
    </rPh>
    <phoneticPr fontId="3"/>
  </si>
  <si>
    <t>建設工事代金（１）</t>
    <rPh sb="0" eb="2">
      <t>ケンセツ</t>
    </rPh>
    <rPh sb="2" eb="4">
      <t>コウジ</t>
    </rPh>
    <rPh sb="4" eb="6">
      <t>ダイキン</t>
    </rPh>
    <phoneticPr fontId="3"/>
  </si>
  <si>
    <t>建設工事代金（２）</t>
    <rPh sb="0" eb="2">
      <t>ケンセツ</t>
    </rPh>
    <rPh sb="2" eb="4">
      <t>コウジ</t>
    </rPh>
    <rPh sb="4" eb="6">
      <t>ダイキン</t>
    </rPh>
    <phoneticPr fontId="3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</si>
  <si>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3"/>
  </si>
  <si>
    <t>○○信用金庫</t>
    <rPh sb="2" eb="4">
      <t>シンヨウ</t>
    </rPh>
    <rPh sb="4" eb="6">
      <t>キンコ</t>
    </rPh>
    <phoneticPr fontId="3"/>
  </si>
  <si>
    <t>■　借入金償還計画表（その他資金）</t>
    <rPh sb="2" eb="5">
      <t>カリイレキン</t>
    </rPh>
    <rPh sb="5" eb="7">
      <t>ショウカン</t>
    </rPh>
    <rPh sb="7" eb="10">
      <t>ケイカクヒョウ</t>
    </rPh>
    <rPh sb="13" eb="14">
      <t>タ</t>
    </rPh>
    <rPh sb="14" eb="16">
      <t>シキン</t>
    </rPh>
    <phoneticPr fontId="3"/>
  </si>
  <si>
    <t>事業開始年度</t>
    <rPh sb="0" eb="2">
      <t>ジギョウ</t>
    </rPh>
    <rPh sb="2" eb="4">
      <t>カイシ</t>
    </rPh>
    <rPh sb="4" eb="6">
      <t>ネンド</t>
    </rPh>
    <phoneticPr fontId="3"/>
  </si>
  <si>
    <t>居室区分</t>
    <rPh sb="0" eb="2">
      <t>キョシツ</t>
    </rPh>
    <rPh sb="2" eb="4">
      <t>クブン</t>
    </rPh>
    <phoneticPr fontId="3"/>
  </si>
  <si>
    <t>定員</t>
    <rPh sb="0" eb="2">
      <t>テイイン</t>
    </rPh>
    <phoneticPr fontId="3"/>
  </si>
  <si>
    <t>要介護度別内訳</t>
    <rPh sb="0" eb="3">
      <t>ヨウカイゴ</t>
    </rPh>
    <rPh sb="3" eb="4">
      <t>ド</t>
    </rPh>
    <rPh sb="4" eb="5">
      <t>ベツ</t>
    </rPh>
    <rPh sb="5" eb="7">
      <t>ウチワケ</t>
    </rPh>
    <phoneticPr fontId="3"/>
  </si>
  <si>
    <t>定員に対する平均稼動率</t>
    <rPh sb="0" eb="2">
      <t>テイイン</t>
    </rPh>
    <rPh sb="3" eb="4">
      <t>タイ</t>
    </rPh>
    <rPh sb="6" eb="8">
      <t>ヘイキン</t>
    </rPh>
    <rPh sb="8" eb="10">
      <t>カドウ</t>
    </rPh>
    <rPh sb="10" eb="11">
      <t>リツ</t>
    </rPh>
    <phoneticPr fontId="3"/>
  </si>
  <si>
    <t>年間収入回数</t>
    <rPh sb="0" eb="2">
      <t>ネンカン</t>
    </rPh>
    <rPh sb="2" eb="4">
      <t>シュウニュウ</t>
    </rPh>
    <rPh sb="4" eb="6">
      <t>カイスウ</t>
    </rPh>
    <phoneticPr fontId="3"/>
  </si>
  <si>
    <t>介護報酬（基本報酬）収入見込額
定員×介護度別割合×単位数×単位単価×月間稼働日数×平均稼動率×年間収入回数</t>
    <rPh sb="0" eb="2">
      <t>カイゴ</t>
    </rPh>
    <rPh sb="2" eb="4">
      <t>ホウシュウ</t>
    </rPh>
    <rPh sb="5" eb="7">
      <t>キホン</t>
    </rPh>
    <rPh sb="7" eb="9">
      <t>ホウシュウ</t>
    </rPh>
    <rPh sb="10" eb="12">
      <t>シュウニュウ</t>
    </rPh>
    <rPh sb="12" eb="14">
      <t>ミコミ</t>
    </rPh>
    <rPh sb="14" eb="15">
      <t>ガク</t>
    </rPh>
    <rPh sb="16" eb="18">
      <t>テイイン</t>
    </rPh>
    <rPh sb="19" eb="21">
      <t>カイゴ</t>
    </rPh>
    <rPh sb="21" eb="22">
      <t>ド</t>
    </rPh>
    <rPh sb="22" eb="23">
      <t>ベツ</t>
    </rPh>
    <rPh sb="23" eb="25">
      <t>ワリアイ</t>
    </rPh>
    <rPh sb="26" eb="28">
      <t>タンイ</t>
    </rPh>
    <rPh sb="28" eb="29">
      <t>スウ</t>
    </rPh>
    <rPh sb="30" eb="32">
      <t>タンイ</t>
    </rPh>
    <rPh sb="32" eb="34">
      <t>タンカ</t>
    </rPh>
    <rPh sb="35" eb="37">
      <t>ゲッカン</t>
    </rPh>
    <rPh sb="37" eb="39">
      <t>カドウ</t>
    </rPh>
    <rPh sb="39" eb="41">
      <t>ニッスウ</t>
    </rPh>
    <rPh sb="42" eb="44">
      <t>ヘイキン</t>
    </rPh>
    <rPh sb="44" eb="46">
      <t>カドウ</t>
    </rPh>
    <rPh sb="46" eb="47">
      <t>リツ</t>
    </rPh>
    <rPh sb="48" eb="50">
      <t>ネンカン</t>
    </rPh>
    <rPh sb="50" eb="52">
      <t>シュウニュウ</t>
    </rPh>
    <rPh sb="52" eb="54">
      <t>カイスウ</t>
    </rPh>
    <phoneticPr fontId="3"/>
  </si>
  <si>
    <t>入所者の介護度別割合</t>
    <rPh sb="0" eb="3">
      <t>ニュウショシャ</t>
    </rPh>
    <rPh sb="4" eb="6">
      <t>カイゴ</t>
    </rPh>
    <rPh sb="6" eb="7">
      <t>ド</t>
    </rPh>
    <rPh sb="7" eb="8">
      <t>ベツ</t>
    </rPh>
    <rPh sb="8" eb="10">
      <t>ワリアイ</t>
    </rPh>
    <phoneticPr fontId="3"/>
  </si>
  <si>
    <t>単位数</t>
    <rPh sb="0" eb="2">
      <t>タンイ</t>
    </rPh>
    <rPh sb="2" eb="3">
      <t>スウ</t>
    </rPh>
    <phoneticPr fontId="3"/>
  </si>
  <si>
    <t>単位単価</t>
    <rPh sb="0" eb="2">
      <t>タンイ</t>
    </rPh>
    <rPh sb="2" eb="4">
      <t>タンカ</t>
    </rPh>
    <phoneticPr fontId="3"/>
  </si>
  <si>
    <t>月間稼働日数</t>
    <rPh sb="0" eb="2">
      <t>ゲッカン</t>
    </rPh>
    <rPh sb="2" eb="4">
      <t>カドウ</t>
    </rPh>
    <rPh sb="4" eb="6">
      <t>ニッスウ</t>
    </rPh>
    <phoneticPr fontId="3"/>
  </si>
  <si>
    <t>単位</t>
    <rPh sb="0" eb="2">
      <t>タンイ</t>
    </rPh>
    <phoneticPr fontId="3"/>
  </si>
  <si>
    <t>円/単位</t>
    <rPh sb="0" eb="1">
      <t>エン</t>
    </rPh>
    <rPh sb="2" eb="4">
      <t>タンイ</t>
    </rPh>
    <phoneticPr fontId="3"/>
  </si>
  <si>
    <t>日</t>
    <rPh sb="0" eb="1">
      <t>ニチ</t>
    </rPh>
    <phoneticPr fontId="3"/>
  </si>
  <si>
    <t>特
別
養
護
老
人
ホ
Ｉ
ム</t>
    <rPh sb="0" eb="1">
      <t>トク</t>
    </rPh>
    <rPh sb="2" eb="3">
      <t>ベツ</t>
    </rPh>
    <rPh sb="4" eb="5">
      <t>オサム</t>
    </rPh>
    <rPh sb="6" eb="7">
      <t>ユズル</t>
    </rPh>
    <rPh sb="8" eb="9">
      <t>ロウ</t>
    </rPh>
    <rPh sb="10" eb="11">
      <t>ヒト</t>
    </rPh>
    <phoneticPr fontId="3"/>
  </si>
  <si>
    <t>ユニット型個室</t>
    <rPh sb="4" eb="5">
      <t>カタ</t>
    </rPh>
    <rPh sb="5" eb="7">
      <t>コシツ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</si>
  <si>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</si>
  <si>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</si>
  <si>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</si>
  <si>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</si>
  <si>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</si>
  <si>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個
室</t>
    <rPh sb="0" eb="1">
      <t>コ</t>
    </rPh>
    <rPh sb="2" eb="3">
      <t>シツ</t>
    </rPh>
    <phoneticPr fontId="3"/>
  </si>
  <si>
    <t>多
床
室</t>
    <rPh sb="0" eb="1">
      <t>オオ</t>
    </rPh>
    <rPh sb="2" eb="3">
      <t>ユカ</t>
    </rPh>
    <rPh sb="4" eb="5">
      <t>シツ</t>
    </rPh>
    <phoneticPr fontId="3"/>
  </si>
  <si>
    <t>シ
ョ
Ｉ
ト
ス
テ
イ</t>
    <phoneticPr fontId="3"/>
  </si>
  <si>
    <t>デイサービス</t>
    <phoneticPr fontId="3"/>
  </si>
  <si>
    <t>特別養護老人ホーム合計</t>
    <rPh sb="0" eb="2">
      <t>トクベツ</t>
    </rPh>
    <rPh sb="2" eb="4">
      <t>ヨウゴ</t>
    </rPh>
    <rPh sb="4" eb="6">
      <t>ロウジン</t>
    </rPh>
    <rPh sb="9" eb="11">
      <t>ゴウケイ</t>
    </rPh>
    <phoneticPr fontId="3"/>
  </si>
  <si>
    <t>ショートステイ合計</t>
    <rPh sb="7" eb="9">
      <t>ゴウケイ</t>
    </rPh>
    <phoneticPr fontId="3"/>
  </si>
  <si>
    <t>デイサービス合計</t>
    <rPh sb="6" eb="8">
      <t>ゴウケイ</t>
    </rPh>
    <phoneticPr fontId="3"/>
  </si>
  <si>
    <t>総合計</t>
    <rPh sb="0" eb="3">
      <t>ソウゴウケイ</t>
    </rPh>
    <phoneticPr fontId="3"/>
  </si>
  <si>
    <t>介護報酬（加算報酬）収入見込額
定員×単位数×単位単価×月間稼働日数×平均稼動率×年間収入回数</t>
    <rPh sb="0" eb="2">
      <t>カイゴ</t>
    </rPh>
    <rPh sb="2" eb="4">
      <t>ホウシュウ</t>
    </rPh>
    <rPh sb="5" eb="7">
      <t>カサン</t>
    </rPh>
    <rPh sb="7" eb="9">
      <t>ホウシュウ</t>
    </rPh>
    <rPh sb="10" eb="12">
      <t>シュウニュウ</t>
    </rPh>
    <rPh sb="12" eb="14">
      <t>ミコミ</t>
    </rPh>
    <rPh sb="14" eb="15">
      <t>ガク</t>
    </rPh>
    <rPh sb="16" eb="18">
      <t>テイイン</t>
    </rPh>
    <rPh sb="19" eb="21">
      <t>タンイ</t>
    </rPh>
    <rPh sb="21" eb="22">
      <t>スウ</t>
    </rPh>
    <rPh sb="23" eb="25">
      <t>タンイ</t>
    </rPh>
    <rPh sb="25" eb="27">
      <t>タンカ</t>
    </rPh>
    <rPh sb="28" eb="30">
      <t>ゲッカン</t>
    </rPh>
    <rPh sb="30" eb="32">
      <t>カドウ</t>
    </rPh>
    <rPh sb="32" eb="34">
      <t>ニッスウ</t>
    </rPh>
    <rPh sb="35" eb="37">
      <t>ヘイキン</t>
    </rPh>
    <rPh sb="37" eb="39">
      <t>カドウ</t>
    </rPh>
    <rPh sb="39" eb="40">
      <t>リツ</t>
    </rPh>
    <rPh sb="41" eb="43">
      <t>ネンカン</t>
    </rPh>
    <rPh sb="43" eb="45">
      <t>シュウニュウ</t>
    </rPh>
    <rPh sb="45" eb="47">
      <t>カイスウ</t>
    </rPh>
    <phoneticPr fontId="3"/>
  </si>
  <si>
    <t>人</t>
    <rPh sb="0" eb="1">
      <t>ニン</t>
    </rPh>
    <phoneticPr fontId="3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</si>
  <si>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3"/>
  </si>
  <si>
    <t>看護体制加算（Ⅰ）</t>
    <rPh sb="0" eb="2">
      <t>カンゴ</t>
    </rPh>
    <rPh sb="2" eb="4">
      <t>タイセイ</t>
    </rPh>
    <rPh sb="4" eb="6">
      <t>カサン</t>
    </rPh>
    <phoneticPr fontId="3"/>
  </si>
  <si>
    <t>看護体制加算（Ⅱ）</t>
    <rPh sb="0" eb="2">
      <t>カンゴ</t>
    </rPh>
    <rPh sb="2" eb="4">
      <t>タイセイ</t>
    </rPh>
    <rPh sb="4" eb="6">
      <t>カサン</t>
    </rPh>
    <phoneticPr fontId="3"/>
  </si>
  <si>
    <t>夜勤職員配置加算(Ⅰ)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</si>
  <si>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シ
ョ
Ｉ
ト
ス
テイ</t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</si>
  <si>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</si>
  <si>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■　居住費・滞在費の算定根拠</t>
    <rPh sb="2" eb="4">
      <t>キョジュウ</t>
    </rPh>
    <rPh sb="4" eb="5">
      <t>ヒ</t>
    </rPh>
    <rPh sb="6" eb="9">
      <t>タイザイヒ</t>
    </rPh>
    <rPh sb="10" eb="12">
      <t>サンテイ</t>
    </rPh>
    <rPh sb="12" eb="14">
      <t>コンキョ</t>
    </rPh>
    <phoneticPr fontId="3"/>
  </si>
  <si>
    <t>金額等</t>
    <rPh sb="0" eb="2">
      <t>キンガク</t>
    </rPh>
    <rPh sb="2" eb="3">
      <t>トウ</t>
    </rPh>
    <phoneticPr fontId="3"/>
  </si>
  <si>
    <t>施設の種類</t>
    <rPh sb="0" eb="2">
      <t>シセツ</t>
    </rPh>
    <rPh sb="3" eb="5">
      <t>シュルイ</t>
    </rPh>
    <phoneticPr fontId="3"/>
  </si>
  <si>
    <t>備考</t>
    <rPh sb="0" eb="2">
      <t>ビコウ</t>
    </rPh>
    <phoneticPr fontId="3"/>
  </si>
  <si>
    <t>特養・ショートステイ</t>
    <rPh sb="0" eb="2">
      <t>トクヨウ</t>
    </rPh>
    <phoneticPr fontId="3"/>
  </si>
  <si>
    <t>その他・通所介護事業所等</t>
    <rPh sb="2" eb="3">
      <t>タ</t>
    </rPh>
    <rPh sb="4" eb="6">
      <t>ツウショ</t>
    </rPh>
    <rPh sb="6" eb="8">
      <t>カイゴ</t>
    </rPh>
    <rPh sb="8" eb="11">
      <t>ジギョウショ</t>
    </rPh>
    <rPh sb="11" eb="12">
      <t>トウ</t>
    </rPh>
    <phoneticPr fontId="3"/>
  </si>
  <si>
    <t>ユニット型
個室</t>
    <rPh sb="4" eb="5">
      <t>カタ</t>
    </rPh>
    <rPh sb="6" eb="8">
      <t>コシツ</t>
    </rPh>
    <phoneticPr fontId="3"/>
  </si>
  <si>
    <t>従来型</t>
    <rPh sb="0" eb="3">
      <t>ジュウライガタ</t>
    </rPh>
    <phoneticPr fontId="3"/>
  </si>
  <si>
    <t>従来型個室</t>
    <rPh sb="0" eb="3">
      <t>ジュウライガタ</t>
    </rPh>
    <rPh sb="3" eb="5">
      <t>コシツ</t>
    </rPh>
    <phoneticPr fontId="3"/>
  </si>
  <si>
    <t>多床室</t>
    <rPh sb="0" eb="1">
      <t>オオ</t>
    </rPh>
    <rPh sb="1" eb="2">
      <t>ユカ</t>
    </rPh>
    <rPh sb="2" eb="3">
      <t>シツ</t>
    </rPh>
    <phoneticPr fontId="3"/>
  </si>
  <si>
    <t>特養（ショート）の入居（利用）定員</t>
    <rPh sb="0" eb="2">
      <t>トクヨウ</t>
    </rPh>
    <rPh sb="9" eb="11">
      <t>ニュウキョ</t>
    </rPh>
    <rPh sb="12" eb="14">
      <t>リヨウ</t>
    </rPh>
    <rPh sb="15" eb="17">
      <t>テイイン</t>
    </rPh>
    <phoneticPr fontId="3"/>
  </si>
  <si>
    <t>施設面積</t>
    <rPh sb="0" eb="2">
      <t>シセツ</t>
    </rPh>
    <rPh sb="2" eb="4">
      <t>メンセキ</t>
    </rPh>
    <phoneticPr fontId="3"/>
  </si>
  <si>
    <t>床面積</t>
    <rPh sb="0" eb="1">
      <t>ユカ</t>
    </rPh>
    <rPh sb="1" eb="3">
      <t>メンセキ</t>
    </rPh>
    <phoneticPr fontId="3"/>
  </si>
  <si>
    <t>㎡</t>
    <phoneticPr fontId="3"/>
  </si>
  <si>
    <t>施設の種類別の床面積（共用部分も按分）</t>
    <rPh sb="0" eb="2">
      <t>シセツ</t>
    </rPh>
    <rPh sb="3" eb="5">
      <t>シュルイ</t>
    </rPh>
    <rPh sb="5" eb="6">
      <t>ベツ</t>
    </rPh>
    <rPh sb="7" eb="8">
      <t>ユカ</t>
    </rPh>
    <rPh sb="8" eb="10">
      <t>メンセキ</t>
    </rPh>
    <rPh sb="11" eb="13">
      <t>キョウヨウ</t>
    </rPh>
    <rPh sb="13" eb="15">
      <t>ブブン</t>
    </rPh>
    <rPh sb="16" eb="18">
      <t>アンブン</t>
    </rPh>
    <phoneticPr fontId="3"/>
  </si>
  <si>
    <t>床面積の割合</t>
    <rPh sb="0" eb="3">
      <t>ユカメンセキ</t>
    </rPh>
    <rPh sb="4" eb="6">
      <t>ワリアイ</t>
    </rPh>
    <phoneticPr fontId="3"/>
  </si>
  <si>
    <t>居住費総年額</t>
    <rPh sb="0" eb="2">
      <t>キョジュウ</t>
    </rPh>
    <rPh sb="2" eb="3">
      <t>ヒ</t>
    </rPh>
    <rPh sb="3" eb="4">
      <t>ソウ</t>
    </rPh>
    <rPh sb="4" eb="6">
      <t>ネンガク</t>
    </rPh>
    <phoneticPr fontId="3"/>
  </si>
  <si>
    <t>建設費用</t>
    <rPh sb="0" eb="2">
      <t>ケンセツ</t>
    </rPh>
    <rPh sb="2" eb="4">
      <t>ヒヨウ</t>
    </rPh>
    <phoneticPr fontId="3"/>
  </si>
  <si>
    <t>施設全体の純建設費用</t>
    <rPh sb="0" eb="2">
      <t>シセツ</t>
    </rPh>
    <rPh sb="2" eb="4">
      <t>ゼンタイ</t>
    </rPh>
    <rPh sb="5" eb="6">
      <t>ジュン</t>
    </rPh>
    <rPh sb="6" eb="8">
      <t>ケンセツ</t>
    </rPh>
    <rPh sb="8" eb="10">
      <t>ヒヨウ</t>
    </rPh>
    <phoneticPr fontId="3"/>
  </si>
  <si>
    <t>建設工事費総額</t>
    <rPh sb="0" eb="2">
      <t>ケンセツ</t>
    </rPh>
    <rPh sb="2" eb="5">
      <t>コウジヒ</t>
    </rPh>
    <rPh sb="5" eb="7">
      <t>ソウガク</t>
    </rPh>
    <phoneticPr fontId="3"/>
  </si>
  <si>
    <t>工事請負費</t>
    <rPh sb="0" eb="2">
      <t>コウジ</t>
    </rPh>
    <rPh sb="2" eb="4">
      <t>ウケオイ</t>
    </rPh>
    <rPh sb="4" eb="5">
      <t>ヒ</t>
    </rPh>
    <phoneticPr fontId="3"/>
  </si>
  <si>
    <t>円</t>
    <rPh sb="0" eb="1">
      <t>エン</t>
    </rPh>
    <phoneticPr fontId="3"/>
  </si>
  <si>
    <t>床面積の割合で按分</t>
    <rPh sb="0" eb="1">
      <t>ユカ</t>
    </rPh>
    <rPh sb="1" eb="3">
      <t>メンセキ</t>
    </rPh>
    <rPh sb="4" eb="6">
      <t>ワリアイ</t>
    </rPh>
    <rPh sb="7" eb="9">
      <t>アンブン</t>
    </rPh>
    <phoneticPr fontId="3"/>
  </si>
  <si>
    <t>設計監理料</t>
    <rPh sb="0" eb="2">
      <t>セッケイ</t>
    </rPh>
    <rPh sb="2" eb="4">
      <t>カンリ</t>
    </rPh>
    <rPh sb="4" eb="5">
      <t>リョウ</t>
    </rPh>
    <phoneticPr fontId="3"/>
  </si>
  <si>
    <t>その他</t>
    <rPh sb="2" eb="3">
      <t>ホカ</t>
    </rPh>
    <phoneticPr fontId="3"/>
  </si>
  <si>
    <t>土地造成費等</t>
    <rPh sb="0" eb="2">
      <t>トチ</t>
    </rPh>
    <rPh sb="2" eb="5">
      <t>ゾウセイヒ</t>
    </rPh>
    <rPh sb="5" eb="6">
      <t>トウ</t>
    </rPh>
    <phoneticPr fontId="3"/>
  </si>
  <si>
    <t>建設工事費から控除する金額</t>
    <rPh sb="0" eb="2">
      <t>ケンセツ</t>
    </rPh>
    <rPh sb="2" eb="5">
      <t>コウジヒ</t>
    </rPh>
    <rPh sb="7" eb="9">
      <t>コウジョ</t>
    </rPh>
    <rPh sb="11" eb="13">
      <t>キンガク</t>
    </rPh>
    <phoneticPr fontId="3"/>
  </si>
  <si>
    <t>解体工事費</t>
    <rPh sb="0" eb="2">
      <t>カイタイ</t>
    </rPh>
    <rPh sb="2" eb="5">
      <t>コウジヒ</t>
    </rPh>
    <phoneticPr fontId="3"/>
  </si>
  <si>
    <t>その他補助金</t>
    <rPh sb="2" eb="3">
      <t>ホカ</t>
    </rPh>
    <rPh sb="3" eb="6">
      <t>ホジョキン</t>
    </rPh>
    <phoneticPr fontId="3"/>
  </si>
  <si>
    <t>純建設費用</t>
    <rPh sb="0" eb="1">
      <t>ジュン</t>
    </rPh>
    <rPh sb="1" eb="3">
      <t>ケンセツ</t>
    </rPh>
    <rPh sb="3" eb="5">
      <t>ヒヨウ</t>
    </rPh>
    <phoneticPr fontId="3"/>
  </si>
  <si>
    <t>建設工事費総額－控除する金額</t>
    <rPh sb="0" eb="2">
      <t>ケンセツ</t>
    </rPh>
    <rPh sb="2" eb="5">
      <t>コウジヒ</t>
    </rPh>
    <rPh sb="5" eb="7">
      <t>ソウガク</t>
    </rPh>
    <rPh sb="8" eb="10">
      <t>コウジョ</t>
    </rPh>
    <rPh sb="12" eb="14">
      <t>キンガク</t>
    </rPh>
    <phoneticPr fontId="3"/>
  </si>
  <si>
    <t>算定期間</t>
    <rPh sb="0" eb="2">
      <t>サンテイ</t>
    </rPh>
    <rPh sb="2" eb="4">
      <t>キカン</t>
    </rPh>
    <phoneticPr fontId="3"/>
  </si>
  <si>
    <t>原則として借入金の償還年数に合わせる</t>
    <rPh sb="0" eb="2">
      <t>ゲンソク</t>
    </rPh>
    <rPh sb="5" eb="8">
      <t>カリイレキン</t>
    </rPh>
    <rPh sb="9" eb="11">
      <t>ショウカン</t>
    </rPh>
    <rPh sb="11" eb="13">
      <t>ネンスウ</t>
    </rPh>
    <rPh sb="14" eb="15">
      <t>ア</t>
    </rPh>
    <phoneticPr fontId="3"/>
  </si>
  <si>
    <t>純建設費年額</t>
    <rPh sb="0" eb="1">
      <t>ジュン</t>
    </rPh>
    <rPh sb="1" eb="4">
      <t>ケンセツヒ</t>
    </rPh>
    <rPh sb="4" eb="6">
      <t>ネンガク</t>
    </rPh>
    <phoneticPr fontId="3"/>
  </si>
  <si>
    <t>円/年</t>
    <rPh sb="0" eb="1">
      <t>エン</t>
    </rPh>
    <rPh sb="2" eb="3">
      <t>ネン</t>
    </rPh>
    <phoneticPr fontId="3"/>
  </si>
  <si>
    <t>純建設費用÷算定期間</t>
    <rPh sb="0" eb="1">
      <t>ジュン</t>
    </rPh>
    <rPh sb="1" eb="3">
      <t>ケンセツ</t>
    </rPh>
    <rPh sb="3" eb="5">
      <t>ヒヨウ</t>
    </rPh>
    <rPh sb="6" eb="8">
      <t>サンテイ</t>
    </rPh>
    <rPh sb="8" eb="10">
      <t>キカン</t>
    </rPh>
    <phoneticPr fontId="3"/>
  </si>
  <si>
    <t>支払利息</t>
    <rPh sb="0" eb="2">
      <t>シハライ</t>
    </rPh>
    <rPh sb="2" eb="4">
      <t>リソク</t>
    </rPh>
    <phoneticPr fontId="3"/>
  </si>
  <si>
    <t>建設借入金に係る支払利息総額</t>
    <rPh sb="0" eb="2">
      <t>ケンセツ</t>
    </rPh>
    <rPh sb="2" eb="4">
      <t>カリイレ</t>
    </rPh>
    <rPh sb="4" eb="5">
      <t>キン</t>
    </rPh>
    <rPh sb="6" eb="7">
      <t>カカ</t>
    </rPh>
    <rPh sb="8" eb="10">
      <t>シハライ</t>
    </rPh>
    <rPh sb="10" eb="12">
      <t>リソク</t>
    </rPh>
    <rPh sb="12" eb="14">
      <t>ソウガク</t>
    </rPh>
    <phoneticPr fontId="3"/>
  </si>
  <si>
    <t>償還期間中に支払う利息の総額</t>
    <rPh sb="0" eb="2">
      <t>ショウカン</t>
    </rPh>
    <rPh sb="2" eb="5">
      <t>キカンチュウ</t>
    </rPh>
    <rPh sb="6" eb="8">
      <t>シハラ</t>
    </rPh>
    <rPh sb="9" eb="11">
      <t>リソク</t>
    </rPh>
    <rPh sb="12" eb="14">
      <t>ソウガク</t>
    </rPh>
    <phoneticPr fontId="3"/>
  </si>
  <si>
    <t>支払利息年額</t>
    <rPh sb="0" eb="2">
      <t>シハライ</t>
    </rPh>
    <rPh sb="2" eb="4">
      <t>リソク</t>
    </rPh>
    <rPh sb="4" eb="6">
      <t>ネンガク</t>
    </rPh>
    <phoneticPr fontId="3"/>
  </si>
  <si>
    <t>支払利息総額÷算定期間</t>
    <rPh sb="0" eb="2">
      <t>シハライ</t>
    </rPh>
    <rPh sb="2" eb="4">
      <t>リソク</t>
    </rPh>
    <rPh sb="4" eb="6">
      <t>ソウガク</t>
    </rPh>
    <rPh sb="7" eb="9">
      <t>サンテイ</t>
    </rPh>
    <rPh sb="9" eb="11">
      <t>キカン</t>
    </rPh>
    <phoneticPr fontId="3"/>
  </si>
  <si>
    <t>光熱水費</t>
    <rPh sb="0" eb="1">
      <t>ヒカリ</t>
    </rPh>
    <rPh sb="1" eb="2">
      <t>ネツ</t>
    </rPh>
    <rPh sb="2" eb="3">
      <t>ミズ</t>
    </rPh>
    <rPh sb="3" eb="4">
      <t>ヒ</t>
    </rPh>
    <phoneticPr fontId="3"/>
  </si>
  <si>
    <t>電気料金</t>
    <rPh sb="0" eb="2">
      <t>デンキ</t>
    </rPh>
    <rPh sb="2" eb="4">
      <t>リョウキン</t>
    </rPh>
    <phoneticPr fontId="3"/>
  </si>
  <si>
    <t>ガス料金</t>
    <rPh sb="2" eb="4">
      <t>リョウキン</t>
    </rPh>
    <phoneticPr fontId="3"/>
  </si>
  <si>
    <t>建物管理費（建物設備定期点検費等）</t>
    <rPh sb="0" eb="2">
      <t>タテモノ</t>
    </rPh>
    <rPh sb="2" eb="5">
      <t>カンリヒ</t>
    </rPh>
    <rPh sb="6" eb="8">
      <t>タテモノ</t>
    </rPh>
    <rPh sb="8" eb="10">
      <t>セツビ</t>
    </rPh>
    <rPh sb="10" eb="12">
      <t>テイキ</t>
    </rPh>
    <rPh sb="12" eb="14">
      <t>テンケン</t>
    </rPh>
    <rPh sb="14" eb="15">
      <t>ヒ</t>
    </rPh>
    <rPh sb="15" eb="16">
      <t>トウ</t>
    </rPh>
    <phoneticPr fontId="3"/>
  </si>
  <si>
    <t>建物修繕積立金</t>
    <rPh sb="0" eb="2">
      <t>タテモノ</t>
    </rPh>
    <rPh sb="2" eb="4">
      <t>シュウゼン</t>
    </rPh>
    <rPh sb="4" eb="6">
      <t>ツミタテ</t>
    </rPh>
    <rPh sb="6" eb="7">
      <t>キン</t>
    </rPh>
    <phoneticPr fontId="3"/>
  </si>
  <si>
    <t>１㎡当たりの修繕費（積立額）月額</t>
    <rPh sb="2" eb="3">
      <t>ア</t>
    </rPh>
    <rPh sb="6" eb="9">
      <t>シュウゼンヒ</t>
    </rPh>
    <rPh sb="10" eb="13">
      <t>ツミタテガク</t>
    </rPh>
    <rPh sb="14" eb="16">
      <t>ゲツガク</t>
    </rPh>
    <phoneticPr fontId="3"/>
  </si>
  <si>
    <t>円/㎡・月</t>
    <rPh sb="0" eb="1">
      <t>エン</t>
    </rPh>
    <rPh sb="4" eb="5">
      <t>ゲツ</t>
    </rPh>
    <phoneticPr fontId="3"/>
  </si>
  <si>
    <t>ﾏﾝｼｮﾝの場合140～265円/㎡・月が目安</t>
    <rPh sb="6" eb="8">
      <t>バアイ</t>
    </rPh>
    <rPh sb="15" eb="16">
      <t>エン</t>
    </rPh>
    <rPh sb="19" eb="20">
      <t>ゲツ</t>
    </rPh>
    <rPh sb="21" eb="23">
      <t>メヤス</t>
    </rPh>
    <phoneticPr fontId="3"/>
  </si>
  <si>
    <t>修繕費（積立額）年額</t>
    <rPh sb="0" eb="3">
      <t>シュウゼンヒ</t>
    </rPh>
    <rPh sb="4" eb="7">
      <t>ツミタテガク</t>
    </rPh>
    <rPh sb="8" eb="10">
      <t>ネンガク</t>
    </rPh>
    <phoneticPr fontId="3"/>
  </si>
  <si>
    <t>月額×床面積×12ヶ月</t>
    <rPh sb="0" eb="2">
      <t>ゲツガク</t>
    </rPh>
    <rPh sb="3" eb="4">
      <t>ユカ</t>
    </rPh>
    <rPh sb="4" eb="6">
      <t>メンセキ</t>
    </rPh>
    <rPh sb="10" eb="11">
      <t>ゲツ</t>
    </rPh>
    <phoneticPr fontId="3"/>
  </si>
  <si>
    <t>備品購入費</t>
    <rPh sb="0" eb="2">
      <t>ビヒン</t>
    </rPh>
    <rPh sb="2" eb="5">
      <t>コウニュウヒ</t>
    </rPh>
    <phoneticPr fontId="3"/>
  </si>
  <si>
    <t>介護用備品・事務備品は除くこと</t>
    <rPh sb="0" eb="2">
      <t>カイゴ</t>
    </rPh>
    <rPh sb="2" eb="3">
      <t>ヨウ</t>
    </rPh>
    <rPh sb="3" eb="5">
      <t>ビヒン</t>
    </rPh>
    <rPh sb="6" eb="8">
      <t>ジム</t>
    </rPh>
    <rPh sb="8" eb="10">
      <t>ビヒン</t>
    </rPh>
    <rPh sb="11" eb="12">
      <t>ノゾ</t>
    </rPh>
    <phoneticPr fontId="3"/>
  </si>
  <si>
    <t>算定期間（更新サイクル）</t>
    <rPh sb="0" eb="2">
      <t>サンテイ</t>
    </rPh>
    <rPh sb="2" eb="4">
      <t>キカン</t>
    </rPh>
    <rPh sb="5" eb="7">
      <t>コウシン</t>
    </rPh>
    <phoneticPr fontId="3"/>
  </si>
  <si>
    <t>5～10年程度の範囲で設定する</t>
    <rPh sb="4" eb="5">
      <t>ネン</t>
    </rPh>
    <rPh sb="5" eb="7">
      <t>テイド</t>
    </rPh>
    <rPh sb="8" eb="10">
      <t>ハンイ</t>
    </rPh>
    <rPh sb="11" eb="13">
      <t>セッテイ</t>
    </rPh>
    <phoneticPr fontId="3"/>
  </si>
  <si>
    <t>備品購入費年額</t>
    <rPh sb="0" eb="2">
      <t>ビヒン</t>
    </rPh>
    <rPh sb="2" eb="5">
      <t>コウニュウヒ</t>
    </rPh>
    <rPh sb="5" eb="7">
      <t>ネンガク</t>
    </rPh>
    <phoneticPr fontId="3"/>
  </si>
  <si>
    <t>備品購入費÷算定期間</t>
    <rPh sb="0" eb="2">
      <t>ビヒン</t>
    </rPh>
    <rPh sb="2" eb="5">
      <t>コウニュウヒ</t>
    </rPh>
    <rPh sb="6" eb="8">
      <t>サンテイ</t>
    </rPh>
    <rPh sb="8" eb="10">
      <t>キカン</t>
    </rPh>
    <phoneticPr fontId="3"/>
  </si>
  <si>
    <t>居住費総日額</t>
    <rPh sb="0" eb="2">
      <t>キョジュウ</t>
    </rPh>
    <rPh sb="2" eb="3">
      <t>ヒ</t>
    </rPh>
    <rPh sb="3" eb="4">
      <t>ソウ</t>
    </rPh>
    <rPh sb="4" eb="6">
      <t>ニチガク</t>
    </rPh>
    <phoneticPr fontId="3"/>
  </si>
  <si>
    <t>円/日</t>
    <rPh sb="0" eb="1">
      <t>エン</t>
    </rPh>
    <rPh sb="2" eb="3">
      <t>ニチ</t>
    </rPh>
    <phoneticPr fontId="3"/>
  </si>
  <si>
    <t>居住費総年額÷365</t>
    <rPh sb="0" eb="2">
      <t>キョジュウ</t>
    </rPh>
    <rPh sb="2" eb="3">
      <t>ヒ</t>
    </rPh>
    <rPh sb="3" eb="4">
      <t>ソウ</t>
    </rPh>
    <rPh sb="4" eb="6">
      <t>ネンガク</t>
    </rPh>
    <phoneticPr fontId="3"/>
  </si>
  <si>
    <t>利用者一人当たりの居住費（滞在費）日額上限額</t>
    <rPh sb="0" eb="3">
      <t>リヨウシャ</t>
    </rPh>
    <rPh sb="3" eb="5">
      <t>ヒトリ</t>
    </rPh>
    <rPh sb="5" eb="6">
      <t>ア</t>
    </rPh>
    <rPh sb="9" eb="11">
      <t>キョジュウ</t>
    </rPh>
    <rPh sb="11" eb="12">
      <t>ヒ</t>
    </rPh>
    <rPh sb="13" eb="16">
      <t>タイザイヒ</t>
    </rPh>
    <rPh sb="17" eb="19">
      <t>ニチガク</t>
    </rPh>
    <rPh sb="19" eb="22">
      <t>ジョウゲンガク</t>
    </rPh>
    <phoneticPr fontId="3"/>
  </si>
  <si>
    <t>円/人日</t>
    <rPh sb="0" eb="1">
      <t>エン</t>
    </rPh>
    <rPh sb="2" eb="3">
      <t>ニン</t>
    </rPh>
    <rPh sb="3" eb="4">
      <t>ニチ</t>
    </rPh>
    <phoneticPr fontId="3"/>
  </si>
  <si>
    <t>居住費日額÷入居定員</t>
    <rPh sb="0" eb="2">
      <t>キョジュウ</t>
    </rPh>
    <rPh sb="2" eb="3">
      <t>ヒ</t>
    </rPh>
    <rPh sb="3" eb="5">
      <t>ニチガク</t>
    </rPh>
    <rPh sb="6" eb="8">
      <t>ニュウキョ</t>
    </rPh>
    <rPh sb="8" eb="10">
      <t>テイイン</t>
    </rPh>
    <phoneticPr fontId="3"/>
  </si>
  <si>
    <t>決定した居住費</t>
    <rPh sb="0" eb="2">
      <t>ケッテイ</t>
    </rPh>
    <rPh sb="4" eb="6">
      <t>キョジュウ</t>
    </rPh>
    <rPh sb="6" eb="7">
      <t>ヒ</t>
    </rPh>
    <phoneticPr fontId="3"/>
  </si>
  <si>
    <t>日額</t>
    <rPh sb="0" eb="2">
      <t>ニチガク</t>
    </rPh>
    <phoneticPr fontId="3"/>
  </si>
  <si>
    <t>前記上限額以下の日額を設定する</t>
    <rPh sb="0" eb="2">
      <t>ゼンキ</t>
    </rPh>
    <rPh sb="2" eb="5">
      <t>ジョウゲンガク</t>
    </rPh>
    <rPh sb="5" eb="7">
      <t>イカ</t>
    </rPh>
    <rPh sb="8" eb="10">
      <t>ニチガク</t>
    </rPh>
    <rPh sb="11" eb="13">
      <t>セッテイ</t>
    </rPh>
    <phoneticPr fontId="3"/>
  </si>
  <si>
    <t>月額</t>
    <rPh sb="0" eb="2">
      <t>ゲツガク</t>
    </rPh>
    <phoneticPr fontId="3"/>
  </si>
  <si>
    <t>円/人月</t>
    <rPh sb="0" eb="1">
      <t>エン</t>
    </rPh>
    <rPh sb="2" eb="3">
      <t>ニン</t>
    </rPh>
    <rPh sb="3" eb="4">
      <t>ゲツ</t>
    </rPh>
    <phoneticPr fontId="3"/>
  </si>
  <si>
    <t>日額×30</t>
    <rPh sb="0" eb="2">
      <t>ニチガク</t>
    </rPh>
    <phoneticPr fontId="3"/>
  </si>
  <si>
    <t>■　食費の算定根拠</t>
    <rPh sb="2" eb="4">
      <t>ショクヒ</t>
    </rPh>
    <rPh sb="5" eb="7">
      <t>サンテイ</t>
    </rPh>
    <rPh sb="7" eb="9">
      <t>コンキョ</t>
    </rPh>
    <phoneticPr fontId="3"/>
  </si>
  <si>
    <t>１　年間調理食数</t>
    <rPh sb="2" eb="4">
      <t>ネンカン</t>
    </rPh>
    <rPh sb="4" eb="6">
      <t>チョウリ</t>
    </rPh>
    <rPh sb="6" eb="8">
      <t>ショクスウ</t>
    </rPh>
    <phoneticPr fontId="3"/>
  </si>
  <si>
    <t>年間調理日数</t>
    <rPh sb="0" eb="2">
      <t>ネンカン</t>
    </rPh>
    <rPh sb="2" eb="4">
      <t>チョウリ</t>
    </rPh>
    <rPh sb="4" eb="6">
      <t>ニッスウ</t>
    </rPh>
    <phoneticPr fontId="3"/>
  </si>
  <si>
    <t>１日当たりの調理食数</t>
    <rPh sb="1" eb="2">
      <t>ニチ</t>
    </rPh>
    <rPh sb="2" eb="3">
      <t>ア</t>
    </rPh>
    <rPh sb="6" eb="8">
      <t>チョウリ</t>
    </rPh>
    <rPh sb="8" eb="10">
      <t>ショクスウ</t>
    </rPh>
    <phoneticPr fontId="3"/>
  </si>
  <si>
    <t>年間調理食数</t>
    <rPh sb="0" eb="2">
      <t>ネンカン</t>
    </rPh>
    <rPh sb="2" eb="4">
      <t>チョウリ</t>
    </rPh>
    <rPh sb="4" eb="6">
      <t>ショクスウ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</si>
  <si>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</si>
  <si>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</si>
  <si>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</si>
  <si>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おやつ</t>
    <phoneticPr fontId="3"/>
  </si>
  <si>
    <t>調理食数</t>
    <rPh sb="0" eb="2">
      <t>チョウリ</t>
    </rPh>
    <rPh sb="2" eb="4">
      <t>ショクスウ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</si>
  <si>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</si>
  <si>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ショートステイ</t>
    <phoneticPr fontId="3"/>
  </si>
  <si>
    <t>ディサービスほか</t>
    <phoneticPr fontId="3"/>
  </si>
  <si>
    <t>職員用食事</t>
    <rPh sb="0" eb="3">
      <t>ショクインヨウ</t>
    </rPh>
    <rPh sb="3" eb="5">
      <t>ショクジ</t>
    </rPh>
    <phoneticPr fontId="3"/>
  </si>
  <si>
    <t>昼食業務換算</t>
    <rPh sb="0" eb="2">
      <t>チュウショク</t>
    </rPh>
    <rPh sb="2" eb="4">
      <t>ギョウム</t>
    </rPh>
    <rPh sb="4" eb="6">
      <t>カンサン</t>
    </rPh>
    <phoneticPr fontId="3"/>
  </si>
  <si>
    <t>昼食業務への換算係数</t>
    <rPh sb="0" eb="2">
      <t>チュウショク</t>
    </rPh>
    <rPh sb="2" eb="4">
      <t>ギョウム</t>
    </rPh>
    <rPh sb="6" eb="8">
      <t>カンサン</t>
    </rPh>
    <rPh sb="8" eb="10">
      <t>ケイスウ</t>
    </rPh>
    <phoneticPr fontId="3"/>
  </si>
  <si>
    <t>昼食相当数</t>
    <rPh sb="0" eb="2">
      <t>チュウショク</t>
    </rPh>
    <rPh sb="2" eb="5">
      <t>ソウトウスウ</t>
    </rPh>
    <phoneticPr fontId="3"/>
  </si>
  <si>
    <t>２　年間調理費（食材費除く）</t>
    <rPh sb="2" eb="4">
      <t>ネンカン</t>
    </rPh>
    <rPh sb="4" eb="6">
      <t>チョウリ</t>
    </rPh>
    <rPh sb="6" eb="7">
      <t>ヒ</t>
    </rPh>
    <rPh sb="8" eb="10">
      <t>ショクザイ</t>
    </rPh>
    <rPh sb="10" eb="11">
      <t>ヒ</t>
    </rPh>
    <rPh sb="11" eb="12">
      <t>ノゾ</t>
    </rPh>
    <phoneticPr fontId="3"/>
  </si>
  <si>
    <t>月数</t>
    <rPh sb="0" eb="1">
      <t>ツキ</t>
    </rPh>
    <rPh sb="1" eb="2">
      <t>スウ</t>
    </rPh>
    <phoneticPr fontId="3"/>
  </si>
  <si>
    <t>年額</t>
    <rPh sb="0" eb="2">
      <t>ネンガク</t>
    </rPh>
    <phoneticPr fontId="3"/>
  </si>
  <si>
    <t>年間調理費</t>
    <rPh sb="0" eb="2">
      <t>ネンカン</t>
    </rPh>
    <rPh sb="2" eb="4">
      <t>チョウリ</t>
    </rPh>
    <rPh sb="4" eb="5">
      <t>ヒ</t>
    </rPh>
    <phoneticPr fontId="3"/>
  </si>
  <si>
    <t>調理業務員人件費</t>
    <rPh sb="0" eb="2">
      <t>チョウリ</t>
    </rPh>
    <rPh sb="2" eb="4">
      <t>ギョウム</t>
    </rPh>
    <rPh sb="4" eb="5">
      <t>イン</t>
    </rPh>
    <rPh sb="5" eb="8">
      <t>ジンケンヒ</t>
    </rPh>
    <phoneticPr fontId="3"/>
  </si>
  <si>
    <t>調理業務員を直接雇用する場合の人件費</t>
    <rPh sb="0" eb="2">
      <t>チョウリ</t>
    </rPh>
    <rPh sb="2" eb="4">
      <t>ギョウム</t>
    </rPh>
    <rPh sb="4" eb="5">
      <t>イン</t>
    </rPh>
    <rPh sb="6" eb="8">
      <t>チョクセツ</t>
    </rPh>
    <rPh sb="8" eb="10">
      <t>コヨウ</t>
    </rPh>
    <rPh sb="12" eb="14">
      <t>バアイ</t>
    </rPh>
    <rPh sb="15" eb="18">
      <t>ジンケンヒ</t>
    </rPh>
    <phoneticPr fontId="3"/>
  </si>
  <si>
    <t>調理業務外部委託費</t>
    <rPh sb="0" eb="2">
      <t>チョウリ</t>
    </rPh>
    <rPh sb="2" eb="4">
      <t>ギョウム</t>
    </rPh>
    <rPh sb="4" eb="6">
      <t>ガイブ</t>
    </rPh>
    <rPh sb="6" eb="9">
      <t>イタクヒ</t>
    </rPh>
    <phoneticPr fontId="3"/>
  </si>
  <si>
    <t>調理業務を外部に委託する場合の委託費</t>
    <rPh sb="0" eb="2">
      <t>チョウリ</t>
    </rPh>
    <rPh sb="2" eb="4">
      <t>ギョウム</t>
    </rPh>
    <rPh sb="5" eb="7">
      <t>ガイブ</t>
    </rPh>
    <rPh sb="8" eb="10">
      <t>イタク</t>
    </rPh>
    <rPh sb="12" eb="14">
      <t>バアイ</t>
    </rPh>
    <rPh sb="15" eb="17">
      <t>イタク</t>
    </rPh>
    <rPh sb="17" eb="18">
      <t>ヒ</t>
    </rPh>
    <phoneticPr fontId="3"/>
  </si>
  <si>
    <t>維持管理費</t>
    <rPh sb="0" eb="2">
      <t>イジ</t>
    </rPh>
    <rPh sb="2" eb="4">
      <t>カンリ</t>
    </rPh>
    <rPh sb="4" eb="5">
      <t>ヒ</t>
    </rPh>
    <phoneticPr fontId="3"/>
  </si>
  <si>
    <t>居住費に計上しない場合は計上可</t>
    <rPh sb="0" eb="2">
      <t>キョジュウ</t>
    </rPh>
    <rPh sb="2" eb="3">
      <t>ヒ</t>
    </rPh>
    <rPh sb="4" eb="6">
      <t>ケイジョウ</t>
    </rPh>
    <rPh sb="9" eb="11">
      <t>バアイ</t>
    </rPh>
    <rPh sb="12" eb="14">
      <t>ケイジョウ</t>
    </rPh>
    <rPh sb="14" eb="15">
      <t>カ</t>
    </rPh>
    <phoneticPr fontId="3"/>
  </si>
  <si>
    <t>生ごみ処理費</t>
    <rPh sb="0" eb="1">
      <t>ナマ</t>
    </rPh>
    <rPh sb="3" eb="5">
      <t>ショリ</t>
    </rPh>
    <rPh sb="5" eb="6">
      <t>ヒ</t>
    </rPh>
    <phoneticPr fontId="3"/>
  </si>
  <si>
    <t>ごみ処理費のうち残飯処理費</t>
    <rPh sb="2" eb="4">
      <t>ショリ</t>
    </rPh>
    <rPh sb="4" eb="5">
      <t>ヒ</t>
    </rPh>
    <rPh sb="8" eb="10">
      <t>ザンパン</t>
    </rPh>
    <rPh sb="10" eb="12">
      <t>ショリ</t>
    </rPh>
    <rPh sb="12" eb="13">
      <t>ヒ</t>
    </rPh>
    <phoneticPr fontId="3"/>
  </si>
  <si>
    <t>維持管理費</t>
    <rPh sb="0" eb="2">
      <t>イジ</t>
    </rPh>
    <rPh sb="2" eb="5">
      <t>カンリヒ</t>
    </rPh>
    <phoneticPr fontId="3"/>
  </si>
  <si>
    <t>害虫駆除、グリストラップ清掃費等の経費</t>
    <rPh sb="0" eb="2">
      <t>ガイチュウ</t>
    </rPh>
    <rPh sb="2" eb="4">
      <t>クジョ</t>
    </rPh>
    <rPh sb="12" eb="14">
      <t>セイソウ</t>
    </rPh>
    <rPh sb="14" eb="15">
      <t>ヒ</t>
    </rPh>
    <rPh sb="15" eb="16">
      <t>トウ</t>
    </rPh>
    <rPh sb="17" eb="19">
      <t>ケイヒ</t>
    </rPh>
    <phoneticPr fontId="3"/>
  </si>
  <si>
    <t>設備減価償却費</t>
    <rPh sb="0" eb="2">
      <t>セツビ</t>
    </rPh>
    <rPh sb="2" eb="4">
      <t>ゲンカ</t>
    </rPh>
    <rPh sb="4" eb="7">
      <t>ショウキャクヒ</t>
    </rPh>
    <phoneticPr fontId="3"/>
  </si>
  <si>
    <t>食器等更新費</t>
    <rPh sb="0" eb="2">
      <t>ショッキ</t>
    </rPh>
    <rPh sb="2" eb="3">
      <t>トウ</t>
    </rPh>
    <rPh sb="3" eb="5">
      <t>コウシン</t>
    </rPh>
    <rPh sb="5" eb="6">
      <t>ヒ</t>
    </rPh>
    <phoneticPr fontId="3"/>
  </si>
  <si>
    <t>食器、調理器具等の年間更新費</t>
    <rPh sb="0" eb="2">
      <t>ショッキ</t>
    </rPh>
    <rPh sb="3" eb="5">
      <t>チョウリ</t>
    </rPh>
    <rPh sb="5" eb="7">
      <t>キグ</t>
    </rPh>
    <rPh sb="7" eb="8">
      <t>トウ</t>
    </rPh>
    <rPh sb="9" eb="11">
      <t>ネンカン</t>
    </rPh>
    <rPh sb="11" eb="13">
      <t>コウシン</t>
    </rPh>
    <rPh sb="13" eb="14">
      <t>ヒ</t>
    </rPh>
    <phoneticPr fontId="3"/>
  </si>
  <si>
    <t>職員用食事の職員負担額</t>
    <rPh sb="0" eb="2">
      <t>ショクイン</t>
    </rPh>
    <rPh sb="2" eb="3">
      <t>ヨウ</t>
    </rPh>
    <rPh sb="3" eb="5">
      <t>ショクジ</t>
    </rPh>
    <rPh sb="6" eb="8">
      <t>ショクイン</t>
    </rPh>
    <rPh sb="8" eb="11">
      <t>フタンガク</t>
    </rPh>
    <phoneticPr fontId="3"/>
  </si>
  <si>
    <t>食費相当額を給与から控除する場合は計上</t>
    <rPh sb="0" eb="2">
      <t>ショクヒ</t>
    </rPh>
    <rPh sb="2" eb="5">
      <t>ソウトウガク</t>
    </rPh>
    <rPh sb="6" eb="8">
      <t>キュウヨ</t>
    </rPh>
    <rPh sb="10" eb="12">
      <t>コウジョ</t>
    </rPh>
    <rPh sb="14" eb="16">
      <t>バアイ</t>
    </rPh>
    <rPh sb="17" eb="19">
      <t>ケイジョウ</t>
    </rPh>
    <phoneticPr fontId="3"/>
  </si>
  <si>
    <t>年間昼食相当調理食数</t>
    <rPh sb="0" eb="2">
      <t>ネンカン</t>
    </rPh>
    <rPh sb="2" eb="4">
      <t>チュウショク</t>
    </rPh>
    <rPh sb="4" eb="6">
      <t>ソウトウ</t>
    </rPh>
    <rPh sb="6" eb="8">
      <t>チョウリ</t>
    </rPh>
    <rPh sb="8" eb="9">
      <t>ショク</t>
    </rPh>
    <rPh sb="9" eb="10">
      <t>カズ</t>
    </rPh>
    <phoneticPr fontId="3"/>
  </si>
  <si>
    <t>昼食１食分の調理費</t>
    <rPh sb="0" eb="2">
      <t>チュウショク</t>
    </rPh>
    <rPh sb="3" eb="4">
      <t>ショク</t>
    </rPh>
    <rPh sb="4" eb="5">
      <t>ブン</t>
    </rPh>
    <rPh sb="6" eb="8">
      <t>チョウリ</t>
    </rPh>
    <rPh sb="8" eb="9">
      <t>ヒ</t>
    </rPh>
    <phoneticPr fontId="3"/>
  </si>
  <si>
    <t>年間調理費÷年間昼食相当調理食数</t>
    <rPh sb="0" eb="2">
      <t>ネンカン</t>
    </rPh>
    <rPh sb="2" eb="4">
      <t>チョウリ</t>
    </rPh>
    <rPh sb="4" eb="5">
      <t>ヒ</t>
    </rPh>
    <rPh sb="6" eb="8">
      <t>ネンカン</t>
    </rPh>
    <rPh sb="8" eb="10">
      <t>チュウショク</t>
    </rPh>
    <rPh sb="10" eb="12">
      <t>ソウトウ</t>
    </rPh>
    <rPh sb="12" eb="14">
      <t>チョウリ</t>
    </rPh>
    <rPh sb="14" eb="15">
      <t>ショク</t>
    </rPh>
    <rPh sb="15" eb="16">
      <t>カズ</t>
    </rPh>
    <phoneticPr fontId="3"/>
  </si>
  <si>
    <t>３　決定した食費</t>
    <rPh sb="2" eb="4">
      <t>ケッテイ</t>
    </rPh>
    <rPh sb="6" eb="8">
      <t>ショクヒ</t>
    </rPh>
    <phoneticPr fontId="3"/>
  </si>
  <si>
    <t>食費上限額</t>
    <rPh sb="0" eb="2">
      <t>ショクヒ</t>
    </rPh>
    <rPh sb="2" eb="5">
      <t>ジョウゲンガク</t>
    </rPh>
    <phoneticPr fontId="3"/>
  </si>
  <si>
    <t>調
理
費</t>
    <rPh sb="0" eb="1">
      <t>チョウ</t>
    </rPh>
    <rPh sb="2" eb="3">
      <t>リ</t>
    </rPh>
    <rPh sb="4" eb="5">
      <t>ヒ</t>
    </rPh>
    <phoneticPr fontId="3"/>
  </si>
  <si>
    <t>年間調理費÷年間昼食相当調理食数</t>
    <rPh sb="0" eb="2">
      <t>ネンカン</t>
    </rPh>
    <rPh sb="2" eb="4">
      <t>チョウリ</t>
    </rPh>
    <rPh sb="4" eb="5">
      <t>ヒ</t>
    </rPh>
    <rPh sb="6" eb="8">
      <t>ネンカン</t>
    </rPh>
    <rPh sb="8" eb="10">
      <t>チュウショク</t>
    </rPh>
    <rPh sb="10" eb="12">
      <t>ソウトウ</t>
    </rPh>
    <rPh sb="12" eb="14">
      <t>チョウリ</t>
    </rPh>
    <rPh sb="14" eb="16">
      <t>ショクスウ</t>
    </rPh>
    <phoneticPr fontId="3"/>
  </si>
  <si>
    <t>換算係数</t>
    <rPh sb="0" eb="2">
      <t>カンサン</t>
    </rPh>
    <rPh sb="2" eb="4">
      <t>ケイスウ</t>
    </rPh>
    <phoneticPr fontId="3"/>
  </si>
  <si>
    <t>１食当たりの調理費</t>
    <rPh sb="1" eb="2">
      <t>ショク</t>
    </rPh>
    <rPh sb="2" eb="3">
      <t>ア</t>
    </rPh>
    <rPh sb="6" eb="8">
      <t>チョウリ</t>
    </rPh>
    <rPh sb="8" eb="9">
      <t>ヒ</t>
    </rPh>
    <phoneticPr fontId="3"/>
  </si>
  <si>
    <t>食材費</t>
    <rPh sb="0" eb="3">
      <t>ショクザイヒ</t>
    </rPh>
    <phoneticPr fontId="3"/>
  </si>
  <si>
    <t>おやつを食費に含める場合、おやつ食材費を入力</t>
    <rPh sb="4" eb="6">
      <t>ショクヒ</t>
    </rPh>
    <rPh sb="7" eb="8">
      <t>フク</t>
    </rPh>
    <rPh sb="10" eb="12">
      <t>バアイ</t>
    </rPh>
    <rPh sb="16" eb="18">
      <t>ショクザイ</t>
    </rPh>
    <rPh sb="18" eb="19">
      <t>ヒ</t>
    </rPh>
    <rPh sb="20" eb="22">
      <t>ニュウリョク</t>
    </rPh>
    <phoneticPr fontId="3"/>
  </si>
  <si>
    <t>設定可能な食費の上限額（原価）</t>
    <rPh sb="0" eb="2">
      <t>セッテイ</t>
    </rPh>
    <rPh sb="2" eb="4">
      <t>カノウ</t>
    </rPh>
    <rPh sb="5" eb="7">
      <t>ショクヒ</t>
    </rPh>
    <rPh sb="8" eb="11">
      <t>ジョウゲンガク</t>
    </rPh>
    <rPh sb="12" eb="14">
      <t>ゲンカ</t>
    </rPh>
    <phoneticPr fontId="3"/>
  </si>
  <si>
    <t>決定した食費</t>
    <rPh sb="0" eb="2">
      <t>ケッテイ</t>
    </rPh>
    <rPh sb="4" eb="6">
      <t>ショクヒ</t>
    </rPh>
    <phoneticPr fontId="3"/>
  </si>
  <si>
    <t>前記の設定可能な食費の上限額以下とする</t>
    <rPh sb="0" eb="2">
      <t>ゼンキ</t>
    </rPh>
    <rPh sb="3" eb="5">
      <t>セッテイ</t>
    </rPh>
    <rPh sb="5" eb="7">
      <t>カノウ</t>
    </rPh>
    <rPh sb="8" eb="10">
      <t>ショクヒ</t>
    </rPh>
    <rPh sb="11" eb="14">
      <t>ジョウゲンガク</t>
    </rPh>
    <rPh sb="14" eb="16">
      <t>イカ</t>
    </rPh>
    <phoneticPr fontId="3"/>
  </si>
  <si>
    <t>決定した食費日額</t>
    <rPh sb="0" eb="2">
      <t>ケッテイ</t>
    </rPh>
    <rPh sb="4" eb="6">
      <t>ショクヒ</t>
    </rPh>
    <rPh sb="6" eb="8">
      <t>ニチガク</t>
    </rPh>
    <phoneticPr fontId="3"/>
  </si>
  <si>
    <t>決定した食費日額×30</t>
    <rPh sb="0" eb="2">
      <t>ケッテイ</t>
    </rPh>
    <rPh sb="4" eb="6">
      <t>ショクヒ</t>
    </rPh>
    <rPh sb="6" eb="8">
      <t>ニチガク</t>
    </rPh>
    <phoneticPr fontId="3"/>
  </si>
  <si>
    <t>４　給食事業年間収支</t>
    <rPh sb="2" eb="4">
      <t>キュウショク</t>
    </rPh>
    <rPh sb="4" eb="6">
      <t>ジギョウ</t>
    </rPh>
    <rPh sb="6" eb="8">
      <t>ネンカン</t>
    </rPh>
    <rPh sb="8" eb="10">
      <t>シュウシ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</si>
  <si>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</si>
  <si>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</si>
  <si>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給食収入</t>
    <rPh sb="0" eb="2">
      <t>キュウショク</t>
    </rPh>
    <rPh sb="2" eb="4">
      <t>シュウニュウ</t>
    </rPh>
    <phoneticPr fontId="3"/>
  </si>
  <si>
    <t>円/食</t>
    <rPh sb="0" eb="1">
      <t>エン</t>
    </rPh>
    <rPh sb="2" eb="3">
      <t>ショク</t>
    </rPh>
    <phoneticPr fontId="3"/>
  </si>
  <si>
    <t>食/年</t>
    <rPh sb="0" eb="1">
      <t>ショク</t>
    </rPh>
    <rPh sb="2" eb="3">
      <t>ネン</t>
    </rPh>
    <phoneticPr fontId="3"/>
  </si>
  <si>
    <t>職員用食事の収入額</t>
    <rPh sb="0" eb="3">
      <t>ショクインヨウ</t>
    </rPh>
    <rPh sb="3" eb="5">
      <t>ショクジ</t>
    </rPh>
    <rPh sb="6" eb="8">
      <t>シュウニュウ</t>
    </rPh>
    <rPh sb="8" eb="9">
      <t>ガク</t>
    </rPh>
    <phoneticPr fontId="3"/>
  </si>
  <si>
    <t>円/月</t>
    <rPh sb="0" eb="1">
      <t>エン</t>
    </rPh>
    <rPh sb="2" eb="3">
      <t>ゲツ</t>
    </rPh>
    <phoneticPr fontId="3"/>
  </si>
  <si>
    <t>月</t>
    <rPh sb="0" eb="1">
      <t>ゲツ</t>
    </rPh>
    <phoneticPr fontId="3"/>
  </si>
  <si>
    <t>調理費</t>
    <rPh sb="0" eb="2">
      <t>チョウリ</t>
    </rPh>
    <rPh sb="2" eb="3">
      <t>ヒ</t>
    </rPh>
    <phoneticPr fontId="3"/>
  </si>
  <si>
    <t>収支差額（収入－支出）</t>
    <rPh sb="0" eb="2">
      <t>シュウシ</t>
    </rPh>
    <rPh sb="2" eb="4">
      <t>サガク</t>
    </rPh>
    <rPh sb="5" eb="7">
      <t>シュウニュウ</t>
    </rPh>
    <rPh sb="8" eb="10">
      <t>シシュツ</t>
    </rPh>
    <phoneticPr fontId="3"/>
  </si>
  <si>
    <t>収支差額は赤字になる</t>
    <rPh sb="0" eb="2">
      <t>シュウシ</t>
    </rPh>
    <rPh sb="2" eb="4">
      <t>サガク</t>
    </rPh>
    <rPh sb="5" eb="7">
      <t>アカジ</t>
    </rPh>
    <phoneticPr fontId="3"/>
  </si>
  <si>
    <t>■　居住費・食費収入見込額</t>
    <rPh sb="2" eb="4">
      <t>キョジュウ</t>
    </rPh>
    <rPh sb="4" eb="5">
      <t>ヒ</t>
    </rPh>
    <rPh sb="6" eb="8">
      <t>ショクヒ</t>
    </rPh>
    <rPh sb="8" eb="10">
      <t>シュウニュウ</t>
    </rPh>
    <rPh sb="10" eb="12">
      <t>ミコ</t>
    </rPh>
    <rPh sb="12" eb="13">
      <t>ガク</t>
    </rPh>
    <phoneticPr fontId="3"/>
  </si>
  <si>
    <t>居住費</t>
    <rPh sb="0" eb="2">
      <t>キョジュウ</t>
    </rPh>
    <rPh sb="2" eb="3">
      <t>ヒ</t>
    </rPh>
    <phoneticPr fontId="3"/>
  </si>
  <si>
    <t>所得段階別構成割合</t>
    <rPh sb="0" eb="2">
      <t>ショトク</t>
    </rPh>
    <rPh sb="2" eb="4">
      <t>ダンカイ</t>
    </rPh>
    <rPh sb="4" eb="5">
      <t>ベツ</t>
    </rPh>
    <rPh sb="5" eb="7">
      <t>コウセイ</t>
    </rPh>
    <rPh sb="7" eb="9">
      <t>ワリアイ</t>
    </rPh>
    <phoneticPr fontId="3"/>
  </si>
  <si>
    <t>居住費・食費収入見込額
居住費・食費日額×月間稼働日数×所得段階別構成割合×定員×平均稼動率×年間収入回数</t>
    <rPh sb="0" eb="2">
      <t>キョジュウ</t>
    </rPh>
    <rPh sb="2" eb="3">
      <t>ヒ</t>
    </rPh>
    <rPh sb="4" eb="6">
      <t>ショクヒ</t>
    </rPh>
    <rPh sb="6" eb="8">
      <t>シュウニュウ</t>
    </rPh>
    <rPh sb="8" eb="11">
      <t>ミコミガク</t>
    </rPh>
    <rPh sb="12" eb="14">
      <t>キョジュウ</t>
    </rPh>
    <rPh sb="14" eb="15">
      <t>ヒ</t>
    </rPh>
    <rPh sb="16" eb="18">
      <t>ショクヒ</t>
    </rPh>
    <rPh sb="18" eb="20">
      <t>ニチガク</t>
    </rPh>
    <rPh sb="21" eb="23">
      <t>ゲッカン</t>
    </rPh>
    <rPh sb="23" eb="25">
      <t>カドウ</t>
    </rPh>
    <rPh sb="25" eb="27">
      <t>ニッスウ</t>
    </rPh>
    <rPh sb="28" eb="30">
      <t>ショトク</t>
    </rPh>
    <rPh sb="30" eb="32">
      <t>ダンカイ</t>
    </rPh>
    <rPh sb="32" eb="33">
      <t>ベツ</t>
    </rPh>
    <rPh sb="33" eb="35">
      <t>コウセイ</t>
    </rPh>
    <rPh sb="35" eb="37">
      <t>ワリアイ</t>
    </rPh>
    <rPh sb="38" eb="40">
      <t>テイイン</t>
    </rPh>
    <rPh sb="41" eb="43">
      <t>ヘイキン</t>
    </rPh>
    <rPh sb="43" eb="45">
      <t>カドウ</t>
    </rPh>
    <rPh sb="45" eb="46">
      <t>リツ</t>
    </rPh>
    <rPh sb="47" eb="49">
      <t>ネンカン</t>
    </rPh>
    <rPh sb="49" eb="51">
      <t>シュウニュウ</t>
    </rPh>
    <rPh sb="51" eb="53">
      <t>カイスウ</t>
    </rPh>
    <phoneticPr fontId="3"/>
  </si>
  <si>
    <t>居住費・食費日額</t>
    <rPh sb="0" eb="2">
      <t>キョジュウ</t>
    </rPh>
    <rPh sb="2" eb="3">
      <t>ヒ</t>
    </rPh>
    <rPh sb="4" eb="6">
      <t>ショクヒ</t>
    </rPh>
    <rPh sb="6" eb="8">
      <t>ニチガク</t>
    </rPh>
    <phoneticPr fontId="3"/>
  </si>
  <si>
    <t>第１～３段階</t>
    <rPh sb="0" eb="1">
      <t>ダイ</t>
    </rPh>
    <rPh sb="4" eb="6">
      <t>ダンカイ</t>
    </rPh>
    <phoneticPr fontId="3"/>
  </si>
  <si>
    <t>第４段階</t>
    <rPh sb="0" eb="1">
      <t>ダイ</t>
    </rPh>
    <rPh sb="2" eb="4">
      <t>ダンカイ</t>
    </rPh>
    <phoneticPr fontId="3"/>
  </si>
  <si>
    <t>従来型多床室</t>
    <rPh sb="0" eb="3">
      <t>ジュウライガタ</t>
    </rPh>
    <rPh sb="3" eb="4">
      <t>オオ</t>
    </rPh>
    <rPh sb="4" eb="5">
      <t>ユカ</t>
    </rPh>
    <rPh sb="5" eb="6">
      <t>シツ</t>
    </rPh>
    <phoneticPr fontId="3"/>
  </si>
  <si>
    <t>短期</t>
    <rPh sb="0" eb="2">
      <t>タンキ</t>
    </rPh>
    <phoneticPr fontId="3"/>
  </si>
  <si>
    <t>滞在費</t>
    <rPh sb="0" eb="3">
      <t>タイザイヒ</t>
    </rPh>
    <phoneticPr fontId="3"/>
  </si>
  <si>
    <t>デイ</t>
    <phoneticPr fontId="3"/>
  </si>
  <si>
    <t>－</t>
    <phoneticPr fontId="3"/>
  </si>
  <si>
    <t>居住費合計</t>
    <rPh sb="0" eb="2">
      <t>キョジュウ</t>
    </rPh>
    <rPh sb="2" eb="3">
      <t>ヒ</t>
    </rPh>
    <rPh sb="3" eb="5">
      <t>ゴウケイ</t>
    </rPh>
    <phoneticPr fontId="3"/>
  </si>
  <si>
    <t>食費合計</t>
    <rPh sb="0" eb="2">
      <t>ショクヒ</t>
    </rPh>
    <rPh sb="2" eb="4">
      <t>ゴウケイ</t>
    </rPh>
    <phoneticPr fontId="3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</si>
  <si>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</t>
    </rPh>
    <rPh sb="11" eb="13">
      <t>カサン</t>
    </rPh>
    <phoneticPr fontId="3"/>
  </si>
  <si>
    <t>精神科医師定期的配置加算</t>
    <rPh sb="0" eb="3">
      <t>セイシンカ</t>
    </rPh>
    <rPh sb="3" eb="5">
      <t>イシ</t>
    </rPh>
    <rPh sb="5" eb="8">
      <t>テイキテキ</t>
    </rPh>
    <rPh sb="8" eb="10">
      <t>ハイチ</t>
    </rPh>
    <rPh sb="10" eb="12">
      <t>カサン</t>
    </rPh>
    <phoneticPr fontId="3"/>
  </si>
  <si>
    <t>褥瘡マネジメント加算</t>
    <rPh sb="0" eb="2">
      <t>ジョクソウ</t>
    </rPh>
    <rPh sb="8" eb="10">
      <t>カサン</t>
    </rPh>
    <phoneticPr fontId="3"/>
  </si>
  <si>
    <t>科学的介護推進体制</t>
    <rPh sb="0" eb="3">
      <t>カガクテキ</t>
    </rPh>
    <rPh sb="3" eb="5">
      <t>カイゴ</t>
    </rPh>
    <rPh sb="5" eb="7">
      <t>スイシン</t>
    </rPh>
    <rPh sb="7" eb="9">
      <t>タイセイ</t>
    </rPh>
    <phoneticPr fontId="3"/>
  </si>
  <si>
    <t>安全対策体制</t>
    <rPh sb="0" eb="2">
      <t>アンゼン</t>
    </rPh>
    <rPh sb="2" eb="4">
      <t>タイサク</t>
    </rPh>
    <rPh sb="4" eb="6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</si>
  <si>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</si>
  <si>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サービス提供体制強化加算(Ⅱ)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</si>
  <si>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：入力</t>
    <rPh sb="1" eb="3">
      <t>ニュウリョク</t>
    </rPh>
    <phoneticPr fontId="3"/>
  </si>
  <si>
    <t>■　介護報酬（基本報酬）収入見込額</t>
    <rPh sb="2" eb="4">
      <t>カイゴ</t>
    </rPh>
    <rPh sb="4" eb="6">
      <t>ホウシュウ</t>
    </rPh>
    <rPh sb="7" eb="9">
      <t>キホン</t>
    </rPh>
    <rPh sb="9" eb="11">
      <t>ホウシュウ</t>
    </rPh>
    <rPh sb="12" eb="14">
      <t>シュウニュウ</t>
    </rPh>
    <rPh sb="14" eb="16">
      <t>ミコ</t>
    </rPh>
    <rPh sb="16" eb="17">
      <t>ガク</t>
    </rPh>
    <phoneticPr fontId="3"/>
  </si>
  <si>
    <t>譲渡後10年間の収支計画を作成（Ａ３判・横）してください。</t>
    <rPh sb="0" eb="2">
      <t>ジョウト</t>
    </rPh>
    <rPh sb="2" eb="3">
      <t>ゴ</t>
    </rPh>
    <rPh sb="5" eb="6">
      <t>ネン</t>
    </rPh>
    <rPh sb="6" eb="7">
      <t>カン</t>
    </rPh>
    <rPh sb="8" eb="10">
      <t>シュウシ</t>
    </rPh>
    <rPh sb="10" eb="12">
      <t>ケイカク</t>
    </rPh>
    <rPh sb="13" eb="15">
      <t>サクセイ</t>
    </rPh>
    <rPh sb="18" eb="19">
      <t>ハン</t>
    </rPh>
    <rPh sb="20" eb="21">
      <t>ヨコ</t>
    </rPh>
    <phoneticPr fontId="3"/>
  </si>
  <si>
    <t>様式４－５－１</t>
    <rPh sb="0" eb="2">
      <t>ヨウシキ</t>
    </rPh>
    <phoneticPr fontId="3"/>
  </si>
  <si>
    <t>■　介護報酬（加算報酬（介護職員処遇改善加算除く））収入見込額</t>
    <rPh sb="2" eb="4">
      <t>カイゴ</t>
    </rPh>
    <rPh sb="4" eb="6">
      <t>ホウシュウ</t>
    </rPh>
    <rPh sb="7" eb="9">
      <t>カサン</t>
    </rPh>
    <rPh sb="9" eb="11">
      <t>ホウシュウ</t>
    </rPh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ノゾ</t>
    </rPh>
    <rPh sb="26" eb="28">
      <t>シュウニュウ</t>
    </rPh>
    <rPh sb="28" eb="30">
      <t>ミコ</t>
    </rPh>
    <rPh sb="30" eb="31">
      <t>ガク</t>
    </rPh>
    <phoneticPr fontId="3"/>
  </si>
  <si>
    <t>様式４－５－３</t>
    <rPh sb="0" eb="2">
      <t>ヨウシキ</t>
    </rPh>
    <phoneticPr fontId="3"/>
  </si>
  <si>
    <t>様式４－５－４</t>
    <rPh sb="0" eb="2">
      <t>ヨウシキ</t>
    </rPh>
    <phoneticPr fontId="3"/>
  </si>
  <si>
    <t>様式４－５－５</t>
    <rPh sb="0" eb="2">
      <t>ヨウシキ</t>
    </rPh>
    <phoneticPr fontId="3"/>
  </si>
  <si>
    <t>様式４－５－６</t>
    <rPh sb="0" eb="2">
      <t>ヨウシキ</t>
    </rPh>
    <phoneticPr fontId="3"/>
  </si>
  <si>
    <t>様式４－５－７</t>
    <rPh sb="0" eb="2">
      <t>ヨウシキ</t>
    </rPh>
    <phoneticPr fontId="3"/>
  </si>
  <si>
    <t>様式４－５－８</t>
    <rPh sb="0" eb="2">
      <t>ヨウシキ</t>
    </rPh>
    <phoneticPr fontId="3"/>
  </si>
  <si>
    <t>様式４－５－９</t>
    <rPh sb="0" eb="2">
      <t>ヨウシキ</t>
    </rPh>
    <phoneticPr fontId="3"/>
  </si>
  <si>
    <t>水道料金(温泉使用料含)</t>
    <rPh sb="0" eb="2">
      <t>スイドウ</t>
    </rPh>
    <rPh sb="2" eb="4">
      <t>リョウキン</t>
    </rPh>
    <rPh sb="5" eb="7">
      <t>オンセン</t>
    </rPh>
    <rPh sb="7" eb="10">
      <t>シヨウリョウ</t>
    </rPh>
    <rPh sb="10" eb="11">
      <t>フク</t>
    </rPh>
    <phoneticPr fontId="3"/>
  </si>
  <si>
    <t>土地等取得資金</t>
    <rPh sb="0" eb="2">
      <t>トチ</t>
    </rPh>
    <rPh sb="2" eb="3">
      <t>トウ</t>
    </rPh>
    <rPh sb="3" eb="5">
      <t>シュトク</t>
    </rPh>
    <rPh sb="5" eb="7">
      <t>シキン</t>
    </rPh>
    <phoneticPr fontId="3"/>
  </si>
  <si>
    <t>土地等購入代金（地主Ａ氏）</t>
    <rPh sb="0" eb="2">
      <t>トチ</t>
    </rPh>
    <rPh sb="2" eb="3">
      <t>トウ</t>
    </rPh>
    <rPh sb="3" eb="5">
      <t>コウニュウ</t>
    </rPh>
    <rPh sb="5" eb="7">
      <t>ダイキン</t>
    </rPh>
    <rPh sb="8" eb="10">
      <t>ジヌシ</t>
    </rPh>
    <rPh sb="11" eb="12">
      <t>ウジ</t>
    </rPh>
    <phoneticPr fontId="3"/>
  </si>
  <si>
    <t>検食・保存食</t>
    <rPh sb="0" eb="1">
      <t>ケン</t>
    </rPh>
    <rPh sb="1" eb="2">
      <t>ショク</t>
    </rPh>
    <rPh sb="3" eb="6">
      <t>ホゾンショク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</si>
</sst>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0.0_ "/>
    <numFmt numFmtId="179" formatCode="#,##0.0;[Red]\-#,##0.0"/>
    <numFmt numFmtId="180" formatCode="0.0%"/>
  </numFmts>
  <fonts count="2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7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shrinkToFit="1"/>
    </xf>
    <xf numFmtId="176" fontId="6" fillId="2" borderId="12" xfId="1" applyNumberFormat="1" applyFont="1" applyFill="1" applyBorder="1" applyAlignment="1" applyProtection="1">
      <alignment vertical="center" shrinkToFit="1"/>
    </xf>
    <xf numFmtId="176" fontId="6" fillId="0" borderId="7" xfId="1" applyNumberFormat="1" applyFont="1" applyBorder="1" applyAlignment="1" applyProtection="1">
      <alignment vertical="center" shrinkToFit="1"/>
    </xf>
    <xf numFmtId="176" fontId="6" fillId="0" borderId="4" xfId="1" applyNumberFormat="1" applyFont="1" applyBorder="1" applyAlignment="1" applyProtection="1">
      <alignment vertical="center" shrinkToFit="1"/>
    </xf>
    <xf numFmtId="176" fontId="6" fillId="0" borderId="13" xfId="1" applyNumberFormat="1" applyFont="1" applyBorder="1" applyAlignment="1" applyProtection="1">
      <alignment vertical="center" shrinkToFit="1"/>
    </xf>
    <xf numFmtId="176" fontId="6" fillId="0" borderId="13" xfId="1" applyNumberFormat="1" applyFont="1" applyFill="1" applyBorder="1" applyAlignment="1" applyProtection="1">
      <alignment vertical="center" shrinkToFit="1"/>
    </xf>
    <xf numFmtId="176" fontId="6" fillId="3" borderId="13" xfId="1" applyNumberFormat="1" applyFont="1" applyFill="1" applyBorder="1" applyAlignment="1" applyProtection="1">
      <alignment vertical="center" shrinkToFit="1"/>
      <protection locked="0"/>
    </xf>
    <xf numFmtId="176" fontId="6" fillId="3" borderId="12" xfId="1" applyNumberFormat="1" applyFont="1" applyFill="1" applyBorder="1" applyAlignment="1" applyProtection="1">
      <alignment vertical="center" shrinkToFit="1"/>
      <protection locked="0"/>
    </xf>
    <xf numFmtId="177" fontId="6" fillId="0" borderId="1" xfId="1" applyNumberFormat="1" applyFont="1" applyBorder="1" applyAlignment="1" applyProtection="1">
      <alignment vertical="center" shrinkToFit="1"/>
    </xf>
    <xf numFmtId="176" fontId="6" fillId="0" borderId="12" xfId="1" applyNumberFormat="1" applyFont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176" fontId="6" fillId="4" borderId="13" xfId="1" applyNumberFormat="1" applyFont="1" applyFill="1" applyBorder="1" applyAlignment="1" applyProtection="1">
      <alignment vertical="center" shrinkToFit="1"/>
    </xf>
    <xf numFmtId="176" fontId="6" fillId="2" borderId="13" xfId="1" applyNumberFormat="1" applyFont="1" applyFill="1" applyBorder="1" applyAlignment="1" applyProtection="1">
      <alignment vertical="center" shrinkToFit="1"/>
    </xf>
    <xf numFmtId="176" fontId="6" fillId="0" borderId="11" xfId="1" applyNumberFormat="1" applyFont="1" applyBorder="1" applyAlignment="1" applyProtection="1">
      <alignment vertical="center" shrinkToFit="1"/>
    </xf>
    <xf numFmtId="0" fontId="2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right" vertical="center" wrapText="1"/>
    </xf>
    <xf numFmtId="0" fontId="7" fillId="0" borderId="9" xfId="0" applyFont="1" applyBorder="1" applyAlignment="1" applyProtection="1">
      <alignment horizontal="right" vertical="center" wrapText="1"/>
    </xf>
    <xf numFmtId="0" fontId="4" fillId="3" borderId="19" xfId="0" applyFont="1" applyFill="1" applyBorder="1" applyAlignment="1" applyProtection="1">
      <alignment vertical="center"/>
      <protection locked="0"/>
    </xf>
    <xf numFmtId="38" fontId="4" fillId="3" borderId="19" xfId="1" applyFont="1" applyFill="1" applyBorder="1" applyAlignment="1" applyProtection="1">
      <alignment vertical="center" shrinkToFit="1"/>
      <protection locked="0"/>
    </xf>
    <xf numFmtId="38" fontId="4" fillId="0" borderId="19" xfId="1" applyFont="1" applyBorder="1" applyAlignment="1" applyProtection="1">
      <alignment vertical="center" shrinkToFit="1"/>
    </xf>
    <xf numFmtId="38" fontId="4" fillId="0" borderId="19" xfId="1" applyFont="1" applyBorder="1" applyAlignment="1" applyProtection="1">
      <alignment vertical="center"/>
    </xf>
    <xf numFmtId="0" fontId="4" fillId="3" borderId="23" xfId="0" applyFont="1" applyFill="1" applyBorder="1" applyAlignment="1" applyProtection="1">
      <alignment vertical="center"/>
      <protection locked="0"/>
    </xf>
    <xf numFmtId="38" fontId="4" fillId="3" borderId="23" xfId="1" applyFont="1" applyFill="1" applyBorder="1" applyAlignment="1" applyProtection="1">
      <alignment vertical="center" shrinkToFit="1"/>
      <protection locked="0"/>
    </xf>
    <xf numFmtId="38" fontId="4" fillId="0" borderId="23" xfId="1" applyFont="1" applyBorder="1" applyAlignment="1" applyProtection="1">
      <alignment vertical="center" shrinkToFit="1"/>
    </xf>
    <xf numFmtId="38" fontId="4" fillId="0" borderId="23" xfId="1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shrinkToFit="1"/>
    </xf>
    <xf numFmtId="0" fontId="6" fillId="0" borderId="1" xfId="0" applyFont="1" applyBorder="1" applyAlignment="1" applyProtection="1">
      <alignment horizontal="center" wrapText="1" shrinkToFit="1"/>
    </xf>
    <xf numFmtId="0" fontId="6" fillId="0" borderId="5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right" vertical="center" shrinkToFit="1"/>
    </xf>
    <xf numFmtId="0" fontId="6" fillId="0" borderId="23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38" fontId="6" fillId="0" borderId="22" xfId="1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38" fontId="6" fillId="0" borderId="23" xfId="1" applyFont="1" applyBorder="1" applyAlignment="1" applyProtection="1">
      <alignment vertical="center" shrinkToFit="1"/>
    </xf>
    <xf numFmtId="38" fontId="6" fillId="0" borderId="21" xfId="1" applyFont="1" applyBorder="1" applyAlignment="1" applyProtection="1">
      <alignment vertical="center" shrinkToFit="1"/>
    </xf>
    <xf numFmtId="38" fontId="6" fillId="3" borderId="22" xfId="1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vertical="center"/>
    </xf>
    <xf numFmtId="38" fontId="6" fillId="0" borderId="29" xfId="1" applyFont="1" applyFill="1" applyBorder="1" applyAlignment="1" applyProtection="1">
      <alignment vertical="center"/>
    </xf>
    <xf numFmtId="38" fontId="6" fillId="0" borderId="26" xfId="1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" fillId="0" borderId="40" xfId="0" applyFont="1" applyBorder="1" applyAlignment="1" applyProtection="1">
      <alignment vertical="center" shrinkToFit="1"/>
    </xf>
    <xf numFmtId="38" fontId="4" fillId="3" borderId="14" xfId="1" applyFont="1" applyFill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8" fontId="4" fillId="0" borderId="14" xfId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38" fontId="4" fillId="0" borderId="39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178" fontId="4" fillId="3" borderId="14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shrinkToFit="1"/>
    </xf>
    <xf numFmtId="38" fontId="6" fillId="0" borderId="50" xfId="1" applyFont="1" applyBorder="1" applyAlignment="1" applyProtection="1">
      <alignment vertical="center" shrinkToFit="1"/>
    </xf>
    <xf numFmtId="38" fontId="6" fillId="0" borderId="19" xfId="1" applyFont="1" applyBorder="1" applyAlignment="1" applyProtection="1">
      <alignment vertical="center" shrinkToFit="1"/>
    </xf>
    <xf numFmtId="38" fontId="6" fillId="0" borderId="51" xfId="1" applyFont="1" applyBorder="1" applyAlignment="1" applyProtection="1">
      <alignment vertical="center" shrinkToFit="1"/>
    </xf>
    <xf numFmtId="38" fontId="6" fillId="0" borderId="16" xfId="1" applyFont="1" applyBorder="1" applyAlignment="1" applyProtection="1">
      <alignment vertical="center" shrinkToFit="1"/>
    </xf>
    <xf numFmtId="0" fontId="4" fillId="0" borderId="48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center" vertical="center" shrinkToFit="1"/>
    </xf>
    <xf numFmtId="38" fontId="6" fillId="0" borderId="54" xfId="1" applyFont="1" applyBorder="1" applyAlignment="1" applyProtection="1">
      <alignment vertical="center" shrinkToFit="1"/>
    </xf>
    <xf numFmtId="38" fontId="6" fillId="0" borderId="55" xfId="1" applyFont="1" applyBorder="1" applyAlignment="1" applyProtection="1">
      <alignment vertical="center" shrinkToFit="1"/>
    </xf>
    <xf numFmtId="38" fontId="6" fillId="0" borderId="20" xfId="1" applyFont="1" applyBorder="1" applyAlignment="1" applyProtection="1">
      <alignment vertical="center" shrinkToFit="1"/>
    </xf>
    <xf numFmtId="0" fontId="4" fillId="0" borderId="52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 shrinkToFit="1"/>
    </xf>
    <xf numFmtId="38" fontId="6" fillId="0" borderId="57" xfId="1" applyFont="1" applyBorder="1" applyAlignment="1" applyProtection="1">
      <alignment vertical="center" shrinkToFit="1"/>
    </xf>
    <xf numFmtId="38" fontId="6" fillId="0" borderId="25" xfId="1" applyFont="1" applyBorder="1" applyAlignment="1" applyProtection="1">
      <alignment vertical="center" shrinkToFit="1"/>
    </xf>
    <xf numFmtId="38" fontId="6" fillId="0" borderId="58" xfId="1" applyFont="1" applyBorder="1" applyAlignment="1" applyProtection="1">
      <alignment vertical="center" shrinkToFit="1"/>
    </xf>
    <xf numFmtId="38" fontId="6" fillId="0" borderId="24" xfId="1" applyFont="1" applyBorder="1" applyAlignment="1" applyProtection="1">
      <alignment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10" fillId="0" borderId="60" xfId="0" applyFont="1" applyBorder="1" applyAlignment="1" applyProtection="1">
      <alignment vertical="center"/>
    </xf>
    <xf numFmtId="38" fontId="6" fillId="0" borderId="61" xfId="0" applyNumberFormat="1" applyFont="1" applyBorder="1" applyAlignment="1" applyProtection="1">
      <alignment vertical="center"/>
    </xf>
    <xf numFmtId="0" fontId="10" fillId="0" borderId="61" xfId="0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64" xfId="0" applyNumberFormat="1" applyFont="1" applyBorder="1" applyAlignment="1" applyProtection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shrinkToFit="1"/>
      <protection locked="0"/>
    </xf>
    <xf numFmtId="38" fontId="4" fillId="0" borderId="2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 shrinkToFit="1"/>
    </xf>
    <xf numFmtId="38" fontId="4" fillId="0" borderId="20" xfId="1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 shrinkToFit="1"/>
    </xf>
    <xf numFmtId="38" fontId="4" fillId="0" borderId="27" xfId="1" applyFont="1" applyBorder="1" applyAlignment="1" applyProtection="1">
      <alignment vertical="center"/>
    </xf>
    <xf numFmtId="38" fontId="4" fillId="0" borderId="26" xfId="1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4" fillId="3" borderId="19" xfId="0" applyFont="1" applyFill="1" applyBorder="1" applyAlignment="1" applyProtection="1">
      <alignment vertical="center" shrinkToFit="1"/>
      <protection locked="0"/>
    </xf>
    <xf numFmtId="38" fontId="4" fillId="0" borderId="26" xfId="1" applyFont="1" applyBorder="1" applyAlignment="1" applyProtection="1">
      <alignment vertical="center" shrinkToFit="1"/>
    </xf>
    <xf numFmtId="0" fontId="4" fillId="0" borderId="23" xfId="0" applyFont="1" applyFill="1" applyBorder="1" applyAlignment="1" applyProtection="1">
      <alignment vertical="center"/>
    </xf>
    <xf numFmtId="38" fontId="4" fillId="3" borderId="26" xfId="1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 shrinkToFit="1"/>
    </xf>
    <xf numFmtId="38" fontId="4" fillId="0" borderId="19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 shrinkToFit="1"/>
    </xf>
    <xf numFmtId="38" fontId="4" fillId="0" borderId="23" xfId="0" applyNumberFormat="1" applyFont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shrinkToFit="1"/>
    </xf>
    <xf numFmtId="38" fontId="4" fillId="0" borderId="26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vertical="center"/>
    </xf>
    <xf numFmtId="38" fontId="4" fillId="0" borderId="8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  <protection locked="0"/>
    </xf>
    <xf numFmtId="38" fontId="4" fillId="0" borderId="12" xfId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</xf>
    <xf numFmtId="38" fontId="4" fillId="0" borderId="12" xfId="0" applyNumberFormat="1" applyFont="1" applyBorder="1" applyAlignment="1" applyProtection="1">
      <alignment vertical="center"/>
    </xf>
    <xf numFmtId="38" fontId="12" fillId="0" borderId="0" xfId="1" applyFont="1" applyFill="1" applyAlignment="1" applyProtection="1">
      <alignment vertical="center"/>
    </xf>
    <xf numFmtId="38" fontId="12" fillId="0" borderId="0" xfId="1" applyFont="1" applyFill="1" applyAlignment="1" applyProtection="1">
      <alignment horizontal="right" vertical="center"/>
    </xf>
    <xf numFmtId="38" fontId="13" fillId="0" borderId="0" xfId="1" applyFont="1" applyFill="1" applyAlignment="1" applyProtection="1">
      <alignment vertical="center"/>
    </xf>
    <xf numFmtId="38" fontId="14" fillId="0" borderId="0" xfId="1" applyFont="1" applyFill="1" applyAlignment="1" applyProtection="1">
      <alignment horizontal="right" vertical="center"/>
    </xf>
    <xf numFmtId="38" fontId="13" fillId="0" borderId="4" xfId="1" applyFont="1" applyFill="1" applyBorder="1" applyAlignment="1" applyProtection="1">
      <alignment horizontal="center" vertical="center"/>
    </xf>
    <xf numFmtId="38" fontId="13" fillId="0" borderId="8" xfId="1" applyFont="1" applyFill="1" applyBorder="1" applyAlignment="1" applyProtection="1">
      <alignment horizontal="center" vertical="center" wrapText="1"/>
    </xf>
    <xf numFmtId="38" fontId="13" fillId="0" borderId="65" xfId="0" applyNumberFormat="1" applyFont="1" applyBorder="1" applyAlignment="1" applyProtection="1">
      <alignment vertical="center" wrapText="1"/>
    </xf>
    <xf numFmtId="0" fontId="13" fillId="0" borderId="66" xfId="0" applyFont="1" applyBorder="1" applyAlignment="1" applyProtection="1">
      <alignment vertical="center" shrinkToFit="1"/>
    </xf>
    <xf numFmtId="38" fontId="13" fillId="2" borderId="7" xfId="1" applyFont="1" applyFill="1" applyBorder="1" applyAlignment="1" applyProtection="1">
      <alignment vertical="center" wrapText="1"/>
    </xf>
    <xf numFmtId="38" fontId="13" fillId="0" borderId="7" xfId="1" applyFont="1" applyFill="1" applyBorder="1" applyAlignment="1" applyProtection="1">
      <alignment horizontal="center" vertical="center" shrinkToFit="1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66" xfId="1" applyFont="1" applyFill="1" applyBorder="1" applyAlignment="1" applyProtection="1">
      <alignment vertical="center" shrinkToFit="1"/>
    </xf>
    <xf numFmtId="40" fontId="15" fillId="0" borderId="4" xfId="1" applyNumberFormat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vertical="center" shrinkToFit="1"/>
    </xf>
    <xf numFmtId="179" fontId="15" fillId="0" borderId="4" xfId="1" applyNumberFormat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65" xfId="1" applyFont="1" applyFill="1" applyBorder="1" applyAlignment="1" applyProtection="1">
      <alignment vertical="center" shrinkToFit="1"/>
    </xf>
    <xf numFmtId="38" fontId="13" fillId="0" borderId="13" xfId="1" applyFont="1" applyFill="1" applyBorder="1" applyAlignment="1" applyProtection="1">
      <alignment vertical="center" shrinkToFit="1"/>
    </xf>
    <xf numFmtId="49" fontId="13" fillId="0" borderId="13" xfId="1" applyNumberFormat="1" applyFont="1" applyFill="1" applyBorder="1" applyAlignment="1" applyProtection="1">
      <alignment vertical="center" shrinkToFit="1"/>
    </xf>
    <xf numFmtId="38" fontId="13" fillId="0" borderId="14" xfId="1" applyFont="1" applyFill="1" applyBorder="1" applyAlignment="1" applyProtection="1">
      <alignment vertical="center"/>
    </xf>
    <xf numFmtId="38" fontId="13" fillId="3" borderId="65" xfId="1" applyFont="1" applyFill="1" applyBorder="1" applyAlignment="1" applyProtection="1">
      <alignment vertical="center" shrinkToFit="1"/>
      <protection locked="0"/>
    </xf>
    <xf numFmtId="38" fontId="13" fillId="0" borderId="14" xfId="1" applyFont="1" applyFill="1" applyBorder="1" applyAlignment="1" applyProtection="1">
      <alignment horizontal="center" vertical="center"/>
    </xf>
    <xf numFmtId="38" fontId="13" fillId="0" borderId="12" xfId="1" applyFont="1" applyFill="1" applyBorder="1" applyAlignment="1" applyProtection="1">
      <alignment vertical="center" shrinkToFit="1"/>
    </xf>
    <xf numFmtId="38" fontId="13" fillId="3" borderId="13" xfId="1" applyFont="1" applyFill="1" applyBorder="1" applyAlignment="1" applyProtection="1">
      <alignment vertical="center" shrinkToFit="1"/>
      <protection locked="0"/>
    </xf>
    <xf numFmtId="38" fontId="13" fillId="0" borderId="9" xfId="1" applyFont="1" applyFill="1" applyBorder="1" applyAlignment="1" applyProtection="1">
      <alignment vertical="center"/>
    </xf>
    <xf numFmtId="38" fontId="13" fillId="0" borderId="9" xfId="1" applyFont="1" applyFill="1" applyBorder="1" applyAlignment="1" applyProtection="1">
      <alignment horizontal="center" vertical="center"/>
    </xf>
    <xf numFmtId="38" fontId="13" fillId="0" borderId="15" xfId="1" applyFont="1" applyFill="1" applyBorder="1" applyAlignment="1" applyProtection="1">
      <alignment vertical="center"/>
    </xf>
    <xf numFmtId="38" fontId="13" fillId="0" borderId="14" xfId="1" applyFont="1" applyFill="1" applyBorder="1" applyAlignment="1" applyProtection="1">
      <alignment vertical="center" shrinkToFit="1"/>
    </xf>
    <xf numFmtId="38" fontId="13" fillId="0" borderId="11" xfId="1" applyFont="1" applyFill="1" applyBorder="1" applyAlignment="1" applyProtection="1">
      <alignment vertical="center" shrinkToFit="1"/>
    </xf>
    <xf numFmtId="38" fontId="13" fillId="2" borderId="13" xfId="1" applyFont="1" applyFill="1" applyBorder="1" applyAlignment="1" applyProtection="1">
      <alignment vertical="center" shrinkToFit="1"/>
    </xf>
    <xf numFmtId="38" fontId="13" fillId="0" borderId="67" xfId="1" applyFont="1" applyFill="1" applyBorder="1" applyAlignment="1" applyProtection="1">
      <alignment vertical="center" shrinkToFit="1"/>
    </xf>
    <xf numFmtId="38" fontId="13" fillId="0" borderId="8" xfId="1" applyFont="1" applyFill="1" applyBorder="1" applyAlignment="1" applyProtection="1">
      <alignment vertical="center" shrinkToFit="1"/>
    </xf>
    <xf numFmtId="38" fontId="13" fillId="0" borderId="1" xfId="1" applyFont="1" applyFill="1" applyBorder="1" applyAlignment="1" applyProtection="1">
      <alignment vertical="center" shrinkToFit="1"/>
    </xf>
    <xf numFmtId="38" fontId="13" fillId="3" borderId="68" xfId="1" applyFont="1" applyFill="1" applyBorder="1" applyAlignment="1" applyProtection="1">
      <alignment vertical="center"/>
      <protection locked="0"/>
    </xf>
    <xf numFmtId="38" fontId="13" fillId="0" borderId="68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38" fontId="4" fillId="0" borderId="13" xfId="1" applyFont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vertical="center" shrinkToFit="1"/>
    </xf>
    <xf numFmtId="177" fontId="4" fillId="0" borderId="0" xfId="1" applyNumberFormat="1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top" shrinkToFit="1"/>
    </xf>
    <xf numFmtId="0" fontId="7" fillId="0" borderId="8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center" shrinkToFit="1"/>
    </xf>
    <xf numFmtId="38" fontId="6" fillId="0" borderId="12" xfId="1" applyFont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 shrinkToFit="1"/>
    </xf>
    <xf numFmtId="38" fontId="6" fillId="0" borderId="1" xfId="1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38" fontId="6" fillId="0" borderId="12" xfId="0" applyNumberFormat="1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shrinkToFit="1"/>
    </xf>
    <xf numFmtId="0" fontId="6" fillId="6" borderId="12" xfId="0" applyFont="1" applyFill="1" applyBorder="1" applyAlignment="1" applyProtection="1">
      <alignment vertical="center"/>
    </xf>
    <xf numFmtId="38" fontId="6" fillId="0" borderId="12" xfId="0" applyNumberFormat="1" applyFont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</xf>
    <xf numFmtId="0" fontId="4" fillId="3" borderId="70" xfId="0" applyFont="1" applyFill="1" applyBorder="1" applyAlignment="1" applyProtection="1">
      <alignment vertical="center"/>
      <protection locked="0"/>
    </xf>
    <xf numFmtId="0" fontId="4" fillId="3" borderId="71" xfId="0" applyFont="1" applyFill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</xf>
    <xf numFmtId="0" fontId="4" fillId="5" borderId="23" xfId="0" applyFont="1" applyFill="1" applyBorder="1" applyAlignment="1" applyProtection="1">
      <alignment vertical="center"/>
    </xf>
    <xf numFmtId="0" fontId="4" fillId="5" borderId="26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vertical="center" shrinkToFit="1"/>
    </xf>
    <xf numFmtId="0" fontId="16" fillId="3" borderId="73" xfId="0" applyFont="1" applyFill="1" applyBorder="1" applyAlignment="1" applyProtection="1">
      <alignment vertical="center"/>
      <protection locked="0"/>
    </xf>
    <xf numFmtId="0" fontId="16" fillId="3" borderId="71" xfId="0" applyFont="1" applyFill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5" borderId="7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vertical="center" shrinkToFit="1"/>
    </xf>
    <xf numFmtId="0" fontId="4" fillId="0" borderId="69" xfId="0" applyFont="1" applyFill="1" applyBorder="1" applyAlignment="1" applyProtection="1">
      <alignment horizontal="center" vertical="center"/>
    </xf>
    <xf numFmtId="0" fontId="4" fillId="5" borderId="69" xfId="0" applyFont="1" applyFill="1" applyBorder="1" applyAlignment="1" applyProtection="1">
      <alignment vertical="center" shrinkToFit="1"/>
    </xf>
    <xf numFmtId="0" fontId="4" fillId="3" borderId="69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40" fontId="13" fillId="5" borderId="65" xfId="1" applyNumberFormat="1" applyFont="1" applyFill="1" applyBorder="1" applyAlignment="1" applyProtection="1">
      <alignment vertical="center"/>
    </xf>
    <xf numFmtId="38" fontId="15" fillId="0" borderId="69" xfId="1" applyFont="1" applyFill="1" applyBorder="1" applyAlignment="1" applyProtection="1">
      <alignment vertical="center" wrapText="1"/>
    </xf>
    <xf numFmtId="40" fontId="15" fillId="0" borderId="74" xfId="1" applyNumberFormat="1" applyFont="1" applyFill="1" applyBorder="1" applyAlignment="1" applyProtection="1">
      <alignment vertical="center"/>
    </xf>
    <xf numFmtId="179" fontId="15" fillId="0" borderId="74" xfId="1" applyNumberFormat="1" applyFont="1" applyFill="1" applyBorder="1" applyAlignment="1" applyProtection="1">
      <alignment vertical="center"/>
    </xf>
    <xf numFmtId="38" fontId="13" fillId="0" borderId="75" xfId="1" applyFont="1" applyFill="1" applyBorder="1" applyAlignment="1" applyProtection="1">
      <alignment vertical="center" shrinkToFit="1"/>
    </xf>
    <xf numFmtId="38" fontId="13" fillId="0" borderId="69" xfId="1" applyFont="1" applyFill="1" applyBorder="1" applyAlignment="1" applyProtection="1">
      <alignment vertical="center" shrinkToFit="1"/>
    </xf>
    <xf numFmtId="38" fontId="13" fillId="3" borderId="75" xfId="1" applyFont="1" applyFill="1" applyBorder="1" applyAlignment="1" applyProtection="1">
      <alignment vertical="center" shrinkToFit="1"/>
      <protection locked="0"/>
    </xf>
    <xf numFmtId="38" fontId="13" fillId="0" borderId="73" xfId="1" applyFont="1" applyFill="1" applyBorder="1" applyAlignment="1" applyProtection="1">
      <alignment vertical="center" shrinkToFit="1"/>
    </xf>
    <xf numFmtId="38" fontId="13" fillId="3" borderId="76" xfId="1" applyFont="1" applyFill="1" applyBorder="1" applyAlignment="1" applyProtection="1">
      <alignment vertical="center"/>
      <protection locked="0"/>
    </xf>
    <xf numFmtId="38" fontId="13" fillId="0" borderId="76" xfId="1" applyFont="1" applyFill="1" applyBorder="1" applyAlignment="1" applyProtection="1">
      <alignment vertical="center"/>
    </xf>
    <xf numFmtId="0" fontId="13" fillId="0" borderId="65" xfId="2" applyNumberFormat="1" applyFont="1" applyFill="1" applyBorder="1" applyAlignment="1" applyProtection="1">
      <alignment vertical="center"/>
    </xf>
    <xf numFmtId="38" fontId="13" fillId="5" borderId="65" xfId="1" applyFont="1" applyFill="1" applyBorder="1" applyAlignment="1" applyProtection="1">
      <alignment vertical="center" shrinkToFit="1"/>
    </xf>
    <xf numFmtId="38" fontId="13" fillId="5" borderId="75" xfId="1" applyFont="1" applyFill="1" applyBorder="1" applyAlignment="1" applyProtection="1">
      <alignment vertical="center" shrinkToFit="1"/>
    </xf>
    <xf numFmtId="38" fontId="13" fillId="5" borderId="13" xfId="1" applyFont="1" applyFill="1" applyBorder="1" applyAlignment="1" applyProtection="1">
      <alignment vertical="center" shrinkToFit="1"/>
    </xf>
    <xf numFmtId="38" fontId="13" fillId="5" borderId="75" xfId="1" applyFont="1" applyFill="1" applyBorder="1" applyAlignment="1" applyProtection="1">
      <alignment vertical="center" shrinkToFit="1"/>
      <protection locked="0"/>
    </xf>
    <xf numFmtId="38" fontId="13" fillId="5" borderId="13" xfId="1" applyFont="1" applyFill="1" applyBorder="1" applyAlignment="1" applyProtection="1">
      <alignment vertical="center" shrinkToFit="1"/>
      <protection locked="0"/>
    </xf>
    <xf numFmtId="0" fontId="6" fillId="5" borderId="1" xfId="0" applyFont="1" applyFill="1" applyBorder="1" applyAlignment="1" applyProtection="1">
      <alignment horizontal="center" wrapText="1" shrinkToFit="1"/>
    </xf>
    <xf numFmtId="0" fontId="6" fillId="5" borderId="1" xfId="0" applyFont="1" applyFill="1" applyBorder="1" applyAlignment="1" applyProtection="1">
      <alignment horizontal="center" shrinkToFit="1"/>
    </xf>
    <xf numFmtId="38" fontId="4" fillId="5" borderId="14" xfId="1" applyFont="1" applyFill="1" applyBorder="1" applyAlignment="1" applyProtection="1">
      <alignment vertical="center"/>
    </xf>
    <xf numFmtId="176" fontId="6" fillId="5" borderId="4" xfId="1" applyNumberFormat="1" applyFont="1" applyFill="1" applyBorder="1" applyAlignment="1" applyProtection="1">
      <alignment vertical="center" shrinkToFit="1"/>
    </xf>
    <xf numFmtId="0" fontId="4" fillId="5" borderId="2" xfId="0" applyFont="1" applyFill="1" applyBorder="1" applyAlignment="1" applyProtection="1">
      <alignment vertical="center" shrinkToFit="1"/>
    </xf>
    <xf numFmtId="176" fontId="6" fillId="5" borderId="13" xfId="1" applyNumberFormat="1" applyFont="1" applyFill="1" applyBorder="1" applyAlignment="1" applyProtection="1">
      <alignment vertical="center" shrinkToFit="1"/>
    </xf>
    <xf numFmtId="38" fontId="4" fillId="0" borderId="49" xfId="0" applyNumberFormat="1" applyFont="1" applyBorder="1" applyAlignment="1" applyProtection="1">
      <alignment horizontal="center" vertical="center" shrinkToFit="1"/>
    </xf>
    <xf numFmtId="176" fontId="6" fillId="5" borderId="13" xfId="1" applyNumberFormat="1" applyFont="1" applyFill="1" applyBorder="1" applyAlignment="1" applyProtection="1">
      <alignment vertical="center" shrinkToFit="1"/>
      <protection locked="0"/>
    </xf>
    <xf numFmtId="0" fontId="6" fillId="5" borderId="1" xfId="0" applyFont="1" applyFill="1" applyBorder="1" applyAlignment="1" applyProtection="1">
      <alignment horizontal="center" wrapText="1"/>
    </xf>
    <xf numFmtId="0" fontId="6" fillId="5" borderId="14" xfId="0" applyFont="1" applyFill="1" applyBorder="1" applyAlignment="1" applyProtection="1">
      <alignment vertical="center" wrapText="1"/>
    </xf>
    <xf numFmtId="0" fontId="6" fillId="5" borderId="12" xfId="0" applyFont="1" applyFill="1" applyBorder="1" applyAlignment="1" applyProtection="1">
      <alignment vertical="center"/>
    </xf>
    <xf numFmtId="38" fontId="13" fillId="5" borderId="12" xfId="1" applyFont="1" applyFill="1" applyBorder="1" applyAlignment="1" applyProtection="1">
      <alignment vertical="center" wrapText="1"/>
    </xf>
    <xf numFmtId="40" fontId="13" fillId="5" borderId="4" xfId="1" applyNumberFormat="1" applyFont="1" applyFill="1" applyBorder="1" applyAlignment="1" applyProtection="1">
      <alignment vertical="center"/>
    </xf>
    <xf numFmtId="180" fontId="13" fillId="0" borderId="4" xfId="2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shrinkToFit="1"/>
    </xf>
    <xf numFmtId="38" fontId="4" fillId="0" borderId="1" xfId="1" applyFont="1" applyFill="1" applyBorder="1" applyAlignment="1" applyProtection="1">
      <alignment vertical="center" shrinkToFit="1"/>
    </xf>
    <xf numFmtId="38" fontId="4" fillId="0" borderId="23" xfId="1" applyFont="1" applyFill="1" applyBorder="1" applyAlignment="1" applyProtection="1">
      <alignment vertical="center" shrinkToFit="1"/>
    </xf>
    <xf numFmtId="38" fontId="4" fillId="0" borderId="26" xfId="1" applyFont="1" applyFill="1" applyBorder="1" applyAlignment="1" applyProtection="1">
      <alignment vertical="center" shrinkToFit="1"/>
    </xf>
    <xf numFmtId="38" fontId="4" fillId="0" borderId="19" xfId="1" applyFont="1" applyFill="1" applyBorder="1" applyAlignment="1" applyProtection="1">
      <alignment vertical="center" shrinkToFit="1"/>
    </xf>
    <xf numFmtId="38" fontId="6" fillId="0" borderId="69" xfId="1" applyFont="1" applyBorder="1" applyAlignment="1" applyProtection="1">
      <alignment vertical="center"/>
    </xf>
    <xf numFmtId="0" fontId="6" fillId="3" borderId="69" xfId="0" applyFont="1" applyFill="1" applyBorder="1" applyAlignment="1" applyProtection="1">
      <alignment vertical="center"/>
      <protection locked="0"/>
    </xf>
    <xf numFmtId="0" fontId="6" fillId="0" borderId="69" xfId="0" applyFont="1" applyBorder="1" applyAlignment="1" applyProtection="1">
      <alignment vertical="center"/>
    </xf>
    <xf numFmtId="38" fontId="6" fillId="0" borderId="69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4" fillId="5" borderId="14" xfId="0" applyFont="1" applyFill="1" applyBorder="1" applyAlignment="1" applyProtection="1">
      <alignment vertical="center" shrinkToFit="1"/>
    </xf>
    <xf numFmtId="0" fontId="0" fillId="5" borderId="15" xfId="0" applyFill="1" applyBorder="1" applyAlignment="1" applyProtection="1">
      <alignment vertical="center" shrinkToFit="1"/>
    </xf>
    <xf numFmtId="0" fontId="0" fillId="5" borderId="13" xfId="0" applyFill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4" fillId="5" borderId="14" xfId="0" applyFont="1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4" fillId="0" borderId="14" xfId="0" applyFont="1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 shrinkToFi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vertical="center" shrinkToFi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textRotation="255" wrapText="1"/>
    </xf>
    <xf numFmtId="0" fontId="17" fillId="0" borderId="5" xfId="0" applyFont="1" applyBorder="1" applyAlignment="1" applyProtection="1">
      <alignment vertical="center" textRotation="255" wrapText="1"/>
    </xf>
    <xf numFmtId="0" fontId="0" fillId="0" borderId="5" xfId="0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38" fontId="13" fillId="0" borderId="1" xfId="1" applyFont="1" applyFill="1" applyBorder="1" applyAlignment="1" applyProtection="1">
      <alignment horizontal="center" vertical="center" wrapText="1"/>
    </xf>
    <xf numFmtId="38" fontId="13" fillId="0" borderId="5" xfId="1" applyFont="1" applyFill="1" applyBorder="1" applyAlignment="1" applyProtection="1">
      <alignment horizontal="center" vertical="center" wrapText="1"/>
    </xf>
    <xf numFmtId="38" fontId="13" fillId="0" borderId="8" xfId="1" applyFont="1" applyFill="1" applyBorder="1" applyAlignment="1" applyProtection="1">
      <alignment horizontal="center" vertical="center" wrapText="1"/>
    </xf>
    <xf numFmtId="38" fontId="13" fillId="0" borderId="2" xfId="1" applyFont="1" applyFill="1" applyBorder="1" applyAlignment="1" applyProtection="1">
      <alignment horizontal="center" vertical="center" wrapText="1"/>
    </xf>
    <xf numFmtId="38" fontId="13" fillId="0" borderId="3" xfId="1" applyFont="1" applyFill="1" applyBorder="1" applyAlignment="1" applyProtection="1">
      <alignment horizontal="center" vertical="center" wrapText="1"/>
    </xf>
    <xf numFmtId="38" fontId="13" fillId="0" borderId="4" xfId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4" xfId="1" applyNumberFormat="1" applyFont="1" applyFill="1" applyBorder="1" applyAlignment="1" applyProtection="1">
      <alignment horizontal="center" vertical="center" shrinkToFit="1"/>
    </xf>
    <xf numFmtId="0" fontId="13" fillId="0" borderId="15" xfId="1" applyNumberFormat="1" applyFont="1" applyFill="1" applyBorder="1" applyAlignment="1" applyProtection="1">
      <alignment horizontal="center" vertical="center" shrinkToFit="1"/>
    </xf>
    <xf numFmtId="0" fontId="13" fillId="0" borderId="13" xfId="1" applyNumberFormat="1" applyFont="1" applyFill="1" applyBorder="1" applyAlignment="1" applyProtection="1">
      <alignment horizontal="center" vertical="center" shrinkToFit="1"/>
    </xf>
    <xf numFmtId="38" fontId="13" fillId="0" borderId="14" xfId="1" applyFont="1" applyFill="1" applyBorder="1" applyAlignment="1" applyProtection="1">
      <alignment horizontal="center" vertical="center" shrinkToFit="1"/>
    </xf>
    <xf numFmtId="38" fontId="13" fillId="0" borderId="15" xfId="1" applyFont="1" applyFill="1" applyBorder="1" applyAlignment="1" applyProtection="1">
      <alignment horizontal="center" vertical="center" shrinkToFit="1"/>
    </xf>
    <xf numFmtId="38" fontId="13" fillId="0" borderId="13" xfId="1" applyFont="1" applyFill="1" applyBorder="1" applyAlignment="1" applyProtection="1">
      <alignment horizontal="center" vertical="center" shrinkToFit="1"/>
    </xf>
    <xf numFmtId="38" fontId="13" fillId="0" borderId="14" xfId="1" applyFont="1" applyFill="1" applyBorder="1" applyAlignment="1" applyProtection="1">
      <alignment horizontal="center" vertical="center" wrapText="1"/>
    </xf>
    <xf numFmtId="38" fontId="13" fillId="0" borderId="13" xfId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1" xfId="1" applyNumberFormat="1" applyFont="1" applyFill="1" applyBorder="1" applyAlignment="1" applyProtection="1">
      <alignment horizontal="center" vertical="center" shrinkToFit="1"/>
    </xf>
    <xf numFmtId="0" fontId="13" fillId="0" borderId="5" xfId="1" applyNumberFormat="1" applyFont="1" applyFill="1" applyBorder="1" applyAlignment="1" applyProtection="1">
      <alignment horizontal="center" vertical="center" shrinkToFit="1"/>
    </xf>
    <xf numFmtId="38" fontId="13" fillId="0" borderId="14" xfId="1" applyFont="1" applyFill="1" applyBorder="1" applyAlignment="1" applyProtection="1">
      <alignment vertical="center" shrinkToFit="1"/>
    </xf>
    <xf numFmtId="38" fontId="13" fillId="0" borderId="15" xfId="1" applyFont="1" applyFill="1" applyBorder="1" applyAlignment="1" applyProtection="1">
      <alignment vertical="center" shrinkToFit="1"/>
    </xf>
    <xf numFmtId="38" fontId="13" fillId="0" borderId="13" xfId="1" applyFont="1" applyFill="1" applyBorder="1" applyAlignment="1" applyProtection="1">
      <alignment vertical="center" shrinkToFit="1"/>
    </xf>
    <xf numFmtId="38" fontId="13" fillId="0" borderId="4" xfId="1" applyFont="1" applyFill="1" applyBorder="1" applyAlignment="1" applyProtection="1">
      <alignment vertical="center" wrapText="1"/>
    </xf>
    <xf numFmtId="0" fontId="13" fillId="0" borderId="7" xfId="0" applyFont="1" applyFill="1" applyBorder="1" applyAlignment="1" applyProtection="1">
      <alignment vertical="center" wrapText="1"/>
    </xf>
    <xf numFmtId="38" fontId="13" fillId="0" borderId="1" xfId="1" applyFont="1" applyFill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38" fontId="13" fillId="0" borderId="7" xfId="1" applyFont="1" applyFill="1" applyBorder="1" applyAlignment="1" applyProtection="1">
      <alignment vertical="center" wrapText="1"/>
    </xf>
    <xf numFmtId="38" fontId="13" fillId="0" borderId="12" xfId="1" applyFont="1" applyFill="1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13" fillId="0" borderId="15" xfId="0" applyFont="1" applyBorder="1" applyAlignment="1" applyProtection="1">
      <alignment vertical="center" shrinkToFit="1"/>
    </xf>
    <xf numFmtId="0" fontId="13" fillId="0" borderId="13" xfId="0" applyFont="1" applyBorder="1" applyAlignment="1" applyProtection="1">
      <alignment vertical="center" shrinkToFit="1"/>
    </xf>
    <xf numFmtId="0" fontId="13" fillId="0" borderId="12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wrapText="1"/>
    </xf>
    <xf numFmtId="38" fontId="13" fillId="0" borderId="14" xfId="1" applyFont="1" applyFill="1" applyBorder="1" applyAlignment="1" applyProtection="1">
      <alignment vertical="center" wrapText="1"/>
    </xf>
    <xf numFmtId="38" fontId="13" fillId="0" borderId="15" xfId="1" applyFont="1" applyFill="1" applyBorder="1" applyAlignment="1" applyProtection="1">
      <alignment vertical="center" wrapText="1"/>
    </xf>
    <xf numFmtId="38" fontId="13" fillId="0" borderId="13" xfId="1" applyFont="1" applyFill="1" applyBorder="1" applyAlignment="1" applyProtection="1">
      <alignment vertical="center" wrapText="1"/>
    </xf>
    <xf numFmtId="38" fontId="13" fillId="0" borderId="2" xfId="1" applyFont="1" applyFill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shrinkToFit="1"/>
      <protection locked="0"/>
    </xf>
    <xf numFmtId="38" fontId="4" fillId="0" borderId="12" xfId="1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vertical="center" shrinkToFit="1"/>
    </xf>
    <xf numFmtId="38" fontId="4" fillId="0" borderId="12" xfId="0" applyNumberFormat="1" applyFont="1" applyBorder="1" applyAlignment="1" applyProtection="1">
      <alignment vertical="center" shrinkToFit="1"/>
    </xf>
    <xf numFmtId="38" fontId="4" fillId="0" borderId="14" xfId="1" applyFont="1" applyBorder="1" applyAlignment="1" applyProtection="1">
      <alignment vertical="center"/>
    </xf>
    <xf numFmtId="38" fontId="4" fillId="0" borderId="15" xfId="1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40" fontId="4" fillId="3" borderId="12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38" fontId="4" fillId="3" borderId="14" xfId="1" applyFont="1" applyFill="1" applyBorder="1" applyAlignment="1" applyProtection="1">
      <alignment vertical="center" shrinkToFit="1"/>
      <protection locked="0"/>
    </xf>
    <xf numFmtId="0" fontId="4" fillId="3" borderId="15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</xf>
    <xf numFmtId="38" fontId="4" fillId="0" borderId="14" xfId="1" applyFont="1" applyFill="1" applyBorder="1" applyAlignment="1" applyProtection="1">
      <alignment vertical="center" shrinkToFit="1"/>
    </xf>
    <xf numFmtId="0" fontId="4" fillId="0" borderId="15" xfId="0" applyFont="1" applyFill="1" applyBorder="1" applyAlignment="1" applyProtection="1">
      <alignment vertical="center" shrinkToFit="1"/>
    </xf>
    <xf numFmtId="38" fontId="4" fillId="3" borderId="2" xfId="1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38" fontId="4" fillId="0" borderId="12" xfId="1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38" fontId="4" fillId="3" borderId="15" xfId="1" applyFont="1" applyFill="1" applyBorder="1" applyAlignment="1" applyProtection="1">
      <alignment vertical="center" shrinkToFit="1"/>
      <protection locked="0"/>
    </xf>
    <xf numFmtId="0" fontId="4" fillId="3" borderId="13" xfId="0" applyFont="1" applyFill="1" applyBorder="1" applyAlignment="1" applyProtection="1">
      <alignment vertical="center" shrinkToFit="1"/>
      <protection locked="0"/>
    </xf>
    <xf numFmtId="38" fontId="4" fillId="3" borderId="12" xfId="1" applyFont="1" applyFill="1" applyBorder="1" applyAlignment="1" applyProtection="1">
      <alignment vertical="center" shrinkToFit="1"/>
      <protection locked="0"/>
    </xf>
    <xf numFmtId="38" fontId="4" fillId="3" borderId="9" xfId="1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</xf>
    <xf numFmtId="177" fontId="4" fillId="0" borderId="14" xfId="1" applyNumberFormat="1" applyFont="1" applyFill="1" applyBorder="1" applyAlignment="1" applyProtection="1">
      <alignment vertical="center" shrinkToFit="1"/>
    </xf>
    <xf numFmtId="177" fontId="4" fillId="0" borderId="15" xfId="0" applyNumberFormat="1" applyFont="1" applyFill="1" applyBorder="1" applyAlignment="1" applyProtection="1">
      <alignment vertical="center" shrinkToFit="1"/>
    </xf>
    <xf numFmtId="177" fontId="4" fillId="0" borderId="13" xfId="0" applyNumberFormat="1" applyFont="1" applyFill="1" applyBorder="1" applyAlignment="1" applyProtection="1">
      <alignment vertical="center" shrinkToFit="1"/>
    </xf>
    <xf numFmtId="0" fontId="5" fillId="0" borderId="15" xfId="0" applyFont="1" applyBorder="1" applyAlignment="1" applyProtection="1">
      <alignment vertical="center" shrinkToFit="1"/>
    </xf>
    <xf numFmtId="38" fontId="4" fillId="0" borderId="14" xfId="0" applyNumberFormat="1" applyFont="1" applyFill="1" applyBorder="1" applyAlignment="1" applyProtection="1">
      <alignment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38" fontId="4" fillId="0" borderId="15" xfId="0" applyNumberFormat="1" applyFont="1" applyFill="1" applyBorder="1" applyAlignment="1" applyProtection="1">
      <alignment vertical="center" shrinkToFit="1"/>
    </xf>
    <xf numFmtId="38" fontId="4" fillId="0" borderId="13" xfId="0" applyNumberFormat="1" applyFont="1" applyFill="1" applyBorder="1" applyAlignment="1" applyProtection="1">
      <alignment vertical="center" shrinkToFit="1"/>
    </xf>
    <xf numFmtId="40" fontId="4" fillId="0" borderId="14" xfId="1" applyNumberFormat="1" applyFont="1" applyFill="1" applyBorder="1" applyAlignment="1" applyProtection="1">
      <alignment vertical="center" shrinkToFit="1"/>
    </xf>
    <xf numFmtId="40" fontId="4" fillId="0" borderId="13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horizontal="right" vertical="center" shrinkToFit="1"/>
    </xf>
    <xf numFmtId="38" fontId="4" fillId="0" borderId="15" xfId="1" applyFont="1" applyFill="1" applyBorder="1" applyAlignment="1" applyProtection="1">
      <alignment horizontal="right" vertical="center" shrinkToFit="1"/>
    </xf>
    <xf numFmtId="38" fontId="4" fillId="0" borderId="13" xfId="1" applyFont="1" applyFill="1" applyBorder="1" applyAlignment="1" applyProtection="1">
      <alignment horizontal="right" vertical="center" shrinkToFit="1"/>
    </xf>
    <xf numFmtId="0" fontId="4" fillId="0" borderId="14" xfId="0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0" fontId="5" fillId="0" borderId="13" xfId="0" applyFont="1" applyBorder="1" applyAlignment="1" applyProtection="1">
      <alignment vertical="center"/>
    </xf>
    <xf numFmtId="38" fontId="4" fillId="0" borderId="14" xfId="1" applyFont="1" applyBorder="1" applyAlignment="1" applyProtection="1">
      <alignment vertical="center" shrinkToFit="1"/>
    </xf>
    <xf numFmtId="0" fontId="5" fillId="0" borderId="15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38" fontId="4" fillId="0" borderId="14" xfId="0" applyNumberFormat="1" applyFont="1" applyBorder="1" applyAlignment="1" applyProtection="1">
      <alignment vertical="center" shrinkToFit="1"/>
    </xf>
    <xf numFmtId="177" fontId="4" fillId="0" borderId="14" xfId="1" applyNumberFormat="1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 shrinkToFit="1"/>
    </xf>
    <xf numFmtId="0" fontId="4" fillId="0" borderId="30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Zeros="0"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5" sqref="I5"/>
    </sheetView>
  </sheetViews>
  <sheetFormatPr defaultColWidth="8.59765625" defaultRowHeight="10.8"/>
  <cols>
    <col min="1" max="1" width="3.59765625" style="4" customWidth="1"/>
    <col min="2" max="3" width="7.59765625" style="4" customWidth="1"/>
    <col min="4" max="4" width="11.19921875" style="4" customWidth="1"/>
    <col min="5" max="5" width="6.8984375" style="4" customWidth="1"/>
    <col min="6" max="6" width="25.19921875" style="4" bestFit="1" customWidth="1"/>
    <col min="7" max="18" width="9.59765625" style="4" customWidth="1"/>
    <col min="19" max="19" width="3.59765625" style="4" customWidth="1"/>
    <col min="20" max="43" width="2.59765625" style="4" customWidth="1"/>
    <col min="44" max="16384" width="8.59765625" style="4"/>
  </cols>
  <sheetData>
    <row r="1" spans="1:19" s="1" customFormat="1" ht="16.2">
      <c r="S1" s="2" t="s">
        <v>68</v>
      </c>
    </row>
    <row r="2" spans="1:19" s="3" customFormat="1" ht="16.2">
      <c r="A2" s="3" t="s">
        <v>67</v>
      </c>
      <c r="H2" s="248"/>
      <c r="I2" s="3" t="s">
        <v>382</v>
      </c>
    </row>
    <row r="3" spans="1:19" ht="16.2">
      <c r="B3" s="3" t="s">
        <v>384</v>
      </c>
      <c r="S3" s="5" t="s">
        <v>0</v>
      </c>
    </row>
    <row r="4" spans="1:19">
      <c r="A4" s="291" t="s">
        <v>1</v>
      </c>
      <c r="B4" s="313" t="s">
        <v>2</v>
      </c>
      <c r="C4" s="314"/>
      <c r="D4" s="314"/>
      <c r="E4" s="314"/>
      <c r="F4" s="315"/>
      <c r="G4" s="291" t="s">
        <v>3</v>
      </c>
      <c r="H4" s="6"/>
      <c r="I4" s="314" t="s">
        <v>4</v>
      </c>
      <c r="J4" s="314"/>
      <c r="K4" s="314"/>
      <c r="L4" s="314"/>
      <c r="M4" s="314"/>
      <c r="N4" s="314"/>
      <c r="O4" s="314"/>
      <c r="P4" s="314"/>
      <c r="Q4" s="314"/>
      <c r="R4" s="323"/>
      <c r="S4" s="291" t="s">
        <v>1</v>
      </c>
    </row>
    <row r="5" spans="1:19">
      <c r="A5" s="292"/>
      <c r="B5" s="316"/>
      <c r="C5" s="317"/>
      <c r="D5" s="317"/>
      <c r="E5" s="317"/>
      <c r="F5" s="318"/>
      <c r="G5" s="322"/>
      <c r="H5" s="7">
        <f>I5-1</f>
        <v>5</v>
      </c>
      <c r="I5" s="282">
        <v>6</v>
      </c>
      <c r="J5" s="8">
        <f>I5+1</f>
        <v>7</v>
      </c>
      <c r="K5" s="8">
        <f t="shared" ref="K5:R5" si="0">J5+1</f>
        <v>8</v>
      </c>
      <c r="L5" s="8">
        <f t="shared" si="0"/>
        <v>9</v>
      </c>
      <c r="M5" s="8">
        <f t="shared" si="0"/>
        <v>10</v>
      </c>
      <c r="N5" s="8">
        <f t="shared" si="0"/>
        <v>11</v>
      </c>
      <c r="O5" s="8">
        <f t="shared" si="0"/>
        <v>12</v>
      </c>
      <c r="P5" s="8">
        <f t="shared" si="0"/>
        <v>13</v>
      </c>
      <c r="Q5" s="8">
        <f t="shared" si="0"/>
        <v>14</v>
      </c>
      <c r="R5" s="8">
        <f t="shared" si="0"/>
        <v>15</v>
      </c>
      <c r="S5" s="292"/>
    </row>
    <row r="6" spans="1:19">
      <c r="A6" s="293"/>
      <c r="B6" s="319"/>
      <c r="C6" s="320"/>
      <c r="D6" s="320"/>
      <c r="E6" s="320"/>
      <c r="F6" s="321"/>
      <c r="G6" s="319"/>
      <c r="H6" s="9" t="s">
        <v>5</v>
      </c>
      <c r="I6" s="9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293"/>
    </row>
    <row r="7" spans="1:19" ht="12">
      <c r="A7" s="11">
        <v>1</v>
      </c>
      <c r="B7" s="294" t="s">
        <v>6</v>
      </c>
      <c r="C7" s="294" t="s">
        <v>7</v>
      </c>
      <c r="D7" s="294" t="s">
        <v>8</v>
      </c>
      <c r="E7" s="294" t="s">
        <v>9</v>
      </c>
      <c r="F7" s="12" t="s">
        <v>10</v>
      </c>
      <c r="G7" s="13"/>
      <c r="H7" s="13"/>
      <c r="I7" s="14">
        <f>'１　介護報酬（基本報酬）'!AE44</f>
        <v>229463</v>
      </c>
      <c r="J7" s="14">
        <f>'１　介護報酬（基本報酬）'!AF44</f>
        <v>229463</v>
      </c>
      <c r="K7" s="14">
        <f>'１　介護報酬（基本報酬）'!AG44</f>
        <v>229463</v>
      </c>
      <c r="L7" s="14">
        <f>'１　介護報酬（基本報酬）'!AH44</f>
        <v>229463</v>
      </c>
      <c r="M7" s="14">
        <f>'１　介護報酬（基本報酬）'!AI44</f>
        <v>229463</v>
      </c>
      <c r="N7" s="14">
        <f>'１　介護報酬（基本報酬）'!AJ44</f>
        <v>229463</v>
      </c>
      <c r="O7" s="14">
        <f>'１　介護報酬（基本報酬）'!AK44</f>
        <v>229463</v>
      </c>
      <c r="P7" s="14">
        <f>'１　介護報酬（基本報酬）'!AL44</f>
        <v>229463</v>
      </c>
      <c r="Q7" s="14">
        <f>'１　介護報酬（基本報酬）'!AM44</f>
        <v>229463</v>
      </c>
      <c r="R7" s="14">
        <f>'１　介護報酬（基本報酬）'!AN44</f>
        <v>229463</v>
      </c>
      <c r="S7" s="11">
        <f t="shared" ref="S7:S63" si="1">A7</f>
        <v>1</v>
      </c>
    </row>
    <row r="8" spans="1:19" ht="12">
      <c r="A8" s="11">
        <f>A7+1</f>
        <v>2</v>
      </c>
      <c r="B8" s="295"/>
      <c r="C8" s="295"/>
      <c r="D8" s="295"/>
      <c r="E8" s="295"/>
      <c r="F8" s="12" t="s">
        <v>11</v>
      </c>
      <c r="G8" s="13"/>
      <c r="H8" s="13"/>
      <c r="I8" s="15">
        <f>'２　介護報酬（加算　処遇除く）'!AD84</f>
        <v>23557</v>
      </c>
      <c r="J8" s="15">
        <f>'２　介護報酬（加算　処遇除く）'!AE84</f>
        <v>25256</v>
      </c>
      <c r="K8" s="15">
        <f>'２　介護報酬（加算　処遇除く）'!AF84</f>
        <v>25256</v>
      </c>
      <c r="L8" s="15">
        <f>'２　介護報酬（加算　処遇除く）'!AG84</f>
        <v>25256</v>
      </c>
      <c r="M8" s="15">
        <f>'２　介護報酬（加算　処遇除く）'!AH84</f>
        <v>25256</v>
      </c>
      <c r="N8" s="15">
        <f>'２　介護報酬（加算　処遇除く）'!AI84</f>
        <v>25256</v>
      </c>
      <c r="O8" s="15">
        <f>'２　介護報酬（加算　処遇除く）'!AJ84</f>
        <v>25256</v>
      </c>
      <c r="P8" s="15">
        <f>'２　介護報酬（加算　処遇除く）'!AK84</f>
        <v>25256</v>
      </c>
      <c r="Q8" s="15">
        <f>'２　介護報酬（加算　処遇除く）'!AL84</f>
        <v>25256</v>
      </c>
      <c r="R8" s="15">
        <f>'２　介護報酬（加算　処遇除く）'!AM84</f>
        <v>25256</v>
      </c>
      <c r="S8" s="11">
        <f t="shared" si="1"/>
        <v>2</v>
      </c>
    </row>
    <row r="9" spans="1:19" ht="12">
      <c r="A9" s="11">
        <f t="shared" ref="A9:A63" si="2">A8+1</f>
        <v>3</v>
      </c>
      <c r="B9" s="295"/>
      <c r="C9" s="295"/>
      <c r="D9" s="295"/>
      <c r="E9" s="296"/>
      <c r="F9" s="270" t="s">
        <v>12</v>
      </c>
      <c r="G9" s="13"/>
      <c r="H9" s="13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11">
        <f t="shared" si="1"/>
        <v>3</v>
      </c>
    </row>
    <row r="10" spans="1:19" ht="12">
      <c r="A10" s="11">
        <f t="shared" si="2"/>
        <v>4</v>
      </c>
      <c r="B10" s="295"/>
      <c r="C10" s="295"/>
      <c r="D10" s="295"/>
      <c r="E10" s="294" t="s">
        <v>13</v>
      </c>
      <c r="F10" s="12" t="s">
        <v>10</v>
      </c>
      <c r="G10" s="13"/>
      <c r="H10" s="13"/>
      <c r="I10" s="16">
        <f>'１　介護報酬（基本報酬）'!AE45</f>
        <v>5701</v>
      </c>
      <c r="J10" s="16">
        <f>'１　介護報酬（基本報酬）'!AF45</f>
        <v>5701</v>
      </c>
      <c r="K10" s="16">
        <f>'１　介護報酬（基本報酬）'!AG45</f>
        <v>5701</v>
      </c>
      <c r="L10" s="16">
        <f>'１　介護報酬（基本報酬）'!AH45</f>
        <v>5701</v>
      </c>
      <c r="M10" s="16">
        <f>'１　介護報酬（基本報酬）'!AI45</f>
        <v>5701</v>
      </c>
      <c r="N10" s="16">
        <f>'１　介護報酬（基本報酬）'!AJ45</f>
        <v>5701</v>
      </c>
      <c r="O10" s="16">
        <f>'１　介護報酬（基本報酬）'!AK45</f>
        <v>5701</v>
      </c>
      <c r="P10" s="16">
        <f>'１　介護報酬（基本報酬）'!AL45</f>
        <v>5701</v>
      </c>
      <c r="Q10" s="16">
        <f>'１　介護報酬（基本報酬）'!AM45</f>
        <v>5701</v>
      </c>
      <c r="R10" s="16">
        <f>'１　介護報酬（基本報酬）'!AN45</f>
        <v>5701</v>
      </c>
      <c r="S10" s="11">
        <f t="shared" si="1"/>
        <v>4</v>
      </c>
    </row>
    <row r="11" spans="1:19" ht="12">
      <c r="A11" s="11">
        <f t="shared" si="2"/>
        <v>5</v>
      </c>
      <c r="B11" s="295"/>
      <c r="C11" s="295"/>
      <c r="D11" s="295"/>
      <c r="E11" s="295"/>
      <c r="F11" s="12" t="s">
        <v>11</v>
      </c>
      <c r="G11" s="13"/>
      <c r="H11" s="13"/>
      <c r="I11" s="16">
        <f>'２　介護報酬（加算　処遇除く）'!AD85</f>
        <v>3163</v>
      </c>
      <c r="J11" s="16">
        <f>'２　介護報酬（加算　処遇除く）'!AE85</f>
        <v>39359</v>
      </c>
      <c r="K11" s="16">
        <f>'２　介護報酬（加算　処遇除く）'!AF85</f>
        <v>27456</v>
      </c>
      <c r="L11" s="16">
        <f>'２　介護報酬（加算　処遇除く）'!AG85</f>
        <v>135000</v>
      </c>
      <c r="M11" s="16">
        <f>'２　介護報酬（加算　処遇除く）'!AH85</f>
        <v>225000</v>
      </c>
      <c r="N11" s="16">
        <f>'２　介護報酬（加算　処遇除く）'!AI85</f>
        <v>225000</v>
      </c>
      <c r="O11" s="16">
        <f>'２　介護報酬（加算　処遇除く）'!AJ85</f>
        <v>225000</v>
      </c>
      <c r="P11" s="16">
        <f>'２　介護報酬（加算　処遇除く）'!AK85</f>
        <v>225000</v>
      </c>
      <c r="Q11" s="16">
        <f>'２　介護報酬（加算　処遇除く）'!AL85</f>
        <v>225000</v>
      </c>
      <c r="R11" s="16">
        <f>'２　介護報酬（加算　処遇除く）'!AM85</f>
        <v>225000</v>
      </c>
      <c r="S11" s="11">
        <f t="shared" si="1"/>
        <v>5</v>
      </c>
    </row>
    <row r="12" spans="1:19" ht="12">
      <c r="A12" s="11">
        <f t="shared" si="2"/>
        <v>6</v>
      </c>
      <c r="B12" s="295"/>
      <c r="C12" s="295"/>
      <c r="D12" s="295"/>
      <c r="E12" s="296"/>
      <c r="F12" s="270" t="s">
        <v>12</v>
      </c>
      <c r="G12" s="13"/>
      <c r="H12" s="13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11">
        <f t="shared" si="1"/>
        <v>6</v>
      </c>
    </row>
    <row r="13" spans="1:19" ht="12">
      <c r="A13" s="11">
        <f t="shared" si="2"/>
        <v>7</v>
      </c>
      <c r="B13" s="295"/>
      <c r="C13" s="295"/>
      <c r="D13" s="295"/>
      <c r="E13" s="294" t="s">
        <v>14</v>
      </c>
      <c r="F13" s="12" t="s">
        <v>10</v>
      </c>
      <c r="G13" s="13"/>
      <c r="H13" s="1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1">
        <f t="shared" si="1"/>
        <v>7</v>
      </c>
    </row>
    <row r="14" spans="1:19" ht="12">
      <c r="A14" s="11">
        <f t="shared" si="2"/>
        <v>8</v>
      </c>
      <c r="B14" s="295"/>
      <c r="C14" s="295"/>
      <c r="D14" s="295"/>
      <c r="E14" s="295"/>
      <c r="F14" s="12" t="s">
        <v>11</v>
      </c>
      <c r="G14" s="13"/>
      <c r="H14" s="1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1">
        <f t="shared" si="1"/>
        <v>8</v>
      </c>
    </row>
    <row r="15" spans="1:19" ht="12">
      <c r="A15" s="11">
        <f t="shared" si="2"/>
        <v>9</v>
      </c>
      <c r="B15" s="295"/>
      <c r="C15" s="295"/>
      <c r="D15" s="298"/>
      <c r="E15" s="296"/>
      <c r="F15" s="270" t="s">
        <v>12</v>
      </c>
      <c r="G15" s="13"/>
      <c r="H15" s="13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11">
        <f t="shared" si="1"/>
        <v>9</v>
      </c>
    </row>
    <row r="16" spans="1:19" ht="14.4">
      <c r="A16" s="11">
        <f t="shared" si="2"/>
        <v>10</v>
      </c>
      <c r="B16" s="295"/>
      <c r="C16" s="295"/>
      <c r="D16" s="294" t="s">
        <v>15</v>
      </c>
      <c r="E16" s="302" t="s">
        <v>16</v>
      </c>
      <c r="F16" s="303"/>
      <c r="G16" s="13"/>
      <c r="H16" s="13"/>
      <c r="I16" s="16">
        <f>'５　居住費・食費収入見込額'!AD25</f>
        <v>29421</v>
      </c>
      <c r="J16" s="16">
        <f>'５　居住費・食費収入見込額'!AE25</f>
        <v>29421</v>
      </c>
      <c r="K16" s="16">
        <f>'５　居住費・食費収入見込額'!AF25</f>
        <v>29421</v>
      </c>
      <c r="L16" s="16">
        <f>'５　居住費・食費収入見込額'!AG25</f>
        <v>29421</v>
      </c>
      <c r="M16" s="16">
        <f>'５　居住費・食費収入見込額'!AH25</f>
        <v>29421</v>
      </c>
      <c r="N16" s="16">
        <f>'５　居住費・食費収入見込額'!AI25</f>
        <v>29421</v>
      </c>
      <c r="O16" s="16">
        <f>'５　居住費・食費収入見込額'!AJ25</f>
        <v>29421</v>
      </c>
      <c r="P16" s="16">
        <f>'５　居住費・食費収入見込額'!AK25</f>
        <v>29421</v>
      </c>
      <c r="Q16" s="16">
        <f>'５　居住費・食費収入見込額'!AL25</f>
        <v>29421</v>
      </c>
      <c r="R16" s="16">
        <f>'５　居住費・食費収入見込額'!AM25</f>
        <v>29421</v>
      </c>
      <c r="S16" s="11">
        <f t="shared" si="1"/>
        <v>10</v>
      </c>
    </row>
    <row r="17" spans="1:19" ht="14.4">
      <c r="A17" s="11">
        <f t="shared" si="2"/>
        <v>11</v>
      </c>
      <c r="B17" s="295"/>
      <c r="C17" s="295"/>
      <c r="D17" s="295"/>
      <c r="E17" s="302" t="s">
        <v>17</v>
      </c>
      <c r="F17" s="303"/>
      <c r="G17" s="13"/>
      <c r="H17" s="13"/>
      <c r="I17" s="16">
        <f>'５　居住費・食費収入見込額'!AD26</f>
        <v>47477</v>
      </c>
      <c r="J17" s="16">
        <f>'５　居住費・食費収入見込額'!AE26</f>
        <v>47477</v>
      </c>
      <c r="K17" s="16">
        <f>'５　居住費・食費収入見込額'!AF26</f>
        <v>47477</v>
      </c>
      <c r="L17" s="16">
        <f>'５　居住費・食費収入見込額'!AG26</f>
        <v>47477</v>
      </c>
      <c r="M17" s="16">
        <f>'５　居住費・食費収入見込額'!AH26</f>
        <v>47477</v>
      </c>
      <c r="N17" s="16">
        <f>'５　居住費・食費収入見込額'!AI26</f>
        <v>47477</v>
      </c>
      <c r="O17" s="16">
        <f>'５　居住費・食費収入見込額'!AJ26</f>
        <v>47477</v>
      </c>
      <c r="P17" s="16">
        <f>'５　居住費・食費収入見込額'!AK26</f>
        <v>47477</v>
      </c>
      <c r="Q17" s="16">
        <f>'５　居住費・食費収入見込額'!AL26</f>
        <v>47477</v>
      </c>
      <c r="R17" s="16">
        <f>'５　居住費・食費収入見込額'!AM26</f>
        <v>47477</v>
      </c>
      <c r="S17" s="11">
        <f t="shared" si="1"/>
        <v>11</v>
      </c>
    </row>
    <row r="18" spans="1:19" ht="14.4">
      <c r="A18" s="11">
        <f t="shared" si="2"/>
        <v>12</v>
      </c>
      <c r="B18" s="295"/>
      <c r="C18" s="295"/>
      <c r="D18" s="296"/>
      <c r="E18" s="299" t="s">
        <v>18</v>
      </c>
      <c r="F18" s="301"/>
      <c r="G18" s="13"/>
      <c r="H18" s="13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1">
        <f t="shared" si="1"/>
        <v>12</v>
      </c>
    </row>
    <row r="19" spans="1:19" ht="14.4">
      <c r="A19" s="11">
        <f t="shared" si="2"/>
        <v>13</v>
      </c>
      <c r="B19" s="295"/>
      <c r="C19" s="295"/>
      <c r="D19" s="299" t="s">
        <v>19</v>
      </c>
      <c r="E19" s="300"/>
      <c r="F19" s="301"/>
      <c r="G19" s="13"/>
      <c r="H19" s="13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1">
        <f t="shared" si="1"/>
        <v>13</v>
      </c>
    </row>
    <row r="20" spans="1:19" ht="14.4">
      <c r="A20" s="11">
        <f t="shared" si="2"/>
        <v>14</v>
      </c>
      <c r="B20" s="295"/>
      <c r="C20" s="295"/>
      <c r="D20" s="299" t="s">
        <v>20</v>
      </c>
      <c r="E20" s="300"/>
      <c r="F20" s="301"/>
      <c r="G20" s="20">
        <f>SUM(H20:R20)</f>
        <v>0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1">
        <f t="shared" si="1"/>
        <v>14</v>
      </c>
    </row>
    <row r="21" spans="1:19" ht="14.4">
      <c r="A21" s="11">
        <f t="shared" si="2"/>
        <v>15</v>
      </c>
      <c r="B21" s="295"/>
      <c r="C21" s="295"/>
      <c r="D21" s="307" t="s">
        <v>21</v>
      </c>
      <c r="E21" s="308"/>
      <c r="F21" s="309"/>
      <c r="G21" s="13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1">
        <f t="shared" si="1"/>
        <v>15</v>
      </c>
    </row>
    <row r="22" spans="1:19" ht="14.4">
      <c r="A22" s="11">
        <f t="shared" si="2"/>
        <v>16</v>
      </c>
      <c r="B22" s="295"/>
      <c r="C22" s="297"/>
      <c r="D22" s="310" t="s">
        <v>22</v>
      </c>
      <c r="E22" s="311"/>
      <c r="F22" s="312"/>
      <c r="G22" s="13"/>
      <c r="H22" s="16">
        <f>SUM(H7:H21)</f>
        <v>0</v>
      </c>
      <c r="I22" s="16">
        <f>SUM(I7:I21)</f>
        <v>338782</v>
      </c>
      <c r="J22" s="21">
        <f t="shared" ref="J22:R22" si="3">SUM(J7:J21)</f>
        <v>376677</v>
      </c>
      <c r="K22" s="21">
        <f t="shared" si="3"/>
        <v>364774</v>
      </c>
      <c r="L22" s="21">
        <f t="shared" si="3"/>
        <v>472318</v>
      </c>
      <c r="M22" s="21">
        <f t="shared" si="3"/>
        <v>562318</v>
      </c>
      <c r="N22" s="21">
        <f t="shared" si="3"/>
        <v>562318</v>
      </c>
      <c r="O22" s="21">
        <f t="shared" si="3"/>
        <v>562318</v>
      </c>
      <c r="P22" s="21">
        <f t="shared" si="3"/>
        <v>562318</v>
      </c>
      <c r="Q22" s="21">
        <f t="shared" si="3"/>
        <v>562318</v>
      </c>
      <c r="R22" s="21">
        <f t="shared" si="3"/>
        <v>562318</v>
      </c>
      <c r="S22" s="11">
        <f t="shared" si="1"/>
        <v>16</v>
      </c>
    </row>
    <row r="23" spans="1:19" ht="14.4">
      <c r="A23" s="11">
        <f t="shared" si="2"/>
        <v>17</v>
      </c>
      <c r="B23" s="295"/>
      <c r="C23" s="294" t="s">
        <v>23</v>
      </c>
      <c r="D23" s="302" t="s">
        <v>24</v>
      </c>
      <c r="E23" s="324"/>
      <c r="F23" s="303"/>
      <c r="G23" s="16">
        <f>SUM(H23:K23)</f>
        <v>0</v>
      </c>
      <c r="H23" s="18"/>
      <c r="I23" s="271"/>
      <c r="J23" s="19"/>
      <c r="K23" s="19"/>
      <c r="L23" s="13"/>
      <c r="M23" s="13"/>
      <c r="N23" s="13"/>
      <c r="O23" s="13"/>
      <c r="P23" s="13"/>
      <c r="Q23" s="13"/>
      <c r="R23" s="13"/>
      <c r="S23" s="11">
        <f t="shared" si="1"/>
        <v>17</v>
      </c>
    </row>
    <row r="24" spans="1:19" ht="14.4">
      <c r="A24" s="11">
        <f t="shared" si="2"/>
        <v>18</v>
      </c>
      <c r="B24" s="295"/>
      <c r="C24" s="295"/>
      <c r="D24" s="302" t="s">
        <v>25</v>
      </c>
      <c r="E24" s="324"/>
      <c r="F24" s="303"/>
      <c r="G24" s="13"/>
      <c r="H24" s="13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11">
        <f t="shared" si="1"/>
        <v>18</v>
      </c>
    </row>
    <row r="25" spans="1:19" ht="14.4">
      <c r="A25" s="11">
        <f t="shared" si="2"/>
        <v>19</v>
      </c>
      <c r="B25" s="295"/>
      <c r="C25" s="295"/>
      <c r="D25" s="302" t="s">
        <v>26</v>
      </c>
      <c r="E25" s="324"/>
      <c r="F25" s="303"/>
      <c r="G25" s="13"/>
      <c r="H25" s="13"/>
      <c r="I25" s="16">
        <f>'６　事業活動支出'!R27</f>
        <v>0</v>
      </c>
      <c r="J25" s="16">
        <f>'６　事業活動支出'!S27</f>
        <v>0</v>
      </c>
      <c r="K25" s="16">
        <f>'６　事業活動支出'!T27</f>
        <v>0</v>
      </c>
      <c r="L25" s="16">
        <f>'６　事業活動支出'!U27</f>
        <v>0</v>
      </c>
      <c r="M25" s="16">
        <f>'６　事業活動支出'!V27</f>
        <v>0</v>
      </c>
      <c r="N25" s="16">
        <f>'６　事業活動支出'!W27</f>
        <v>0</v>
      </c>
      <c r="O25" s="16">
        <f>'６　事業活動支出'!X27</f>
        <v>0</v>
      </c>
      <c r="P25" s="16">
        <f>'６　事業活動支出'!Y27</f>
        <v>0</v>
      </c>
      <c r="Q25" s="16">
        <f>'６　事業活動支出'!Z27</f>
        <v>0</v>
      </c>
      <c r="R25" s="16">
        <f>'６　事業活動支出'!AA27</f>
        <v>0</v>
      </c>
      <c r="S25" s="11">
        <f t="shared" si="1"/>
        <v>19</v>
      </c>
    </row>
    <row r="26" spans="1:19" ht="14.4">
      <c r="A26" s="11">
        <f t="shared" si="2"/>
        <v>20</v>
      </c>
      <c r="B26" s="295"/>
      <c r="C26" s="295"/>
      <c r="D26" s="325" t="s">
        <v>27</v>
      </c>
      <c r="E26" s="326"/>
      <c r="F26" s="327"/>
      <c r="G26" s="13"/>
      <c r="H26" s="13"/>
      <c r="I26" s="16">
        <f>'６　事業活動支出'!R60</f>
        <v>0</v>
      </c>
      <c r="J26" s="16">
        <f>'６　事業活動支出'!S60</f>
        <v>0</v>
      </c>
      <c r="K26" s="16">
        <f>'６　事業活動支出'!T60</f>
        <v>0</v>
      </c>
      <c r="L26" s="16">
        <f>'６　事業活動支出'!U60</f>
        <v>0</v>
      </c>
      <c r="M26" s="16">
        <f>'６　事業活動支出'!V60</f>
        <v>0</v>
      </c>
      <c r="N26" s="16">
        <f>'６　事業活動支出'!W60</f>
        <v>0</v>
      </c>
      <c r="O26" s="16">
        <f>'６　事業活動支出'!X60</f>
        <v>0</v>
      </c>
      <c r="P26" s="16">
        <f>'６　事業活動支出'!Y60</f>
        <v>0</v>
      </c>
      <c r="Q26" s="16">
        <f>'６　事業活動支出'!Z60</f>
        <v>0</v>
      </c>
      <c r="R26" s="16">
        <f>'６　事業活動支出'!AA60</f>
        <v>0</v>
      </c>
      <c r="S26" s="11">
        <f t="shared" si="1"/>
        <v>20</v>
      </c>
    </row>
    <row r="27" spans="1:19" ht="12">
      <c r="A27" s="11">
        <f t="shared" si="2"/>
        <v>21</v>
      </c>
      <c r="B27" s="295"/>
      <c r="C27" s="295"/>
      <c r="D27" s="328" t="s">
        <v>28</v>
      </c>
      <c r="E27" s="328"/>
      <c r="F27" s="328"/>
      <c r="G27" s="13"/>
      <c r="H27" s="1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1">
        <f t="shared" si="1"/>
        <v>21</v>
      </c>
    </row>
    <row r="28" spans="1:19" s="22" customFormat="1" ht="14.4">
      <c r="A28" s="11">
        <f t="shared" si="2"/>
        <v>22</v>
      </c>
      <c r="B28" s="295"/>
      <c r="C28" s="295"/>
      <c r="D28" s="294" t="s">
        <v>29</v>
      </c>
      <c r="E28" s="329" t="s">
        <v>395</v>
      </c>
      <c r="F28" s="330"/>
      <c r="G28" s="13"/>
      <c r="H28" s="17">
        <f>'７　償還計画表（土地等取得資金）'!$F17</f>
        <v>750</v>
      </c>
      <c r="I28" s="17">
        <f>'７　償還計画表（土地等取得資金）'!$F18</f>
        <v>750</v>
      </c>
      <c r="J28" s="17">
        <f>'７　償還計画表（土地等取得資金）'!$F19</f>
        <v>711</v>
      </c>
      <c r="K28" s="17">
        <f>'７　償還計画表（土地等取得資金）'!$F20</f>
        <v>672</v>
      </c>
      <c r="L28" s="17">
        <f>'７　償還計画表（土地等取得資金）'!$F21</f>
        <v>632</v>
      </c>
      <c r="M28" s="17">
        <f>'７　償還計画表（土地等取得資金）'!$F22</f>
        <v>593</v>
      </c>
      <c r="N28" s="17">
        <f>'７　償還計画表（土地等取得資金）'!$F23</f>
        <v>553</v>
      </c>
      <c r="O28" s="17">
        <f>'７　償還計画表（土地等取得資金）'!$F24</f>
        <v>514</v>
      </c>
      <c r="P28" s="17">
        <f>'７　償還計画表（土地等取得資金）'!$F25</f>
        <v>474</v>
      </c>
      <c r="Q28" s="17">
        <f>'７　償還計画表（土地等取得資金）'!$F26</f>
        <v>435</v>
      </c>
      <c r="R28" s="17">
        <f>'７　償還計画表（土地等取得資金）'!$F27</f>
        <v>395</v>
      </c>
      <c r="S28" s="11">
        <f t="shared" si="1"/>
        <v>22</v>
      </c>
    </row>
    <row r="29" spans="1:19" ht="14.4">
      <c r="A29" s="11">
        <f t="shared" si="2"/>
        <v>23</v>
      </c>
      <c r="B29" s="295"/>
      <c r="C29" s="295"/>
      <c r="D29" s="295"/>
      <c r="E29" s="302" t="s">
        <v>31</v>
      </c>
      <c r="F29" s="303"/>
      <c r="G29" s="13"/>
      <c r="H29" s="16">
        <f>'８　償還計画表（建設資金）'!$F17</f>
        <v>8400</v>
      </c>
      <c r="I29" s="16">
        <f>'８　償還計画表（建設資金）'!$F18</f>
        <v>8400</v>
      </c>
      <c r="J29" s="16">
        <f>'８　償還計画表（建設資金）'!$F19</f>
        <v>7801</v>
      </c>
      <c r="K29" s="16">
        <f>'８　償還計画表（建設資金）'!$F20</f>
        <v>7201</v>
      </c>
      <c r="L29" s="16">
        <f>'８　償還計画表（建設資金）'!$F21</f>
        <v>6601</v>
      </c>
      <c r="M29" s="16">
        <f>'８　償還計画表（建設資金）'!$F22</f>
        <v>6001</v>
      </c>
      <c r="N29" s="16">
        <f>'８　償還計画表（建設資金）'!$F23</f>
        <v>5401</v>
      </c>
      <c r="O29" s="16">
        <f>'８　償還計画表（建設資金）'!$F24</f>
        <v>4801</v>
      </c>
      <c r="P29" s="16">
        <f>'８　償還計画表（建設資金）'!$F25</f>
        <v>4200</v>
      </c>
      <c r="Q29" s="16">
        <f>'８　償還計画表（建設資金）'!$F26</f>
        <v>3601</v>
      </c>
      <c r="R29" s="16">
        <f>'８　償還計画表（建設資金）'!$F27</f>
        <v>3001</v>
      </c>
      <c r="S29" s="11">
        <f t="shared" si="1"/>
        <v>23</v>
      </c>
    </row>
    <row r="30" spans="1:19" ht="14.4">
      <c r="A30" s="11">
        <f t="shared" si="2"/>
        <v>24</v>
      </c>
      <c r="B30" s="295"/>
      <c r="C30" s="295"/>
      <c r="D30" s="296"/>
      <c r="E30" s="302" t="s">
        <v>32</v>
      </c>
      <c r="F30" s="303"/>
      <c r="G30" s="13"/>
      <c r="H30" s="16">
        <f>'９　償還計画表（その他資金）'!$F17</f>
        <v>0</v>
      </c>
      <c r="I30" s="16">
        <f>'９　償還計画表（その他資金）'!$F18</f>
        <v>0</v>
      </c>
      <c r="J30" s="16">
        <f>'９　償還計画表（その他資金）'!$F19</f>
        <v>0</v>
      </c>
      <c r="K30" s="16">
        <f>'９　償還計画表（その他資金）'!$F20</f>
        <v>0</v>
      </c>
      <c r="L30" s="16">
        <f>'９　償還計画表（その他資金）'!$F21</f>
        <v>0</v>
      </c>
      <c r="M30" s="16">
        <f>'９　償還計画表（その他資金）'!$F22</f>
        <v>0</v>
      </c>
      <c r="N30" s="16">
        <f>'９　償還計画表（その他資金）'!$F23</f>
        <v>0</v>
      </c>
      <c r="O30" s="16">
        <f>'９　償還計画表（その他資金）'!$F24</f>
        <v>0</v>
      </c>
      <c r="P30" s="16">
        <f>'９　償還計画表（その他資金）'!$F25</f>
        <v>0</v>
      </c>
      <c r="Q30" s="16">
        <f>'９　償還計画表（その他資金）'!$F26</f>
        <v>0</v>
      </c>
      <c r="R30" s="16">
        <f>'９　償還計画表（その他資金）'!$F27</f>
        <v>0</v>
      </c>
      <c r="S30" s="11">
        <f t="shared" si="1"/>
        <v>24</v>
      </c>
    </row>
    <row r="31" spans="1:19" ht="14.4">
      <c r="A31" s="11">
        <f t="shared" si="2"/>
        <v>25</v>
      </c>
      <c r="B31" s="295"/>
      <c r="C31" s="295"/>
      <c r="D31" s="325" t="s">
        <v>33</v>
      </c>
      <c r="E31" s="326"/>
      <c r="F31" s="327"/>
      <c r="G31" s="1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1">
        <f t="shared" si="1"/>
        <v>25</v>
      </c>
    </row>
    <row r="32" spans="1:19" ht="14.4">
      <c r="A32" s="11">
        <f t="shared" si="2"/>
        <v>26</v>
      </c>
      <c r="B32" s="295"/>
      <c r="C32" s="297"/>
      <c r="D32" s="310" t="s">
        <v>34</v>
      </c>
      <c r="E32" s="331"/>
      <c r="F32" s="312"/>
      <c r="G32" s="13"/>
      <c r="H32" s="16">
        <f t="shared" ref="H32:R32" si="4">SUM(H23:H31)</f>
        <v>9150</v>
      </c>
      <c r="I32" s="16">
        <f t="shared" si="4"/>
        <v>9150</v>
      </c>
      <c r="J32" s="16">
        <f t="shared" si="4"/>
        <v>8512</v>
      </c>
      <c r="K32" s="16">
        <f t="shared" si="4"/>
        <v>7873</v>
      </c>
      <c r="L32" s="16">
        <f t="shared" si="4"/>
        <v>7233</v>
      </c>
      <c r="M32" s="16">
        <f t="shared" si="4"/>
        <v>6594</v>
      </c>
      <c r="N32" s="16">
        <f t="shared" si="4"/>
        <v>5954</v>
      </c>
      <c r="O32" s="16">
        <f t="shared" si="4"/>
        <v>5315</v>
      </c>
      <c r="P32" s="16">
        <f t="shared" si="4"/>
        <v>4674</v>
      </c>
      <c r="Q32" s="16">
        <f t="shared" si="4"/>
        <v>4036</v>
      </c>
      <c r="R32" s="16">
        <f t="shared" si="4"/>
        <v>3396</v>
      </c>
      <c r="S32" s="11">
        <f t="shared" si="1"/>
        <v>26</v>
      </c>
    </row>
    <row r="33" spans="1:19" ht="14.4">
      <c r="A33" s="11">
        <f t="shared" si="2"/>
        <v>27</v>
      </c>
      <c r="B33" s="296"/>
      <c r="C33" s="304" t="s">
        <v>35</v>
      </c>
      <c r="D33" s="305"/>
      <c r="E33" s="305"/>
      <c r="F33" s="306"/>
      <c r="G33" s="13"/>
      <c r="H33" s="16">
        <f>H22-H32</f>
        <v>-9150</v>
      </c>
      <c r="I33" s="16">
        <f t="shared" ref="I33:R33" si="5">I22-I32</f>
        <v>329632</v>
      </c>
      <c r="J33" s="16">
        <f t="shared" si="5"/>
        <v>368165</v>
      </c>
      <c r="K33" s="16">
        <f>K22-K32</f>
        <v>356901</v>
      </c>
      <c r="L33" s="16">
        <f t="shared" si="5"/>
        <v>465085</v>
      </c>
      <c r="M33" s="16">
        <f t="shared" si="5"/>
        <v>555724</v>
      </c>
      <c r="N33" s="16">
        <f t="shared" si="5"/>
        <v>556364</v>
      </c>
      <c r="O33" s="16">
        <f t="shared" si="5"/>
        <v>557003</v>
      </c>
      <c r="P33" s="16">
        <f t="shared" si="5"/>
        <v>557644</v>
      </c>
      <c r="Q33" s="16">
        <f t="shared" si="5"/>
        <v>558282</v>
      </c>
      <c r="R33" s="16">
        <f t="shared" si="5"/>
        <v>558922</v>
      </c>
      <c r="S33" s="11">
        <f t="shared" si="1"/>
        <v>27</v>
      </c>
    </row>
    <row r="34" spans="1:19" ht="14.4">
      <c r="A34" s="11">
        <f t="shared" si="2"/>
        <v>28</v>
      </c>
      <c r="B34" s="294" t="s">
        <v>36</v>
      </c>
      <c r="C34" s="294" t="s">
        <v>7</v>
      </c>
      <c r="D34" s="294" t="s">
        <v>37</v>
      </c>
      <c r="E34" s="302" t="s">
        <v>38</v>
      </c>
      <c r="F34" s="303"/>
      <c r="G34" s="20">
        <f>SUM(H34:R34)</f>
        <v>0</v>
      </c>
      <c r="H34" s="13"/>
      <c r="I34" s="18"/>
      <c r="J34" s="18"/>
      <c r="K34" s="13"/>
      <c r="L34" s="13"/>
      <c r="M34" s="13"/>
      <c r="N34" s="13"/>
      <c r="O34" s="13"/>
      <c r="P34" s="13"/>
      <c r="Q34" s="13"/>
      <c r="R34" s="13"/>
      <c r="S34" s="11">
        <f t="shared" si="1"/>
        <v>28</v>
      </c>
    </row>
    <row r="35" spans="1:19" ht="14.4">
      <c r="A35" s="11">
        <f t="shared" si="2"/>
        <v>29</v>
      </c>
      <c r="B35" s="295"/>
      <c r="C35" s="295"/>
      <c r="D35" s="296"/>
      <c r="E35" s="302" t="s">
        <v>39</v>
      </c>
      <c r="F35" s="303"/>
      <c r="G35" s="20">
        <f>SUM(H35:R35)</f>
        <v>0</v>
      </c>
      <c r="H35" s="13"/>
      <c r="I35" s="18"/>
      <c r="J35" s="18"/>
      <c r="K35" s="13"/>
      <c r="L35" s="13"/>
      <c r="M35" s="13"/>
      <c r="N35" s="13"/>
      <c r="O35" s="13"/>
      <c r="P35" s="13"/>
      <c r="Q35" s="13"/>
      <c r="R35" s="13"/>
      <c r="S35" s="11">
        <f t="shared" si="1"/>
        <v>29</v>
      </c>
    </row>
    <row r="36" spans="1:19" ht="14.4">
      <c r="A36" s="11">
        <f t="shared" si="2"/>
        <v>30</v>
      </c>
      <c r="B36" s="295"/>
      <c r="C36" s="295"/>
      <c r="D36" s="332" t="s">
        <v>40</v>
      </c>
      <c r="E36" s="333"/>
      <c r="F36" s="334"/>
      <c r="G36" s="13"/>
      <c r="H36" s="13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1">
        <f t="shared" si="1"/>
        <v>30</v>
      </c>
    </row>
    <row r="37" spans="1:19" ht="14.4">
      <c r="A37" s="11">
        <f t="shared" si="2"/>
        <v>31</v>
      </c>
      <c r="B37" s="295"/>
      <c r="C37" s="295"/>
      <c r="D37" s="332" t="s">
        <v>41</v>
      </c>
      <c r="E37" s="333"/>
      <c r="F37" s="334"/>
      <c r="G37" s="20">
        <f>SUM(H37:R37)</f>
        <v>0</v>
      </c>
      <c r="H37" s="18"/>
      <c r="I37" s="18"/>
      <c r="J37" s="18"/>
      <c r="K37" s="13"/>
      <c r="L37" s="13"/>
      <c r="M37" s="13"/>
      <c r="N37" s="13"/>
      <c r="O37" s="13"/>
      <c r="P37" s="13"/>
      <c r="Q37" s="13"/>
      <c r="R37" s="13"/>
      <c r="S37" s="11">
        <f t="shared" si="1"/>
        <v>31</v>
      </c>
    </row>
    <row r="38" spans="1:19" ht="14.4">
      <c r="A38" s="11">
        <f t="shared" si="2"/>
        <v>32</v>
      </c>
      <c r="B38" s="295"/>
      <c r="C38" s="295"/>
      <c r="D38" s="332" t="s">
        <v>42</v>
      </c>
      <c r="E38" s="333"/>
      <c r="F38" s="334"/>
      <c r="G38" s="13"/>
      <c r="H38" s="18"/>
      <c r="I38" s="18"/>
      <c r="J38" s="18"/>
      <c r="K38" s="19"/>
      <c r="L38" s="19"/>
      <c r="M38" s="19"/>
      <c r="N38" s="19"/>
      <c r="O38" s="19"/>
      <c r="P38" s="19"/>
      <c r="Q38" s="19"/>
      <c r="R38" s="19"/>
      <c r="S38" s="11">
        <f t="shared" si="1"/>
        <v>32</v>
      </c>
    </row>
    <row r="39" spans="1:19" ht="12">
      <c r="A39" s="11">
        <f t="shared" si="2"/>
        <v>33</v>
      </c>
      <c r="B39" s="295"/>
      <c r="C39" s="295"/>
      <c r="D39" s="335" t="s">
        <v>43</v>
      </c>
      <c r="E39" s="338" t="s">
        <v>30</v>
      </c>
      <c r="F39" s="339"/>
      <c r="G39" s="20">
        <f>SUM(H39:R39)</f>
        <v>30000</v>
      </c>
      <c r="H39" s="17">
        <f>'７　償還計画表（土地等取得資金）'!C17</f>
        <v>30000</v>
      </c>
      <c r="I39" s="17">
        <f>'７　償還計画表（土地等取得資金）'!C18</f>
        <v>0</v>
      </c>
      <c r="J39" s="17">
        <f>'７　償還計画表（土地等取得資金）'!C19</f>
        <v>0</v>
      </c>
      <c r="K39" s="17">
        <f>'７　償還計画表（土地等取得資金）'!C20</f>
        <v>0</v>
      </c>
      <c r="L39" s="13"/>
      <c r="M39" s="13"/>
      <c r="N39" s="13"/>
      <c r="O39" s="13"/>
      <c r="P39" s="13"/>
      <c r="Q39" s="13"/>
      <c r="R39" s="13"/>
      <c r="S39" s="11">
        <f t="shared" si="1"/>
        <v>33</v>
      </c>
    </row>
    <row r="40" spans="1:19" ht="12">
      <c r="A40" s="11">
        <f t="shared" si="2"/>
        <v>34</v>
      </c>
      <c r="B40" s="295"/>
      <c r="C40" s="295"/>
      <c r="D40" s="336"/>
      <c r="E40" s="338" t="s">
        <v>31</v>
      </c>
      <c r="F40" s="339"/>
      <c r="G40" s="20">
        <f>SUM(H40:R40)</f>
        <v>350000</v>
      </c>
      <c r="H40" s="17">
        <f>'８　償還計画表（建設資金）'!C17</f>
        <v>350000</v>
      </c>
      <c r="I40" s="17">
        <f>'８　償還計画表（建設資金）'!C18</f>
        <v>0</v>
      </c>
      <c r="J40" s="17">
        <f>'８　償還計画表（建設資金）'!C19</f>
        <v>0</v>
      </c>
      <c r="K40" s="17">
        <f>'８　償還計画表（建設資金）'!C20</f>
        <v>0</v>
      </c>
      <c r="L40" s="13"/>
      <c r="M40" s="13"/>
      <c r="N40" s="13"/>
      <c r="O40" s="13"/>
      <c r="P40" s="13"/>
      <c r="Q40" s="13"/>
      <c r="R40" s="13"/>
      <c r="S40" s="11">
        <f t="shared" si="1"/>
        <v>34</v>
      </c>
    </row>
    <row r="41" spans="1:19" ht="12">
      <c r="A41" s="11">
        <f t="shared" si="2"/>
        <v>35</v>
      </c>
      <c r="B41" s="295"/>
      <c r="C41" s="295"/>
      <c r="D41" s="337"/>
      <c r="E41" s="338" t="s">
        <v>32</v>
      </c>
      <c r="F41" s="339"/>
      <c r="G41" s="20">
        <f>SUM(H41:R41)</f>
        <v>0</v>
      </c>
      <c r="H41" s="17">
        <f>'９　償還計画表（その他資金）'!C17</f>
        <v>0</v>
      </c>
      <c r="I41" s="17">
        <f>'９　償還計画表（その他資金）'!C18</f>
        <v>0</v>
      </c>
      <c r="J41" s="17">
        <f>'９　償還計画表（その他資金）'!C19</f>
        <v>0</v>
      </c>
      <c r="K41" s="17">
        <f>'９　償還計画表（その他資金）'!C20</f>
        <v>0</v>
      </c>
      <c r="L41" s="13"/>
      <c r="M41" s="13"/>
      <c r="N41" s="13"/>
      <c r="O41" s="13"/>
      <c r="P41" s="13"/>
      <c r="Q41" s="13"/>
      <c r="R41" s="13"/>
      <c r="S41" s="11">
        <f t="shared" si="1"/>
        <v>35</v>
      </c>
    </row>
    <row r="42" spans="1:19" ht="14.4">
      <c r="A42" s="11">
        <f t="shared" si="2"/>
        <v>36</v>
      </c>
      <c r="B42" s="295"/>
      <c r="C42" s="297"/>
      <c r="D42" s="310" t="s">
        <v>44</v>
      </c>
      <c r="E42" s="311"/>
      <c r="F42" s="312"/>
      <c r="G42" s="13"/>
      <c r="H42" s="16">
        <f t="shared" ref="H42:R42" si="6">SUM(H34:H41)</f>
        <v>380000</v>
      </c>
      <c r="I42" s="16">
        <f t="shared" si="6"/>
        <v>0</v>
      </c>
      <c r="J42" s="21">
        <f t="shared" si="6"/>
        <v>0</v>
      </c>
      <c r="K42" s="21">
        <f t="shared" si="6"/>
        <v>0</v>
      </c>
      <c r="L42" s="21">
        <f t="shared" si="6"/>
        <v>0</v>
      </c>
      <c r="M42" s="21">
        <f t="shared" si="6"/>
        <v>0</v>
      </c>
      <c r="N42" s="21">
        <f t="shared" si="6"/>
        <v>0</v>
      </c>
      <c r="O42" s="21">
        <f t="shared" si="6"/>
        <v>0</v>
      </c>
      <c r="P42" s="21">
        <f t="shared" si="6"/>
        <v>0</v>
      </c>
      <c r="Q42" s="21">
        <f t="shared" si="6"/>
        <v>0</v>
      </c>
      <c r="R42" s="21">
        <f t="shared" si="6"/>
        <v>0</v>
      </c>
      <c r="S42" s="11">
        <f t="shared" si="1"/>
        <v>36</v>
      </c>
    </row>
    <row r="43" spans="1:19" ht="12">
      <c r="A43" s="11">
        <f t="shared" si="2"/>
        <v>37</v>
      </c>
      <c r="B43" s="295"/>
      <c r="C43" s="294" t="s">
        <v>23</v>
      </c>
      <c r="D43" s="294" t="s">
        <v>45</v>
      </c>
      <c r="E43" s="338" t="s">
        <v>30</v>
      </c>
      <c r="F43" s="339"/>
      <c r="G43" s="13"/>
      <c r="H43" s="17">
        <f>'７　償還計画表（土地等取得資金）'!$E17</f>
        <v>0</v>
      </c>
      <c r="I43" s="17">
        <f>'７　償還計画表（土地等取得資金）'!$E18</f>
        <v>1579</v>
      </c>
      <c r="J43" s="17">
        <f>'７　償還計画表（土地等取得資金）'!$E19</f>
        <v>1579</v>
      </c>
      <c r="K43" s="17">
        <f>'７　償還計画表（土地等取得資金）'!$E20</f>
        <v>1579</v>
      </c>
      <c r="L43" s="17">
        <f>'７　償還計画表（土地等取得資金）'!$E21</f>
        <v>1579</v>
      </c>
      <c r="M43" s="17">
        <f>'７　償還計画表（土地等取得資金）'!$E22</f>
        <v>1579</v>
      </c>
      <c r="N43" s="17">
        <f>'７　償還計画表（土地等取得資金）'!$E23</f>
        <v>1579</v>
      </c>
      <c r="O43" s="17">
        <f>'７　償還計画表（土地等取得資金）'!$E24</f>
        <v>1579</v>
      </c>
      <c r="P43" s="17">
        <f>'７　償還計画表（土地等取得資金）'!$E25</f>
        <v>1579</v>
      </c>
      <c r="Q43" s="17">
        <f>'７　償還計画表（土地等取得資金）'!$E26</f>
        <v>1579</v>
      </c>
      <c r="R43" s="17">
        <f>'７　償還計画表（土地等取得資金）'!$E27</f>
        <v>1579</v>
      </c>
      <c r="S43" s="11">
        <f t="shared" si="1"/>
        <v>37</v>
      </c>
    </row>
    <row r="44" spans="1:19" ht="12">
      <c r="A44" s="11">
        <f t="shared" si="2"/>
        <v>38</v>
      </c>
      <c r="B44" s="295"/>
      <c r="C44" s="295"/>
      <c r="D44" s="295"/>
      <c r="E44" s="338" t="s">
        <v>31</v>
      </c>
      <c r="F44" s="339"/>
      <c r="G44" s="13"/>
      <c r="H44" s="17">
        <f>'８　償還計画表（建設資金）'!$E17</f>
        <v>0</v>
      </c>
      <c r="I44" s="17">
        <f>'８　償還計画表（建設資金）'!$E18</f>
        <v>25001</v>
      </c>
      <c r="J44" s="17">
        <f>'８　償還計画表（建設資金）'!$E19</f>
        <v>25001</v>
      </c>
      <c r="K44" s="17">
        <f>'８　償還計画表（建設資金）'!$E20</f>
        <v>25001</v>
      </c>
      <c r="L44" s="17">
        <f>'８　償還計画表（建設資金）'!$E21</f>
        <v>25001</v>
      </c>
      <c r="M44" s="17">
        <f>'８　償還計画表（建設資金）'!$E22</f>
        <v>25001</v>
      </c>
      <c r="N44" s="17">
        <f>'８　償還計画表（建設資金）'!$E23</f>
        <v>25001</v>
      </c>
      <c r="O44" s="17">
        <f>'８　償還計画表（建設資金）'!$E24</f>
        <v>25001</v>
      </c>
      <c r="P44" s="17">
        <f>'８　償還計画表（建設資金）'!$E25</f>
        <v>25001</v>
      </c>
      <c r="Q44" s="17">
        <f>'８　償還計画表（建設資金）'!$E26</f>
        <v>25001</v>
      </c>
      <c r="R44" s="17">
        <f>'８　償還計画表（建設資金）'!$E27</f>
        <v>25001</v>
      </c>
      <c r="S44" s="11">
        <f t="shared" si="1"/>
        <v>38</v>
      </c>
    </row>
    <row r="45" spans="1:19" ht="12">
      <c r="A45" s="11">
        <f t="shared" si="2"/>
        <v>39</v>
      </c>
      <c r="B45" s="295"/>
      <c r="C45" s="295"/>
      <c r="D45" s="296"/>
      <c r="E45" s="338" t="s">
        <v>32</v>
      </c>
      <c r="F45" s="339"/>
      <c r="G45" s="13"/>
      <c r="H45" s="17">
        <f>'９　償還計画表（その他資金）'!$E17</f>
        <v>0</v>
      </c>
      <c r="I45" s="17">
        <f>'９　償還計画表（その他資金）'!$E18</f>
        <v>0</v>
      </c>
      <c r="J45" s="17">
        <f>'９　償還計画表（その他資金）'!$E19</f>
        <v>0</v>
      </c>
      <c r="K45" s="17">
        <f>'９　償還計画表（その他資金）'!$E20</f>
        <v>0</v>
      </c>
      <c r="L45" s="17">
        <f>'９　償還計画表（その他資金）'!$E21</f>
        <v>0</v>
      </c>
      <c r="M45" s="17">
        <f>'９　償還計画表（その他資金）'!$E22</f>
        <v>0</v>
      </c>
      <c r="N45" s="17">
        <f>'９　償還計画表（その他資金）'!$E23</f>
        <v>0</v>
      </c>
      <c r="O45" s="17">
        <f>'９　償還計画表（その他資金）'!$E24</f>
        <v>0</v>
      </c>
      <c r="P45" s="17">
        <f>'９　償還計画表（その他資金）'!$E25</f>
        <v>0</v>
      </c>
      <c r="Q45" s="17">
        <f>'９　償還計画表（その他資金）'!$E26</f>
        <v>0</v>
      </c>
      <c r="R45" s="17">
        <f>'９　償還計画表（その他資金）'!$E27</f>
        <v>0</v>
      </c>
      <c r="S45" s="11">
        <f t="shared" si="1"/>
        <v>39</v>
      </c>
    </row>
    <row r="46" spans="1:19" ht="14.4">
      <c r="A46" s="11">
        <f t="shared" si="2"/>
        <v>40</v>
      </c>
      <c r="B46" s="295"/>
      <c r="C46" s="295"/>
      <c r="D46" s="302" t="s">
        <v>46</v>
      </c>
      <c r="E46" s="338"/>
      <c r="F46" s="303"/>
      <c r="G46" s="20">
        <f>SUM(H46:R46)</f>
        <v>0</v>
      </c>
      <c r="H46" s="18"/>
      <c r="I46" s="18"/>
      <c r="J46" s="18"/>
      <c r="K46" s="13"/>
      <c r="L46" s="13"/>
      <c r="M46" s="13"/>
      <c r="N46" s="13"/>
      <c r="O46" s="13"/>
      <c r="P46" s="13"/>
      <c r="Q46" s="13"/>
      <c r="R46" s="13"/>
      <c r="S46" s="11">
        <f t="shared" si="1"/>
        <v>40</v>
      </c>
    </row>
    <row r="47" spans="1:19" ht="12">
      <c r="A47" s="11">
        <f t="shared" si="2"/>
        <v>41</v>
      </c>
      <c r="B47" s="295"/>
      <c r="C47" s="295"/>
      <c r="D47" s="294" t="s">
        <v>47</v>
      </c>
      <c r="E47" s="338" t="s">
        <v>48</v>
      </c>
      <c r="F47" s="339"/>
      <c r="G47" s="20">
        <f>SUM(H47:R47)</f>
        <v>0</v>
      </c>
      <c r="H47" s="18"/>
      <c r="I47" s="18"/>
      <c r="J47" s="18"/>
      <c r="K47" s="13"/>
      <c r="L47" s="13"/>
      <c r="M47" s="13"/>
      <c r="N47" s="13"/>
      <c r="O47" s="13"/>
      <c r="P47" s="13"/>
      <c r="Q47" s="13"/>
      <c r="R47" s="13"/>
      <c r="S47" s="11">
        <f t="shared" si="1"/>
        <v>41</v>
      </c>
    </row>
    <row r="48" spans="1:19" ht="12">
      <c r="A48" s="11">
        <f t="shared" si="2"/>
        <v>42</v>
      </c>
      <c r="B48" s="295"/>
      <c r="C48" s="295"/>
      <c r="D48" s="295"/>
      <c r="E48" s="338" t="s">
        <v>49</v>
      </c>
      <c r="F48" s="339"/>
      <c r="G48" s="20">
        <f>SUM(H48:R48)</f>
        <v>0</v>
      </c>
      <c r="H48" s="18"/>
      <c r="I48" s="18"/>
      <c r="J48" s="18"/>
      <c r="K48" s="13"/>
      <c r="L48" s="13"/>
      <c r="M48" s="13"/>
      <c r="N48" s="13"/>
      <c r="O48" s="13"/>
      <c r="P48" s="13"/>
      <c r="Q48" s="13"/>
      <c r="R48" s="13"/>
      <c r="S48" s="11">
        <f t="shared" si="1"/>
        <v>42</v>
      </c>
    </row>
    <row r="49" spans="1:19" ht="12">
      <c r="A49" s="11">
        <f t="shared" si="2"/>
        <v>43</v>
      </c>
      <c r="B49" s="295"/>
      <c r="C49" s="295"/>
      <c r="D49" s="296"/>
      <c r="E49" s="338" t="s">
        <v>50</v>
      </c>
      <c r="F49" s="339"/>
      <c r="G49" s="20">
        <f>SUM(H49:R49)</f>
        <v>0</v>
      </c>
      <c r="H49" s="18"/>
      <c r="I49" s="18"/>
      <c r="J49" s="18"/>
      <c r="K49" s="13"/>
      <c r="L49" s="13"/>
      <c r="M49" s="13"/>
      <c r="N49" s="13"/>
      <c r="O49" s="13"/>
      <c r="P49" s="13"/>
      <c r="Q49" s="13"/>
      <c r="R49" s="13"/>
      <c r="S49" s="11">
        <f t="shared" si="1"/>
        <v>43</v>
      </c>
    </row>
    <row r="50" spans="1:19" ht="14.4">
      <c r="A50" s="11">
        <f t="shared" si="2"/>
        <v>44</v>
      </c>
      <c r="B50" s="295"/>
      <c r="C50" s="295"/>
      <c r="D50" s="332" t="s">
        <v>51</v>
      </c>
      <c r="E50" s="333"/>
      <c r="F50" s="334"/>
      <c r="G50" s="20">
        <f>SUM(H50:R50)</f>
        <v>0</v>
      </c>
      <c r="H50" s="18"/>
      <c r="I50" s="18"/>
      <c r="J50" s="18"/>
      <c r="K50" s="13"/>
      <c r="L50" s="13"/>
      <c r="M50" s="13"/>
      <c r="N50" s="13"/>
      <c r="O50" s="13"/>
      <c r="P50" s="13"/>
      <c r="Q50" s="13"/>
      <c r="R50" s="13"/>
      <c r="S50" s="11">
        <f t="shared" si="1"/>
        <v>44</v>
      </c>
    </row>
    <row r="51" spans="1:19" ht="14.4">
      <c r="A51" s="11">
        <f t="shared" si="2"/>
        <v>45</v>
      </c>
      <c r="B51" s="295"/>
      <c r="C51" s="297"/>
      <c r="D51" s="310" t="s">
        <v>52</v>
      </c>
      <c r="E51" s="331"/>
      <c r="F51" s="312"/>
      <c r="G51" s="13"/>
      <c r="H51" s="16">
        <f>SUM(H43:H50)</f>
        <v>0</v>
      </c>
      <c r="I51" s="16">
        <f>SUM(I43:I50)</f>
        <v>26580</v>
      </c>
      <c r="J51" s="21">
        <f t="shared" ref="J51:R51" si="7">SUM(J43:J50)</f>
        <v>26580</v>
      </c>
      <c r="K51" s="21">
        <f t="shared" si="7"/>
        <v>26580</v>
      </c>
      <c r="L51" s="21">
        <f t="shared" si="7"/>
        <v>26580</v>
      </c>
      <c r="M51" s="21">
        <f t="shared" si="7"/>
        <v>26580</v>
      </c>
      <c r="N51" s="21">
        <f t="shared" si="7"/>
        <v>26580</v>
      </c>
      <c r="O51" s="21">
        <f t="shared" si="7"/>
        <v>26580</v>
      </c>
      <c r="P51" s="21">
        <f t="shared" si="7"/>
        <v>26580</v>
      </c>
      <c r="Q51" s="21">
        <f t="shared" si="7"/>
        <v>26580</v>
      </c>
      <c r="R51" s="21">
        <f t="shared" si="7"/>
        <v>26580</v>
      </c>
      <c r="S51" s="11">
        <f t="shared" si="1"/>
        <v>45</v>
      </c>
    </row>
    <row r="52" spans="1:19" ht="14.4">
      <c r="A52" s="11">
        <f t="shared" si="2"/>
        <v>46</v>
      </c>
      <c r="B52" s="296"/>
      <c r="C52" s="304" t="s">
        <v>53</v>
      </c>
      <c r="D52" s="305"/>
      <c r="E52" s="305"/>
      <c r="F52" s="306"/>
      <c r="G52" s="13"/>
      <c r="H52" s="16">
        <f>H42-H51</f>
        <v>380000</v>
      </c>
      <c r="I52" s="16">
        <f>I42-I51</f>
        <v>-26580</v>
      </c>
      <c r="J52" s="21">
        <f t="shared" ref="J52:R52" si="8">J42-J51</f>
        <v>-26580</v>
      </c>
      <c r="K52" s="21">
        <f>K42-K51</f>
        <v>-26580</v>
      </c>
      <c r="L52" s="21">
        <f t="shared" si="8"/>
        <v>-26580</v>
      </c>
      <c r="M52" s="21">
        <f t="shared" si="8"/>
        <v>-26580</v>
      </c>
      <c r="N52" s="21">
        <f t="shared" si="8"/>
        <v>-26580</v>
      </c>
      <c r="O52" s="21">
        <f t="shared" si="8"/>
        <v>-26580</v>
      </c>
      <c r="P52" s="21">
        <f t="shared" si="8"/>
        <v>-26580</v>
      </c>
      <c r="Q52" s="21">
        <f t="shared" si="8"/>
        <v>-26580</v>
      </c>
      <c r="R52" s="21">
        <f t="shared" si="8"/>
        <v>-26580</v>
      </c>
      <c r="S52" s="11">
        <f t="shared" si="1"/>
        <v>46</v>
      </c>
    </row>
    <row r="53" spans="1:19" ht="12">
      <c r="A53" s="11">
        <f t="shared" si="2"/>
        <v>47</v>
      </c>
      <c r="B53" s="294" t="s">
        <v>54</v>
      </c>
      <c r="C53" s="294" t="s">
        <v>7</v>
      </c>
      <c r="D53" s="328" t="s">
        <v>55</v>
      </c>
      <c r="E53" s="328"/>
      <c r="F53" s="328"/>
      <c r="G53" s="20">
        <f>SUM(H53:R53)</f>
        <v>0</v>
      </c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11">
        <f t="shared" si="1"/>
        <v>47</v>
      </c>
    </row>
    <row r="54" spans="1:19" ht="12">
      <c r="A54" s="11">
        <f t="shared" si="2"/>
        <v>48</v>
      </c>
      <c r="B54" s="295"/>
      <c r="C54" s="295"/>
      <c r="D54" s="328" t="s">
        <v>56</v>
      </c>
      <c r="E54" s="328"/>
      <c r="F54" s="328"/>
      <c r="G54" s="20">
        <f>SUM(H54:R54)</f>
        <v>0</v>
      </c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11">
        <f t="shared" si="1"/>
        <v>48</v>
      </c>
    </row>
    <row r="55" spans="1:19" ht="12">
      <c r="A55" s="11">
        <f t="shared" si="2"/>
        <v>49</v>
      </c>
      <c r="B55" s="295"/>
      <c r="C55" s="295"/>
      <c r="D55" s="342" t="s">
        <v>57</v>
      </c>
      <c r="E55" s="342"/>
      <c r="F55" s="342"/>
      <c r="G55" s="20">
        <f>SUM(H55:R55)</f>
        <v>0</v>
      </c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11">
        <f t="shared" si="1"/>
        <v>49</v>
      </c>
    </row>
    <row r="56" spans="1:19" ht="14.4">
      <c r="A56" s="11">
        <f t="shared" si="2"/>
        <v>50</v>
      </c>
      <c r="B56" s="295"/>
      <c r="C56" s="297"/>
      <c r="D56" s="310" t="s">
        <v>58</v>
      </c>
      <c r="E56" s="311"/>
      <c r="F56" s="312"/>
      <c r="G56" s="13"/>
      <c r="H56" s="16">
        <f t="shared" ref="H56:R56" si="9">SUM(H53:H55)</f>
        <v>0</v>
      </c>
      <c r="I56" s="16">
        <f t="shared" si="9"/>
        <v>0</v>
      </c>
      <c r="J56" s="16">
        <f t="shared" si="9"/>
        <v>0</v>
      </c>
      <c r="K56" s="16">
        <f t="shared" si="9"/>
        <v>0</v>
      </c>
      <c r="L56" s="16">
        <f t="shared" si="9"/>
        <v>0</v>
      </c>
      <c r="M56" s="16">
        <f t="shared" si="9"/>
        <v>0</v>
      </c>
      <c r="N56" s="16">
        <f t="shared" si="9"/>
        <v>0</v>
      </c>
      <c r="O56" s="16">
        <f t="shared" si="9"/>
        <v>0</v>
      </c>
      <c r="P56" s="16">
        <f t="shared" si="9"/>
        <v>0</v>
      </c>
      <c r="Q56" s="16">
        <f t="shared" si="9"/>
        <v>0</v>
      </c>
      <c r="R56" s="16">
        <f t="shared" si="9"/>
        <v>0</v>
      </c>
      <c r="S56" s="11">
        <f t="shared" si="1"/>
        <v>50</v>
      </c>
    </row>
    <row r="57" spans="1:19" ht="12">
      <c r="A57" s="11">
        <f t="shared" si="2"/>
        <v>51</v>
      </c>
      <c r="B57" s="295"/>
      <c r="C57" s="294" t="s">
        <v>23</v>
      </c>
      <c r="D57" s="343" t="s">
        <v>59</v>
      </c>
      <c r="E57" s="343"/>
      <c r="F57" s="343"/>
      <c r="G57" s="1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1">
        <f t="shared" si="1"/>
        <v>51</v>
      </c>
    </row>
    <row r="58" spans="1:19" ht="12">
      <c r="A58" s="11">
        <f t="shared" si="2"/>
        <v>52</v>
      </c>
      <c r="B58" s="295"/>
      <c r="C58" s="295"/>
      <c r="D58" s="343" t="s">
        <v>60</v>
      </c>
      <c r="E58" s="343"/>
      <c r="F58" s="343"/>
      <c r="G58" s="13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1">
        <f t="shared" si="1"/>
        <v>52</v>
      </c>
    </row>
    <row r="59" spans="1:19" ht="14.4">
      <c r="A59" s="11">
        <f t="shared" si="2"/>
        <v>53</v>
      </c>
      <c r="B59" s="295"/>
      <c r="C59" s="297"/>
      <c r="D59" s="304" t="s">
        <v>61</v>
      </c>
      <c r="E59" s="344"/>
      <c r="F59" s="306"/>
      <c r="G59" s="13"/>
      <c r="H59" s="16">
        <f t="shared" ref="H59:R59" si="10">SUM(H57:H58)</f>
        <v>0</v>
      </c>
      <c r="I59" s="16">
        <f t="shared" si="10"/>
        <v>0</v>
      </c>
      <c r="J59" s="16">
        <f t="shared" si="10"/>
        <v>0</v>
      </c>
      <c r="K59" s="16">
        <f t="shared" si="10"/>
        <v>0</v>
      </c>
      <c r="L59" s="16">
        <f t="shared" si="10"/>
        <v>0</v>
      </c>
      <c r="M59" s="16">
        <f t="shared" si="10"/>
        <v>0</v>
      </c>
      <c r="N59" s="16">
        <f t="shared" si="10"/>
        <v>0</v>
      </c>
      <c r="O59" s="16">
        <f t="shared" si="10"/>
        <v>0</v>
      </c>
      <c r="P59" s="16">
        <f t="shared" si="10"/>
        <v>0</v>
      </c>
      <c r="Q59" s="16">
        <f t="shared" si="10"/>
        <v>0</v>
      </c>
      <c r="R59" s="16">
        <f t="shared" si="10"/>
        <v>0</v>
      </c>
      <c r="S59" s="11">
        <f t="shared" si="1"/>
        <v>53</v>
      </c>
    </row>
    <row r="60" spans="1:19" ht="14.4">
      <c r="A60" s="11">
        <f t="shared" si="2"/>
        <v>54</v>
      </c>
      <c r="B60" s="296"/>
      <c r="C60" s="304" t="s">
        <v>62</v>
      </c>
      <c r="D60" s="305"/>
      <c r="E60" s="305"/>
      <c r="F60" s="306"/>
      <c r="G60" s="13"/>
      <c r="H60" s="16">
        <f t="shared" ref="H60:R60" si="11">H56-H59</f>
        <v>0</v>
      </c>
      <c r="I60" s="16">
        <f t="shared" si="11"/>
        <v>0</v>
      </c>
      <c r="J60" s="16">
        <f t="shared" si="11"/>
        <v>0</v>
      </c>
      <c r="K60" s="16">
        <f t="shared" si="11"/>
        <v>0</v>
      </c>
      <c r="L60" s="16">
        <f t="shared" si="11"/>
        <v>0</v>
      </c>
      <c r="M60" s="16">
        <f t="shared" si="11"/>
        <v>0</v>
      </c>
      <c r="N60" s="16">
        <f t="shared" si="11"/>
        <v>0</v>
      </c>
      <c r="O60" s="16">
        <f t="shared" si="11"/>
        <v>0</v>
      </c>
      <c r="P60" s="16">
        <f t="shared" si="11"/>
        <v>0</v>
      </c>
      <c r="Q60" s="16">
        <f t="shared" si="11"/>
        <v>0</v>
      </c>
      <c r="R60" s="16">
        <f t="shared" si="11"/>
        <v>0</v>
      </c>
      <c r="S60" s="11">
        <f t="shared" si="1"/>
        <v>54</v>
      </c>
    </row>
    <row r="61" spans="1:19" ht="14.4">
      <c r="A61" s="11">
        <f t="shared" si="2"/>
        <v>55</v>
      </c>
      <c r="B61" s="340" t="s">
        <v>63</v>
      </c>
      <c r="C61" s="341"/>
      <c r="D61" s="341"/>
      <c r="E61" s="341"/>
      <c r="F61" s="312"/>
      <c r="G61" s="13"/>
      <c r="H61" s="23">
        <f t="shared" ref="H61:R61" si="12">SUM(H33,H52,H60)</f>
        <v>370850</v>
      </c>
      <c r="I61" s="23">
        <f t="shared" si="12"/>
        <v>303052</v>
      </c>
      <c r="J61" s="23">
        <f t="shared" si="12"/>
        <v>341585</v>
      </c>
      <c r="K61" s="23">
        <f t="shared" si="12"/>
        <v>330321</v>
      </c>
      <c r="L61" s="23">
        <f t="shared" si="12"/>
        <v>438505</v>
      </c>
      <c r="M61" s="23">
        <f t="shared" si="12"/>
        <v>529144</v>
      </c>
      <c r="N61" s="23">
        <f t="shared" si="12"/>
        <v>529784</v>
      </c>
      <c r="O61" s="23">
        <f t="shared" si="12"/>
        <v>530423</v>
      </c>
      <c r="P61" s="23">
        <f t="shared" si="12"/>
        <v>531064</v>
      </c>
      <c r="Q61" s="23">
        <f t="shared" si="12"/>
        <v>531702</v>
      </c>
      <c r="R61" s="23">
        <f t="shared" si="12"/>
        <v>532342</v>
      </c>
      <c r="S61" s="11">
        <f t="shared" si="1"/>
        <v>55</v>
      </c>
    </row>
    <row r="62" spans="1:19" ht="14.4">
      <c r="A62" s="11">
        <f t="shared" si="2"/>
        <v>56</v>
      </c>
      <c r="B62" s="310" t="s">
        <v>64</v>
      </c>
      <c r="C62" s="311"/>
      <c r="D62" s="311"/>
      <c r="E62" s="311"/>
      <c r="F62" s="312"/>
      <c r="G62" s="13"/>
      <c r="H62" s="24">
        <v>0</v>
      </c>
      <c r="I62" s="16">
        <f>H63</f>
        <v>370850</v>
      </c>
      <c r="J62" s="16">
        <f>I63</f>
        <v>673902</v>
      </c>
      <c r="K62" s="16">
        <f>J63</f>
        <v>1015487</v>
      </c>
      <c r="L62" s="16">
        <f t="shared" ref="L62:R62" si="13">K63</f>
        <v>1345808</v>
      </c>
      <c r="M62" s="16">
        <f t="shared" si="13"/>
        <v>1784313</v>
      </c>
      <c r="N62" s="16">
        <f t="shared" si="13"/>
        <v>2313457</v>
      </c>
      <c r="O62" s="16">
        <f t="shared" si="13"/>
        <v>2843241</v>
      </c>
      <c r="P62" s="16">
        <f t="shared" si="13"/>
        <v>3373664</v>
      </c>
      <c r="Q62" s="16">
        <f t="shared" si="13"/>
        <v>3904728</v>
      </c>
      <c r="R62" s="16">
        <f t="shared" si="13"/>
        <v>4436430</v>
      </c>
      <c r="S62" s="11">
        <f t="shared" si="1"/>
        <v>56</v>
      </c>
    </row>
    <row r="63" spans="1:19" ht="14.4">
      <c r="A63" s="11">
        <f t="shared" si="2"/>
        <v>57</v>
      </c>
      <c r="B63" s="310" t="s">
        <v>65</v>
      </c>
      <c r="C63" s="311"/>
      <c r="D63" s="311"/>
      <c r="E63" s="311"/>
      <c r="F63" s="312"/>
      <c r="G63" s="13"/>
      <c r="H63" s="25">
        <f t="shared" ref="H63:R63" si="14">SUM(H61:H62)</f>
        <v>370850</v>
      </c>
      <c r="I63" s="25">
        <f t="shared" si="14"/>
        <v>673902</v>
      </c>
      <c r="J63" s="25">
        <f t="shared" si="14"/>
        <v>1015487</v>
      </c>
      <c r="K63" s="25">
        <f t="shared" si="14"/>
        <v>1345808</v>
      </c>
      <c r="L63" s="25">
        <f t="shared" si="14"/>
        <v>1784313</v>
      </c>
      <c r="M63" s="25">
        <f t="shared" si="14"/>
        <v>2313457</v>
      </c>
      <c r="N63" s="25">
        <f t="shared" si="14"/>
        <v>2843241</v>
      </c>
      <c r="O63" s="25">
        <f t="shared" si="14"/>
        <v>3373664</v>
      </c>
      <c r="P63" s="25">
        <f t="shared" si="14"/>
        <v>3904728</v>
      </c>
      <c r="Q63" s="25">
        <f t="shared" si="14"/>
        <v>4436430</v>
      </c>
      <c r="R63" s="25">
        <f t="shared" si="14"/>
        <v>4968772</v>
      </c>
      <c r="S63" s="11">
        <f t="shared" si="1"/>
        <v>57</v>
      </c>
    </row>
    <row r="66" spans="8:9">
      <c r="H66" s="4" t="s">
        <v>66</v>
      </c>
      <c r="I66" s="4" t="s">
        <v>66</v>
      </c>
    </row>
  </sheetData>
  <mergeCells count="72">
    <mergeCell ref="D51:F51"/>
    <mergeCell ref="C60:F60"/>
    <mergeCell ref="B61:F61"/>
    <mergeCell ref="B62:F62"/>
    <mergeCell ref="B63:F63"/>
    <mergeCell ref="B53:B60"/>
    <mergeCell ref="C53:C56"/>
    <mergeCell ref="D53:F53"/>
    <mergeCell ref="D54:F54"/>
    <mergeCell ref="D55:F55"/>
    <mergeCell ref="D56:F56"/>
    <mergeCell ref="C57:C59"/>
    <mergeCell ref="D57:F57"/>
    <mergeCell ref="D58:F58"/>
    <mergeCell ref="D59:F59"/>
    <mergeCell ref="D47:D49"/>
    <mergeCell ref="E47:F47"/>
    <mergeCell ref="E48:F48"/>
    <mergeCell ref="E49:F49"/>
    <mergeCell ref="D50:F50"/>
    <mergeCell ref="D43:D45"/>
    <mergeCell ref="E43:F43"/>
    <mergeCell ref="E44:F44"/>
    <mergeCell ref="E45:F45"/>
    <mergeCell ref="D46:F46"/>
    <mergeCell ref="D32:F32"/>
    <mergeCell ref="B34:B52"/>
    <mergeCell ref="C34:C42"/>
    <mergeCell ref="D34:D35"/>
    <mergeCell ref="E34:F34"/>
    <mergeCell ref="E35:F35"/>
    <mergeCell ref="D36:F36"/>
    <mergeCell ref="D37:F37"/>
    <mergeCell ref="D38:F38"/>
    <mergeCell ref="D39:D41"/>
    <mergeCell ref="E39:F39"/>
    <mergeCell ref="C52:F52"/>
    <mergeCell ref="E40:F40"/>
    <mergeCell ref="E41:F41"/>
    <mergeCell ref="D42:F42"/>
    <mergeCell ref="C43:C51"/>
    <mergeCell ref="D28:D30"/>
    <mergeCell ref="E28:F28"/>
    <mergeCell ref="E29:F29"/>
    <mergeCell ref="E30:F30"/>
    <mergeCell ref="D31:F31"/>
    <mergeCell ref="D23:F23"/>
    <mergeCell ref="D24:F24"/>
    <mergeCell ref="D25:F25"/>
    <mergeCell ref="D26:F26"/>
    <mergeCell ref="D27:F27"/>
    <mergeCell ref="A4:A6"/>
    <mergeCell ref="B4:F6"/>
    <mergeCell ref="G4:G6"/>
    <mergeCell ref="I4:R4"/>
    <mergeCell ref="E13:E15"/>
    <mergeCell ref="S4:S6"/>
    <mergeCell ref="B7:B33"/>
    <mergeCell ref="C7:C22"/>
    <mergeCell ref="D7:D15"/>
    <mergeCell ref="E7:E9"/>
    <mergeCell ref="E10:E12"/>
    <mergeCell ref="D19:F19"/>
    <mergeCell ref="D16:D18"/>
    <mergeCell ref="E16:F16"/>
    <mergeCell ref="E17:F17"/>
    <mergeCell ref="E18:F18"/>
    <mergeCell ref="C33:F33"/>
    <mergeCell ref="D20:F20"/>
    <mergeCell ref="D21:F21"/>
    <mergeCell ref="D22:F22"/>
    <mergeCell ref="C23:C32"/>
  </mergeCells>
  <phoneticPr fontId="3"/>
  <printOptions horizontalCentered="1" verticalCentered="1"/>
  <pageMargins left="0.98425196850393704" right="0.98425196850393704" top="0.39370078740157483" bottom="0.19685039370078741" header="0.51181102362204722" footer="0.51181102362204722"/>
  <pageSetup paperSize="8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0" zoomScaleNormal="90" workbookViewId="0">
      <selection activeCell="W1" sqref="W1"/>
    </sheetView>
  </sheetViews>
  <sheetFormatPr defaultColWidth="4.09765625" defaultRowHeight="13.2"/>
  <cols>
    <col min="1" max="2" width="4.09765625" style="67" customWidth="1"/>
    <col min="3" max="6" width="7.59765625" style="67" customWidth="1"/>
    <col min="7" max="9" width="8.59765625" style="67" customWidth="1"/>
    <col min="10" max="10" width="6.59765625" style="67" customWidth="1"/>
    <col min="11" max="13" width="8.59765625" style="67" customWidth="1"/>
    <col min="14" max="14" width="6.59765625" style="67" customWidth="1"/>
    <col min="15" max="17" width="8.59765625" style="67" customWidth="1"/>
    <col min="18" max="18" width="6.59765625" style="67" customWidth="1"/>
    <col min="19" max="21" width="8.59765625" style="67" customWidth="1"/>
    <col min="22" max="22" width="6.59765625" style="67" customWidth="1"/>
    <col min="23" max="23" width="4.09765625" style="67" customWidth="1"/>
    <col min="24" max="67" width="2.59765625" style="67" customWidth="1"/>
    <col min="68" max="16384" width="4.09765625" style="67"/>
  </cols>
  <sheetData>
    <row r="1" spans="1:23" s="66" customFormat="1" ht="16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6"/>
    </row>
    <row r="2" spans="1:23" s="66" customFormat="1" ht="16.2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248"/>
      <c r="M2" s="3" t="s">
        <v>382</v>
      </c>
      <c r="N2" s="3"/>
      <c r="O2" s="3"/>
      <c r="P2" s="3"/>
      <c r="Q2" s="3"/>
      <c r="R2" s="3"/>
      <c r="S2" s="3"/>
      <c r="T2" s="3"/>
      <c r="U2" s="3"/>
      <c r="V2" s="3"/>
      <c r="W2" s="26" t="s">
        <v>393</v>
      </c>
    </row>
    <row r="3" spans="1:23" ht="16.8" thickBot="1">
      <c r="A3" s="4"/>
      <c r="B3" s="3" t="s">
        <v>384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6.5" customHeight="1" thickTop="1">
      <c r="A4" s="561" t="s">
        <v>163</v>
      </c>
      <c r="B4" s="563" t="s">
        <v>5</v>
      </c>
      <c r="C4" s="566" t="s">
        <v>3</v>
      </c>
      <c r="D4" s="566"/>
      <c r="E4" s="567"/>
      <c r="F4" s="568"/>
      <c r="G4" s="571" t="s">
        <v>164</v>
      </c>
      <c r="H4" s="572"/>
      <c r="I4" s="572"/>
      <c r="J4" s="563"/>
      <c r="K4" s="571" t="s">
        <v>165</v>
      </c>
      <c r="L4" s="572"/>
      <c r="M4" s="572"/>
      <c r="N4" s="563"/>
      <c r="O4" s="571" t="s">
        <v>166</v>
      </c>
      <c r="P4" s="572"/>
      <c r="Q4" s="572"/>
      <c r="R4" s="563"/>
      <c r="S4" s="571" t="s">
        <v>167</v>
      </c>
      <c r="T4" s="572"/>
      <c r="U4" s="572"/>
      <c r="V4" s="572"/>
      <c r="W4" s="578" t="s">
        <v>163</v>
      </c>
    </row>
    <row r="5" spans="1:23" ht="25.5" customHeight="1">
      <c r="A5" s="562"/>
      <c r="B5" s="564"/>
      <c r="C5" s="569"/>
      <c r="D5" s="569"/>
      <c r="E5" s="569"/>
      <c r="F5" s="570"/>
      <c r="G5" s="68" t="s">
        <v>168</v>
      </c>
      <c r="H5" s="581"/>
      <c r="I5" s="582"/>
      <c r="J5" s="583"/>
      <c r="K5" s="68" t="s">
        <v>168</v>
      </c>
      <c r="L5" s="581"/>
      <c r="M5" s="582"/>
      <c r="N5" s="583"/>
      <c r="O5" s="68" t="s">
        <v>168</v>
      </c>
      <c r="P5" s="581"/>
      <c r="Q5" s="582"/>
      <c r="R5" s="583"/>
      <c r="S5" s="68" t="s">
        <v>168</v>
      </c>
      <c r="T5" s="581"/>
      <c r="U5" s="582"/>
      <c r="V5" s="582"/>
      <c r="W5" s="579"/>
    </row>
    <row r="6" spans="1:23" ht="13.5" customHeight="1">
      <c r="A6" s="562"/>
      <c r="B6" s="564"/>
      <c r="C6" s="569"/>
      <c r="D6" s="569"/>
      <c r="E6" s="569"/>
      <c r="F6" s="570"/>
      <c r="G6" s="68" t="s">
        <v>169</v>
      </c>
      <c r="H6" s="581"/>
      <c r="I6" s="584"/>
      <c r="J6" s="585"/>
      <c r="K6" s="68" t="s">
        <v>169</v>
      </c>
      <c r="L6" s="581"/>
      <c r="M6" s="584"/>
      <c r="N6" s="585"/>
      <c r="O6" s="68" t="s">
        <v>169</v>
      </c>
      <c r="P6" s="581"/>
      <c r="Q6" s="584"/>
      <c r="R6" s="585"/>
      <c r="S6" s="68" t="s">
        <v>169</v>
      </c>
      <c r="T6" s="581"/>
      <c r="U6" s="584"/>
      <c r="V6" s="584"/>
      <c r="W6" s="579"/>
    </row>
    <row r="7" spans="1:23" ht="13.5" customHeight="1">
      <c r="A7" s="562"/>
      <c r="B7" s="564"/>
      <c r="C7" s="569"/>
      <c r="D7" s="569"/>
      <c r="E7" s="569"/>
      <c r="F7" s="570"/>
      <c r="G7" s="68" t="s">
        <v>171</v>
      </c>
      <c r="H7" s="69"/>
      <c r="I7" s="12" t="s">
        <v>72</v>
      </c>
      <c r="J7" s="70"/>
      <c r="K7" s="68" t="s">
        <v>171</v>
      </c>
      <c r="L7" s="69"/>
      <c r="M7" s="12" t="s">
        <v>72</v>
      </c>
      <c r="N7" s="70"/>
      <c r="O7" s="68" t="s">
        <v>171</v>
      </c>
      <c r="P7" s="69"/>
      <c r="Q7" s="12" t="s">
        <v>72</v>
      </c>
      <c r="R7" s="70"/>
      <c r="S7" s="68" t="s">
        <v>171</v>
      </c>
      <c r="T7" s="69"/>
      <c r="U7" s="12" t="s">
        <v>72</v>
      </c>
      <c r="V7" s="71"/>
      <c r="W7" s="579"/>
    </row>
    <row r="8" spans="1:23" ht="13.5" customHeight="1">
      <c r="A8" s="562"/>
      <c r="B8" s="564"/>
      <c r="C8" s="569"/>
      <c r="D8" s="569"/>
      <c r="E8" s="569"/>
      <c r="F8" s="570"/>
      <c r="G8" s="68" t="s">
        <v>191</v>
      </c>
      <c r="H8" s="268">
        <v>5</v>
      </c>
      <c r="I8" s="73" t="s">
        <v>5</v>
      </c>
      <c r="J8" s="74"/>
      <c r="K8" s="68" t="s">
        <v>191</v>
      </c>
      <c r="L8" s="268">
        <v>5</v>
      </c>
      <c r="M8" s="73" t="s">
        <v>5</v>
      </c>
      <c r="N8" s="74"/>
      <c r="O8" s="68" t="s">
        <v>191</v>
      </c>
      <c r="P8" s="268">
        <v>5</v>
      </c>
      <c r="Q8" s="73" t="s">
        <v>5</v>
      </c>
      <c r="R8" s="74"/>
      <c r="S8" s="68" t="s">
        <v>191</v>
      </c>
      <c r="T8" s="268">
        <v>5</v>
      </c>
      <c r="U8" s="73" t="s">
        <v>5</v>
      </c>
      <c r="V8" s="75"/>
      <c r="W8" s="579"/>
    </row>
    <row r="9" spans="1:23" ht="13.5" customHeight="1">
      <c r="A9" s="562"/>
      <c r="B9" s="564"/>
      <c r="C9" s="569"/>
      <c r="D9" s="569"/>
      <c r="E9" s="569"/>
      <c r="F9" s="570"/>
      <c r="G9" s="68" t="s">
        <v>173</v>
      </c>
      <c r="H9" s="76">
        <v>5</v>
      </c>
      <c r="I9" s="73" t="s">
        <v>5</v>
      </c>
      <c r="J9" s="77"/>
      <c r="K9" s="68" t="s">
        <v>173</v>
      </c>
      <c r="L9" s="76">
        <v>5</v>
      </c>
      <c r="M9" s="73" t="s">
        <v>5</v>
      </c>
      <c r="N9" s="77"/>
      <c r="O9" s="68" t="s">
        <v>173</v>
      </c>
      <c r="P9" s="76">
        <v>5</v>
      </c>
      <c r="Q9" s="73" t="s">
        <v>5</v>
      </c>
      <c r="R9" s="77"/>
      <c r="S9" s="68" t="s">
        <v>173</v>
      </c>
      <c r="T9" s="76">
        <v>5</v>
      </c>
      <c r="U9" s="73" t="s">
        <v>5</v>
      </c>
      <c r="V9" s="78"/>
      <c r="W9" s="579"/>
    </row>
    <row r="10" spans="1:23" ht="13.5" customHeight="1">
      <c r="A10" s="562"/>
      <c r="B10" s="564"/>
      <c r="C10" s="569"/>
      <c r="D10" s="569"/>
      <c r="E10" s="569"/>
      <c r="F10" s="570"/>
      <c r="G10" s="68" t="s">
        <v>174</v>
      </c>
      <c r="H10" s="76">
        <v>6</v>
      </c>
      <c r="I10" s="73" t="s">
        <v>5</v>
      </c>
      <c r="J10" s="77"/>
      <c r="K10" s="68" t="s">
        <v>174</v>
      </c>
      <c r="L10" s="76">
        <v>6</v>
      </c>
      <c r="M10" s="73" t="s">
        <v>5</v>
      </c>
      <c r="N10" s="77"/>
      <c r="O10" s="68" t="s">
        <v>174</v>
      </c>
      <c r="P10" s="76">
        <v>6</v>
      </c>
      <c r="Q10" s="73" t="s">
        <v>5</v>
      </c>
      <c r="R10" s="77"/>
      <c r="S10" s="68" t="s">
        <v>174</v>
      </c>
      <c r="T10" s="76">
        <v>6</v>
      </c>
      <c r="U10" s="73" t="s">
        <v>5</v>
      </c>
      <c r="V10" s="78"/>
      <c r="W10" s="579"/>
    </row>
    <row r="11" spans="1:23" ht="13.5" customHeight="1">
      <c r="A11" s="562"/>
      <c r="B11" s="564"/>
      <c r="C11" s="569"/>
      <c r="D11" s="569"/>
      <c r="E11" s="569"/>
      <c r="F11" s="570"/>
      <c r="G11" s="68" t="s">
        <v>175</v>
      </c>
      <c r="H11" s="76">
        <v>10</v>
      </c>
      <c r="I11" s="73" t="s">
        <v>176</v>
      </c>
      <c r="J11" s="77"/>
      <c r="K11" s="68" t="s">
        <v>175</v>
      </c>
      <c r="L11" s="76">
        <v>10</v>
      </c>
      <c r="M11" s="73" t="s">
        <v>176</v>
      </c>
      <c r="N11" s="77"/>
      <c r="O11" s="68" t="s">
        <v>175</v>
      </c>
      <c r="P11" s="76">
        <v>10</v>
      </c>
      <c r="Q11" s="73" t="s">
        <v>176</v>
      </c>
      <c r="R11" s="77"/>
      <c r="S11" s="68" t="s">
        <v>175</v>
      </c>
      <c r="T11" s="76">
        <v>10</v>
      </c>
      <c r="U11" s="73" t="s">
        <v>176</v>
      </c>
      <c r="V11" s="78"/>
      <c r="W11" s="579"/>
    </row>
    <row r="12" spans="1:23" ht="13.5" customHeight="1">
      <c r="A12" s="562"/>
      <c r="B12" s="564"/>
      <c r="C12" s="569"/>
      <c r="D12" s="569"/>
      <c r="E12" s="569"/>
      <c r="F12" s="570"/>
      <c r="G12" s="68" t="s">
        <v>177</v>
      </c>
      <c r="H12" s="79">
        <f>H9+H11-1</f>
        <v>14</v>
      </c>
      <c r="I12" s="73" t="s">
        <v>5</v>
      </c>
      <c r="J12" s="77"/>
      <c r="K12" s="68" t="s">
        <v>177</v>
      </c>
      <c r="L12" s="79">
        <f>L9+L11-1</f>
        <v>14</v>
      </c>
      <c r="M12" s="73" t="s">
        <v>5</v>
      </c>
      <c r="N12" s="77"/>
      <c r="O12" s="68" t="s">
        <v>177</v>
      </c>
      <c r="P12" s="79">
        <f>P9+P11-1</f>
        <v>14</v>
      </c>
      <c r="Q12" s="73" t="s">
        <v>5</v>
      </c>
      <c r="R12" s="77"/>
      <c r="S12" s="68" t="s">
        <v>177</v>
      </c>
      <c r="T12" s="79">
        <f>T9+T11-1</f>
        <v>14</v>
      </c>
      <c r="U12" s="73" t="s">
        <v>5</v>
      </c>
      <c r="V12" s="78"/>
      <c r="W12" s="579"/>
    </row>
    <row r="13" spans="1:23" ht="13.5" customHeight="1">
      <c r="A13" s="562"/>
      <c r="B13" s="564"/>
      <c r="C13" s="569"/>
      <c r="D13" s="569"/>
      <c r="E13" s="569"/>
      <c r="F13" s="570"/>
      <c r="G13" s="68" t="s">
        <v>178</v>
      </c>
      <c r="H13" s="72">
        <f>ROUNDUP(H7/(H11-(H10-H9)),0)</f>
        <v>0</v>
      </c>
      <c r="I13" s="73" t="s">
        <v>71</v>
      </c>
      <c r="J13" s="77"/>
      <c r="K13" s="68" t="s">
        <v>178</v>
      </c>
      <c r="L13" s="72">
        <f>ROUNDUP(L7/(L11-(L10-L9)),0)</f>
        <v>0</v>
      </c>
      <c r="M13" s="73" t="s">
        <v>71</v>
      </c>
      <c r="N13" s="77"/>
      <c r="O13" s="68" t="s">
        <v>178</v>
      </c>
      <c r="P13" s="72">
        <f>ROUNDUP(P7/(P11-(P10-P9)),0)</f>
        <v>0</v>
      </c>
      <c r="Q13" s="73" t="s">
        <v>71</v>
      </c>
      <c r="R13" s="77"/>
      <c r="S13" s="68" t="s">
        <v>178</v>
      </c>
      <c r="T13" s="72">
        <f>ROUNDUP(T7/(T11-(T10-T9)),0)</f>
        <v>0</v>
      </c>
      <c r="U13" s="73" t="s">
        <v>71</v>
      </c>
      <c r="V13" s="78"/>
      <c r="W13" s="579"/>
    </row>
    <row r="14" spans="1:23" ht="13.5" customHeight="1">
      <c r="A14" s="562"/>
      <c r="B14" s="564"/>
      <c r="C14" s="569"/>
      <c r="D14" s="569"/>
      <c r="E14" s="569"/>
      <c r="F14" s="570"/>
      <c r="G14" s="68" t="s">
        <v>179</v>
      </c>
      <c r="H14" s="80">
        <v>2.5</v>
      </c>
      <c r="I14" s="81" t="s">
        <v>180</v>
      </c>
      <c r="J14" s="82"/>
      <c r="K14" s="68" t="s">
        <v>179</v>
      </c>
      <c r="L14" s="80">
        <v>2.5</v>
      </c>
      <c r="M14" s="81" t="s">
        <v>180</v>
      </c>
      <c r="N14" s="82"/>
      <c r="O14" s="68" t="s">
        <v>179</v>
      </c>
      <c r="P14" s="80">
        <v>3</v>
      </c>
      <c r="Q14" s="81" t="s">
        <v>180</v>
      </c>
      <c r="R14" s="82"/>
      <c r="S14" s="68" t="s">
        <v>179</v>
      </c>
      <c r="T14" s="80">
        <v>2.5</v>
      </c>
      <c r="U14" s="81" t="s">
        <v>180</v>
      </c>
      <c r="V14" s="83"/>
      <c r="W14" s="579"/>
    </row>
    <row r="15" spans="1:23" ht="20.25" customHeight="1">
      <c r="A15" s="562"/>
      <c r="B15" s="565"/>
      <c r="C15" s="573" t="s">
        <v>171</v>
      </c>
      <c r="D15" s="291" t="s">
        <v>181</v>
      </c>
      <c r="E15" s="575" t="s">
        <v>182</v>
      </c>
      <c r="F15" s="576"/>
      <c r="G15" s="573" t="s">
        <v>171</v>
      </c>
      <c r="H15" s="291" t="s">
        <v>181</v>
      </c>
      <c r="I15" s="304" t="s">
        <v>182</v>
      </c>
      <c r="J15" s="577"/>
      <c r="K15" s="573" t="s">
        <v>171</v>
      </c>
      <c r="L15" s="291" t="s">
        <v>181</v>
      </c>
      <c r="M15" s="304" t="s">
        <v>182</v>
      </c>
      <c r="N15" s="577"/>
      <c r="O15" s="573" t="s">
        <v>171</v>
      </c>
      <c r="P15" s="291" t="s">
        <v>181</v>
      </c>
      <c r="Q15" s="304" t="s">
        <v>182</v>
      </c>
      <c r="R15" s="577"/>
      <c r="S15" s="573" t="s">
        <v>171</v>
      </c>
      <c r="T15" s="291" t="s">
        <v>181</v>
      </c>
      <c r="U15" s="304" t="s">
        <v>182</v>
      </c>
      <c r="V15" s="586"/>
      <c r="W15" s="579"/>
    </row>
    <row r="16" spans="1:23" ht="18.75" customHeight="1">
      <c r="A16" s="562"/>
      <c r="B16" s="565"/>
      <c r="C16" s="574"/>
      <c r="D16" s="293"/>
      <c r="E16" s="11" t="s">
        <v>183</v>
      </c>
      <c r="F16" s="84" t="s">
        <v>184</v>
      </c>
      <c r="G16" s="574"/>
      <c r="H16" s="293"/>
      <c r="I16" s="85" t="s">
        <v>183</v>
      </c>
      <c r="J16" s="84" t="s">
        <v>184</v>
      </c>
      <c r="K16" s="574"/>
      <c r="L16" s="293"/>
      <c r="M16" s="85" t="s">
        <v>183</v>
      </c>
      <c r="N16" s="84" t="s">
        <v>184</v>
      </c>
      <c r="O16" s="574"/>
      <c r="P16" s="293"/>
      <c r="Q16" s="85" t="s">
        <v>183</v>
      </c>
      <c r="R16" s="84" t="s">
        <v>184</v>
      </c>
      <c r="S16" s="574"/>
      <c r="T16" s="293"/>
      <c r="U16" s="85" t="s">
        <v>183</v>
      </c>
      <c r="V16" s="85" t="s">
        <v>184</v>
      </c>
      <c r="W16" s="580"/>
    </row>
    <row r="17" spans="1:23" ht="13.5" customHeight="1">
      <c r="A17" s="86">
        <v>1</v>
      </c>
      <c r="B17" s="272">
        <f>H8</f>
        <v>5</v>
      </c>
      <c r="C17" s="87">
        <f t="shared" ref="C17:F51" si="0">SUM(G17,K17,O17,S17)</f>
        <v>0</v>
      </c>
      <c r="D17" s="88">
        <f t="shared" si="0"/>
        <v>0</v>
      </c>
      <c r="E17" s="88">
        <f t="shared" si="0"/>
        <v>0</v>
      </c>
      <c r="F17" s="89">
        <f t="shared" si="0"/>
        <v>0</v>
      </c>
      <c r="G17" s="87">
        <f t="shared" ref="G17:G51" si="1">IF($H$7=0,0,IF(B17=$H$9,$H$7,0))</f>
        <v>0</v>
      </c>
      <c r="H17" s="88">
        <f>IF($H$7=0,0,IF(B17=$H$9,$H$7,IF(B17&lt;H9,0,IF(H16-I16&gt;0,H16-I16,0))))</f>
        <v>0</v>
      </c>
      <c r="I17" s="88">
        <f t="shared" ref="I17:I51" si="2">IF($H$7=0,0,IF(B17&gt;=$H$10,IF(B17&lt;$H$12,$H$13,IF(B17=$H$12,H17,0)),0))</f>
        <v>0</v>
      </c>
      <c r="J17" s="89">
        <f t="shared" ref="J17:J51" si="3">IF($H$7=0,0,ROUNDUP(($H$14/100)*H17,0))</f>
        <v>0</v>
      </c>
      <c r="K17" s="87">
        <f t="shared" ref="K17:K51" si="4">IF($L$7=0,0,IF(B17=$L$9,$L$7,0))</f>
        <v>0</v>
      </c>
      <c r="L17" s="88">
        <f>IF($L$7=0,0,IF(B17=$L$9,$L$7,IF(B17&lt;L9,0,IF(L16-M16&gt;0,L16-M16,0))))</f>
        <v>0</v>
      </c>
      <c r="M17" s="88">
        <f t="shared" ref="M17:M51" si="5">IF($L$7=0,0,IF(B17&gt;=$L$10,IF(B17&lt;$L$12,$L$13,IF(B17=$L$12,L17,0)),0))</f>
        <v>0</v>
      </c>
      <c r="N17" s="89">
        <f t="shared" ref="N17:N51" si="6">IF($L$7=0,0,ROUNDUP(($L$14/100)*L17,0))</f>
        <v>0</v>
      </c>
      <c r="O17" s="87">
        <f t="shared" ref="O17:O51" si="7">IF($P$7=0,0,IF(B17=$P$9,$P$7,0))</f>
        <v>0</v>
      </c>
      <c r="P17" s="88">
        <f>IF($P$7=0,0,IF(B17=$P$9,$P$7,IF(B17&lt;P9,0,IF(P16-Q16&gt;0,P16-Q16,0))))</f>
        <v>0</v>
      </c>
      <c r="Q17" s="88">
        <f t="shared" ref="Q17:Q51" si="8">IF($P$7=0,0,IF(B17&gt;=$P$10,IF(B17&lt;$P$12,$P$13,IF(B17=$P$12,P17,0)),0))</f>
        <v>0</v>
      </c>
      <c r="R17" s="89">
        <f t="shared" ref="R17:R51" si="9">IF($P$7=0,0,ROUNDUP(($P$14/100)*P17,0))</f>
        <v>0</v>
      </c>
      <c r="S17" s="87">
        <f t="shared" ref="S17:S51" si="10">IF($T$7=0,0,IF(B17=$T$9,$T$7,0))</f>
        <v>0</v>
      </c>
      <c r="T17" s="88">
        <f>IF($T$7=0,0,IF(B17=$T$9,$T$7,IF(B17&lt;T9,0,IF(T16-U16&gt;0,T16-U16,0))))</f>
        <v>0</v>
      </c>
      <c r="U17" s="88">
        <f t="shared" ref="U17:U51" si="11">IF($T$7=0,0,IF(B17&gt;=$T$10,IF(B17&lt;$T$12,$T$13,IF(B17=$T$12,T17,0)),0))</f>
        <v>0</v>
      </c>
      <c r="V17" s="90">
        <f t="shared" ref="V17:V51" si="12">IF($T$7=0,0,ROUNDUP(($T$14/100)*T17,0))</f>
        <v>0</v>
      </c>
      <c r="W17" s="91">
        <f t="shared" ref="W17:W52" si="13">A17</f>
        <v>1</v>
      </c>
    </row>
    <row r="18" spans="1:23">
      <c r="A18" s="92">
        <f t="shared" ref="A18:B33" si="14">A17+1</f>
        <v>2</v>
      </c>
      <c r="B18" s="93">
        <f t="shared" si="14"/>
        <v>6</v>
      </c>
      <c r="C18" s="94">
        <f t="shared" si="0"/>
        <v>0</v>
      </c>
      <c r="D18" s="50">
        <f t="shared" si="0"/>
        <v>0</v>
      </c>
      <c r="E18" s="50">
        <f t="shared" si="0"/>
        <v>0</v>
      </c>
      <c r="F18" s="95">
        <f t="shared" si="0"/>
        <v>0</v>
      </c>
      <c r="G18" s="94">
        <f t="shared" si="1"/>
        <v>0</v>
      </c>
      <c r="H18" s="50">
        <f t="shared" ref="H18:H51" si="15">IF($H$7=0,0,IF(B18=$H$9,$H$7,IF(H17-I17&gt;0,H17-I17,0)))</f>
        <v>0</v>
      </c>
      <c r="I18" s="50">
        <f t="shared" si="2"/>
        <v>0</v>
      </c>
      <c r="J18" s="95">
        <f t="shared" si="3"/>
        <v>0</v>
      </c>
      <c r="K18" s="94">
        <f t="shared" si="4"/>
        <v>0</v>
      </c>
      <c r="L18" s="50">
        <f t="shared" ref="L18:L51" si="16">IF($L$7=0,0,IF(B18=$L$9,$L$7,IF(L17-M17&gt;0,L17-M17,0)))</f>
        <v>0</v>
      </c>
      <c r="M18" s="50">
        <f t="shared" si="5"/>
        <v>0</v>
      </c>
      <c r="N18" s="95">
        <f t="shared" si="6"/>
        <v>0</v>
      </c>
      <c r="O18" s="94">
        <f t="shared" si="7"/>
        <v>0</v>
      </c>
      <c r="P18" s="50">
        <f t="shared" ref="P18:P51" si="17">IF($P$7=0,0,IF(B18=$P$9,$P$7,IF(P17-Q17&gt;0,P17-Q17,0)))</f>
        <v>0</v>
      </c>
      <c r="Q18" s="50">
        <f t="shared" si="8"/>
        <v>0</v>
      </c>
      <c r="R18" s="95">
        <f t="shared" si="9"/>
        <v>0</v>
      </c>
      <c r="S18" s="94">
        <f t="shared" si="10"/>
        <v>0</v>
      </c>
      <c r="T18" s="50">
        <f t="shared" ref="T18:T51" si="18">IF($T$7=0,0,IF(B18=$T$9,$T$7,IF(T17-U17&gt;0,T17-U17,0)))</f>
        <v>0</v>
      </c>
      <c r="U18" s="50">
        <f t="shared" si="11"/>
        <v>0</v>
      </c>
      <c r="V18" s="96">
        <f t="shared" si="12"/>
        <v>0</v>
      </c>
      <c r="W18" s="97">
        <f t="shared" si="13"/>
        <v>2</v>
      </c>
    </row>
    <row r="19" spans="1:23">
      <c r="A19" s="92">
        <f t="shared" si="14"/>
        <v>3</v>
      </c>
      <c r="B19" s="93">
        <f t="shared" si="14"/>
        <v>7</v>
      </c>
      <c r="C19" s="94">
        <f t="shared" si="0"/>
        <v>0</v>
      </c>
      <c r="D19" s="50">
        <f t="shared" si="0"/>
        <v>0</v>
      </c>
      <c r="E19" s="50">
        <f t="shared" si="0"/>
        <v>0</v>
      </c>
      <c r="F19" s="95">
        <f t="shared" si="0"/>
        <v>0</v>
      </c>
      <c r="G19" s="94">
        <f t="shared" si="1"/>
        <v>0</v>
      </c>
      <c r="H19" s="50">
        <f t="shared" si="15"/>
        <v>0</v>
      </c>
      <c r="I19" s="50">
        <f t="shared" si="2"/>
        <v>0</v>
      </c>
      <c r="J19" s="95">
        <f t="shared" si="3"/>
        <v>0</v>
      </c>
      <c r="K19" s="94">
        <f t="shared" si="4"/>
        <v>0</v>
      </c>
      <c r="L19" s="50">
        <f t="shared" si="16"/>
        <v>0</v>
      </c>
      <c r="M19" s="50">
        <f t="shared" si="5"/>
        <v>0</v>
      </c>
      <c r="N19" s="95">
        <f t="shared" si="6"/>
        <v>0</v>
      </c>
      <c r="O19" s="94">
        <f t="shared" si="7"/>
        <v>0</v>
      </c>
      <c r="P19" s="50">
        <f t="shared" si="17"/>
        <v>0</v>
      </c>
      <c r="Q19" s="50">
        <f t="shared" si="8"/>
        <v>0</v>
      </c>
      <c r="R19" s="95">
        <f t="shared" si="9"/>
        <v>0</v>
      </c>
      <c r="S19" s="94">
        <f t="shared" si="10"/>
        <v>0</v>
      </c>
      <c r="T19" s="50">
        <f t="shared" si="18"/>
        <v>0</v>
      </c>
      <c r="U19" s="50">
        <f t="shared" si="11"/>
        <v>0</v>
      </c>
      <c r="V19" s="96">
        <f t="shared" si="12"/>
        <v>0</v>
      </c>
      <c r="W19" s="97">
        <f t="shared" si="13"/>
        <v>3</v>
      </c>
    </row>
    <row r="20" spans="1:23">
      <c r="A20" s="92">
        <f t="shared" si="14"/>
        <v>4</v>
      </c>
      <c r="B20" s="93">
        <f t="shared" si="14"/>
        <v>8</v>
      </c>
      <c r="C20" s="94">
        <f t="shared" si="0"/>
        <v>0</v>
      </c>
      <c r="D20" s="50">
        <f t="shared" si="0"/>
        <v>0</v>
      </c>
      <c r="E20" s="50">
        <f t="shared" si="0"/>
        <v>0</v>
      </c>
      <c r="F20" s="95">
        <f t="shared" si="0"/>
        <v>0</v>
      </c>
      <c r="G20" s="94">
        <f t="shared" si="1"/>
        <v>0</v>
      </c>
      <c r="H20" s="50">
        <f t="shared" si="15"/>
        <v>0</v>
      </c>
      <c r="I20" s="50">
        <f t="shared" si="2"/>
        <v>0</v>
      </c>
      <c r="J20" s="95">
        <f t="shared" si="3"/>
        <v>0</v>
      </c>
      <c r="K20" s="94">
        <f t="shared" si="4"/>
        <v>0</v>
      </c>
      <c r="L20" s="50">
        <f t="shared" si="16"/>
        <v>0</v>
      </c>
      <c r="M20" s="50">
        <f t="shared" si="5"/>
        <v>0</v>
      </c>
      <c r="N20" s="95">
        <f t="shared" si="6"/>
        <v>0</v>
      </c>
      <c r="O20" s="94">
        <f t="shared" si="7"/>
        <v>0</v>
      </c>
      <c r="P20" s="50">
        <f t="shared" si="17"/>
        <v>0</v>
      </c>
      <c r="Q20" s="50">
        <f t="shared" si="8"/>
        <v>0</v>
      </c>
      <c r="R20" s="95">
        <f t="shared" si="9"/>
        <v>0</v>
      </c>
      <c r="S20" s="94">
        <f t="shared" si="10"/>
        <v>0</v>
      </c>
      <c r="T20" s="50">
        <f t="shared" si="18"/>
        <v>0</v>
      </c>
      <c r="U20" s="50">
        <f t="shared" si="11"/>
        <v>0</v>
      </c>
      <c r="V20" s="96">
        <f t="shared" si="12"/>
        <v>0</v>
      </c>
      <c r="W20" s="97">
        <f t="shared" si="13"/>
        <v>4</v>
      </c>
    </row>
    <row r="21" spans="1:23">
      <c r="A21" s="92">
        <f t="shared" si="14"/>
        <v>5</v>
      </c>
      <c r="B21" s="93">
        <f t="shared" si="14"/>
        <v>9</v>
      </c>
      <c r="C21" s="94">
        <f t="shared" si="0"/>
        <v>0</v>
      </c>
      <c r="D21" s="50">
        <f t="shared" si="0"/>
        <v>0</v>
      </c>
      <c r="E21" s="50">
        <f t="shared" si="0"/>
        <v>0</v>
      </c>
      <c r="F21" s="95">
        <f t="shared" si="0"/>
        <v>0</v>
      </c>
      <c r="G21" s="94">
        <f t="shared" si="1"/>
        <v>0</v>
      </c>
      <c r="H21" s="50">
        <f t="shared" si="15"/>
        <v>0</v>
      </c>
      <c r="I21" s="50">
        <f t="shared" si="2"/>
        <v>0</v>
      </c>
      <c r="J21" s="95">
        <f t="shared" si="3"/>
        <v>0</v>
      </c>
      <c r="K21" s="94">
        <f t="shared" si="4"/>
        <v>0</v>
      </c>
      <c r="L21" s="50">
        <f t="shared" si="16"/>
        <v>0</v>
      </c>
      <c r="M21" s="50">
        <f t="shared" si="5"/>
        <v>0</v>
      </c>
      <c r="N21" s="95">
        <f t="shared" si="6"/>
        <v>0</v>
      </c>
      <c r="O21" s="94">
        <f t="shared" si="7"/>
        <v>0</v>
      </c>
      <c r="P21" s="50">
        <f t="shared" si="17"/>
        <v>0</v>
      </c>
      <c r="Q21" s="50">
        <f t="shared" si="8"/>
        <v>0</v>
      </c>
      <c r="R21" s="95">
        <f t="shared" si="9"/>
        <v>0</v>
      </c>
      <c r="S21" s="94">
        <f t="shared" si="10"/>
        <v>0</v>
      </c>
      <c r="T21" s="50">
        <f t="shared" si="18"/>
        <v>0</v>
      </c>
      <c r="U21" s="50">
        <f t="shared" si="11"/>
        <v>0</v>
      </c>
      <c r="V21" s="96">
        <f t="shared" si="12"/>
        <v>0</v>
      </c>
      <c r="W21" s="97">
        <f t="shared" si="13"/>
        <v>5</v>
      </c>
    </row>
    <row r="22" spans="1:23">
      <c r="A22" s="92">
        <f t="shared" si="14"/>
        <v>6</v>
      </c>
      <c r="B22" s="93">
        <f t="shared" si="14"/>
        <v>10</v>
      </c>
      <c r="C22" s="94">
        <f t="shared" si="0"/>
        <v>0</v>
      </c>
      <c r="D22" s="50">
        <f t="shared" si="0"/>
        <v>0</v>
      </c>
      <c r="E22" s="50">
        <f t="shared" si="0"/>
        <v>0</v>
      </c>
      <c r="F22" s="95">
        <f t="shared" si="0"/>
        <v>0</v>
      </c>
      <c r="G22" s="94">
        <f t="shared" si="1"/>
        <v>0</v>
      </c>
      <c r="H22" s="50">
        <f t="shared" si="15"/>
        <v>0</v>
      </c>
      <c r="I22" s="50">
        <f t="shared" si="2"/>
        <v>0</v>
      </c>
      <c r="J22" s="95">
        <f t="shared" si="3"/>
        <v>0</v>
      </c>
      <c r="K22" s="94">
        <f t="shared" si="4"/>
        <v>0</v>
      </c>
      <c r="L22" s="50">
        <f t="shared" si="16"/>
        <v>0</v>
      </c>
      <c r="M22" s="50">
        <f t="shared" si="5"/>
        <v>0</v>
      </c>
      <c r="N22" s="95">
        <f t="shared" si="6"/>
        <v>0</v>
      </c>
      <c r="O22" s="94">
        <f t="shared" si="7"/>
        <v>0</v>
      </c>
      <c r="P22" s="50">
        <f t="shared" si="17"/>
        <v>0</v>
      </c>
      <c r="Q22" s="50">
        <f t="shared" si="8"/>
        <v>0</v>
      </c>
      <c r="R22" s="95">
        <f t="shared" si="9"/>
        <v>0</v>
      </c>
      <c r="S22" s="94">
        <f t="shared" si="10"/>
        <v>0</v>
      </c>
      <c r="T22" s="50">
        <f t="shared" si="18"/>
        <v>0</v>
      </c>
      <c r="U22" s="50">
        <f t="shared" si="11"/>
        <v>0</v>
      </c>
      <c r="V22" s="96">
        <f t="shared" si="12"/>
        <v>0</v>
      </c>
      <c r="W22" s="97">
        <f t="shared" si="13"/>
        <v>6</v>
      </c>
    </row>
    <row r="23" spans="1:23">
      <c r="A23" s="92">
        <f t="shared" si="14"/>
        <v>7</v>
      </c>
      <c r="B23" s="93">
        <f t="shared" si="14"/>
        <v>11</v>
      </c>
      <c r="C23" s="94">
        <f t="shared" si="0"/>
        <v>0</v>
      </c>
      <c r="D23" s="50">
        <f t="shared" si="0"/>
        <v>0</v>
      </c>
      <c r="E23" s="50">
        <f t="shared" si="0"/>
        <v>0</v>
      </c>
      <c r="F23" s="95">
        <f t="shared" si="0"/>
        <v>0</v>
      </c>
      <c r="G23" s="94">
        <f t="shared" si="1"/>
        <v>0</v>
      </c>
      <c r="H23" s="50">
        <f t="shared" si="15"/>
        <v>0</v>
      </c>
      <c r="I23" s="50">
        <f t="shared" si="2"/>
        <v>0</v>
      </c>
      <c r="J23" s="95">
        <f t="shared" si="3"/>
        <v>0</v>
      </c>
      <c r="K23" s="94">
        <f t="shared" si="4"/>
        <v>0</v>
      </c>
      <c r="L23" s="50">
        <f t="shared" si="16"/>
        <v>0</v>
      </c>
      <c r="M23" s="50">
        <f t="shared" si="5"/>
        <v>0</v>
      </c>
      <c r="N23" s="95">
        <f t="shared" si="6"/>
        <v>0</v>
      </c>
      <c r="O23" s="94">
        <f t="shared" si="7"/>
        <v>0</v>
      </c>
      <c r="P23" s="50">
        <f t="shared" si="17"/>
        <v>0</v>
      </c>
      <c r="Q23" s="50">
        <f t="shared" si="8"/>
        <v>0</v>
      </c>
      <c r="R23" s="95">
        <f t="shared" si="9"/>
        <v>0</v>
      </c>
      <c r="S23" s="94">
        <f t="shared" si="10"/>
        <v>0</v>
      </c>
      <c r="T23" s="50">
        <f t="shared" si="18"/>
        <v>0</v>
      </c>
      <c r="U23" s="50">
        <f t="shared" si="11"/>
        <v>0</v>
      </c>
      <c r="V23" s="96">
        <f t="shared" si="12"/>
        <v>0</v>
      </c>
      <c r="W23" s="97">
        <f t="shared" si="13"/>
        <v>7</v>
      </c>
    </row>
    <row r="24" spans="1:23">
      <c r="A24" s="92">
        <f t="shared" si="14"/>
        <v>8</v>
      </c>
      <c r="B24" s="93">
        <f t="shared" si="14"/>
        <v>12</v>
      </c>
      <c r="C24" s="94">
        <f t="shared" si="0"/>
        <v>0</v>
      </c>
      <c r="D24" s="50">
        <f t="shared" si="0"/>
        <v>0</v>
      </c>
      <c r="E24" s="50">
        <f t="shared" si="0"/>
        <v>0</v>
      </c>
      <c r="F24" s="95">
        <f t="shared" si="0"/>
        <v>0</v>
      </c>
      <c r="G24" s="94">
        <f t="shared" si="1"/>
        <v>0</v>
      </c>
      <c r="H24" s="50">
        <f t="shared" si="15"/>
        <v>0</v>
      </c>
      <c r="I24" s="50">
        <f t="shared" si="2"/>
        <v>0</v>
      </c>
      <c r="J24" s="95">
        <f t="shared" si="3"/>
        <v>0</v>
      </c>
      <c r="K24" s="94">
        <f t="shared" si="4"/>
        <v>0</v>
      </c>
      <c r="L24" s="50">
        <f t="shared" si="16"/>
        <v>0</v>
      </c>
      <c r="M24" s="50">
        <f t="shared" si="5"/>
        <v>0</v>
      </c>
      <c r="N24" s="95">
        <f t="shared" si="6"/>
        <v>0</v>
      </c>
      <c r="O24" s="94">
        <f t="shared" si="7"/>
        <v>0</v>
      </c>
      <c r="P24" s="50">
        <f t="shared" si="17"/>
        <v>0</v>
      </c>
      <c r="Q24" s="50">
        <f t="shared" si="8"/>
        <v>0</v>
      </c>
      <c r="R24" s="95">
        <f t="shared" si="9"/>
        <v>0</v>
      </c>
      <c r="S24" s="94">
        <f t="shared" si="10"/>
        <v>0</v>
      </c>
      <c r="T24" s="50">
        <f t="shared" si="18"/>
        <v>0</v>
      </c>
      <c r="U24" s="50">
        <f t="shared" si="11"/>
        <v>0</v>
      </c>
      <c r="V24" s="96">
        <f t="shared" si="12"/>
        <v>0</v>
      </c>
      <c r="W24" s="97">
        <f t="shared" si="13"/>
        <v>8</v>
      </c>
    </row>
    <row r="25" spans="1:23">
      <c r="A25" s="92">
        <f t="shared" si="14"/>
        <v>9</v>
      </c>
      <c r="B25" s="93">
        <f t="shared" si="14"/>
        <v>13</v>
      </c>
      <c r="C25" s="94">
        <f t="shared" si="0"/>
        <v>0</v>
      </c>
      <c r="D25" s="50">
        <f t="shared" si="0"/>
        <v>0</v>
      </c>
      <c r="E25" s="50">
        <f t="shared" si="0"/>
        <v>0</v>
      </c>
      <c r="F25" s="95">
        <f t="shared" si="0"/>
        <v>0</v>
      </c>
      <c r="G25" s="94">
        <f t="shared" si="1"/>
        <v>0</v>
      </c>
      <c r="H25" s="50">
        <f t="shared" si="15"/>
        <v>0</v>
      </c>
      <c r="I25" s="50">
        <f t="shared" si="2"/>
        <v>0</v>
      </c>
      <c r="J25" s="95">
        <f t="shared" si="3"/>
        <v>0</v>
      </c>
      <c r="K25" s="94">
        <f t="shared" si="4"/>
        <v>0</v>
      </c>
      <c r="L25" s="50">
        <f t="shared" si="16"/>
        <v>0</v>
      </c>
      <c r="M25" s="50">
        <f t="shared" si="5"/>
        <v>0</v>
      </c>
      <c r="N25" s="95">
        <f t="shared" si="6"/>
        <v>0</v>
      </c>
      <c r="O25" s="94">
        <f t="shared" si="7"/>
        <v>0</v>
      </c>
      <c r="P25" s="50">
        <f t="shared" si="17"/>
        <v>0</v>
      </c>
      <c r="Q25" s="50">
        <f t="shared" si="8"/>
        <v>0</v>
      </c>
      <c r="R25" s="95">
        <f t="shared" si="9"/>
        <v>0</v>
      </c>
      <c r="S25" s="94">
        <f t="shared" si="10"/>
        <v>0</v>
      </c>
      <c r="T25" s="50">
        <f t="shared" si="18"/>
        <v>0</v>
      </c>
      <c r="U25" s="50">
        <f t="shared" si="11"/>
        <v>0</v>
      </c>
      <c r="V25" s="96">
        <f t="shared" si="12"/>
        <v>0</v>
      </c>
      <c r="W25" s="97">
        <f t="shared" si="13"/>
        <v>9</v>
      </c>
    </row>
    <row r="26" spans="1:23">
      <c r="A26" s="92">
        <f t="shared" si="14"/>
        <v>10</v>
      </c>
      <c r="B26" s="93">
        <f t="shared" si="14"/>
        <v>14</v>
      </c>
      <c r="C26" s="94">
        <f t="shared" si="0"/>
        <v>0</v>
      </c>
      <c r="D26" s="50">
        <f t="shared" si="0"/>
        <v>0</v>
      </c>
      <c r="E26" s="50">
        <f t="shared" si="0"/>
        <v>0</v>
      </c>
      <c r="F26" s="95">
        <f t="shared" si="0"/>
        <v>0</v>
      </c>
      <c r="G26" s="94">
        <f t="shared" si="1"/>
        <v>0</v>
      </c>
      <c r="H26" s="50">
        <f t="shared" si="15"/>
        <v>0</v>
      </c>
      <c r="I26" s="50">
        <f t="shared" si="2"/>
        <v>0</v>
      </c>
      <c r="J26" s="95">
        <f t="shared" si="3"/>
        <v>0</v>
      </c>
      <c r="K26" s="94">
        <f t="shared" si="4"/>
        <v>0</v>
      </c>
      <c r="L26" s="50">
        <f t="shared" si="16"/>
        <v>0</v>
      </c>
      <c r="M26" s="50">
        <f t="shared" si="5"/>
        <v>0</v>
      </c>
      <c r="N26" s="95">
        <f t="shared" si="6"/>
        <v>0</v>
      </c>
      <c r="O26" s="94">
        <f t="shared" si="7"/>
        <v>0</v>
      </c>
      <c r="P26" s="50">
        <f t="shared" si="17"/>
        <v>0</v>
      </c>
      <c r="Q26" s="50">
        <f t="shared" si="8"/>
        <v>0</v>
      </c>
      <c r="R26" s="95">
        <f t="shared" si="9"/>
        <v>0</v>
      </c>
      <c r="S26" s="94">
        <f t="shared" si="10"/>
        <v>0</v>
      </c>
      <c r="T26" s="50">
        <f t="shared" si="18"/>
        <v>0</v>
      </c>
      <c r="U26" s="50">
        <f t="shared" si="11"/>
        <v>0</v>
      </c>
      <c r="V26" s="96">
        <f t="shared" si="12"/>
        <v>0</v>
      </c>
      <c r="W26" s="97">
        <f t="shared" si="13"/>
        <v>10</v>
      </c>
    </row>
    <row r="27" spans="1:23">
      <c r="A27" s="92">
        <f t="shared" si="14"/>
        <v>11</v>
      </c>
      <c r="B27" s="93">
        <f t="shared" si="14"/>
        <v>15</v>
      </c>
      <c r="C27" s="94">
        <f t="shared" si="0"/>
        <v>0</v>
      </c>
      <c r="D27" s="50">
        <f t="shared" si="0"/>
        <v>0</v>
      </c>
      <c r="E27" s="50">
        <f t="shared" si="0"/>
        <v>0</v>
      </c>
      <c r="F27" s="95">
        <f t="shared" si="0"/>
        <v>0</v>
      </c>
      <c r="G27" s="94">
        <f t="shared" si="1"/>
        <v>0</v>
      </c>
      <c r="H27" s="50">
        <f t="shared" si="15"/>
        <v>0</v>
      </c>
      <c r="I27" s="50">
        <f t="shared" si="2"/>
        <v>0</v>
      </c>
      <c r="J27" s="95">
        <f t="shared" si="3"/>
        <v>0</v>
      </c>
      <c r="K27" s="94">
        <f t="shared" si="4"/>
        <v>0</v>
      </c>
      <c r="L27" s="50">
        <f t="shared" si="16"/>
        <v>0</v>
      </c>
      <c r="M27" s="50">
        <f t="shared" si="5"/>
        <v>0</v>
      </c>
      <c r="N27" s="95">
        <f t="shared" si="6"/>
        <v>0</v>
      </c>
      <c r="O27" s="94">
        <f t="shared" si="7"/>
        <v>0</v>
      </c>
      <c r="P27" s="50">
        <f t="shared" si="17"/>
        <v>0</v>
      </c>
      <c r="Q27" s="50">
        <f t="shared" si="8"/>
        <v>0</v>
      </c>
      <c r="R27" s="95">
        <f t="shared" si="9"/>
        <v>0</v>
      </c>
      <c r="S27" s="94">
        <f t="shared" si="10"/>
        <v>0</v>
      </c>
      <c r="T27" s="50">
        <f t="shared" si="18"/>
        <v>0</v>
      </c>
      <c r="U27" s="50">
        <f t="shared" si="11"/>
        <v>0</v>
      </c>
      <c r="V27" s="96">
        <f t="shared" si="12"/>
        <v>0</v>
      </c>
      <c r="W27" s="97">
        <f t="shared" si="13"/>
        <v>11</v>
      </c>
    </row>
    <row r="28" spans="1:23">
      <c r="A28" s="92">
        <f t="shared" si="14"/>
        <v>12</v>
      </c>
      <c r="B28" s="93">
        <f t="shared" si="14"/>
        <v>16</v>
      </c>
      <c r="C28" s="94">
        <f t="shared" si="0"/>
        <v>0</v>
      </c>
      <c r="D28" s="50">
        <f t="shared" si="0"/>
        <v>0</v>
      </c>
      <c r="E28" s="50">
        <f t="shared" si="0"/>
        <v>0</v>
      </c>
      <c r="F28" s="95">
        <f t="shared" si="0"/>
        <v>0</v>
      </c>
      <c r="G28" s="94">
        <f t="shared" si="1"/>
        <v>0</v>
      </c>
      <c r="H28" s="50">
        <f t="shared" si="15"/>
        <v>0</v>
      </c>
      <c r="I28" s="50">
        <f t="shared" si="2"/>
        <v>0</v>
      </c>
      <c r="J28" s="95">
        <f t="shared" si="3"/>
        <v>0</v>
      </c>
      <c r="K28" s="94">
        <f t="shared" si="4"/>
        <v>0</v>
      </c>
      <c r="L28" s="50">
        <f t="shared" si="16"/>
        <v>0</v>
      </c>
      <c r="M28" s="50">
        <f t="shared" si="5"/>
        <v>0</v>
      </c>
      <c r="N28" s="95">
        <f t="shared" si="6"/>
        <v>0</v>
      </c>
      <c r="O28" s="94">
        <f t="shared" si="7"/>
        <v>0</v>
      </c>
      <c r="P28" s="50">
        <f t="shared" si="17"/>
        <v>0</v>
      </c>
      <c r="Q28" s="50">
        <f t="shared" si="8"/>
        <v>0</v>
      </c>
      <c r="R28" s="95">
        <f t="shared" si="9"/>
        <v>0</v>
      </c>
      <c r="S28" s="94">
        <f t="shared" si="10"/>
        <v>0</v>
      </c>
      <c r="T28" s="50">
        <f t="shared" si="18"/>
        <v>0</v>
      </c>
      <c r="U28" s="50">
        <f t="shared" si="11"/>
        <v>0</v>
      </c>
      <c r="V28" s="96">
        <f t="shared" si="12"/>
        <v>0</v>
      </c>
      <c r="W28" s="97">
        <f t="shared" si="13"/>
        <v>12</v>
      </c>
    </row>
    <row r="29" spans="1:23" ht="13.5" customHeight="1">
      <c r="A29" s="92">
        <f t="shared" si="14"/>
        <v>13</v>
      </c>
      <c r="B29" s="93">
        <f t="shared" si="14"/>
        <v>17</v>
      </c>
      <c r="C29" s="94">
        <f t="shared" si="0"/>
        <v>0</v>
      </c>
      <c r="D29" s="50">
        <f t="shared" si="0"/>
        <v>0</v>
      </c>
      <c r="E29" s="50">
        <f t="shared" si="0"/>
        <v>0</v>
      </c>
      <c r="F29" s="95">
        <f t="shared" si="0"/>
        <v>0</v>
      </c>
      <c r="G29" s="94">
        <f t="shared" si="1"/>
        <v>0</v>
      </c>
      <c r="H29" s="50">
        <f t="shared" si="15"/>
        <v>0</v>
      </c>
      <c r="I29" s="50">
        <f t="shared" si="2"/>
        <v>0</v>
      </c>
      <c r="J29" s="95">
        <f t="shared" si="3"/>
        <v>0</v>
      </c>
      <c r="K29" s="94">
        <f t="shared" si="4"/>
        <v>0</v>
      </c>
      <c r="L29" s="50">
        <f t="shared" si="16"/>
        <v>0</v>
      </c>
      <c r="M29" s="50">
        <f t="shared" si="5"/>
        <v>0</v>
      </c>
      <c r="N29" s="95">
        <f t="shared" si="6"/>
        <v>0</v>
      </c>
      <c r="O29" s="94">
        <f t="shared" si="7"/>
        <v>0</v>
      </c>
      <c r="P29" s="50">
        <f t="shared" si="17"/>
        <v>0</v>
      </c>
      <c r="Q29" s="50">
        <f t="shared" si="8"/>
        <v>0</v>
      </c>
      <c r="R29" s="95">
        <f t="shared" si="9"/>
        <v>0</v>
      </c>
      <c r="S29" s="94">
        <f t="shared" si="10"/>
        <v>0</v>
      </c>
      <c r="T29" s="50">
        <f t="shared" si="18"/>
        <v>0</v>
      </c>
      <c r="U29" s="50">
        <f t="shared" si="11"/>
        <v>0</v>
      </c>
      <c r="V29" s="96">
        <f t="shared" si="12"/>
        <v>0</v>
      </c>
      <c r="W29" s="97">
        <f t="shared" si="13"/>
        <v>13</v>
      </c>
    </row>
    <row r="30" spans="1:23">
      <c r="A30" s="92">
        <f t="shared" si="14"/>
        <v>14</v>
      </c>
      <c r="B30" s="93">
        <f t="shared" si="14"/>
        <v>18</v>
      </c>
      <c r="C30" s="94">
        <f t="shared" si="0"/>
        <v>0</v>
      </c>
      <c r="D30" s="50">
        <f t="shared" si="0"/>
        <v>0</v>
      </c>
      <c r="E30" s="50">
        <f t="shared" si="0"/>
        <v>0</v>
      </c>
      <c r="F30" s="95">
        <f t="shared" si="0"/>
        <v>0</v>
      </c>
      <c r="G30" s="94">
        <f t="shared" si="1"/>
        <v>0</v>
      </c>
      <c r="H30" s="50">
        <f t="shared" si="15"/>
        <v>0</v>
      </c>
      <c r="I30" s="50">
        <f t="shared" si="2"/>
        <v>0</v>
      </c>
      <c r="J30" s="95">
        <f t="shared" si="3"/>
        <v>0</v>
      </c>
      <c r="K30" s="94">
        <f t="shared" si="4"/>
        <v>0</v>
      </c>
      <c r="L30" s="50">
        <f t="shared" si="16"/>
        <v>0</v>
      </c>
      <c r="M30" s="50">
        <f t="shared" si="5"/>
        <v>0</v>
      </c>
      <c r="N30" s="95">
        <f t="shared" si="6"/>
        <v>0</v>
      </c>
      <c r="O30" s="94">
        <f t="shared" si="7"/>
        <v>0</v>
      </c>
      <c r="P30" s="50">
        <f t="shared" si="17"/>
        <v>0</v>
      </c>
      <c r="Q30" s="50">
        <f t="shared" si="8"/>
        <v>0</v>
      </c>
      <c r="R30" s="95">
        <f t="shared" si="9"/>
        <v>0</v>
      </c>
      <c r="S30" s="94">
        <f t="shared" si="10"/>
        <v>0</v>
      </c>
      <c r="T30" s="50">
        <f t="shared" si="18"/>
        <v>0</v>
      </c>
      <c r="U30" s="50">
        <f t="shared" si="11"/>
        <v>0</v>
      </c>
      <c r="V30" s="96">
        <f t="shared" si="12"/>
        <v>0</v>
      </c>
      <c r="W30" s="97">
        <f t="shared" si="13"/>
        <v>14</v>
      </c>
    </row>
    <row r="31" spans="1:23">
      <c r="A31" s="92">
        <f t="shared" si="14"/>
        <v>15</v>
      </c>
      <c r="B31" s="93">
        <f t="shared" si="14"/>
        <v>19</v>
      </c>
      <c r="C31" s="94">
        <f t="shared" si="0"/>
        <v>0</v>
      </c>
      <c r="D31" s="50">
        <f t="shared" si="0"/>
        <v>0</v>
      </c>
      <c r="E31" s="50">
        <f t="shared" si="0"/>
        <v>0</v>
      </c>
      <c r="F31" s="95">
        <f t="shared" si="0"/>
        <v>0</v>
      </c>
      <c r="G31" s="94">
        <f t="shared" si="1"/>
        <v>0</v>
      </c>
      <c r="H31" s="50">
        <f t="shared" si="15"/>
        <v>0</v>
      </c>
      <c r="I31" s="50">
        <f t="shared" si="2"/>
        <v>0</v>
      </c>
      <c r="J31" s="95">
        <f t="shared" si="3"/>
        <v>0</v>
      </c>
      <c r="K31" s="94">
        <f t="shared" si="4"/>
        <v>0</v>
      </c>
      <c r="L31" s="50">
        <f t="shared" si="16"/>
        <v>0</v>
      </c>
      <c r="M31" s="50">
        <f t="shared" si="5"/>
        <v>0</v>
      </c>
      <c r="N31" s="95">
        <f t="shared" si="6"/>
        <v>0</v>
      </c>
      <c r="O31" s="94">
        <f t="shared" si="7"/>
        <v>0</v>
      </c>
      <c r="P31" s="50">
        <f t="shared" si="17"/>
        <v>0</v>
      </c>
      <c r="Q31" s="50">
        <f t="shared" si="8"/>
        <v>0</v>
      </c>
      <c r="R31" s="95">
        <f t="shared" si="9"/>
        <v>0</v>
      </c>
      <c r="S31" s="94">
        <f t="shared" si="10"/>
        <v>0</v>
      </c>
      <c r="T31" s="50">
        <f t="shared" si="18"/>
        <v>0</v>
      </c>
      <c r="U31" s="50">
        <f t="shared" si="11"/>
        <v>0</v>
      </c>
      <c r="V31" s="96">
        <f t="shared" si="12"/>
        <v>0</v>
      </c>
      <c r="W31" s="97">
        <f t="shared" si="13"/>
        <v>15</v>
      </c>
    </row>
    <row r="32" spans="1:23">
      <c r="A32" s="92">
        <f t="shared" si="14"/>
        <v>16</v>
      </c>
      <c r="B32" s="93">
        <f t="shared" si="14"/>
        <v>20</v>
      </c>
      <c r="C32" s="94">
        <f t="shared" si="0"/>
        <v>0</v>
      </c>
      <c r="D32" s="50">
        <f t="shared" si="0"/>
        <v>0</v>
      </c>
      <c r="E32" s="50">
        <f t="shared" si="0"/>
        <v>0</v>
      </c>
      <c r="F32" s="95">
        <f t="shared" si="0"/>
        <v>0</v>
      </c>
      <c r="G32" s="94">
        <f t="shared" si="1"/>
        <v>0</v>
      </c>
      <c r="H32" s="50">
        <f t="shared" si="15"/>
        <v>0</v>
      </c>
      <c r="I32" s="50">
        <f t="shared" si="2"/>
        <v>0</v>
      </c>
      <c r="J32" s="95">
        <f t="shared" si="3"/>
        <v>0</v>
      </c>
      <c r="K32" s="94">
        <f t="shared" si="4"/>
        <v>0</v>
      </c>
      <c r="L32" s="50">
        <f t="shared" si="16"/>
        <v>0</v>
      </c>
      <c r="M32" s="50">
        <f t="shared" si="5"/>
        <v>0</v>
      </c>
      <c r="N32" s="95">
        <f t="shared" si="6"/>
        <v>0</v>
      </c>
      <c r="O32" s="94">
        <f t="shared" si="7"/>
        <v>0</v>
      </c>
      <c r="P32" s="50">
        <f t="shared" si="17"/>
        <v>0</v>
      </c>
      <c r="Q32" s="50">
        <f t="shared" si="8"/>
        <v>0</v>
      </c>
      <c r="R32" s="95">
        <f t="shared" si="9"/>
        <v>0</v>
      </c>
      <c r="S32" s="94">
        <f t="shared" si="10"/>
        <v>0</v>
      </c>
      <c r="T32" s="50">
        <f t="shared" si="18"/>
        <v>0</v>
      </c>
      <c r="U32" s="50">
        <f t="shared" si="11"/>
        <v>0</v>
      </c>
      <c r="V32" s="96">
        <f t="shared" si="12"/>
        <v>0</v>
      </c>
      <c r="W32" s="97">
        <f t="shared" si="13"/>
        <v>16</v>
      </c>
    </row>
    <row r="33" spans="1:23">
      <c r="A33" s="92">
        <f t="shared" si="14"/>
        <v>17</v>
      </c>
      <c r="B33" s="93">
        <f t="shared" si="14"/>
        <v>21</v>
      </c>
      <c r="C33" s="94">
        <f t="shared" si="0"/>
        <v>0</v>
      </c>
      <c r="D33" s="50">
        <f t="shared" si="0"/>
        <v>0</v>
      </c>
      <c r="E33" s="50">
        <f t="shared" si="0"/>
        <v>0</v>
      </c>
      <c r="F33" s="95">
        <f t="shared" si="0"/>
        <v>0</v>
      </c>
      <c r="G33" s="94">
        <f t="shared" si="1"/>
        <v>0</v>
      </c>
      <c r="H33" s="50">
        <f t="shared" si="15"/>
        <v>0</v>
      </c>
      <c r="I33" s="50">
        <f t="shared" si="2"/>
        <v>0</v>
      </c>
      <c r="J33" s="95">
        <f t="shared" si="3"/>
        <v>0</v>
      </c>
      <c r="K33" s="94">
        <f t="shared" si="4"/>
        <v>0</v>
      </c>
      <c r="L33" s="50">
        <f t="shared" si="16"/>
        <v>0</v>
      </c>
      <c r="M33" s="50">
        <f t="shared" si="5"/>
        <v>0</v>
      </c>
      <c r="N33" s="95">
        <f t="shared" si="6"/>
        <v>0</v>
      </c>
      <c r="O33" s="94">
        <f t="shared" si="7"/>
        <v>0</v>
      </c>
      <c r="P33" s="50">
        <f t="shared" si="17"/>
        <v>0</v>
      </c>
      <c r="Q33" s="50">
        <f t="shared" si="8"/>
        <v>0</v>
      </c>
      <c r="R33" s="95">
        <f t="shared" si="9"/>
        <v>0</v>
      </c>
      <c r="S33" s="94">
        <f t="shared" si="10"/>
        <v>0</v>
      </c>
      <c r="T33" s="50">
        <f t="shared" si="18"/>
        <v>0</v>
      </c>
      <c r="U33" s="50">
        <f t="shared" si="11"/>
        <v>0</v>
      </c>
      <c r="V33" s="96">
        <f t="shared" si="12"/>
        <v>0</v>
      </c>
      <c r="W33" s="97">
        <f t="shared" si="13"/>
        <v>17</v>
      </c>
    </row>
    <row r="34" spans="1:23">
      <c r="A34" s="92">
        <f t="shared" ref="A34:B49" si="19">A33+1</f>
        <v>18</v>
      </c>
      <c r="B34" s="93">
        <f t="shared" si="19"/>
        <v>22</v>
      </c>
      <c r="C34" s="94">
        <f t="shared" si="0"/>
        <v>0</v>
      </c>
      <c r="D34" s="50">
        <f t="shared" si="0"/>
        <v>0</v>
      </c>
      <c r="E34" s="50">
        <f t="shared" si="0"/>
        <v>0</v>
      </c>
      <c r="F34" s="95">
        <f t="shared" si="0"/>
        <v>0</v>
      </c>
      <c r="G34" s="94">
        <f t="shared" si="1"/>
        <v>0</v>
      </c>
      <c r="H34" s="50">
        <f t="shared" si="15"/>
        <v>0</v>
      </c>
      <c r="I34" s="50">
        <f t="shared" si="2"/>
        <v>0</v>
      </c>
      <c r="J34" s="95">
        <f t="shared" si="3"/>
        <v>0</v>
      </c>
      <c r="K34" s="94">
        <f t="shared" si="4"/>
        <v>0</v>
      </c>
      <c r="L34" s="50">
        <f t="shared" si="16"/>
        <v>0</v>
      </c>
      <c r="M34" s="50">
        <f t="shared" si="5"/>
        <v>0</v>
      </c>
      <c r="N34" s="95">
        <f t="shared" si="6"/>
        <v>0</v>
      </c>
      <c r="O34" s="94">
        <f t="shared" si="7"/>
        <v>0</v>
      </c>
      <c r="P34" s="50">
        <f t="shared" si="17"/>
        <v>0</v>
      </c>
      <c r="Q34" s="50">
        <f t="shared" si="8"/>
        <v>0</v>
      </c>
      <c r="R34" s="95">
        <f t="shared" si="9"/>
        <v>0</v>
      </c>
      <c r="S34" s="94">
        <f t="shared" si="10"/>
        <v>0</v>
      </c>
      <c r="T34" s="50">
        <f t="shared" si="18"/>
        <v>0</v>
      </c>
      <c r="U34" s="50">
        <f t="shared" si="11"/>
        <v>0</v>
      </c>
      <c r="V34" s="96">
        <f t="shared" si="12"/>
        <v>0</v>
      </c>
      <c r="W34" s="97">
        <f t="shared" si="13"/>
        <v>18</v>
      </c>
    </row>
    <row r="35" spans="1:23">
      <c r="A35" s="92">
        <f t="shared" si="19"/>
        <v>19</v>
      </c>
      <c r="B35" s="93">
        <f t="shared" si="19"/>
        <v>23</v>
      </c>
      <c r="C35" s="94">
        <f t="shared" si="0"/>
        <v>0</v>
      </c>
      <c r="D35" s="50">
        <f t="shared" si="0"/>
        <v>0</v>
      </c>
      <c r="E35" s="50">
        <f t="shared" si="0"/>
        <v>0</v>
      </c>
      <c r="F35" s="95">
        <f t="shared" si="0"/>
        <v>0</v>
      </c>
      <c r="G35" s="94">
        <f t="shared" si="1"/>
        <v>0</v>
      </c>
      <c r="H35" s="50">
        <f t="shared" si="15"/>
        <v>0</v>
      </c>
      <c r="I35" s="50">
        <f t="shared" si="2"/>
        <v>0</v>
      </c>
      <c r="J35" s="95">
        <f t="shared" si="3"/>
        <v>0</v>
      </c>
      <c r="K35" s="94">
        <f t="shared" si="4"/>
        <v>0</v>
      </c>
      <c r="L35" s="50">
        <f t="shared" si="16"/>
        <v>0</v>
      </c>
      <c r="M35" s="50">
        <f t="shared" si="5"/>
        <v>0</v>
      </c>
      <c r="N35" s="95">
        <f t="shared" si="6"/>
        <v>0</v>
      </c>
      <c r="O35" s="94">
        <f t="shared" si="7"/>
        <v>0</v>
      </c>
      <c r="P35" s="50">
        <f t="shared" si="17"/>
        <v>0</v>
      </c>
      <c r="Q35" s="50">
        <f t="shared" si="8"/>
        <v>0</v>
      </c>
      <c r="R35" s="95">
        <f t="shared" si="9"/>
        <v>0</v>
      </c>
      <c r="S35" s="94">
        <f t="shared" si="10"/>
        <v>0</v>
      </c>
      <c r="T35" s="50">
        <f t="shared" si="18"/>
        <v>0</v>
      </c>
      <c r="U35" s="50">
        <f t="shared" si="11"/>
        <v>0</v>
      </c>
      <c r="V35" s="96">
        <f t="shared" si="12"/>
        <v>0</v>
      </c>
      <c r="W35" s="97">
        <f t="shared" si="13"/>
        <v>19</v>
      </c>
    </row>
    <row r="36" spans="1:23">
      <c r="A36" s="92">
        <f t="shared" si="19"/>
        <v>20</v>
      </c>
      <c r="B36" s="93">
        <f t="shared" si="19"/>
        <v>24</v>
      </c>
      <c r="C36" s="94">
        <f t="shared" si="0"/>
        <v>0</v>
      </c>
      <c r="D36" s="50">
        <f t="shared" si="0"/>
        <v>0</v>
      </c>
      <c r="E36" s="50">
        <f t="shared" si="0"/>
        <v>0</v>
      </c>
      <c r="F36" s="95">
        <f t="shared" si="0"/>
        <v>0</v>
      </c>
      <c r="G36" s="94">
        <f t="shared" si="1"/>
        <v>0</v>
      </c>
      <c r="H36" s="50">
        <f t="shared" si="15"/>
        <v>0</v>
      </c>
      <c r="I36" s="50">
        <f t="shared" si="2"/>
        <v>0</v>
      </c>
      <c r="J36" s="95">
        <f t="shared" si="3"/>
        <v>0</v>
      </c>
      <c r="K36" s="94">
        <f t="shared" si="4"/>
        <v>0</v>
      </c>
      <c r="L36" s="50">
        <f t="shared" si="16"/>
        <v>0</v>
      </c>
      <c r="M36" s="50">
        <f t="shared" si="5"/>
        <v>0</v>
      </c>
      <c r="N36" s="95">
        <f t="shared" si="6"/>
        <v>0</v>
      </c>
      <c r="O36" s="94">
        <f t="shared" si="7"/>
        <v>0</v>
      </c>
      <c r="P36" s="50">
        <f t="shared" si="17"/>
        <v>0</v>
      </c>
      <c r="Q36" s="50">
        <f t="shared" si="8"/>
        <v>0</v>
      </c>
      <c r="R36" s="95">
        <f t="shared" si="9"/>
        <v>0</v>
      </c>
      <c r="S36" s="94">
        <f t="shared" si="10"/>
        <v>0</v>
      </c>
      <c r="T36" s="50">
        <f t="shared" si="18"/>
        <v>0</v>
      </c>
      <c r="U36" s="50">
        <f t="shared" si="11"/>
        <v>0</v>
      </c>
      <c r="V36" s="96">
        <f t="shared" si="12"/>
        <v>0</v>
      </c>
      <c r="W36" s="97">
        <f t="shared" si="13"/>
        <v>20</v>
      </c>
    </row>
    <row r="37" spans="1:23">
      <c r="A37" s="92">
        <f t="shared" si="19"/>
        <v>21</v>
      </c>
      <c r="B37" s="93">
        <f t="shared" si="19"/>
        <v>25</v>
      </c>
      <c r="C37" s="94">
        <f t="shared" si="0"/>
        <v>0</v>
      </c>
      <c r="D37" s="50">
        <f t="shared" si="0"/>
        <v>0</v>
      </c>
      <c r="E37" s="50">
        <f t="shared" si="0"/>
        <v>0</v>
      </c>
      <c r="F37" s="95">
        <f t="shared" si="0"/>
        <v>0</v>
      </c>
      <c r="G37" s="94">
        <f t="shared" si="1"/>
        <v>0</v>
      </c>
      <c r="H37" s="50">
        <f t="shared" si="15"/>
        <v>0</v>
      </c>
      <c r="I37" s="50">
        <f t="shared" si="2"/>
        <v>0</v>
      </c>
      <c r="J37" s="95">
        <f t="shared" si="3"/>
        <v>0</v>
      </c>
      <c r="K37" s="94">
        <f t="shared" si="4"/>
        <v>0</v>
      </c>
      <c r="L37" s="50">
        <f t="shared" si="16"/>
        <v>0</v>
      </c>
      <c r="M37" s="50">
        <f t="shared" si="5"/>
        <v>0</v>
      </c>
      <c r="N37" s="95">
        <f t="shared" si="6"/>
        <v>0</v>
      </c>
      <c r="O37" s="94">
        <f t="shared" si="7"/>
        <v>0</v>
      </c>
      <c r="P37" s="50">
        <f t="shared" si="17"/>
        <v>0</v>
      </c>
      <c r="Q37" s="50">
        <f t="shared" si="8"/>
        <v>0</v>
      </c>
      <c r="R37" s="95">
        <f t="shared" si="9"/>
        <v>0</v>
      </c>
      <c r="S37" s="94">
        <f t="shared" si="10"/>
        <v>0</v>
      </c>
      <c r="T37" s="50">
        <f t="shared" si="18"/>
        <v>0</v>
      </c>
      <c r="U37" s="50">
        <f t="shared" si="11"/>
        <v>0</v>
      </c>
      <c r="V37" s="96">
        <f t="shared" si="12"/>
        <v>0</v>
      </c>
      <c r="W37" s="97">
        <f t="shared" si="13"/>
        <v>21</v>
      </c>
    </row>
    <row r="38" spans="1:23">
      <c r="A38" s="92">
        <f t="shared" si="19"/>
        <v>22</v>
      </c>
      <c r="B38" s="93">
        <f t="shared" si="19"/>
        <v>26</v>
      </c>
      <c r="C38" s="94">
        <f t="shared" si="0"/>
        <v>0</v>
      </c>
      <c r="D38" s="50">
        <f t="shared" si="0"/>
        <v>0</v>
      </c>
      <c r="E38" s="50">
        <f t="shared" si="0"/>
        <v>0</v>
      </c>
      <c r="F38" s="95">
        <f t="shared" si="0"/>
        <v>0</v>
      </c>
      <c r="G38" s="94">
        <f t="shared" si="1"/>
        <v>0</v>
      </c>
      <c r="H38" s="50">
        <f t="shared" si="15"/>
        <v>0</v>
      </c>
      <c r="I38" s="50">
        <f t="shared" si="2"/>
        <v>0</v>
      </c>
      <c r="J38" s="95">
        <f t="shared" si="3"/>
        <v>0</v>
      </c>
      <c r="K38" s="94">
        <f t="shared" si="4"/>
        <v>0</v>
      </c>
      <c r="L38" s="50">
        <f t="shared" si="16"/>
        <v>0</v>
      </c>
      <c r="M38" s="50">
        <f t="shared" si="5"/>
        <v>0</v>
      </c>
      <c r="N38" s="95">
        <f t="shared" si="6"/>
        <v>0</v>
      </c>
      <c r="O38" s="94">
        <f t="shared" si="7"/>
        <v>0</v>
      </c>
      <c r="P38" s="50">
        <f t="shared" si="17"/>
        <v>0</v>
      </c>
      <c r="Q38" s="50">
        <f t="shared" si="8"/>
        <v>0</v>
      </c>
      <c r="R38" s="95">
        <f t="shared" si="9"/>
        <v>0</v>
      </c>
      <c r="S38" s="94">
        <f t="shared" si="10"/>
        <v>0</v>
      </c>
      <c r="T38" s="50">
        <f t="shared" si="18"/>
        <v>0</v>
      </c>
      <c r="U38" s="50">
        <f t="shared" si="11"/>
        <v>0</v>
      </c>
      <c r="V38" s="96">
        <f t="shared" si="12"/>
        <v>0</v>
      </c>
      <c r="W38" s="97">
        <f t="shared" si="13"/>
        <v>22</v>
      </c>
    </row>
    <row r="39" spans="1:23">
      <c r="A39" s="92">
        <f t="shared" si="19"/>
        <v>23</v>
      </c>
      <c r="B39" s="93">
        <f t="shared" si="19"/>
        <v>27</v>
      </c>
      <c r="C39" s="94">
        <f t="shared" si="0"/>
        <v>0</v>
      </c>
      <c r="D39" s="50">
        <f t="shared" si="0"/>
        <v>0</v>
      </c>
      <c r="E39" s="50">
        <f t="shared" si="0"/>
        <v>0</v>
      </c>
      <c r="F39" s="95">
        <f t="shared" si="0"/>
        <v>0</v>
      </c>
      <c r="G39" s="94">
        <f t="shared" si="1"/>
        <v>0</v>
      </c>
      <c r="H39" s="50">
        <f t="shared" si="15"/>
        <v>0</v>
      </c>
      <c r="I39" s="50">
        <f t="shared" si="2"/>
        <v>0</v>
      </c>
      <c r="J39" s="95">
        <f t="shared" si="3"/>
        <v>0</v>
      </c>
      <c r="K39" s="94">
        <f t="shared" si="4"/>
        <v>0</v>
      </c>
      <c r="L39" s="50">
        <f t="shared" si="16"/>
        <v>0</v>
      </c>
      <c r="M39" s="50">
        <f t="shared" si="5"/>
        <v>0</v>
      </c>
      <c r="N39" s="95">
        <f t="shared" si="6"/>
        <v>0</v>
      </c>
      <c r="O39" s="94">
        <f t="shared" si="7"/>
        <v>0</v>
      </c>
      <c r="P39" s="50">
        <f t="shared" si="17"/>
        <v>0</v>
      </c>
      <c r="Q39" s="50">
        <f t="shared" si="8"/>
        <v>0</v>
      </c>
      <c r="R39" s="95">
        <f t="shared" si="9"/>
        <v>0</v>
      </c>
      <c r="S39" s="94">
        <f t="shared" si="10"/>
        <v>0</v>
      </c>
      <c r="T39" s="50">
        <f t="shared" si="18"/>
        <v>0</v>
      </c>
      <c r="U39" s="50">
        <f t="shared" si="11"/>
        <v>0</v>
      </c>
      <c r="V39" s="96">
        <f t="shared" si="12"/>
        <v>0</v>
      </c>
      <c r="W39" s="97">
        <f t="shared" si="13"/>
        <v>23</v>
      </c>
    </row>
    <row r="40" spans="1:23">
      <c r="A40" s="92">
        <f t="shared" si="19"/>
        <v>24</v>
      </c>
      <c r="B40" s="93">
        <f t="shared" si="19"/>
        <v>28</v>
      </c>
      <c r="C40" s="94">
        <f t="shared" si="0"/>
        <v>0</v>
      </c>
      <c r="D40" s="50">
        <f t="shared" si="0"/>
        <v>0</v>
      </c>
      <c r="E40" s="50">
        <f t="shared" si="0"/>
        <v>0</v>
      </c>
      <c r="F40" s="95">
        <f t="shared" si="0"/>
        <v>0</v>
      </c>
      <c r="G40" s="94">
        <f t="shared" si="1"/>
        <v>0</v>
      </c>
      <c r="H40" s="50">
        <f t="shared" si="15"/>
        <v>0</v>
      </c>
      <c r="I40" s="50">
        <f t="shared" si="2"/>
        <v>0</v>
      </c>
      <c r="J40" s="95">
        <f t="shared" si="3"/>
        <v>0</v>
      </c>
      <c r="K40" s="94">
        <f t="shared" si="4"/>
        <v>0</v>
      </c>
      <c r="L40" s="50">
        <f t="shared" si="16"/>
        <v>0</v>
      </c>
      <c r="M40" s="50">
        <f t="shared" si="5"/>
        <v>0</v>
      </c>
      <c r="N40" s="95">
        <f t="shared" si="6"/>
        <v>0</v>
      </c>
      <c r="O40" s="94">
        <f t="shared" si="7"/>
        <v>0</v>
      </c>
      <c r="P40" s="50">
        <f t="shared" si="17"/>
        <v>0</v>
      </c>
      <c r="Q40" s="50">
        <f t="shared" si="8"/>
        <v>0</v>
      </c>
      <c r="R40" s="95">
        <f t="shared" si="9"/>
        <v>0</v>
      </c>
      <c r="S40" s="94">
        <f t="shared" si="10"/>
        <v>0</v>
      </c>
      <c r="T40" s="50">
        <f t="shared" si="18"/>
        <v>0</v>
      </c>
      <c r="U40" s="50">
        <f t="shared" si="11"/>
        <v>0</v>
      </c>
      <c r="V40" s="96">
        <f t="shared" si="12"/>
        <v>0</v>
      </c>
      <c r="W40" s="97">
        <f t="shared" si="13"/>
        <v>24</v>
      </c>
    </row>
    <row r="41" spans="1:23" ht="13.5" customHeight="1">
      <c r="A41" s="92">
        <f t="shared" si="19"/>
        <v>25</v>
      </c>
      <c r="B41" s="93">
        <f t="shared" si="19"/>
        <v>29</v>
      </c>
      <c r="C41" s="94">
        <f t="shared" si="0"/>
        <v>0</v>
      </c>
      <c r="D41" s="50">
        <f t="shared" si="0"/>
        <v>0</v>
      </c>
      <c r="E41" s="50">
        <f t="shared" si="0"/>
        <v>0</v>
      </c>
      <c r="F41" s="95">
        <f t="shared" si="0"/>
        <v>0</v>
      </c>
      <c r="G41" s="94">
        <f t="shared" si="1"/>
        <v>0</v>
      </c>
      <c r="H41" s="50">
        <f t="shared" si="15"/>
        <v>0</v>
      </c>
      <c r="I41" s="50">
        <f t="shared" si="2"/>
        <v>0</v>
      </c>
      <c r="J41" s="95">
        <f t="shared" si="3"/>
        <v>0</v>
      </c>
      <c r="K41" s="94">
        <f t="shared" si="4"/>
        <v>0</v>
      </c>
      <c r="L41" s="50">
        <f t="shared" si="16"/>
        <v>0</v>
      </c>
      <c r="M41" s="50">
        <f t="shared" si="5"/>
        <v>0</v>
      </c>
      <c r="N41" s="95">
        <f t="shared" si="6"/>
        <v>0</v>
      </c>
      <c r="O41" s="94">
        <f t="shared" si="7"/>
        <v>0</v>
      </c>
      <c r="P41" s="50">
        <f t="shared" si="17"/>
        <v>0</v>
      </c>
      <c r="Q41" s="50">
        <f t="shared" si="8"/>
        <v>0</v>
      </c>
      <c r="R41" s="95">
        <f t="shared" si="9"/>
        <v>0</v>
      </c>
      <c r="S41" s="94">
        <f t="shared" si="10"/>
        <v>0</v>
      </c>
      <c r="T41" s="50">
        <f t="shared" si="18"/>
        <v>0</v>
      </c>
      <c r="U41" s="50">
        <f t="shared" si="11"/>
        <v>0</v>
      </c>
      <c r="V41" s="96">
        <f t="shared" si="12"/>
        <v>0</v>
      </c>
      <c r="W41" s="97">
        <f t="shared" si="13"/>
        <v>25</v>
      </c>
    </row>
    <row r="42" spans="1:23">
      <c r="A42" s="92">
        <f t="shared" si="19"/>
        <v>26</v>
      </c>
      <c r="B42" s="93">
        <f t="shared" si="19"/>
        <v>30</v>
      </c>
      <c r="C42" s="94">
        <f t="shared" si="0"/>
        <v>0</v>
      </c>
      <c r="D42" s="50">
        <f t="shared" si="0"/>
        <v>0</v>
      </c>
      <c r="E42" s="50">
        <f t="shared" si="0"/>
        <v>0</v>
      </c>
      <c r="F42" s="95">
        <f t="shared" si="0"/>
        <v>0</v>
      </c>
      <c r="G42" s="94">
        <f t="shared" si="1"/>
        <v>0</v>
      </c>
      <c r="H42" s="50">
        <f t="shared" si="15"/>
        <v>0</v>
      </c>
      <c r="I42" s="50">
        <f t="shared" si="2"/>
        <v>0</v>
      </c>
      <c r="J42" s="95">
        <f t="shared" si="3"/>
        <v>0</v>
      </c>
      <c r="K42" s="94">
        <f t="shared" si="4"/>
        <v>0</v>
      </c>
      <c r="L42" s="50">
        <f t="shared" si="16"/>
        <v>0</v>
      </c>
      <c r="M42" s="50">
        <f t="shared" si="5"/>
        <v>0</v>
      </c>
      <c r="N42" s="95">
        <f t="shared" si="6"/>
        <v>0</v>
      </c>
      <c r="O42" s="94">
        <f t="shared" si="7"/>
        <v>0</v>
      </c>
      <c r="P42" s="50">
        <f t="shared" si="17"/>
        <v>0</v>
      </c>
      <c r="Q42" s="50">
        <f t="shared" si="8"/>
        <v>0</v>
      </c>
      <c r="R42" s="95">
        <f t="shared" si="9"/>
        <v>0</v>
      </c>
      <c r="S42" s="94">
        <f t="shared" si="10"/>
        <v>0</v>
      </c>
      <c r="T42" s="50">
        <f t="shared" si="18"/>
        <v>0</v>
      </c>
      <c r="U42" s="50">
        <f t="shared" si="11"/>
        <v>0</v>
      </c>
      <c r="V42" s="96">
        <f t="shared" si="12"/>
        <v>0</v>
      </c>
      <c r="W42" s="97">
        <f t="shared" si="13"/>
        <v>26</v>
      </c>
    </row>
    <row r="43" spans="1:23">
      <c r="A43" s="92">
        <f t="shared" si="19"/>
        <v>27</v>
      </c>
      <c r="B43" s="93">
        <f t="shared" si="19"/>
        <v>31</v>
      </c>
      <c r="C43" s="94">
        <f t="shared" si="0"/>
        <v>0</v>
      </c>
      <c r="D43" s="50">
        <f t="shared" si="0"/>
        <v>0</v>
      </c>
      <c r="E43" s="50">
        <f t="shared" si="0"/>
        <v>0</v>
      </c>
      <c r="F43" s="95">
        <f t="shared" si="0"/>
        <v>0</v>
      </c>
      <c r="G43" s="94">
        <f t="shared" si="1"/>
        <v>0</v>
      </c>
      <c r="H43" s="50">
        <f t="shared" si="15"/>
        <v>0</v>
      </c>
      <c r="I43" s="50">
        <f t="shared" si="2"/>
        <v>0</v>
      </c>
      <c r="J43" s="95">
        <f t="shared" si="3"/>
        <v>0</v>
      </c>
      <c r="K43" s="94">
        <f t="shared" si="4"/>
        <v>0</v>
      </c>
      <c r="L43" s="50">
        <f t="shared" si="16"/>
        <v>0</v>
      </c>
      <c r="M43" s="50">
        <f t="shared" si="5"/>
        <v>0</v>
      </c>
      <c r="N43" s="95">
        <f t="shared" si="6"/>
        <v>0</v>
      </c>
      <c r="O43" s="94">
        <f t="shared" si="7"/>
        <v>0</v>
      </c>
      <c r="P43" s="50">
        <f t="shared" si="17"/>
        <v>0</v>
      </c>
      <c r="Q43" s="50">
        <f t="shared" si="8"/>
        <v>0</v>
      </c>
      <c r="R43" s="95">
        <f t="shared" si="9"/>
        <v>0</v>
      </c>
      <c r="S43" s="94">
        <f t="shared" si="10"/>
        <v>0</v>
      </c>
      <c r="T43" s="50">
        <f t="shared" si="18"/>
        <v>0</v>
      </c>
      <c r="U43" s="50">
        <f t="shared" si="11"/>
        <v>0</v>
      </c>
      <c r="V43" s="96">
        <f t="shared" si="12"/>
        <v>0</v>
      </c>
      <c r="W43" s="97">
        <f t="shared" si="13"/>
        <v>27</v>
      </c>
    </row>
    <row r="44" spans="1:23">
      <c r="A44" s="92">
        <f t="shared" si="19"/>
        <v>28</v>
      </c>
      <c r="B44" s="93">
        <f t="shared" si="19"/>
        <v>32</v>
      </c>
      <c r="C44" s="94">
        <f t="shared" si="0"/>
        <v>0</v>
      </c>
      <c r="D44" s="50">
        <f t="shared" si="0"/>
        <v>0</v>
      </c>
      <c r="E44" s="50">
        <f t="shared" si="0"/>
        <v>0</v>
      </c>
      <c r="F44" s="95">
        <f t="shared" si="0"/>
        <v>0</v>
      </c>
      <c r="G44" s="94">
        <f t="shared" si="1"/>
        <v>0</v>
      </c>
      <c r="H44" s="50">
        <f t="shared" si="15"/>
        <v>0</v>
      </c>
      <c r="I44" s="50">
        <f t="shared" si="2"/>
        <v>0</v>
      </c>
      <c r="J44" s="95">
        <f t="shared" si="3"/>
        <v>0</v>
      </c>
      <c r="K44" s="94">
        <f t="shared" si="4"/>
        <v>0</v>
      </c>
      <c r="L44" s="50">
        <f t="shared" si="16"/>
        <v>0</v>
      </c>
      <c r="M44" s="50">
        <f t="shared" si="5"/>
        <v>0</v>
      </c>
      <c r="N44" s="95">
        <f t="shared" si="6"/>
        <v>0</v>
      </c>
      <c r="O44" s="94">
        <f t="shared" si="7"/>
        <v>0</v>
      </c>
      <c r="P44" s="50">
        <f t="shared" si="17"/>
        <v>0</v>
      </c>
      <c r="Q44" s="50">
        <f t="shared" si="8"/>
        <v>0</v>
      </c>
      <c r="R44" s="95">
        <f t="shared" si="9"/>
        <v>0</v>
      </c>
      <c r="S44" s="94">
        <f t="shared" si="10"/>
        <v>0</v>
      </c>
      <c r="T44" s="50">
        <f t="shared" si="18"/>
        <v>0</v>
      </c>
      <c r="U44" s="50">
        <f t="shared" si="11"/>
        <v>0</v>
      </c>
      <c r="V44" s="96">
        <f t="shared" si="12"/>
        <v>0</v>
      </c>
      <c r="W44" s="97">
        <f t="shared" si="13"/>
        <v>28</v>
      </c>
    </row>
    <row r="45" spans="1:23">
      <c r="A45" s="92">
        <f t="shared" si="19"/>
        <v>29</v>
      </c>
      <c r="B45" s="93">
        <f t="shared" si="19"/>
        <v>33</v>
      </c>
      <c r="C45" s="94">
        <f t="shared" si="0"/>
        <v>0</v>
      </c>
      <c r="D45" s="50">
        <f t="shared" si="0"/>
        <v>0</v>
      </c>
      <c r="E45" s="50">
        <f t="shared" si="0"/>
        <v>0</v>
      </c>
      <c r="F45" s="95">
        <f t="shared" si="0"/>
        <v>0</v>
      </c>
      <c r="G45" s="94">
        <f t="shared" si="1"/>
        <v>0</v>
      </c>
      <c r="H45" s="50">
        <f t="shared" si="15"/>
        <v>0</v>
      </c>
      <c r="I45" s="50">
        <f t="shared" si="2"/>
        <v>0</v>
      </c>
      <c r="J45" s="95">
        <f t="shared" si="3"/>
        <v>0</v>
      </c>
      <c r="K45" s="94">
        <f t="shared" si="4"/>
        <v>0</v>
      </c>
      <c r="L45" s="50">
        <f t="shared" si="16"/>
        <v>0</v>
      </c>
      <c r="M45" s="50">
        <f t="shared" si="5"/>
        <v>0</v>
      </c>
      <c r="N45" s="95">
        <f t="shared" si="6"/>
        <v>0</v>
      </c>
      <c r="O45" s="94">
        <f t="shared" si="7"/>
        <v>0</v>
      </c>
      <c r="P45" s="50">
        <f t="shared" si="17"/>
        <v>0</v>
      </c>
      <c r="Q45" s="50">
        <f t="shared" si="8"/>
        <v>0</v>
      </c>
      <c r="R45" s="95">
        <f t="shared" si="9"/>
        <v>0</v>
      </c>
      <c r="S45" s="94">
        <f t="shared" si="10"/>
        <v>0</v>
      </c>
      <c r="T45" s="50">
        <f t="shared" si="18"/>
        <v>0</v>
      </c>
      <c r="U45" s="50">
        <f t="shared" si="11"/>
        <v>0</v>
      </c>
      <c r="V45" s="96">
        <f t="shared" si="12"/>
        <v>0</v>
      </c>
      <c r="W45" s="97">
        <f t="shared" si="13"/>
        <v>29</v>
      </c>
    </row>
    <row r="46" spans="1:23">
      <c r="A46" s="92">
        <f t="shared" si="19"/>
        <v>30</v>
      </c>
      <c r="B46" s="93">
        <f t="shared" si="19"/>
        <v>34</v>
      </c>
      <c r="C46" s="94">
        <f t="shared" si="0"/>
        <v>0</v>
      </c>
      <c r="D46" s="50">
        <f t="shared" si="0"/>
        <v>0</v>
      </c>
      <c r="E46" s="50">
        <f t="shared" si="0"/>
        <v>0</v>
      </c>
      <c r="F46" s="95">
        <f t="shared" si="0"/>
        <v>0</v>
      </c>
      <c r="G46" s="94">
        <f t="shared" si="1"/>
        <v>0</v>
      </c>
      <c r="H46" s="50">
        <f t="shared" si="15"/>
        <v>0</v>
      </c>
      <c r="I46" s="50">
        <f t="shared" si="2"/>
        <v>0</v>
      </c>
      <c r="J46" s="95">
        <f t="shared" si="3"/>
        <v>0</v>
      </c>
      <c r="K46" s="94">
        <f t="shared" si="4"/>
        <v>0</v>
      </c>
      <c r="L46" s="50">
        <f t="shared" si="16"/>
        <v>0</v>
      </c>
      <c r="M46" s="50">
        <f t="shared" si="5"/>
        <v>0</v>
      </c>
      <c r="N46" s="95">
        <f t="shared" si="6"/>
        <v>0</v>
      </c>
      <c r="O46" s="94">
        <f t="shared" si="7"/>
        <v>0</v>
      </c>
      <c r="P46" s="50">
        <f t="shared" si="17"/>
        <v>0</v>
      </c>
      <c r="Q46" s="50">
        <f t="shared" si="8"/>
        <v>0</v>
      </c>
      <c r="R46" s="95">
        <f t="shared" si="9"/>
        <v>0</v>
      </c>
      <c r="S46" s="94">
        <f t="shared" si="10"/>
        <v>0</v>
      </c>
      <c r="T46" s="50">
        <f t="shared" si="18"/>
        <v>0</v>
      </c>
      <c r="U46" s="50">
        <f t="shared" si="11"/>
        <v>0</v>
      </c>
      <c r="V46" s="96">
        <f t="shared" si="12"/>
        <v>0</v>
      </c>
      <c r="W46" s="97">
        <f t="shared" si="13"/>
        <v>30</v>
      </c>
    </row>
    <row r="47" spans="1:23">
      <c r="A47" s="92">
        <f t="shared" si="19"/>
        <v>31</v>
      </c>
      <c r="B47" s="93">
        <f t="shared" si="19"/>
        <v>35</v>
      </c>
      <c r="C47" s="94">
        <f t="shared" si="0"/>
        <v>0</v>
      </c>
      <c r="D47" s="50">
        <f t="shared" si="0"/>
        <v>0</v>
      </c>
      <c r="E47" s="50">
        <f t="shared" si="0"/>
        <v>0</v>
      </c>
      <c r="F47" s="95">
        <f t="shared" si="0"/>
        <v>0</v>
      </c>
      <c r="G47" s="94">
        <f t="shared" si="1"/>
        <v>0</v>
      </c>
      <c r="H47" s="50">
        <f t="shared" si="15"/>
        <v>0</v>
      </c>
      <c r="I47" s="50">
        <f t="shared" si="2"/>
        <v>0</v>
      </c>
      <c r="J47" s="95">
        <f t="shared" si="3"/>
        <v>0</v>
      </c>
      <c r="K47" s="94">
        <f t="shared" si="4"/>
        <v>0</v>
      </c>
      <c r="L47" s="50">
        <f t="shared" si="16"/>
        <v>0</v>
      </c>
      <c r="M47" s="50">
        <f t="shared" si="5"/>
        <v>0</v>
      </c>
      <c r="N47" s="95">
        <f t="shared" si="6"/>
        <v>0</v>
      </c>
      <c r="O47" s="94">
        <f t="shared" si="7"/>
        <v>0</v>
      </c>
      <c r="P47" s="50">
        <f t="shared" si="17"/>
        <v>0</v>
      </c>
      <c r="Q47" s="50">
        <f t="shared" si="8"/>
        <v>0</v>
      </c>
      <c r="R47" s="95">
        <f t="shared" si="9"/>
        <v>0</v>
      </c>
      <c r="S47" s="94">
        <f t="shared" si="10"/>
        <v>0</v>
      </c>
      <c r="T47" s="50">
        <f t="shared" si="18"/>
        <v>0</v>
      </c>
      <c r="U47" s="50">
        <f t="shared" si="11"/>
        <v>0</v>
      </c>
      <c r="V47" s="96">
        <f t="shared" si="12"/>
        <v>0</v>
      </c>
      <c r="W47" s="97">
        <f t="shared" si="13"/>
        <v>31</v>
      </c>
    </row>
    <row r="48" spans="1:23">
      <c r="A48" s="92">
        <f t="shared" si="19"/>
        <v>32</v>
      </c>
      <c r="B48" s="93">
        <f t="shared" si="19"/>
        <v>36</v>
      </c>
      <c r="C48" s="94">
        <f t="shared" si="0"/>
        <v>0</v>
      </c>
      <c r="D48" s="50">
        <f t="shared" si="0"/>
        <v>0</v>
      </c>
      <c r="E48" s="50">
        <f t="shared" si="0"/>
        <v>0</v>
      </c>
      <c r="F48" s="95">
        <f t="shared" si="0"/>
        <v>0</v>
      </c>
      <c r="G48" s="94">
        <f t="shared" si="1"/>
        <v>0</v>
      </c>
      <c r="H48" s="50">
        <f t="shared" si="15"/>
        <v>0</v>
      </c>
      <c r="I48" s="50">
        <f t="shared" si="2"/>
        <v>0</v>
      </c>
      <c r="J48" s="95">
        <f t="shared" si="3"/>
        <v>0</v>
      </c>
      <c r="K48" s="94">
        <f t="shared" si="4"/>
        <v>0</v>
      </c>
      <c r="L48" s="50">
        <f t="shared" si="16"/>
        <v>0</v>
      </c>
      <c r="M48" s="50">
        <f t="shared" si="5"/>
        <v>0</v>
      </c>
      <c r="N48" s="95">
        <f t="shared" si="6"/>
        <v>0</v>
      </c>
      <c r="O48" s="94">
        <f t="shared" si="7"/>
        <v>0</v>
      </c>
      <c r="P48" s="50">
        <f t="shared" si="17"/>
        <v>0</v>
      </c>
      <c r="Q48" s="50">
        <f t="shared" si="8"/>
        <v>0</v>
      </c>
      <c r="R48" s="95">
        <f t="shared" si="9"/>
        <v>0</v>
      </c>
      <c r="S48" s="94">
        <f t="shared" si="10"/>
        <v>0</v>
      </c>
      <c r="T48" s="50">
        <f t="shared" si="18"/>
        <v>0</v>
      </c>
      <c r="U48" s="50">
        <f t="shared" si="11"/>
        <v>0</v>
      </c>
      <c r="V48" s="96">
        <f t="shared" si="12"/>
        <v>0</v>
      </c>
      <c r="W48" s="97">
        <f t="shared" si="13"/>
        <v>32</v>
      </c>
    </row>
    <row r="49" spans="1:23">
      <c r="A49" s="92">
        <f t="shared" si="19"/>
        <v>33</v>
      </c>
      <c r="B49" s="93">
        <f t="shared" si="19"/>
        <v>37</v>
      </c>
      <c r="C49" s="94">
        <f t="shared" si="0"/>
        <v>0</v>
      </c>
      <c r="D49" s="50">
        <f t="shared" si="0"/>
        <v>0</v>
      </c>
      <c r="E49" s="50">
        <f t="shared" si="0"/>
        <v>0</v>
      </c>
      <c r="F49" s="95">
        <f t="shared" si="0"/>
        <v>0</v>
      </c>
      <c r="G49" s="94">
        <f t="shared" si="1"/>
        <v>0</v>
      </c>
      <c r="H49" s="50">
        <f t="shared" si="15"/>
        <v>0</v>
      </c>
      <c r="I49" s="50">
        <f t="shared" si="2"/>
        <v>0</v>
      </c>
      <c r="J49" s="95">
        <f t="shared" si="3"/>
        <v>0</v>
      </c>
      <c r="K49" s="94">
        <f t="shared" si="4"/>
        <v>0</v>
      </c>
      <c r="L49" s="50">
        <f t="shared" si="16"/>
        <v>0</v>
      </c>
      <c r="M49" s="50">
        <f t="shared" si="5"/>
        <v>0</v>
      </c>
      <c r="N49" s="95">
        <f t="shared" si="6"/>
        <v>0</v>
      </c>
      <c r="O49" s="94">
        <f t="shared" si="7"/>
        <v>0</v>
      </c>
      <c r="P49" s="50">
        <f t="shared" si="17"/>
        <v>0</v>
      </c>
      <c r="Q49" s="50">
        <f t="shared" si="8"/>
        <v>0</v>
      </c>
      <c r="R49" s="95">
        <f t="shared" si="9"/>
        <v>0</v>
      </c>
      <c r="S49" s="94">
        <f t="shared" si="10"/>
        <v>0</v>
      </c>
      <c r="T49" s="50">
        <f t="shared" si="18"/>
        <v>0</v>
      </c>
      <c r="U49" s="50">
        <f t="shared" si="11"/>
        <v>0</v>
      </c>
      <c r="V49" s="96">
        <f t="shared" si="12"/>
        <v>0</v>
      </c>
      <c r="W49" s="97">
        <f t="shared" si="13"/>
        <v>33</v>
      </c>
    </row>
    <row r="50" spans="1:23">
      <c r="A50" s="92">
        <f t="shared" ref="A50:B51" si="20">A49+1</f>
        <v>34</v>
      </c>
      <c r="B50" s="93">
        <f t="shared" si="20"/>
        <v>38</v>
      </c>
      <c r="C50" s="94">
        <f t="shared" si="0"/>
        <v>0</v>
      </c>
      <c r="D50" s="50">
        <f t="shared" si="0"/>
        <v>0</v>
      </c>
      <c r="E50" s="50">
        <f t="shared" si="0"/>
        <v>0</v>
      </c>
      <c r="F50" s="95">
        <f t="shared" si="0"/>
        <v>0</v>
      </c>
      <c r="G50" s="94">
        <f t="shared" si="1"/>
        <v>0</v>
      </c>
      <c r="H50" s="50">
        <f t="shared" si="15"/>
        <v>0</v>
      </c>
      <c r="I50" s="50">
        <f t="shared" si="2"/>
        <v>0</v>
      </c>
      <c r="J50" s="95">
        <f t="shared" si="3"/>
        <v>0</v>
      </c>
      <c r="K50" s="94">
        <f t="shared" si="4"/>
        <v>0</v>
      </c>
      <c r="L50" s="50">
        <f t="shared" si="16"/>
        <v>0</v>
      </c>
      <c r="M50" s="50">
        <f t="shared" si="5"/>
        <v>0</v>
      </c>
      <c r="N50" s="95">
        <f t="shared" si="6"/>
        <v>0</v>
      </c>
      <c r="O50" s="94">
        <f t="shared" si="7"/>
        <v>0</v>
      </c>
      <c r="P50" s="50">
        <f t="shared" si="17"/>
        <v>0</v>
      </c>
      <c r="Q50" s="50">
        <f t="shared" si="8"/>
        <v>0</v>
      </c>
      <c r="R50" s="95">
        <f t="shared" si="9"/>
        <v>0</v>
      </c>
      <c r="S50" s="94">
        <f t="shared" si="10"/>
        <v>0</v>
      </c>
      <c r="T50" s="50">
        <f t="shared" si="18"/>
        <v>0</v>
      </c>
      <c r="U50" s="50">
        <f t="shared" si="11"/>
        <v>0</v>
      </c>
      <c r="V50" s="96">
        <f t="shared" si="12"/>
        <v>0</v>
      </c>
      <c r="W50" s="97">
        <f t="shared" si="13"/>
        <v>34</v>
      </c>
    </row>
    <row r="51" spans="1:23" ht="13.8" thickBot="1">
      <c r="A51" s="92">
        <f t="shared" si="20"/>
        <v>35</v>
      </c>
      <c r="B51" s="98">
        <f t="shared" si="20"/>
        <v>39</v>
      </c>
      <c r="C51" s="99">
        <f t="shared" si="0"/>
        <v>0</v>
      </c>
      <c r="D51" s="100">
        <f t="shared" si="0"/>
        <v>0</v>
      </c>
      <c r="E51" s="100">
        <f t="shared" si="0"/>
        <v>0</v>
      </c>
      <c r="F51" s="101">
        <f t="shared" si="0"/>
        <v>0</v>
      </c>
      <c r="G51" s="99">
        <f t="shared" si="1"/>
        <v>0</v>
      </c>
      <c r="H51" s="100">
        <f t="shared" si="15"/>
        <v>0</v>
      </c>
      <c r="I51" s="100">
        <f t="shared" si="2"/>
        <v>0</v>
      </c>
      <c r="J51" s="101">
        <f t="shared" si="3"/>
        <v>0</v>
      </c>
      <c r="K51" s="99">
        <f t="shared" si="4"/>
        <v>0</v>
      </c>
      <c r="L51" s="100">
        <f t="shared" si="16"/>
        <v>0</v>
      </c>
      <c r="M51" s="100">
        <f t="shared" si="5"/>
        <v>0</v>
      </c>
      <c r="N51" s="101">
        <f t="shared" si="6"/>
        <v>0</v>
      </c>
      <c r="O51" s="99">
        <f t="shared" si="7"/>
        <v>0</v>
      </c>
      <c r="P51" s="100">
        <f t="shared" si="17"/>
        <v>0</v>
      </c>
      <c r="Q51" s="100">
        <f t="shared" si="8"/>
        <v>0</v>
      </c>
      <c r="R51" s="101">
        <f t="shared" si="9"/>
        <v>0</v>
      </c>
      <c r="S51" s="99">
        <f t="shared" si="10"/>
        <v>0</v>
      </c>
      <c r="T51" s="100">
        <f t="shared" si="18"/>
        <v>0</v>
      </c>
      <c r="U51" s="100">
        <f t="shared" si="11"/>
        <v>0</v>
      </c>
      <c r="V51" s="102">
        <f t="shared" si="12"/>
        <v>0</v>
      </c>
      <c r="W51" s="97">
        <f t="shared" si="13"/>
        <v>35</v>
      </c>
    </row>
    <row r="52" spans="1:23" ht="23.25" customHeight="1" thickTop="1" thickBot="1">
      <c r="A52" s="103">
        <f>A51+1</f>
        <v>36</v>
      </c>
      <c r="B52" s="104"/>
      <c r="C52" s="105">
        <f>SUM(C17:C51)</f>
        <v>0</v>
      </c>
      <c r="D52" s="106"/>
      <c r="E52" s="105">
        <f>SUM(E17:E51)</f>
        <v>0</v>
      </c>
      <c r="F52" s="107">
        <f>SUM(F17:F51)</f>
        <v>0</v>
      </c>
      <c r="G52" s="108">
        <f>SUM(G17:G51)</f>
        <v>0</v>
      </c>
      <c r="H52" s="106"/>
      <c r="I52" s="105">
        <f>SUM(I17:I51)</f>
        <v>0</v>
      </c>
      <c r="J52" s="107">
        <f>SUM(J17:J51)</f>
        <v>0</v>
      </c>
      <c r="K52" s="108">
        <f>SUM(K17:K51)</f>
        <v>0</v>
      </c>
      <c r="L52" s="106"/>
      <c r="M52" s="105">
        <f>SUM(M17:M51)</f>
        <v>0</v>
      </c>
      <c r="N52" s="107">
        <f>SUM(N17:N51)</f>
        <v>0</v>
      </c>
      <c r="O52" s="108">
        <f>SUM(O17:O51)</f>
        <v>0</v>
      </c>
      <c r="P52" s="106"/>
      <c r="Q52" s="105">
        <f>SUM(Q17:Q51)</f>
        <v>0</v>
      </c>
      <c r="R52" s="107">
        <f>SUM(R17:R51)</f>
        <v>0</v>
      </c>
      <c r="S52" s="109">
        <f>SUM(S17:S51)</f>
        <v>0</v>
      </c>
      <c r="T52" s="106"/>
      <c r="U52" s="105">
        <f>SUM(U17:U51)</f>
        <v>0</v>
      </c>
      <c r="V52" s="110">
        <f>SUM(V17:V51)</f>
        <v>0</v>
      </c>
      <c r="W52" s="111">
        <f t="shared" si="13"/>
        <v>36</v>
      </c>
    </row>
    <row r="53" spans="1:23" ht="13.8" thickTop="1"/>
  </sheetData>
  <mergeCells count="31">
    <mergeCell ref="P15:P16"/>
    <mergeCell ref="Q15:R15"/>
    <mergeCell ref="S15:S16"/>
    <mergeCell ref="T15:T16"/>
    <mergeCell ref="U15:V15"/>
    <mergeCell ref="O15:O16"/>
    <mergeCell ref="S4:V4"/>
    <mergeCell ref="W4:W16"/>
    <mergeCell ref="H5:J5"/>
    <mergeCell ref="L5:N5"/>
    <mergeCell ref="P5:R5"/>
    <mergeCell ref="T5:V5"/>
    <mergeCell ref="H6:J6"/>
    <mergeCell ref="L6:N6"/>
    <mergeCell ref="P6:R6"/>
    <mergeCell ref="T6:V6"/>
    <mergeCell ref="O4:R4"/>
    <mergeCell ref="H15:H16"/>
    <mergeCell ref="I15:J15"/>
    <mergeCell ref="K15:K16"/>
    <mergeCell ref="L15:L16"/>
    <mergeCell ref="A4:A16"/>
    <mergeCell ref="B4:B16"/>
    <mergeCell ref="C4:F14"/>
    <mergeCell ref="G4:J4"/>
    <mergeCell ref="K4:N4"/>
    <mergeCell ref="C15:C16"/>
    <mergeCell ref="D15:D16"/>
    <mergeCell ref="E15:F15"/>
    <mergeCell ref="G15:G16"/>
    <mergeCell ref="M15:N15"/>
  </mergeCells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Zeros="0" zoomScale="90" zoomScaleNormal="90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P27" sqref="P27"/>
    </sheetView>
  </sheetViews>
  <sheetFormatPr defaultColWidth="9" defaultRowHeight="10.8"/>
  <cols>
    <col min="1" max="1" width="3" style="4" customWidth="1"/>
    <col min="2" max="4" width="2.59765625" style="4" customWidth="1"/>
    <col min="5" max="5" width="3.59765625" style="4" customWidth="1"/>
    <col min="6" max="6" width="7.19921875" style="4" customWidth="1"/>
    <col min="7" max="8" width="3.59765625" style="4" customWidth="1"/>
    <col min="9" max="9" width="4.59765625" style="4" customWidth="1"/>
    <col min="10" max="30" width="3.59765625" style="4" customWidth="1"/>
    <col min="31" max="40" width="6.59765625" style="4" customWidth="1"/>
    <col min="41" max="64" width="2.59765625" style="4" customWidth="1"/>
    <col min="65" max="256" width="9" style="4"/>
    <col min="257" max="257" width="3" style="4" customWidth="1"/>
    <col min="258" max="260" width="2.59765625" style="4" customWidth="1"/>
    <col min="261" max="261" width="3.59765625" style="4" customWidth="1"/>
    <col min="262" max="262" width="7.19921875" style="4" customWidth="1"/>
    <col min="263" max="264" width="3.59765625" style="4" customWidth="1"/>
    <col min="265" max="265" width="4.59765625" style="4" customWidth="1"/>
    <col min="266" max="286" width="3.59765625" style="4" customWidth="1"/>
    <col min="287" max="296" width="6.59765625" style="4" customWidth="1"/>
    <col min="297" max="320" width="2.59765625" style="4" customWidth="1"/>
    <col min="321" max="512" width="9" style="4"/>
    <col min="513" max="513" width="3" style="4" customWidth="1"/>
    <col min="514" max="516" width="2.59765625" style="4" customWidth="1"/>
    <col min="517" max="517" width="3.59765625" style="4" customWidth="1"/>
    <col min="518" max="518" width="7.19921875" style="4" customWidth="1"/>
    <col min="519" max="520" width="3.59765625" style="4" customWidth="1"/>
    <col min="521" max="521" width="4.59765625" style="4" customWidth="1"/>
    <col min="522" max="542" width="3.59765625" style="4" customWidth="1"/>
    <col min="543" max="552" width="6.59765625" style="4" customWidth="1"/>
    <col min="553" max="576" width="2.59765625" style="4" customWidth="1"/>
    <col min="577" max="768" width="9" style="4"/>
    <col min="769" max="769" width="3" style="4" customWidth="1"/>
    <col min="770" max="772" width="2.59765625" style="4" customWidth="1"/>
    <col min="773" max="773" width="3.59765625" style="4" customWidth="1"/>
    <col min="774" max="774" width="7.19921875" style="4" customWidth="1"/>
    <col min="775" max="776" width="3.59765625" style="4" customWidth="1"/>
    <col min="777" max="777" width="4.59765625" style="4" customWidth="1"/>
    <col min="778" max="798" width="3.59765625" style="4" customWidth="1"/>
    <col min="799" max="808" width="6.59765625" style="4" customWidth="1"/>
    <col min="809" max="832" width="2.59765625" style="4" customWidth="1"/>
    <col min="833" max="1024" width="9" style="4"/>
    <col min="1025" max="1025" width="3" style="4" customWidth="1"/>
    <col min="1026" max="1028" width="2.59765625" style="4" customWidth="1"/>
    <col min="1029" max="1029" width="3.59765625" style="4" customWidth="1"/>
    <col min="1030" max="1030" width="7.19921875" style="4" customWidth="1"/>
    <col min="1031" max="1032" width="3.59765625" style="4" customWidth="1"/>
    <col min="1033" max="1033" width="4.59765625" style="4" customWidth="1"/>
    <col min="1034" max="1054" width="3.59765625" style="4" customWidth="1"/>
    <col min="1055" max="1064" width="6.59765625" style="4" customWidth="1"/>
    <col min="1065" max="1088" width="2.59765625" style="4" customWidth="1"/>
    <col min="1089" max="1280" width="9" style="4"/>
    <col min="1281" max="1281" width="3" style="4" customWidth="1"/>
    <col min="1282" max="1284" width="2.59765625" style="4" customWidth="1"/>
    <col min="1285" max="1285" width="3.59765625" style="4" customWidth="1"/>
    <col min="1286" max="1286" width="7.19921875" style="4" customWidth="1"/>
    <col min="1287" max="1288" width="3.59765625" style="4" customWidth="1"/>
    <col min="1289" max="1289" width="4.59765625" style="4" customWidth="1"/>
    <col min="1290" max="1310" width="3.59765625" style="4" customWidth="1"/>
    <col min="1311" max="1320" width="6.59765625" style="4" customWidth="1"/>
    <col min="1321" max="1344" width="2.59765625" style="4" customWidth="1"/>
    <col min="1345" max="1536" width="9" style="4"/>
    <col min="1537" max="1537" width="3" style="4" customWidth="1"/>
    <col min="1538" max="1540" width="2.59765625" style="4" customWidth="1"/>
    <col min="1541" max="1541" width="3.59765625" style="4" customWidth="1"/>
    <col min="1542" max="1542" width="7.19921875" style="4" customWidth="1"/>
    <col min="1543" max="1544" width="3.59765625" style="4" customWidth="1"/>
    <col min="1545" max="1545" width="4.59765625" style="4" customWidth="1"/>
    <col min="1546" max="1566" width="3.59765625" style="4" customWidth="1"/>
    <col min="1567" max="1576" width="6.59765625" style="4" customWidth="1"/>
    <col min="1577" max="1600" width="2.59765625" style="4" customWidth="1"/>
    <col min="1601" max="1792" width="9" style="4"/>
    <col min="1793" max="1793" width="3" style="4" customWidth="1"/>
    <col min="1794" max="1796" width="2.59765625" style="4" customWidth="1"/>
    <col min="1797" max="1797" width="3.59765625" style="4" customWidth="1"/>
    <col min="1798" max="1798" width="7.19921875" style="4" customWidth="1"/>
    <col min="1799" max="1800" width="3.59765625" style="4" customWidth="1"/>
    <col min="1801" max="1801" width="4.59765625" style="4" customWidth="1"/>
    <col min="1802" max="1822" width="3.59765625" style="4" customWidth="1"/>
    <col min="1823" max="1832" width="6.59765625" style="4" customWidth="1"/>
    <col min="1833" max="1856" width="2.59765625" style="4" customWidth="1"/>
    <col min="1857" max="2048" width="9" style="4"/>
    <col min="2049" max="2049" width="3" style="4" customWidth="1"/>
    <col min="2050" max="2052" width="2.59765625" style="4" customWidth="1"/>
    <col min="2053" max="2053" width="3.59765625" style="4" customWidth="1"/>
    <col min="2054" max="2054" width="7.19921875" style="4" customWidth="1"/>
    <col min="2055" max="2056" width="3.59765625" style="4" customWidth="1"/>
    <col min="2057" max="2057" width="4.59765625" style="4" customWidth="1"/>
    <col min="2058" max="2078" width="3.59765625" style="4" customWidth="1"/>
    <col min="2079" max="2088" width="6.59765625" style="4" customWidth="1"/>
    <col min="2089" max="2112" width="2.59765625" style="4" customWidth="1"/>
    <col min="2113" max="2304" width="9" style="4"/>
    <col min="2305" max="2305" width="3" style="4" customWidth="1"/>
    <col min="2306" max="2308" width="2.59765625" style="4" customWidth="1"/>
    <col min="2309" max="2309" width="3.59765625" style="4" customWidth="1"/>
    <col min="2310" max="2310" width="7.19921875" style="4" customWidth="1"/>
    <col min="2311" max="2312" width="3.59765625" style="4" customWidth="1"/>
    <col min="2313" max="2313" width="4.59765625" style="4" customWidth="1"/>
    <col min="2314" max="2334" width="3.59765625" style="4" customWidth="1"/>
    <col min="2335" max="2344" width="6.59765625" style="4" customWidth="1"/>
    <col min="2345" max="2368" width="2.59765625" style="4" customWidth="1"/>
    <col min="2369" max="2560" width="9" style="4"/>
    <col min="2561" max="2561" width="3" style="4" customWidth="1"/>
    <col min="2562" max="2564" width="2.59765625" style="4" customWidth="1"/>
    <col min="2565" max="2565" width="3.59765625" style="4" customWidth="1"/>
    <col min="2566" max="2566" width="7.19921875" style="4" customWidth="1"/>
    <col min="2567" max="2568" width="3.59765625" style="4" customWidth="1"/>
    <col min="2569" max="2569" width="4.59765625" style="4" customWidth="1"/>
    <col min="2570" max="2590" width="3.59765625" style="4" customWidth="1"/>
    <col min="2591" max="2600" width="6.59765625" style="4" customWidth="1"/>
    <col min="2601" max="2624" width="2.59765625" style="4" customWidth="1"/>
    <col min="2625" max="2816" width="9" style="4"/>
    <col min="2817" max="2817" width="3" style="4" customWidth="1"/>
    <col min="2818" max="2820" width="2.59765625" style="4" customWidth="1"/>
    <col min="2821" max="2821" width="3.59765625" style="4" customWidth="1"/>
    <col min="2822" max="2822" width="7.19921875" style="4" customWidth="1"/>
    <col min="2823" max="2824" width="3.59765625" style="4" customWidth="1"/>
    <col min="2825" max="2825" width="4.59765625" style="4" customWidth="1"/>
    <col min="2826" max="2846" width="3.59765625" style="4" customWidth="1"/>
    <col min="2847" max="2856" width="6.59765625" style="4" customWidth="1"/>
    <col min="2857" max="2880" width="2.59765625" style="4" customWidth="1"/>
    <col min="2881" max="3072" width="9" style="4"/>
    <col min="3073" max="3073" width="3" style="4" customWidth="1"/>
    <col min="3074" max="3076" width="2.59765625" style="4" customWidth="1"/>
    <col min="3077" max="3077" width="3.59765625" style="4" customWidth="1"/>
    <col min="3078" max="3078" width="7.19921875" style="4" customWidth="1"/>
    <col min="3079" max="3080" width="3.59765625" style="4" customWidth="1"/>
    <col min="3081" max="3081" width="4.59765625" style="4" customWidth="1"/>
    <col min="3082" max="3102" width="3.59765625" style="4" customWidth="1"/>
    <col min="3103" max="3112" width="6.59765625" style="4" customWidth="1"/>
    <col min="3113" max="3136" width="2.59765625" style="4" customWidth="1"/>
    <col min="3137" max="3328" width="9" style="4"/>
    <col min="3329" max="3329" width="3" style="4" customWidth="1"/>
    <col min="3330" max="3332" width="2.59765625" style="4" customWidth="1"/>
    <col min="3333" max="3333" width="3.59765625" style="4" customWidth="1"/>
    <col min="3334" max="3334" width="7.19921875" style="4" customWidth="1"/>
    <col min="3335" max="3336" width="3.59765625" style="4" customWidth="1"/>
    <col min="3337" max="3337" width="4.59765625" style="4" customWidth="1"/>
    <col min="3338" max="3358" width="3.59765625" style="4" customWidth="1"/>
    <col min="3359" max="3368" width="6.59765625" style="4" customWidth="1"/>
    <col min="3369" max="3392" width="2.59765625" style="4" customWidth="1"/>
    <col min="3393" max="3584" width="9" style="4"/>
    <col min="3585" max="3585" width="3" style="4" customWidth="1"/>
    <col min="3586" max="3588" width="2.59765625" style="4" customWidth="1"/>
    <col min="3589" max="3589" width="3.59765625" style="4" customWidth="1"/>
    <col min="3590" max="3590" width="7.19921875" style="4" customWidth="1"/>
    <col min="3591" max="3592" width="3.59765625" style="4" customWidth="1"/>
    <col min="3593" max="3593" width="4.59765625" style="4" customWidth="1"/>
    <col min="3594" max="3614" width="3.59765625" style="4" customWidth="1"/>
    <col min="3615" max="3624" width="6.59765625" style="4" customWidth="1"/>
    <col min="3625" max="3648" width="2.59765625" style="4" customWidth="1"/>
    <col min="3649" max="3840" width="9" style="4"/>
    <col min="3841" max="3841" width="3" style="4" customWidth="1"/>
    <col min="3842" max="3844" width="2.59765625" style="4" customWidth="1"/>
    <col min="3845" max="3845" width="3.59765625" style="4" customWidth="1"/>
    <col min="3846" max="3846" width="7.19921875" style="4" customWidth="1"/>
    <col min="3847" max="3848" width="3.59765625" style="4" customWidth="1"/>
    <col min="3849" max="3849" width="4.59765625" style="4" customWidth="1"/>
    <col min="3850" max="3870" width="3.59765625" style="4" customWidth="1"/>
    <col min="3871" max="3880" width="6.59765625" style="4" customWidth="1"/>
    <col min="3881" max="3904" width="2.59765625" style="4" customWidth="1"/>
    <col min="3905" max="4096" width="9" style="4"/>
    <col min="4097" max="4097" width="3" style="4" customWidth="1"/>
    <col min="4098" max="4100" width="2.59765625" style="4" customWidth="1"/>
    <col min="4101" max="4101" width="3.59765625" style="4" customWidth="1"/>
    <col min="4102" max="4102" width="7.19921875" style="4" customWidth="1"/>
    <col min="4103" max="4104" width="3.59765625" style="4" customWidth="1"/>
    <col min="4105" max="4105" width="4.59765625" style="4" customWidth="1"/>
    <col min="4106" max="4126" width="3.59765625" style="4" customWidth="1"/>
    <col min="4127" max="4136" width="6.59765625" style="4" customWidth="1"/>
    <col min="4137" max="4160" width="2.59765625" style="4" customWidth="1"/>
    <col min="4161" max="4352" width="9" style="4"/>
    <col min="4353" max="4353" width="3" style="4" customWidth="1"/>
    <col min="4354" max="4356" width="2.59765625" style="4" customWidth="1"/>
    <col min="4357" max="4357" width="3.59765625" style="4" customWidth="1"/>
    <col min="4358" max="4358" width="7.19921875" style="4" customWidth="1"/>
    <col min="4359" max="4360" width="3.59765625" style="4" customWidth="1"/>
    <col min="4361" max="4361" width="4.59765625" style="4" customWidth="1"/>
    <col min="4362" max="4382" width="3.59765625" style="4" customWidth="1"/>
    <col min="4383" max="4392" width="6.59765625" style="4" customWidth="1"/>
    <col min="4393" max="4416" width="2.59765625" style="4" customWidth="1"/>
    <col min="4417" max="4608" width="9" style="4"/>
    <col min="4609" max="4609" width="3" style="4" customWidth="1"/>
    <col min="4610" max="4612" width="2.59765625" style="4" customWidth="1"/>
    <col min="4613" max="4613" width="3.59765625" style="4" customWidth="1"/>
    <col min="4614" max="4614" width="7.19921875" style="4" customWidth="1"/>
    <col min="4615" max="4616" width="3.59765625" style="4" customWidth="1"/>
    <col min="4617" max="4617" width="4.59765625" style="4" customWidth="1"/>
    <col min="4618" max="4638" width="3.59765625" style="4" customWidth="1"/>
    <col min="4639" max="4648" width="6.59765625" style="4" customWidth="1"/>
    <col min="4649" max="4672" width="2.59765625" style="4" customWidth="1"/>
    <col min="4673" max="4864" width="9" style="4"/>
    <col min="4865" max="4865" width="3" style="4" customWidth="1"/>
    <col min="4866" max="4868" width="2.59765625" style="4" customWidth="1"/>
    <col min="4869" max="4869" width="3.59765625" style="4" customWidth="1"/>
    <col min="4870" max="4870" width="7.19921875" style="4" customWidth="1"/>
    <col min="4871" max="4872" width="3.59765625" style="4" customWidth="1"/>
    <col min="4873" max="4873" width="4.59765625" style="4" customWidth="1"/>
    <col min="4874" max="4894" width="3.59765625" style="4" customWidth="1"/>
    <col min="4895" max="4904" width="6.59765625" style="4" customWidth="1"/>
    <col min="4905" max="4928" width="2.59765625" style="4" customWidth="1"/>
    <col min="4929" max="5120" width="9" style="4"/>
    <col min="5121" max="5121" width="3" style="4" customWidth="1"/>
    <col min="5122" max="5124" width="2.59765625" style="4" customWidth="1"/>
    <col min="5125" max="5125" width="3.59765625" style="4" customWidth="1"/>
    <col min="5126" max="5126" width="7.19921875" style="4" customWidth="1"/>
    <col min="5127" max="5128" width="3.59765625" style="4" customWidth="1"/>
    <col min="5129" max="5129" width="4.59765625" style="4" customWidth="1"/>
    <col min="5130" max="5150" width="3.59765625" style="4" customWidth="1"/>
    <col min="5151" max="5160" width="6.59765625" style="4" customWidth="1"/>
    <col min="5161" max="5184" width="2.59765625" style="4" customWidth="1"/>
    <col min="5185" max="5376" width="9" style="4"/>
    <col min="5377" max="5377" width="3" style="4" customWidth="1"/>
    <col min="5378" max="5380" width="2.59765625" style="4" customWidth="1"/>
    <col min="5381" max="5381" width="3.59765625" style="4" customWidth="1"/>
    <col min="5382" max="5382" width="7.19921875" style="4" customWidth="1"/>
    <col min="5383" max="5384" width="3.59765625" style="4" customWidth="1"/>
    <col min="5385" max="5385" width="4.59765625" style="4" customWidth="1"/>
    <col min="5386" max="5406" width="3.59765625" style="4" customWidth="1"/>
    <col min="5407" max="5416" width="6.59765625" style="4" customWidth="1"/>
    <col min="5417" max="5440" width="2.59765625" style="4" customWidth="1"/>
    <col min="5441" max="5632" width="9" style="4"/>
    <col min="5633" max="5633" width="3" style="4" customWidth="1"/>
    <col min="5634" max="5636" width="2.59765625" style="4" customWidth="1"/>
    <col min="5637" max="5637" width="3.59765625" style="4" customWidth="1"/>
    <col min="5638" max="5638" width="7.19921875" style="4" customWidth="1"/>
    <col min="5639" max="5640" width="3.59765625" style="4" customWidth="1"/>
    <col min="5641" max="5641" width="4.59765625" style="4" customWidth="1"/>
    <col min="5642" max="5662" width="3.59765625" style="4" customWidth="1"/>
    <col min="5663" max="5672" width="6.59765625" style="4" customWidth="1"/>
    <col min="5673" max="5696" width="2.59765625" style="4" customWidth="1"/>
    <col min="5697" max="5888" width="9" style="4"/>
    <col min="5889" max="5889" width="3" style="4" customWidth="1"/>
    <col min="5890" max="5892" width="2.59765625" style="4" customWidth="1"/>
    <col min="5893" max="5893" width="3.59765625" style="4" customWidth="1"/>
    <col min="5894" max="5894" width="7.19921875" style="4" customWidth="1"/>
    <col min="5895" max="5896" width="3.59765625" style="4" customWidth="1"/>
    <col min="5897" max="5897" width="4.59765625" style="4" customWidth="1"/>
    <col min="5898" max="5918" width="3.59765625" style="4" customWidth="1"/>
    <col min="5919" max="5928" width="6.59765625" style="4" customWidth="1"/>
    <col min="5929" max="5952" width="2.59765625" style="4" customWidth="1"/>
    <col min="5953" max="6144" width="9" style="4"/>
    <col min="6145" max="6145" width="3" style="4" customWidth="1"/>
    <col min="6146" max="6148" width="2.59765625" style="4" customWidth="1"/>
    <col min="6149" max="6149" width="3.59765625" style="4" customWidth="1"/>
    <col min="6150" max="6150" width="7.19921875" style="4" customWidth="1"/>
    <col min="6151" max="6152" width="3.59765625" style="4" customWidth="1"/>
    <col min="6153" max="6153" width="4.59765625" style="4" customWidth="1"/>
    <col min="6154" max="6174" width="3.59765625" style="4" customWidth="1"/>
    <col min="6175" max="6184" width="6.59765625" style="4" customWidth="1"/>
    <col min="6185" max="6208" width="2.59765625" style="4" customWidth="1"/>
    <col min="6209" max="6400" width="9" style="4"/>
    <col min="6401" max="6401" width="3" style="4" customWidth="1"/>
    <col min="6402" max="6404" width="2.59765625" style="4" customWidth="1"/>
    <col min="6405" max="6405" width="3.59765625" style="4" customWidth="1"/>
    <col min="6406" max="6406" width="7.19921875" style="4" customWidth="1"/>
    <col min="6407" max="6408" width="3.59765625" style="4" customWidth="1"/>
    <col min="6409" max="6409" width="4.59765625" style="4" customWidth="1"/>
    <col min="6410" max="6430" width="3.59765625" style="4" customWidth="1"/>
    <col min="6431" max="6440" width="6.59765625" style="4" customWidth="1"/>
    <col min="6441" max="6464" width="2.59765625" style="4" customWidth="1"/>
    <col min="6465" max="6656" width="9" style="4"/>
    <col min="6657" max="6657" width="3" style="4" customWidth="1"/>
    <col min="6658" max="6660" width="2.59765625" style="4" customWidth="1"/>
    <col min="6661" max="6661" width="3.59765625" style="4" customWidth="1"/>
    <col min="6662" max="6662" width="7.19921875" style="4" customWidth="1"/>
    <col min="6663" max="6664" width="3.59765625" style="4" customWidth="1"/>
    <col min="6665" max="6665" width="4.59765625" style="4" customWidth="1"/>
    <col min="6666" max="6686" width="3.59765625" style="4" customWidth="1"/>
    <col min="6687" max="6696" width="6.59765625" style="4" customWidth="1"/>
    <col min="6697" max="6720" width="2.59765625" style="4" customWidth="1"/>
    <col min="6721" max="6912" width="9" style="4"/>
    <col min="6913" max="6913" width="3" style="4" customWidth="1"/>
    <col min="6914" max="6916" width="2.59765625" style="4" customWidth="1"/>
    <col min="6917" max="6917" width="3.59765625" style="4" customWidth="1"/>
    <col min="6918" max="6918" width="7.19921875" style="4" customWidth="1"/>
    <col min="6919" max="6920" width="3.59765625" style="4" customWidth="1"/>
    <col min="6921" max="6921" width="4.59765625" style="4" customWidth="1"/>
    <col min="6922" max="6942" width="3.59765625" style="4" customWidth="1"/>
    <col min="6943" max="6952" width="6.59765625" style="4" customWidth="1"/>
    <col min="6953" max="6976" width="2.59765625" style="4" customWidth="1"/>
    <col min="6977" max="7168" width="9" style="4"/>
    <col min="7169" max="7169" width="3" style="4" customWidth="1"/>
    <col min="7170" max="7172" width="2.59765625" style="4" customWidth="1"/>
    <col min="7173" max="7173" width="3.59765625" style="4" customWidth="1"/>
    <col min="7174" max="7174" width="7.19921875" style="4" customWidth="1"/>
    <col min="7175" max="7176" width="3.59765625" style="4" customWidth="1"/>
    <col min="7177" max="7177" width="4.59765625" style="4" customWidth="1"/>
    <col min="7178" max="7198" width="3.59765625" style="4" customWidth="1"/>
    <col min="7199" max="7208" width="6.59765625" style="4" customWidth="1"/>
    <col min="7209" max="7232" width="2.59765625" style="4" customWidth="1"/>
    <col min="7233" max="7424" width="9" style="4"/>
    <col min="7425" max="7425" width="3" style="4" customWidth="1"/>
    <col min="7426" max="7428" width="2.59765625" style="4" customWidth="1"/>
    <col min="7429" max="7429" width="3.59765625" style="4" customWidth="1"/>
    <col min="7430" max="7430" width="7.19921875" style="4" customWidth="1"/>
    <col min="7431" max="7432" width="3.59765625" style="4" customWidth="1"/>
    <col min="7433" max="7433" width="4.59765625" style="4" customWidth="1"/>
    <col min="7434" max="7454" width="3.59765625" style="4" customWidth="1"/>
    <col min="7455" max="7464" width="6.59765625" style="4" customWidth="1"/>
    <col min="7465" max="7488" width="2.59765625" style="4" customWidth="1"/>
    <col min="7489" max="7680" width="9" style="4"/>
    <col min="7681" max="7681" width="3" style="4" customWidth="1"/>
    <col min="7682" max="7684" width="2.59765625" style="4" customWidth="1"/>
    <col min="7685" max="7685" width="3.59765625" style="4" customWidth="1"/>
    <col min="7686" max="7686" width="7.19921875" style="4" customWidth="1"/>
    <col min="7687" max="7688" width="3.59765625" style="4" customWidth="1"/>
    <col min="7689" max="7689" width="4.59765625" style="4" customWidth="1"/>
    <col min="7690" max="7710" width="3.59765625" style="4" customWidth="1"/>
    <col min="7711" max="7720" width="6.59765625" style="4" customWidth="1"/>
    <col min="7721" max="7744" width="2.59765625" style="4" customWidth="1"/>
    <col min="7745" max="7936" width="9" style="4"/>
    <col min="7937" max="7937" width="3" style="4" customWidth="1"/>
    <col min="7938" max="7940" width="2.59765625" style="4" customWidth="1"/>
    <col min="7941" max="7941" width="3.59765625" style="4" customWidth="1"/>
    <col min="7942" max="7942" width="7.19921875" style="4" customWidth="1"/>
    <col min="7943" max="7944" width="3.59765625" style="4" customWidth="1"/>
    <col min="7945" max="7945" width="4.59765625" style="4" customWidth="1"/>
    <col min="7946" max="7966" width="3.59765625" style="4" customWidth="1"/>
    <col min="7967" max="7976" width="6.59765625" style="4" customWidth="1"/>
    <col min="7977" max="8000" width="2.59765625" style="4" customWidth="1"/>
    <col min="8001" max="8192" width="9" style="4"/>
    <col min="8193" max="8193" width="3" style="4" customWidth="1"/>
    <col min="8194" max="8196" width="2.59765625" style="4" customWidth="1"/>
    <col min="8197" max="8197" width="3.59765625" style="4" customWidth="1"/>
    <col min="8198" max="8198" width="7.19921875" style="4" customWidth="1"/>
    <col min="8199" max="8200" width="3.59765625" style="4" customWidth="1"/>
    <col min="8201" max="8201" width="4.59765625" style="4" customWidth="1"/>
    <col min="8202" max="8222" width="3.59765625" style="4" customWidth="1"/>
    <col min="8223" max="8232" width="6.59765625" style="4" customWidth="1"/>
    <col min="8233" max="8256" width="2.59765625" style="4" customWidth="1"/>
    <col min="8257" max="8448" width="9" style="4"/>
    <col min="8449" max="8449" width="3" style="4" customWidth="1"/>
    <col min="8450" max="8452" width="2.59765625" style="4" customWidth="1"/>
    <col min="8453" max="8453" width="3.59765625" style="4" customWidth="1"/>
    <col min="8454" max="8454" width="7.19921875" style="4" customWidth="1"/>
    <col min="8455" max="8456" width="3.59765625" style="4" customWidth="1"/>
    <col min="8457" max="8457" width="4.59765625" style="4" customWidth="1"/>
    <col min="8458" max="8478" width="3.59765625" style="4" customWidth="1"/>
    <col min="8479" max="8488" width="6.59765625" style="4" customWidth="1"/>
    <col min="8489" max="8512" width="2.59765625" style="4" customWidth="1"/>
    <col min="8513" max="8704" width="9" style="4"/>
    <col min="8705" max="8705" width="3" style="4" customWidth="1"/>
    <col min="8706" max="8708" width="2.59765625" style="4" customWidth="1"/>
    <col min="8709" max="8709" width="3.59765625" style="4" customWidth="1"/>
    <col min="8710" max="8710" width="7.19921875" style="4" customWidth="1"/>
    <col min="8711" max="8712" width="3.59765625" style="4" customWidth="1"/>
    <col min="8713" max="8713" width="4.59765625" style="4" customWidth="1"/>
    <col min="8714" max="8734" width="3.59765625" style="4" customWidth="1"/>
    <col min="8735" max="8744" width="6.59765625" style="4" customWidth="1"/>
    <col min="8745" max="8768" width="2.59765625" style="4" customWidth="1"/>
    <col min="8769" max="8960" width="9" style="4"/>
    <col min="8961" max="8961" width="3" style="4" customWidth="1"/>
    <col min="8962" max="8964" width="2.59765625" style="4" customWidth="1"/>
    <col min="8965" max="8965" width="3.59765625" style="4" customWidth="1"/>
    <col min="8966" max="8966" width="7.19921875" style="4" customWidth="1"/>
    <col min="8967" max="8968" width="3.59765625" style="4" customWidth="1"/>
    <col min="8969" max="8969" width="4.59765625" style="4" customWidth="1"/>
    <col min="8970" max="8990" width="3.59765625" style="4" customWidth="1"/>
    <col min="8991" max="9000" width="6.59765625" style="4" customWidth="1"/>
    <col min="9001" max="9024" width="2.59765625" style="4" customWidth="1"/>
    <col min="9025" max="9216" width="9" style="4"/>
    <col min="9217" max="9217" width="3" style="4" customWidth="1"/>
    <col min="9218" max="9220" width="2.59765625" style="4" customWidth="1"/>
    <col min="9221" max="9221" width="3.59765625" style="4" customWidth="1"/>
    <col min="9222" max="9222" width="7.19921875" style="4" customWidth="1"/>
    <col min="9223" max="9224" width="3.59765625" style="4" customWidth="1"/>
    <col min="9225" max="9225" width="4.59765625" style="4" customWidth="1"/>
    <col min="9226" max="9246" width="3.59765625" style="4" customWidth="1"/>
    <col min="9247" max="9256" width="6.59765625" style="4" customWidth="1"/>
    <col min="9257" max="9280" width="2.59765625" style="4" customWidth="1"/>
    <col min="9281" max="9472" width="9" style="4"/>
    <col min="9473" max="9473" width="3" style="4" customWidth="1"/>
    <col min="9474" max="9476" width="2.59765625" style="4" customWidth="1"/>
    <col min="9477" max="9477" width="3.59765625" style="4" customWidth="1"/>
    <col min="9478" max="9478" width="7.19921875" style="4" customWidth="1"/>
    <col min="9479" max="9480" width="3.59765625" style="4" customWidth="1"/>
    <col min="9481" max="9481" width="4.59765625" style="4" customWidth="1"/>
    <col min="9482" max="9502" width="3.59765625" style="4" customWidth="1"/>
    <col min="9503" max="9512" width="6.59765625" style="4" customWidth="1"/>
    <col min="9513" max="9536" width="2.59765625" style="4" customWidth="1"/>
    <col min="9537" max="9728" width="9" style="4"/>
    <col min="9729" max="9729" width="3" style="4" customWidth="1"/>
    <col min="9730" max="9732" width="2.59765625" style="4" customWidth="1"/>
    <col min="9733" max="9733" width="3.59765625" style="4" customWidth="1"/>
    <col min="9734" max="9734" width="7.19921875" style="4" customWidth="1"/>
    <col min="9735" max="9736" width="3.59765625" style="4" customWidth="1"/>
    <col min="9737" max="9737" width="4.59765625" style="4" customWidth="1"/>
    <col min="9738" max="9758" width="3.59765625" style="4" customWidth="1"/>
    <col min="9759" max="9768" width="6.59765625" style="4" customWidth="1"/>
    <col min="9769" max="9792" width="2.59765625" style="4" customWidth="1"/>
    <col min="9793" max="9984" width="9" style="4"/>
    <col min="9985" max="9985" width="3" style="4" customWidth="1"/>
    <col min="9986" max="9988" width="2.59765625" style="4" customWidth="1"/>
    <col min="9989" max="9989" width="3.59765625" style="4" customWidth="1"/>
    <col min="9990" max="9990" width="7.19921875" style="4" customWidth="1"/>
    <col min="9991" max="9992" width="3.59765625" style="4" customWidth="1"/>
    <col min="9993" max="9993" width="4.59765625" style="4" customWidth="1"/>
    <col min="9994" max="10014" width="3.59765625" style="4" customWidth="1"/>
    <col min="10015" max="10024" width="6.59765625" style="4" customWidth="1"/>
    <col min="10025" max="10048" width="2.59765625" style="4" customWidth="1"/>
    <col min="10049" max="10240" width="9" style="4"/>
    <col min="10241" max="10241" width="3" style="4" customWidth="1"/>
    <col min="10242" max="10244" width="2.59765625" style="4" customWidth="1"/>
    <col min="10245" max="10245" width="3.59765625" style="4" customWidth="1"/>
    <col min="10246" max="10246" width="7.19921875" style="4" customWidth="1"/>
    <col min="10247" max="10248" width="3.59765625" style="4" customWidth="1"/>
    <col min="10249" max="10249" width="4.59765625" style="4" customWidth="1"/>
    <col min="10250" max="10270" width="3.59765625" style="4" customWidth="1"/>
    <col min="10271" max="10280" width="6.59765625" style="4" customWidth="1"/>
    <col min="10281" max="10304" width="2.59765625" style="4" customWidth="1"/>
    <col min="10305" max="10496" width="9" style="4"/>
    <col min="10497" max="10497" width="3" style="4" customWidth="1"/>
    <col min="10498" max="10500" width="2.59765625" style="4" customWidth="1"/>
    <col min="10501" max="10501" width="3.59765625" style="4" customWidth="1"/>
    <col min="10502" max="10502" width="7.19921875" style="4" customWidth="1"/>
    <col min="10503" max="10504" width="3.59765625" style="4" customWidth="1"/>
    <col min="10505" max="10505" width="4.59765625" style="4" customWidth="1"/>
    <col min="10506" max="10526" width="3.59765625" style="4" customWidth="1"/>
    <col min="10527" max="10536" width="6.59765625" style="4" customWidth="1"/>
    <col min="10537" max="10560" width="2.59765625" style="4" customWidth="1"/>
    <col min="10561" max="10752" width="9" style="4"/>
    <col min="10753" max="10753" width="3" style="4" customWidth="1"/>
    <col min="10754" max="10756" width="2.59765625" style="4" customWidth="1"/>
    <col min="10757" max="10757" width="3.59765625" style="4" customWidth="1"/>
    <col min="10758" max="10758" width="7.19921875" style="4" customWidth="1"/>
    <col min="10759" max="10760" width="3.59765625" style="4" customWidth="1"/>
    <col min="10761" max="10761" width="4.59765625" style="4" customWidth="1"/>
    <col min="10762" max="10782" width="3.59765625" style="4" customWidth="1"/>
    <col min="10783" max="10792" width="6.59765625" style="4" customWidth="1"/>
    <col min="10793" max="10816" width="2.59765625" style="4" customWidth="1"/>
    <col min="10817" max="11008" width="9" style="4"/>
    <col min="11009" max="11009" width="3" style="4" customWidth="1"/>
    <col min="11010" max="11012" width="2.59765625" style="4" customWidth="1"/>
    <col min="11013" max="11013" width="3.59765625" style="4" customWidth="1"/>
    <col min="11014" max="11014" width="7.19921875" style="4" customWidth="1"/>
    <col min="11015" max="11016" width="3.59765625" style="4" customWidth="1"/>
    <col min="11017" max="11017" width="4.59765625" style="4" customWidth="1"/>
    <col min="11018" max="11038" width="3.59765625" style="4" customWidth="1"/>
    <col min="11039" max="11048" width="6.59765625" style="4" customWidth="1"/>
    <col min="11049" max="11072" width="2.59765625" style="4" customWidth="1"/>
    <col min="11073" max="11264" width="9" style="4"/>
    <col min="11265" max="11265" width="3" style="4" customWidth="1"/>
    <col min="11266" max="11268" width="2.59765625" style="4" customWidth="1"/>
    <col min="11269" max="11269" width="3.59765625" style="4" customWidth="1"/>
    <col min="11270" max="11270" width="7.19921875" style="4" customWidth="1"/>
    <col min="11271" max="11272" width="3.59765625" style="4" customWidth="1"/>
    <col min="11273" max="11273" width="4.59765625" style="4" customWidth="1"/>
    <col min="11274" max="11294" width="3.59765625" style="4" customWidth="1"/>
    <col min="11295" max="11304" width="6.59765625" style="4" customWidth="1"/>
    <col min="11305" max="11328" width="2.59765625" style="4" customWidth="1"/>
    <col min="11329" max="11520" width="9" style="4"/>
    <col min="11521" max="11521" width="3" style="4" customWidth="1"/>
    <col min="11522" max="11524" width="2.59765625" style="4" customWidth="1"/>
    <col min="11525" max="11525" width="3.59765625" style="4" customWidth="1"/>
    <col min="11526" max="11526" width="7.19921875" style="4" customWidth="1"/>
    <col min="11527" max="11528" width="3.59765625" style="4" customWidth="1"/>
    <col min="11529" max="11529" width="4.59765625" style="4" customWidth="1"/>
    <col min="11530" max="11550" width="3.59765625" style="4" customWidth="1"/>
    <col min="11551" max="11560" width="6.59765625" style="4" customWidth="1"/>
    <col min="11561" max="11584" width="2.59765625" style="4" customWidth="1"/>
    <col min="11585" max="11776" width="9" style="4"/>
    <col min="11777" max="11777" width="3" style="4" customWidth="1"/>
    <col min="11778" max="11780" width="2.59765625" style="4" customWidth="1"/>
    <col min="11781" max="11781" width="3.59765625" style="4" customWidth="1"/>
    <col min="11782" max="11782" width="7.19921875" style="4" customWidth="1"/>
    <col min="11783" max="11784" width="3.59765625" style="4" customWidth="1"/>
    <col min="11785" max="11785" width="4.59765625" style="4" customWidth="1"/>
    <col min="11786" max="11806" width="3.59765625" style="4" customWidth="1"/>
    <col min="11807" max="11816" width="6.59765625" style="4" customWidth="1"/>
    <col min="11817" max="11840" width="2.59765625" style="4" customWidth="1"/>
    <col min="11841" max="12032" width="9" style="4"/>
    <col min="12033" max="12033" width="3" style="4" customWidth="1"/>
    <col min="12034" max="12036" width="2.59765625" style="4" customWidth="1"/>
    <col min="12037" max="12037" width="3.59765625" style="4" customWidth="1"/>
    <col min="12038" max="12038" width="7.19921875" style="4" customWidth="1"/>
    <col min="12039" max="12040" width="3.59765625" style="4" customWidth="1"/>
    <col min="12041" max="12041" width="4.59765625" style="4" customWidth="1"/>
    <col min="12042" max="12062" width="3.59765625" style="4" customWidth="1"/>
    <col min="12063" max="12072" width="6.59765625" style="4" customWidth="1"/>
    <col min="12073" max="12096" width="2.59765625" style="4" customWidth="1"/>
    <col min="12097" max="12288" width="9" style="4"/>
    <col min="12289" max="12289" width="3" style="4" customWidth="1"/>
    <col min="12290" max="12292" width="2.59765625" style="4" customWidth="1"/>
    <col min="12293" max="12293" width="3.59765625" style="4" customWidth="1"/>
    <col min="12294" max="12294" width="7.19921875" style="4" customWidth="1"/>
    <col min="12295" max="12296" width="3.59765625" style="4" customWidth="1"/>
    <col min="12297" max="12297" width="4.59765625" style="4" customWidth="1"/>
    <col min="12298" max="12318" width="3.59765625" style="4" customWidth="1"/>
    <col min="12319" max="12328" width="6.59765625" style="4" customWidth="1"/>
    <col min="12329" max="12352" width="2.59765625" style="4" customWidth="1"/>
    <col min="12353" max="12544" width="9" style="4"/>
    <col min="12545" max="12545" width="3" style="4" customWidth="1"/>
    <col min="12546" max="12548" width="2.59765625" style="4" customWidth="1"/>
    <col min="12549" max="12549" width="3.59765625" style="4" customWidth="1"/>
    <col min="12550" max="12550" width="7.19921875" style="4" customWidth="1"/>
    <col min="12551" max="12552" width="3.59765625" style="4" customWidth="1"/>
    <col min="12553" max="12553" width="4.59765625" style="4" customWidth="1"/>
    <col min="12554" max="12574" width="3.59765625" style="4" customWidth="1"/>
    <col min="12575" max="12584" width="6.59765625" style="4" customWidth="1"/>
    <col min="12585" max="12608" width="2.59765625" style="4" customWidth="1"/>
    <col min="12609" max="12800" width="9" style="4"/>
    <col min="12801" max="12801" width="3" style="4" customWidth="1"/>
    <col min="12802" max="12804" width="2.59765625" style="4" customWidth="1"/>
    <col min="12805" max="12805" width="3.59765625" style="4" customWidth="1"/>
    <col min="12806" max="12806" width="7.19921875" style="4" customWidth="1"/>
    <col min="12807" max="12808" width="3.59765625" style="4" customWidth="1"/>
    <col min="12809" max="12809" width="4.59765625" style="4" customWidth="1"/>
    <col min="12810" max="12830" width="3.59765625" style="4" customWidth="1"/>
    <col min="12831" max="12840" width="6.59765625" style="4" customWidth="1"/>
    <col min="12841" max="12864" width="2.59765625" style="4" customWidth="1"/>
    <col min="12865" max="13056" width="9" style="4"/>
    <col min="13057" max="13057" width="3" style="4" customWidth="1"/>
    <col min="13058" max="13060" width="2.59765625" style="4" customWidth="1"/>
    <col min="13061" max="13061" width="3.59765625" style="4" customWidth="1"/>
    <col min="13062" max="13062" width="7.19921875" style="4" customWidth="1"/>
    <col min="13063" max="13064" width="3.59765625" style="4" customWidth="1"/>
    <col min="13065" max="13065" width="4.59765625" style="4" customWidth="1"/>
    <col min="13066" max="13086" width="3.59765625" style="4" customWidth="1"/>
    <col min="13087" max="13096" width="6.59765625" style="4" customWidth="1"/>
    <col min="13097" max="13120" width="2.59765625" style="4" customWidth="1"/>
    <col min="13121" max="13312" width="9" style="4"/>
    <col min="13313" max="13313" width="3" style="4" customWidth="1"/>
    <col min="13314" max="13316" width="2.59765625" style="4" customWidth="1"/>
    <col min="13317" max="13317" width="3.59765625" style="4" customWidth="1"/>
    <col min="13318" max="13318" width="7.19921875" style="4" customWidth="1"/>
    <col min="13319" max="13320" width="3.59765625" style="4" customWidth="1"/>
    <col min="13321" max="13321" width="4.59765625" style="4" customWidth="1"/>
    <col min="13322" max="13342" width="3.59765625" style="4" customWidth="1"/>
    <col min="13343" max="13352" width="6.59765625" style="4" customWidth="1"/>
    <col min="13353" max="13376" width="2.59765625" style="4" customWidth="1"/>
    <col min="13377" max="13568" width="9" style="4"/>
    <col min="13569" max="13569" width="3" style="4" customWidth="1"/>
    <col min="13570" max="13572" width="2.59765625" style="4" customWidth="1"/>
    <col min="13573" max="13573" width="3.59765625" style="4" customWidth="1"/>
    <col min="13574" max="13574" width="7.19921875" style="4" customWidth="1"/>
    <col min="13575" max="13576" width="3.59765625" style="4" customWidth="1"/>
    <col min="13577" max="13577" width="4.59765625" style="4" customWidth="1"/>
    <col min="13578" max="13598" width="3.59765625" style="4" customWidth="1"/>
    <col min="13599" max="13608" width="6.59765625" style="4" customWidth="1"/>
    <col min="13609" max="13632" width="2.59765625" style="4" customWidth="1"/>
    <col min="13633" max="13824" width="9" style="4"/>
    <col min="13825" max="13825" width="3" style="4" customWidth="1"/>
    <col min="13826" max="13828" width="2.59765625" style="4" customWidth="1"/>
    <col min="13829" max="13829" width="3.59765625" style="4" customWidth="1"/>
    <col min="13830" max="13830" width="7.19921875" style="4" customWidth="1"/>
    <col min="13831" max="13832" width="3.59765625" style="4" customWidth="1"/>
    <col min="13833" max="13833" width="4.59765625" style="4" customWidth="1"/>
    <col min="13834" max="13854" width="3.59765625" style="4" customWidth="1"/>
    <col min="13855" max="13864" width="6.59765625" style="4" customWidth="1"/>
    <col min="13865" max="13888" width="2.59765625" style="4" customWidth="1"/>
    <col min="13889" max="14080" width="9" style="4"/>
    <col min="14081" max="14081" width="3" style="4" customWidth="1"/>
    <col min="14082" max="14084" width="2.59765625" style="4" customWidth="1"/>
    <col min="14085" max="14085" width="3.59765625" style="4" customWidth="1"/>
    <col min="14086" max="14086" width="7.19921875" style="4" customWidth="1"/>
    <col min="14087" max="14088" width="3.59765625" style="4" customWidth="1"/>
    <col min="14089" max="14089" width="4.59765625" style="4" customWidth="1"/>
    <col min="14090" max="14110" width="3.59765625" style="4" customWidth="1"/>
    <col min="14111" max="14120" width="6.59765625" style="4" customWidth="1"/>
    <col min="14121" max="14144" width="2.59765625" style="4" customWidth="1"/>
    <col min="14145" max="14336" width="9" style="4"/>
    <col min="14337" max="14337" width="3" style="4" customWidth="1"/>
    <col min="14338" max="14340" width="2.59765625" style="4" customWidth="1"/>
    <col min="14341" max="14341" width="3.59765625" style="4" customWidth="1"/>
    <col min="14342" max="14342" width="7.19921875" style="4" customWidth="1"/>
    <col min="14343" max="14344" width="3.59765625" style="4" customWidth="1"/>
    <col min="14345" max="14345" width="4.59765625" style="4" customWidth="1"/>
    <col min="14346" max="14366" width="3.59765625" style="4" customWidth="1"/>
    <col min="14367" max="14376" width="6.59765625" style="4" customWidth="1"/>
    <col min="14377" max="14400" width="2.59765625" style="4" customWidth="1"/>
    <col min="14401" max="14592" width="9" style="4"/>
    <col min="14593" max="14593" width="3" style="4" customWidth="1"/>
    <col min="14594" max="14596" width="2.59765625" style="4" customWidth="1"/>
    <col min="14597" max="14597" width="3.59765625" style="4" customWidth="1"/>
    <col min="14598" max="14598" width="7.19921875" style="4" customWidth="1"/>
    <col min="14599" max="14600" width="3.59765625" style="4" customWidth="1"/>
    <col min="14601" max="14601" width="4.59765625" style="4" customWidth="1"/>
    <col min="14602" max="14622" width="3.59765625" style="4" customWidth="1"/>
    <col min="14623" max="14632" width="6.59765625" style="4" customWidth="1"/>
    <col min="14633" max="14656" width="2.59765625" style="4" customWidth="1"/>
    <col min="14657" max="14848" width="9" style="4"/>
    <col min="14849" max="14849" width="3" style="4" customWidth="1"/>
    <col min="14850" max="14852" width="2.59765625" style="4" customWidth="1"/>
    <col min="14853" max="14853" width="3.59765625" style="4" customWidth="1"/>
    <col min="14854" max="14854" width="7.19921875" style="4" customWidth="1"/>
    <col min="14855" max="14856" width="3.59765625" style="4" customWidth="1"/>
    <col min="14857" max="14857" width="4.59765625" style="4" customWidth="1"/>
    <col min="14858" max="14878" width="3.59765625" style="4" customWidth="1"/>
    <col min="14879" max="14888" width="6.59765625" style="4" customWidth="1"/>
    <col min="14889" max="14912" width="2.59765625" style="4" customWidth="1"/>
    <col min="14913" max="15104" width="9" style="4"/>
    <col min="15105" max="15105" width="3" style="4" customWidth="1"/>
    <col min="15106" max="15108" width="2.59765625" style="4" customWidth="1"/>
    <col min="15109" max="15109" width="3.59765625" style="4" customWidth="1"/>
    <col min="15110" max="15110" width="7.19921875" style="4" customWidth="1"/>
    <col min="15111" max="15112" width="3.59765625" style="4" customWidth="1"/>
    <col min="15113" max="15113" width="4.59765625" style="4" customWidth="1"/>
    <col min="15114" max="15134" width="3.59765625" style="4" customWidth="1"/>
    <col min="15135" max="15144" width="6.59765625" style="4" customWidth="1"/>
    <col min="15145" max="15168" width="2.59765625" style="4" customWidth="1"/>
    <col min="15169" max="15360" width="9" style="4"/>
    <col min="15361" max="15361" width="3" style="4" customWidth="1"/>
    <col min="15362" max="15364" width="2.59765625" style="4" customWidth="1"/>
    <col min="15365" max="15365" width="3.59765625" style="4" customWidth="1"/>
    <col min="15366" max="15366" width="7.19921875" style="4" customWidth="1"/>
    <col min="15367" max="15368" width="3.59765625" style="4" customWidth="1"/>
    <col min="15369" max="15369" width="4.59765625" style="4" customWidth="1"/>
    <col min="15370" max="15390" width="3.59765625" style="4" customWidth="1"/>
    <col min="15391" max="15400" width="6.59765625" style="4" customWidth="1"/>
    <col min="15401" max="15424" width="2.59765625" style="4" customWidth="1"/>
    <col min="15425" max="15616" width="9" style="4"/>
    <col min="15617" max="15617" width="3" style="4" customWidth="1"/>
    <col min="15618" max="15620" width="2.59765625" style="4" customWidth="1"/>
    <col min="15621" max="15621" width="3.59765625" style="4" customWidth="1"/>
    <col min="15622" max="15622" width="7.19921875" style="4" customWidth="1"/>
    <col min="15623" max="15624" width="3.59765625" style="4" customWidth="1"/>
    <col min="15625" max="15625" width="4.59765625" style="4" customWidth="1"/>
    <col min="15626" max="15646" width="3.59765625" style="4" customWidth="1"/>
    <col min="15647" max="15656" width="6.59765625" style="4" customWidth="1"/>
    <col min="15657" max="15680" width="2.59765625" style="4" customWidth="1"/>
    <col min="15681" max="15872" width="9" style="4"/>
    <col min="15873" max="15873" width="3" style="4" customWidth="1"/>
    <col min="15874" max="15876" width="2.59765625" style="4" customWidth="1"/>
    <col min="15877" max="15877" width="3.59765625" style="4" customWidth="1"/>
    <col min="15878" max="15878" width="7.19921875" style="4" customWidth="1"/>
    <col min="15879" max="15880" width="3.59765625" style="4" customWidth="1"/>
    <col min="15881" max="15881" width="4.59765625" style="4" customWidth="1"/>
    <col min="15882" max="15902" width="3.59765625" style="4" customWidth="1"/>
    <col min="15903" max="15912" width="6.59765625" style="4" customWidth="1"/>
    <col min="15913" max="15936" width="2.59765625" style="4" customWidth="1"/>
    <col min="15937" max="16128" width="9" style="4"/>
    <col min="16129" max="16129" width="3" style="4" customWidth="1"/>
    <col min="16130" max="16132" width="2.59765625" style="4" customWidth="1"/>
    <col min="16133" max="16133" width="3.59765625" style="4" customWidth="1"/>
    <col min="16134" max="16134" width="7.19921875" style="4" customWidth="1"/>
    <col min="16135" max="16136" width="3.59765625" style="4" customWidth="1"/>
    <col min="16137" max="16137" width="4.59765625" style="4" customWidth="1"/>
    <col min="16138" max="16158" width="3.59765625" style="4" customWidth="1"/>
    <col min="16159" max="16168" width="6.59765625" style="4" customWidth="1"/>
    <col min="16169" max="16192" width="2.59765625" style="4" customWidth="1"/>
    <col min="16193" max="16384" width="9" style="4"/>
  </cols>
  <sheetData>
    <row r="1" spans="1:41" s="1" customFormat="1" ht="16.2">
      <c r="AO1" s="2" t="s">
        <v>385</v>
      </c>
    </row>
    <row r="2" spans="1:41" s="3" customFormat="1" ht="16.2">
      <c r="A2" s="3" t="s">
        <v>383</v>
      </c>
      <c r="N2" s="248"/>
      <c r="O2" s="248"/>
      <c r="P2" s="3" t="s">
        <v>382</v>
      </c>
    </row>
    <row r="3" spans="1:41" ht="16.2">
      <c r="C3" s="3" t="s">
        <v>384</v>
      </c>
    </row>
    <row r="5" spans="1:41" ht="24" customHeight="1">
      <c r="A5" s="291" t="s">
        <v>163</v>
      </c>
      <c r="B5" s="313" t="s">
        <v>192</v>
      </c>
      <c r="C5" s="314"/>
      <c r="D5" s="323"/>
      <c r="E5" s="291" t="s">
        <v>193</v>
      </c>
      <c r="F5" s="313" t="s">
        <v>194</v>
      </c>
      <c r="G5" s="314"/>
      <c r="H5" s="314"/>
      <c r="I5" s="314"/>
      <c r="J5" s="6"/>
      <c r="K5" s="350" t="s">
        <v>195</v>
      </c>
      <c r="L5" s="351"/>
      <c r="M5" s="351"/>
      <c r="N5" s="351"/>
      <c r="O5" s="351"/>
      <c r="P5" s="351"/>
      <c r="Q5" s="351"/>
      <c r="R5" s="351"/>
      <c r="S5" s="351"/>
      <c r="T5" s="352"/>
      <c r="U5" s="350" t="s">
        <v>196</v>
      </c>
      <c r="V5" s="351"/>
      <c r="W5" s="351"/>
      <c r="X5" s="351"/>
      <c r="Y5" s="351"/>
      <c r="Z5" s="351"/>
      <c r="AA5" s="351"/>
      <c r="AB5" s="351"/>
      <c r="AC5" s="351"/>
      <c r="AD5" s="352"/>
      <c r="AE5" s="313" t="s">
        <v>197</v>
      </c>
      <c r="AF5" s="351"/>
      <c r="AG5" s="351"/>
      <c r="AH5" s="351"/>
      <c r="AI5" s="351"/>
      <c r="AJ5" s="351"/>
      <c r="AK5" s="351"/>
      <c r="AL5" s="351"/>
      <c r="AM5" s="351"/>
      <c r="AN5" s="352"/>
      <c r="AO5" s="291" t="s">
        <v>163</v>
      </c>
    </row>
    <row r="6" spans="1:41" ht="17.25" customHeight="1">
      <c r="A6" s="292"/>
      <c r="B6" s="316"/>
      <c r="C6" s="317"/>
      <c r="D6" s="346"/>
      <c r="E6" s="316"/>
      <c r="F6" s="353" t="s">
        <v>198</v>
      </c>
      <c r="G6" s="354"/>
      <c r="H6" s="357" t="s">
        <v>199</v>
      </c>
      <c r="I6" s="291" t="s">
        <v>200</v>
      </c>
      <c r="J6" s="360" t="s">
        <v>201</v>
      </c>
      <c r="K6" s="280">
        <v>6</v>
      </c>
      <c r="L6" s="27">
        <f>K6+1</f>
        <v>7</v>
      </c>
      <c r="M6" s="27">
        <f t="shared" ref="M6:T6" si="0">L6+1</f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7">
        <f t="shared" si="0"/>
        <v>12</v>
      </c>
      <c r="R6" s="27">
        <f t="shared" si="0"/>
        <v>13</v>
      </c>
      <c r="S6" s="27">
        <f t="shared" si="0"/>
        <v>14</v>
      </c>
      <c r="T6" s="27">
        <f t="shared" si="0"/>
        <v>15</v>
      </c>
      <c r="U6" s="281">
        <v>6</v>
      </c>
      <c r="V6" s="27">
        <f>U6+1</f>
        <v>7</v>
      </c>
      <c r="W6" s="27">
        <f t="shared" ref="W6:AD6" si="1">V6+1</f>
        <v>8</v>
      </c>
      <c r="X6" s="27">
        <f t="shared" si="1"/>
        <v>9</v>
      </c>
      <c r="Y6" s="27">
        <f t="shared" si="1"/>
        <v>10</v>
      </c>
      <c r="Z6" s="27">
        <f t="shared" si="1"/>
        <v>11</v>
      </c>
      <c r="AA6" s="27">
        <f t="shared" si="1"/>
        <v>12</v>
      </c>
      <c r="AB6" s="27">
        <f t="shared" si="1"/>
        <v>13</v>
      </c>
      <c r="AC6" s="27">
        <f t="shared" si="1"/>
        <v>14</v>
      </c>
      <c r="AD6" s="27">
        <f t="shared" si="1"/>
        <v>15</v>
      </c>
      <c r="AE6" s="280">
        <v>6</v>
      </c>
      <c r="AF6" s="27">
        <f>AE6+1</f>
        <v>7</v>
      </c>
      <c r="AG6" s="27">
        <f t="shared" ref="AG6:AN6" si="2">AF6+1</f>
        <v>8</v>
      </c>
      <c r="AH6" s="27">
        <f t="shared" si="2"/>
        <v>9</v>
      </c>
      <c r="AI6" s="27">
        <f t="shared" si="2"/>
        <v>10</v>
      </c>
      <c r="AJ6" s="27">
        <f t="shared" si="2"/>
        <v>11</v>
      </c>
      <c r="AK6" s="27">
        <f t="shared" si="2"/>
        <v>12</v>
      </c>
      <c r="AL6" s="27">
        <f t="shared" si="2"/>
        <v>13</v>
      </c>
      <c r="AM6" s="27">
        <f t="shared" si="2"/>
        <v>14</v>
      </c>
      <c r="AN6" s="27">
        <f t="shared" si="2"/>
        <v>15</v>
      </c>
      <c r="AO6" s="292"/>
    </row>
    <row r="7" spans="1:41" ht="17.25" customHeight="1">
      <c r="A7" s="292"/>
      <c r="B7" s="316"/>
      <c r="C7" s="317"/>
      <c r="D7" s="346"/>
      <c r="E7" s="316"/>
      <c r="F7" s="355"/>
      <c r="G7" s="356"/>
      <c r="H7" s="358"/>
      <c r="I7" s="359"/>
      <c r="J7" s="361"/>
      <c r="K7" s="112" t="s">
        <v>5</v>
      </c>
      <c r="L7" s="112" t="s">
        <v>5</v>
      </c>
      <c r="M7" s="112" t="s">
        <v>5</v>
      </c>
      <c r="N7" s="112" t="s">
        <v>5</v>
      </c>
      <c r="O7" s="112" t="s">
        <v>5</v>
      </c>
      <c r="P7" s="112" t="s">
        <v>5</v>
      </c>
      <c r="Q7" s="112" t="s">
        <v>5</v>
      </c>
      <c r="R7" s="112" t="s">
        <v>5</v>
      </c>
      <c r="S7" s="112" t="s">
        <v>5</v>
      </c>
      <c r="T7" s="112" t="s">
        <v>5</v>
      </c>
      <c r="U7" s="112" t="s">
        <v>5</v>
      </c>
      <c r="V7" s="112" t="s">
        <v>5</v>
      </c>
      <c r="W7" s="112" t="s">
        <v>5</v>
      </c>
      <c r="X7" s="112" t="s">
        <v>5</v>
      </c>
      <c r="Y7" s="112" t="s">
        <v>5</v>
      </c>
      <c r="Z7" s="112" t="s">
        <v>5</v>
      </c>
      <c r="AA7" s="112" t="s">
        <v>5</v>
      </c>
      <c r="AB7" s="112" t="s">
        <v>5</v>
      </c>
      <c r="AC7" s="112" t="s">
        <v>5</v>
      </c>
      <c r="AD7" s="112" t="s">
        <v>5</v>
      </c>
      <c r="AE7" s="112" t="s">
        <v>5</v>
      </c>
      <c r="AF7" s="112" t="s">
        <v>5</v>
      </c>
      <c r="AG7" s="112" t="s">
        <v>5</v>
      </c>
      <c r="AH7" s="112" t="s">
        <v>5</v>
      </c>
      <c r="AI7" s="112" t="s">
        <v>5</v>
      </c>
      <c r="AJ7" s="112" t="s">
        <v>5</v>
      </c>
      <c r="AK7" s="112" t="s">
        <v>5</v>
      </c>
      <c r="AL7" s="112" t="s">
        <v>5</v>
      </c>
      <c r="AM7" s="112" t="s">
        <v>5</v>
      </c>
      <c r="AN7" s="112" t="s">
        <v>5</v>
      </c>
      <c r="AO7" s="292"/>
    </row>
    <row r="8" spans="1:41" ht="19.2">
      <c r="A8" s="345"/>
      <c r="B8" s="347"/>
      <c r="C8" s="348"/>
      <c r="D8" s="349"/>
      <c r="E8" s="347"/>
      <c r="F8" s="113"/>
      <c r="G8" s="114" t="s">
        <v>70</v>
      </c>
      <c r="H8" s="115" t="s">
        <v>202</v>
      </c>
      <c r="I8" s="28" t="s">
        <v>203</v>
      </c>
      <c r="J8" s="28" t="s">
        <v>204</v>
      </c>
      <c r="K8" s="28" t="s">
        <v>70</v>
      </c>
      <c r="L8" s="28" t="s">
        <v>70</v>
      </c>
      <c r="M8" s="28" t="s">
        <v>70</v>
      </c>
      <c r="N8" s="28" t="s">
        <v>70</v>
      </c>
      <c r="O8" s="28" t="s">
        <v>70</v>
      </c>
      <c r="P8" s="28" t="s">
        <v>70</v>
      </c>
      <c r="Q8" s="28" t="s">
        <v>70</v>
      </c>
      <c r="R8" s="28" t="s">
        <v>70</v>
      </c>
      <c r="S8" s="28" t="s">
        <v>70</v>
      </c>
      <c r="T8" s="28" t="s">
        <v>70</v>
      </c>
      <c r="U8" s="28" t="s">
        <v>74</v>
      </c>
      <c r="V8" s="28" t="s">
        <v>74</v>
      </c>
      <c r="W8" s="28" t="s">
        <v>74</v>
      </c>
      <c r="X8" s="28" t="s">
        <v>74</v>
      </c>
      <c r="Y8" s="28" t="s">
        <v>74</v>
      </c>
      <c r="Z8" s="28" t="s">
        <v>74</v>
      </c>
      <c r="AA8" s="28" t="s">
        <v>74</v>
      </c>
      <c r="AB8" s="28" t="s">
        <v>74</v>
      </c>
      <c r="AC8" s="28" t="s">
        <v>74</v>
      </c>
      <c r="AD8" s="28" t="s">
        <v>74</v>
      </c>
      <c r="AE8" s="28" t="s">
        <v>72</v>
      </c>
      <c r="AF8" s="28" t="s">
        <v>72</v>
      </c>
      <c r="AG8" s="28" t="s">
        <v>72</v>
      </c>
      <c r="AH8" s="28" t="s">
        <v>72</v>
      </c>
      <c r="AI8" s="28" t="s">
        <v>72</v>
      </c>
      <c r="AJ8" s="28" t="s">
        <v>72</v>
      </c>
      <c r="AK8" s="28" t="s">
        <v>72</v>
      </c>
      <c r="AL8" s="28" t="s">
        <v>72</v>
      </c>
      <c r="AM8" s="28" t="s">
        <v>72</v>
      </c>
      <c r="AN8" s="28" t="s">
        <v>72</v>
      </c>
      <c r="AO8" s="345"/>
    </row>
    <row r="9" spans="1:41" ht="15.9" customHeight="1">
      <c r="A9" s="11">
        <v>1</v>
      </c>
      <c r="B9" s="291" t="s">
        <v>205</v>
      </c>
      <c r="C9" s="365" t="s">
        <v>206</v>
      </c>
      <c r="D9" s="366"/>
      <c r="E9" s="240">
        <v>0</v>
      </c>
      <c r="F9" s="117" t="s">
        <v>207</v>
      </c>
      <c r="G9" s="238"/>
      <c r="H9" s="283">
        <v>652</v>
      </c>
      <c r="I9" s="227">
        <v>10.14</v>
      </c>
      <c r="J9" s="227">
        <v>30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9">
        <f>ROUNDDOWN(E9*(G9/100)*H9*I9*J9*(K9/100)*U9*(1/1000),0)</f>
        <v>0</v>
      </c>
      <c r="AF9" s="119">
        <f>ROUNDDOWN(E9*(G9/100)*H9*I9*J9*(L9/100)*V9*(1/1000),0)</f>
        <v>0</v>
      </c>
      <c r="AG9" s="119">
        <f>ROUNDDOWN(E9*(G9/100)*H9*I9*J9*(M9/100)*W9*(1/1000),0)</f>
        <v>0</v>
      </c>
      <c r="AH9" s="119">
        <f>ROUNDDOWN(E9*(G9/100)*H9*I9*J9*(N9/100)*X9*(1/1000),0)</f>
        <v>0</v>
      </c>
      <c r="AI9" s="119">
        <f>ROUNDDOWN(E9*(G9/100)*H9*I9*J9*(O9/100)*Y9*(1/1000),0)</f>
        <v>0</v>
      </c>
      <c r="AJ9" s="119">
        <f>ROUNDDOWN(E9*(G9/100)*H9*I9*J9*(P9/100)*Z9*(1/1000),0)</f>
        <v>0</v>
      </c>
      <c r="AK9" s="119">
        <f>ROUNDDOWN(E9*(G9/100)*H9*I9*J9*(Q9/100)*AA9*(1/1000),0)</f>
        <v>0</v>
      </c>
      <c r="AL9" s="119">
        <f>ROUNDDOWN(E9*(G9/100)*H9*I9*J9*(R9/100)*AB9*(1/1000),0)</f>
        <v>0</v>
      </c>
      <c r="AM9" s="119">
        <f>ROUNDDOWN(E9*(G9/100)*H9*I9*J9*(S9/100)*AC9*(1/1000),0)</f>
        <v>0</v>
      </c>
      <c r="AN9" s="120">
        <f>ROUNDDOWN(E9*(G9/100)*H9*I9*J9*(T9/100)*AD9*(1/1000),0)</f>
        <v>0</v>
      </c>
      <c r="AO9" s="117">
        <f>A9</f>
        <v>1</v>
      </c>
    </row>
    <row r="10" spans="1:41" ht="15.9" customHeight="1">
      <c r="A10" s="11">
        <f t="shared" ref="A10:A47" si="3">A9+1</f>
        <v>2</v>
      </c>
      <c r="B10" s="292"/>
      <c r="C10" s="367"/>
      <c r="D10" s="368"/>
      <c r="E10" s="241">
        <f>E9</f>
        <v>0</v>
      </c>
      <c r="F10" s="121" t="s">
        <v>208</v>
      </c>
      <c r="G10" s="239"/>
      <c r="H10" s="284">
        <v>720</v>
      </c>
      <c r="I10" s="122">
        <f>I9</f>
        <v>10.14</v>
      </c>
      <c r="J10" s="122">
        <v>30</v>
      </c>
      <c r="K10" s="123">
        <f t="shared" ref="K10:AD23" si="4">K9</f>
        <v>0</v>
      </c>
      <c r="L10" s="123">
        <f t="shared" si="4"/>
        <v>0</v>
      </c>
      <c r="M10" s="123">
        <f t="shared" si="4"/>
        <v>0</v>
      </c>
      <c r="N10" s="123">
        <f t="shared" si="4"/>
        <v>0</v>
      </c>
      <c r="O10" s="123">
        <f t="shared" si="4"/>
        <v>0</v>
      </c>
      <c r="P10" s="123">
        <f t="shared" si="4"/>
        <v>0</v>
      </c>
      <c r="Q10" s="123">
        <f t="shared" si="4"/>
        <v>0</v>
      </c>
      <c r="R10" s="123">
        <f t="shared" si="4"/>
        <v>0</v>
      </c>
      <c r="S10" s="123">
        <f t="shared" si="4"/>
        <v>0</v>
      </c>
      <c r="T10" s="123">
        <f t="shared" si="4"/>
        <v>0</v>
      </c>
      <c r="U10" s="123">
        <f t="shared" si="4"/>
        <v>0</v>
      </c>
      <c r="V10" s="123">
        <f t="shared" si="4"/>
        <v>0</v>
      </c>
      <c r="W10" s="123">
        <f t="shared" si="4"/>
        <v>0</v>
      </c>
      <c r="X10" s="123">
        <f t="shared" si="4"/>
        <v>0</v>
      </c>
      <c r="Y10" s="123">
        <f t="shared" si="4"/>
        <v>0</v>
      </c>
      <c r="Z10" s="123">
        <f t="shared" si="4"/>
        <v>0</v>
      </c>
      <c r="AA10" s="123">
        <f t="shared" si="4"/>
        <v>0</v>
      </c>
      <c r="AB10" s="123">
        <f t="shared" si="4"/>
        <v>0</v>
      </c>
      <c r="AC10" s="123">
        <f t="shared" si="4"/>
        <v>0</v>
      </c>
      <c r="AD10" s="123">
        <f t="shared" si="4"/>
        <v>0</v>
      </c>
      <c r="AE10" s="124">
        <f t="shared" ref="AE10:AE43" si="5">ROUNDDOWN(E10*(G10/100)*H10*I10*J10*(K10/100)*U10*(1/1000),0)</f>
        <v>0</v>
      </c>
      <c r="AF10" s="124">
        <f t="shared" ref="AF10:AF43" si="6">ROUNDDOWN(E10*(G10/100)*H10*I10*J10*(L10/100)*V10*(1/1000),0)</f>
        <v>0</v>
      </c>
      <c r="AG10" s="124">
        <f t="shared" ref="AG10:AG43" si="7">ROUNDDOWN(E10*(G10/100)*H10*I10*J10*(M10/100)*W10*(1/1000),0)</f>
        <v>0</v>
      </c>
      <c r="AH10" s="124">
        <f t="shared" ref="AH10:AH43" si="8">ROUNDDOWN(E10*(G10/100)*H10*I10*J10*(N10/100)*X10*(1/1000),0)</f>
        <v>0</v>
      </c>
      <c r="AI10" s="124">
        <f t="shared" ref="AI10:AI43" si="9">ROUNDDOWN(E10*(G10/100)*H10*I10*J10*(O10/100)*Y10*(1/1000),0)</f>
        <v>0</v>
      </c>
      <c r="AJ10" s="124">
        <f t="shared" ref="AJ10:AJ43" si="10">ROUNDDOWN(E10*(G10/100)*H10*I10*J10*(P10/100)*Z10*(1/1000),0)</f>
        <v>0</v>
      </c>
      <c r="AK10" s="124">
        <f t="shared" ref="AK10:AK43" si="11">ROUNDDOWN(E10*(G10/100)*H10*I10*J10*(Q10/100)*AA10*(1/1000),0)</f>
        <v>0</v>
      </c>
      <c r="AL10" s="124">
        <f t="shared" ref="AL10:AL43" si="12">ROUNDDOWN(E10*(G10/100)*H10*I10*J10*(R10/100)*AB10*(1/1000),0)</f>
        <v>0</v>
      </c>
      <c r="AM10" s="124">
        <f t="shared" ref="AM10:AM43" si="13">ROUNDDOWN(E10*(G10/100)*H10*I10*J10*(S10/100)*AC10*(1/1000),0)</f>
        <v>0</v>
      </c>
      <c r="AN10" s="37">
        <f t="shared" ref="AN10:AN43" si="14">ROUNDDOWN(E10*(G10/100)*H10*I10*J10*(T10/100)*AD10*(1/1000),0)</f>
        <v>0</v>
      </c>
      <c r="AO10" s="121">
        <f t="shared" ref="AO10:AO47" si="15">A10</f>
        <v>2</v>
      </c>
    </row>
    <row r="11" spans="1:41" ht="15.9" customHeight="1">
      <c r="A11" s="11">
        <f t="shared" si="3"/>
        <v>3</v>
      </c>
      <c r="B11" s="292"/>
      <c r="C11" s="367"/>
      <c r="D11" s="368"/>
      <c r="E11" s="241">
        <f>E10</f>
        <v>0</v>
      </c>
      <c r="F11" s="121" t="s">
        <v>209</v>
      </c>
      <c r="G11" s="239"/>
      <c r="H11" s="284">
        <v>793</v>
      </c>
      <c r="I11" s="122">
        <f t="shared" ref="I11:X26" si="16">I10</f>
        <v>10.14</v>
      </c>
      <c r="J11" s="122">
        <v>30</v>
      </c>
      <c r="K11" s="123">
        <f t="shared" si="4"/>
        <v>0</v>
      </c>
      <c r="L11" s="123">
        <f t="shared" si="4"/>
        <v>0</v>
      </c>
      <c r="M11" s="123">
        <f t="shared" si="4"/>
        <v>0</v>
      </c>
      <c r="N11" s="123">
        <f t="shared" si="4"/>
        <v>0</v>
      </c>
      <c r="O11" s="123">
        <f t="shared" si="4"/>
        <v>0</v>
      </c>
      <c r="P11" s="123">
        <f t="shared" si="4"/>
        <v>0</v>
      </c>
      <c r="Q11" s="123">
        <f t="shared" si="4"/>
        <v>0</v>
      </c>
      <c r="R11" s="123">
        <f t="shared" si="4"/>
        <v>0</v>
      </c>
      <c r="S11" s="123">
        <f t="shared" si="4"/>
        <v>0</v>
      </c>
      <c r="T11" s="123">
        <f t="shared" si="4"/>
        <v>0</v>
      </c>
      <c r="U11" s="123">
        <f t="shared" si="4"/>
        <v>0</v>
      </c>
      <c r="V11" s="123">
        <f t="shared" si="4"/>
        <v>0</v>
      </c>
      <c r="W11" s="123">
        <f t="shared" si="4"/>
        <v>0</v>
      </c>
      <c r="X11" s="123">
        <f t="shared" si="4"/>
        <v>0</v>
      </c>
      <c r="Y11" s="123">
        <f t="shared" si="4"/>
        <v>0</v>
      </c>
      <c r="Z11" s="123">
        <f t="shared" si="4"/>
        <v>0</v>
      </c>
      <c r="AA11" s="123">
        <f t="shared" si="4"/>
        <v>0</v>
      </c>
      <c r="AB11" s="123">
        <f t="shared" si="4"/>
        <v>0</v>
      </c>
      <c r="AC11" s="123">
        <f t="shared" si="4"/>
        <v>0</v>
      </c>
      <c r="AD11" s="123">
        <f t="shared" si="4"/>
        <v>0</v>
      </c>
      <c r="AE11" s="124">
        <f t="shared" si="5"/>
        <v>0</v>
      </c>
      <c r="AF11" s="124">
        <f t="shared" si="6"/>
        <v>0</v>
      </c>
      <c r="AG11" s="124">
        <f t="shared" si="7"/>
        <v>0</v>
      </c>
      <c r="AH11" s="124">
        <f t="shared" si="8"/>
        <v>0</v>
      </c>
      <c r="AI11" s="124">
        <f t="shared" si="9"/>
        <v>0</v>
      </c>
      <c r="AJ11" s="124">
        <f t="shared" si="10"/>
        <v>0</v>
      </c>
      <c r="AK11" s="124">
        <f t="shared" si="11"/>
        <v>0</v>
      </c>
      <c r="AL11" s="124">
        <f t="shared" si="12"/>
        <v>0</v>
      </c>
      <c r="AM11" s="124">
        <f t="shared" si="13"/>
        <v>0</v>
      </c>
      <c r="AN11" s="37">
        <f t="shared" si="14"/>
        <v>0</v>
      </c>
      <c r="AO11" s="121">
        <f t="shared" si="15"/>
        <v>3</v>
      </c>
    </row>
    <row r="12" spans="1:41" ht="15.9" customHeight="1">
      <c r="A12" s="11">
        <f t="shared" si="3"/>
        <v>4</v>
      </c>
      <c r="B12" s="292"/>
      <c r="C12" s="367"/>
      <c r="D12" s="368"/>
      <c r="E12" s="241">
        <f>E11</f>
        <v>0</v>
      </c>
      <c r="F12" s="121" t="s">
        <v>210</v>
      </c>
      <c r="G12" s="239"/>
      <c r="H12" s="284">
        <v>862</v>
      </c>
      <c r="I12" s="122">
        <f t="shared" si="16"/>
        <v>10.14</v>
      </c>
      <c r="J12" s="122">
        <v>30</v>
      </c>
      <c r="K12" s="123">
        <f t="shared" si="4"/>
        <v>0</v>
      </c>
      <c r="L12" s="123">
        <f t="shared" si="4"/>
        <v>0</v>
      </c>
      <c r="M12" s="123">
        <f t="shared" si="4"/>
        <v>0</v>
      </c>
      <c r="N12" s="123">
        <f t="shared" si="4"/>
        <v>0</v>
      </c>
      <c r="O12" s="123">
        <f t="shared" si="4"/>
        <v>0</v>
      </c>
      <c r="P12" s="123">
        <f t="shared" si="4"/>
        <v>0</v>
      </c>
      <c r="Q12" s="123">
        <f t="shared" si="4"/>
        <v>0</v>
      </c>
      <c r="R12" s="123">
        <f t="shared" si="4"/>
        <v>0</v>
      </c>
      <c r="S12" s="123">
        <f t="shared" si="4"/>
        <v>0</v>
      </c>
      <c r="T12" s="123">
        <f t="shared" si="4"/>
        <v>0</v>
      </c>
      <c r="U12" s="123">
        <f t="shared" si="4"/>
        <v>0</v>
      </c>
      <c r="V12" s="123">
        <f t="shared" si="4"/>
        <v>0</v>
      </c>
      <c r="W12" s="123">
        <f t="shared" si="4"/>
        <v>0</v>
      </c>
      <c r="X12" s="123">
        <f t="shared" si="4"/>
        <v>0</v>
      </c>
      <c r="Y12" s="123">
        <f t="shared" si="4"/>
        <v>0</v>
      </c>
      <c r="Z12" s="123">
        <f t="shared" si="4"/>
        <v>0</v>
      </c>
      <c r="AA12" s="123">
        <f t="shared" si="4"/>
        <v>0</v>
      </c>
      <c r="AB12" s="123">
        <f t="shared" si="4"/>
        <v>0</v>
      </c>
      <c r="AC12" s="123">
        <f t="shared" si="4"/>
        <v>0</v>
      </c>
      <c r="AD12" s="123">
        <f t="shared" si="4"/>
        <v>0</v>
      </c>
      <c r="AE12" s="124">
        <f t="shared" si="5"/>
        <v>0</v>
      </c>
      <c r="AF12" s="124">
        <f t="shared" si="6"/>
        <v>0</v>
      </c>
      <c r="AG12" s="124">
        <f t="shared" si="7"/>
        <v>0</v>
      </c>
      <c r="AH12" s="124">
        <f t="shared" si="8"/>
        <v>0</v>
      </c>
      <c r="AI12" s="124">
        <f t="shared" si="9"/>
        <v>0</v>
      </c>
      <c r="AJ12" s="124">
        <f t="shared" si="10"/>
        <v>0</v>
      </c>
      <c r="AK12" s="124">
        <f t="shared" si="11"/>
        <v>0</v>
      </c>
      <c r="AL12" s="124">
        <f t="shared" si="12"/>
        <v>0</v>
      </c>
      <c r="AM12" s="124">
        <f t="shared" si="13"/>
        <v>0</v>
      </c>
      <c r="AN12" s="37">
        <f t="shared" si="14"/>
        <v>0</v>
      </c>
      <c r="AO12" s="121">
        <f t="shared" si="15"/>
        <v>4</v>
      </c>
    </row>
    <row r="13" spans="1:41" ht="15.9" customHeight="1">
      <c r="A13" s="11">
        <f t="shared" si="3"/>
        <v>5</v>
      </c>
      <c r="B13" s="292"/>
      <c r="C13" s="369"/>
      <c r="D13" s="370"/>
      <c r="E13" s="242">
        <f>E12</f>
        <v>0</v>
      </c>
      <c r="F13" s="125" t="s">
        <v>211</v>
      </c>
      <c r="G13" s="234">
        <f>100-SUM(G9:G12)</f>
        <v>100</v>
      </c>
      <c r="H13" s="285">
        <v>929</v>
      </c>
      <c r="I13" s="126">
        <f t="shared" si="16"/>
        <v>10.14</v>
      </c>
      <c r="J13" s="126">
        <v>30</v>
      </c>
      <c r="K13" s="127">
        <f t="shared" si="4"/>
        <v>0</v>
      </c>
      <c r="L13" s="127">
        <f t="shared" si="4"/>
        <v>0</v>
      </c>
      <c r="M13" s="127">
        <f t="shared" si="4"/>
        <v>0</v>
      </c>
      <c r="N13" s="127">
        <f t="shared" si="4"/>
        <v>0</v>
      </c>
      <c r="O13" s="127">
        <f t="shared" si="4"/>
        <v>0</v>
      </c>
      <c r="P13" s="127">
        <f t="shared" si="4"/>
        <v>0</v>
      </c>
      <c r="Q13" s="127">
        <f t="shared" si="4"/>
        <v>0</v>
      </c>
      <c r="R13" s="127">
        <f t="shared" si="4"/>
        <v>0</v>
      </c>
      <c r="S13" s="127">
        <f t="shared" si="4"/>
        <v>0</v>
      </c>
      <c r="T13" s="127">
        <f t="shared" si="4"/>
        <v>0</v>
      </c>
      <c r="U13" s="127">
        <f t="shared" si="4"/>
        <v>0</v>
      </c>
      <c r="V13" s="127">
        <f t="shared" si="4"/>
        <v>0</v>
      </c>
      <c r="W13" s="127">
        <f t="shared" si="4"/>
        <v>0</v>
      </c>
      <c r="X13" s="127">
        <f t="shared" si="4"/>
        <v>0</v>
      </c>
      <c r="Y13" s="127">
        <f t="shared" si="4"/>
        <v>0</v>
      </c>
      <c r="Z13" s="127">
        <f t="shared" si="4"/>
        <v>0</v>
      </c>
      <c r="AA13" s="127">
        <f t="shared" si="4"/>
        <v>0</v>
      </c>
      <c r="AB13" s="127">
        <f t="shared" si="4"/>
        <v>0</v>
      </c>
      <c r="AC13" s="127">
        <f t="shared" si="4"/>
        <v>0</v>
      </c>
      <c r="AD13" s="127">
        <f t="shared" si="4"/>
        <v>0</v>
      </c>
      <c r="AE13" s="128">
        <f t="shared" si="5"/>
        <v>0</v>
      </c>
      <c r="AF13" s="128">
        <f t="shared" si="6"/>
        <v>0</v>
      </c>
      <c r="AG13" s="128">
        <f t="shared" si="7"/>
        <v>0</v>
      </c>
      <c r="AH13" s="128">
        <f t="shared" si="8"/>
        <v>0</v>
      </c>
      <c r="AI13" s="128">
        <f t="shared" si="9"/>
        <v>0</v>
      </c>
      <c r="AJ13" s="128">
        <f t="shared" si="10"/>
        <v>0</v>
      </c>
      <c r="AK13" s="128">
        <f t="shared" si="11"/>
        <v>0</v>
      </c>
      <c r="AL13" s="128">
        <f t="shared" si="12"/>
        <v>0</v>
      </c>
      <c r="AM13" s="128">
        <f t="shared" si="13"/>
        <v>0</v>
      </c>
      <c r="AN13" s="129">
        <f t="shared" si="14"/>
        <v>0</v>
      </c>
      <c r="AO13" s="121">
        <f t="shared" si="15"/>
        <v>5</v>
      </c>
    </row>
    <row r="14" spans="1:41" ht="15.9" customHeight="1">
      <c r="A14" s="11">
        <f>A13+1</f>
        <v>6</v>
      </c>
      <c r="B14" s="292"/>
      <c r="C14" s="291" t="s">
        <v>69</v>
      </c>
      <c r="D14" s="291" t="s">
        <v>212</v>
      </c>
      <c r="E14" s="226">
        <v>6</v>
      </c>
      <c r="F14" s="116" t="s">
        <v>207</v>
      </c>
      <c r="G14" s="30">
        <v>3</v>
      </c>
      <c r="H14" s="286">
        <v>573</v>
      </c>
      <c r="I14" s="130">
        <f t="shared" si="16"/>
        <v>10.14</v>
      </c>
      <c r="J14" s="228">
        <v>30</v>
      </c>
      <c r="K14" s="237">
        <v>97</v>
      </c>
      <c r="L14" s="237">
        <v>97</v>
      </c>
      <c r="M14" s="237">
        <v>97</v>
      </c>
      <c r="N14" s="237">
        <v>97</v>
      </c>
      <c r="O14" s="237">
        <v>97</v>
      </c>
      <c r="P14" s="237">
        <v>97</v>
      </c>
      <c r="Q14" s="237">
        <v>97</v>
      </c>
      <c r="R14" s="237">
        <v>97</v>
      </c>
      <c r="S14" s="237">
        <v>97</v>
      </c>
      <c r="T14" s="237">
        <v>97</v>
      </c>
      <c r="U14" s="237">
        <v>12</v>
      </c>
      <c r="V14" s="237">
        <v>12</v>
      </c>
      <c r="W14" s="237">
        <v>12</v>
      </c>
      <c r="X14" s="237">
        <v>12</v>
      </c>
      <c r="Y14" s="237">
        <v>12</v>
      </c>
      <c r="Z14" s="237">
        <v>12</v>
      </c>
      <c r="AA14" s="237">
        <v>12</v>
      </c>
      <c r="AB14" s="237">
        <v>12</v>
      </c>
      <c r="AC14" s="237">
        <v>12</v>
      </c>
      <c r="AD14" s="237">
        <v>12</v>
      </c>
      <c r="AE14" s="131">
        <f t="shared" si="5"/>
        <v>365</v>
      </c>
      <c r="AF14" s="131">
        <f t="shared" si="6"/>
        <v>365</v>
      </c>
      <c r="AG14" s="131">
        <f t="shared" si="7"/>
        <v>365</v>
      </c>
      <c r="AH14" s="131">
        <f t="shared" si="8"/>
        <v>365</v>
      </c>
      <c r="AI14" s="131">
        <f t="shared" si="9"/>
        <v>365</v>
      </c>
      <c r="AJ14" s="131">
        <f t="shared" si="10"/>
        <v>365</v>
      </c>
      <c r="AK14" s="131">
        <f t="shared" si="11"/>
        <v>365</v>
      </c>
      <c r="AL14" s="131">
        <f t="shared" si="12"/>
        <v>365</v>
      </c>
      <c r="AM14" s="131">
        <f t="shared" si="13"/>
        <v>365</v>
      </c>
      <c r="AN14" s="33">
        <f t="shared" si="14"/>
        <v>365</v>
      </c>
      <c r="AO14" s="121">
        <f t="shared" si="15"/>
        <v>6</v>
      </c>
    </row>
    <row r="15" spans="1:41" ht="15.9" customHeight="1">
      <c r="A15" s="11">
        <f t="shared" si="3"/>
        <v>7</v>
      </c>
      <c r="B15" s="292"/>
      <c r="C15" s="292"/>
      <c r="D15" s="292"/>
      <c r="E15" s="121">
        <f>E14</f>
        <v>6</v>
      </c>
      <c r="F15" s="121" t="s">
        <v>208</v>
      </c>
      <c r="G15" s="34">
        <v>10</v>
      </c>
      <c r="H15" s="284">
        <v>641</v>
      </c>
      <c r="I15" s="122">
        <f t="shared" si="16"/>
        <v>10.14</v>
      </c>
      <c r="J15" s="122">
        <v>30</v>
      </c>
      <c r="K15" s="123">
        <f t="shared" si="4"/>
        <v>97</v>
      </c>
      <c r="L15" s="123">
        <f t="shared" si="4"/>
        <v>97</v>
      </c>
      <c r="M15" s="123">
        <f t="shared" si="4"/>
        <v>97</v>
      </c>
      <c r="N15" s="123">
        <f t="shared" si="4"/>
        <v>97</v>
      </c>
      <c r="O15" s="123">
        <f t="shared" si="4"/>
        <v>97</v>
      </c>
      <c r="P15" s="123">
        <f t="shared" si="4"/>
        <v>97</v>
      </c>
      <c r="Q15" s="123">
        <f t="shared" si="4"/>
        <v>97</v>
      </c>
      <c r="R15" s="123">
        <f t="shared" si="4"/>
        <v>97</v>
      </c>
      <c r="S15" s="123">
        <f t="shared" si="4"/>
        <v>97</v>
      </c>
      <c r="T15" s="123">
        <f t="shared" si="4"/>
        <v>97</v>
      </c>
      <c r="U15" s="123">
        <f t="shared" si="4"/>
        <v>12</v>
      </c>
      <c r="V15" s="123">
        <f t="shared" si="4"/>
        <v>12</v>
      </c>
      <c r="W15" s="123">
        <f t="shared" si="4"/>
        <v>12</v>
      </c>
      <c r="X15" s="123">
        <f t="shared" si="4"/>
        <v>12</v>
      </c>
      <c r="Y15" s="123">
        <f t="shared" si="4"/>
        <v>12</v>
      </c>
      <c r="Z15" s="123">
        <f t="shared" si="4"/>
        <v>12</v>
      </c>
      <c r="AA15" s="123">
        <f t="shared" si="4"/>
        <v>12</v>
      </c>
      <c r="AB15" s="123">
        <f t="shared" si="4"/>
        <v>12</v>
      </c>
      <c r="AC15" s="123">
        <f t="shared" si="4"/>
        <v>12</v>
      </c>
      <c r="AD15" s="123">
        <f t="shared" si="4"/>
        <v>12</v>
      </c>
      <c r="AE15" s="124">
        <f t="shared" si="5"/>
        <v>1361</v>
      </c>
      <c r="AF15" s="124">
        <f t="shared" si="6"/>
        <v>1361</v>
      </c>
      <c r="AG15" s="124">
        <f t="shared" si="7"/>
        <v>1361</v>
      </c>
      <c r="AH15" s="124">
        <f t="shared" si="8"/>
        <v>1361</v>
      </c>
      <c r="AI15" s="124">
        <f t="shared" si="9"/>
        <v>1361</v>
      </c>
      <c r="AJ15" s="124">
        <f t="shared" si="10"/>
        <v>1361</v>
      </c>
      <c r="AK15" s="124">
        <f t="shared" si="11"/>
        <v>1361</v>
      </c>
      <c r="AL15" s="124">
        <f t="shared" si="12"/>
        <v>1361</v>
      </c>
      <c r="AM15" s="124">
        <f t="shared" si="13"/>
        <v>1361</v>
      </c>
      <c r="AN15" s="37">
        <f t="shared" si="14"/>
        <v>1361</v>
      </c>
      <c r="AO15" s="121">
        <f t="shared" si="15"/>
        <v>7</v>
      </c>
    </row>
    <row r="16" spans="1:41" ht="15.9" customHeight="1">
      <c r="A16" s="11">
        <f t="shared" si="3"/>
        <v>8</v>
      </c>
      <c r="B16" s="292"/>
      <c r="C16" s="292"/>
      <c r="D16" s="292"/>
      <c r="E16" s="121">
        <f>E15</f>
        <v>6</v>
      </c>
      <c r="F16" s="121" t="s">
        <v>209</v>
      </c>
      <c r="G16" s="34">
        <v>31</v>
      </c>
      <c r="H16" s="284">
        <v>712</v>
      </c>
      <c r="I16" s="122">
        <f t="shared" si="16"/>
        <v>10.14</v>
      </c>
      <c r="J16" s="122">
        <v>30</v>
      </c>
      <c r="K16" s="123">
        <f t="shared" si="4"/>
        <v>97</v>
      </c>
      <c r="L16" s="123">
        <f t="shared" si="4"/>
        <v>97</v>
      </c>
      <c r="M16" s="123">
        <f t="shared" si="4"/>
        <v>97</v>
      </c>
      <c r="N16" s="123">
        <f t="shared" si="4"/>
        <v>97</v>
      </c>
      <c r="O16" s="123">
        <f t="shared" si="4"/>
        <v>97</v>
      </c>
      <c r="P16" s="123">
        <f t="shared" si="4"/>
        <v>97</v>
      </c>
      <c r="Q16" s="123">
        <f t="shared" si="4"/>
        <v>97</v>
      </c>
      <c r="R16" s="123">
        <f t="shared" si="4"/>
        <v>97</v>
      </c>
      <c r="S16" s="123">
        <f t="shared" si="4"/>
        <v>97</v>
      </c>
      <c r="T16" s="123">
        <f t="shared" si="4"/>
        <v>97</v>
      </c>
      <c r="U16" s="123">
        <f t="shared" si="4"/>
        <v>12</v>
      </c>
      <c r="V16" s="123">
        <f t="shared" si="4"/>
        <v>12</v>
      </c>
      <c r="W16" s="123">
        <f t="shared" si="4"/>
        <v>12</v>
      </c>
      <c r="X16" s="123">
        <f t="shared" si="4"/>
        <v>12</v>
      </c>
      <c r="Y16" s="123">
        <f t="shared" si="4"/>
        <v>12</v>
      </c>
      <c r="Z16" s="123">
        <f t="shared" si="4"/>
        <v>12</v>
      </c>
      <c r="AA16" s="123">
        <f t="shared" si="4"/>
        <v>12</v>
      </c>
      <c r="AB16" s="123">
        <f t="shared" si="4"/>
        <v>12</v>
      </c>
      <c r="AC16" s="123">
        <f t="shared" si="4"/>
        <v>12</v>
      </c>
      <c r="AD16" s="123">
        <f t="shared" si="4"/>
        <v>12</v>
      </c>
      <c r="AE16" s="124">
        <f t="shared" si="5"/>
        <v>4689</v>
      </c>
      <c r="AF16" s="124">
        <f t="shared" si="6"/>
        <v>4689</v>
      </c>
      <c r="AG16" s="124">
        <f t="shared" si="7"/>
        <v>4689</v>
      </c>
      <c r="AH16" s="124">
        <f t="shared" si="8"/>
        <v>4689</v>
      </c>
      <c r="AI16" s="124">
        <f t="shared" si="9"/>
        <v>4689</v>
      </c>
      <c r="AJ16" s="124">
        <f t="shared" si="10"/>
        <v>4689</v>
      </c>
      <c r="AK16" s="124">
        <f t="shared" si="11"/>
        <v>4689</v>
      </c>
      <c r="AL16" s="124">
        <f t="shared" si="12"/>
        <v>4689</v>
      </c>
      <c r="AM16" s="124">
        <f t="shared" si="13"/>
        <v>4689</v>
      </c>
      <c r="AN16" s="37">
        <f t="shared" si="14"/>
        <v>4689</v>
      </c>
      <c r="AO16" s="121">
        <f t="shared" si="15"/>
        <v>8</v>
      </c>
    </row>
    <row r="17" spans="1:41" ht="15.9" customHeight="1">
      <c r="A17" s="11">
        <f t="shared" si="3"/>
        <v>9</v>
      </c>
      <c r="B17" s="292"/>
      <c r="C17" s="292"/>
      <c r="D17" s="292"/>
      <c r="E17" s="121">
        <f>E16</f>
        <v>6</v>
      </c>
      <c r="F17" s="121" t="s">
        <v>210</v>
      </c>
      <c r="G17" s="34">
        <v>34</v>
      </c>
      <c r="H17" s="284">
        <v>780</v>
      </c>
      <c r="I17" s="122">
        <f t="shared" si="16"/>
        <v>10.14</v>
      </c>
      <c r="J17" s="122">
        <v>30</v>
      </c>
      <c r="K17" s="123">
        <f t="shared" si="4"/>
        <v>97</v>
      </c>
      <c r="L17" s="123">
        <f t="shared" si="4"/>
        <v>97</v>
      </c>
      <c r="M17" s="123">
        <f t="shared" si="4"/>
        <v>97</v>
      </c>
      <c r="N17" s="123">
        <f t="shared" si="4"/>
        <v>97</v>
      </c>
      <c r="O17" s="123">
        <f t="shared" si="4"/>
        <v>97</v>
      </c>
      <c r="P17" s="123">
        <f t="shared" si="4"/>
        <v>97</v>
      </c>
      <c r="Q17" s="123">
        <f t="shared" si="4"/>
        <v>97</v>
      </c>
      <c r="R17" s="123">
        <f t="shared" si="4"/>
        <v>97</v>
      </c>
      <c r="S17" s="123">
        <f t="shared" si="4"/>
        <v>97</v>
      </c>
      <c r="T17" s="123">
        <f t="shared" si="4"/>
        <v>97</v>
      </c>
      <c r="U17" s="123">
        <f t="shared" si="4"/>
        <v>12</v>
      </c>
      <c r="V17" s="123">
        <f t="shared" si="4"/>
        <v>12</v>
      </c>
      <c r="W17" s="123">
        <f t="shared" si="4"/>
        <v>12</v>
      </c>
      <c r="X17" s="123">
        <f t="shared" si="4"/>
        <v>12</v>
      </c>
      <c r="Y17" s="123">
        <f t="shared" si="4"/>
        <v>12</v>
      </c>
      <c r="Z17" s="123">
        <f t="shared" si="4"/>
        <v>12</v>
      </c>
      <c r="AA17" s="123">
        <f t="shared" si="4"/>
        <v>12</v>
      </c>
      <c r="AB17" s="123">
        <f t="shared" si="4"/>
        <v>12</v>
      </c>
      <c r="AC17" s="123">
        <f t="shared" si="4"/>
        <v>12</v>
      </c>
      <c r="AD17" s="123">
        <f t="shared" si="4"/>
        <v>12</v>
      </c>
      <c r="AE17" s="124">
        <f t="shared" si="5"/>
        <v>5634</v>
      </c>
      <c r="AF17" s="124">
        <f t="shared" si="6"/>
        <v>5634</v>
      </c>
      <c r="AG17" s="124">
        <f t="shared" si="7"/>
        <v>5634</v>
      </c>
      <c r="AH17" s="124">
        <f t="shared" si="8"/>
        <v>5634</v>
      </c>
      <c r="AI17" s="124">
        <f t="shared" si="9"/>
        <v>5634</v>
      </c>
      <c r="AJ17" s="124">
        <f t="shared" si="10"/>
        <v>5634</v>
      </c>
      <c r="AK17" s="124">
        <f t="shared" si="11"/>
        <v>5634</v>
      </c>
      <c r="AL17" s="124">
        <f t="shared" si="12"/>
        <v>5634</v>
      </c>
      <c r="AM17" s="124">
        <f t="shared" si="13"/>
        <v>5634</v>
      </c>
      <c r="AN17" s="37">
        <f t="shared" si="14"/>
        <v>5634</v>
      </c>
      <c r="AO17" s="121">
        <f t="shared" si="15"/>
        <v>9</v>
      </c>
    </row>
    <row r="18" spans="1:41" ht="15.9" customHeight="1">
      <c r="A18" s="11">
        <f t="shared" si="3"/>
        <v>10</v>
      </c>
      <c r="B18" s="292"/>
      <c r="C18" s="292"/>
      <c r="D18" s="364"/>
      <c r="E18" s="121">
        <f>E17</f>
        <v>6</v>
      </c>
      <c r="F18" s="125" t="s">
        <v>211</v>
      </c>
      <c r="G18" s="126">
        <f>100-SUM(G14:G17)</f>
        <v>22</v>
      </c>
      <c r="H18" s="285">
        <v>847</v>
      </c>
      <c r="I18" s="126">
        <f t="shared" si="16"/>
        <v>10.14</v>
      </c>
      <c r="J18" s="126">
        <v>30</v>
      </c>
      <c r="K18" s="127">
        <f t="shared" si="4"/>
        <v>97</v>
      </c>
      <c r="L18" s="127">
        <f t="shared" si="4"/>
        <v>97</v>
      </c>
      <c r="M18" s="127">
        <f t="shared" si="4"/>
        <v>97</v>
      </c>
      <c r="N18" s="127">
        <f t="shared" si="4"/>
        <v>97</v>
      </c>
      <c r="O18" s="127">
        <f t="shared" si="4"/>
        <v>97</v>
      </c>
      <c r="P18" s="127">
        <f t="shared" si="4"/>
        <v>97</v>
      </c>
      <c r="Q18" s="127">
        <f t="shared" si="4"/>
        <v>97</v>
      </c>
      <c r="R18" s="127">
        <f t="shared" si="4"/>
        <v>97</v>
      </c>
      <c r="S18" s="127">
        <f t="shared" si="4"/>
        <v>97</v>
      </c>
      <c r="T18" s="127">
        <f t="shared" si="4"/>
        <v>97</v>
      </c>
      <c r="U18" s="127">
        <f t="shared" si="4"/>
        <v>12</v>
      </c>
      <c r="V18" s="127">
        <f t="shared" si="4"/>
        <v>12</v>
      </c>
      <c r="W18" s="127">
        <f t="shared" si="4"/>
        <v>12</v>
      </c>
      <c r="X18" s="127">
        <f t="shared" si="4"/>
        <v>12</v>
      </c>
      <c r="Y18" s="127">
        <f t="shared" si="4"/>
        <v>12</v>
      </c>
      <c r="Z18" s="127">
        <f t="shared" si="4"/>
        <v>12</v>
      </c>
      <c r="AA18" s="127">
        <f t="shared" si="4"/>
        <v>12</v>
      </c>
      <c r="AB18" s="127">
        <f t="shared" si="4"/>
        <v>12</v>
      </c>
      <c r="AC18" s="127">
        <f t="shared" si="4"/>
        <v>12</v>
      </c>
      <c r="AD18" s="127">
        <f t="shared" si="4"/>
        <v>12</v>
      </c>
      <c r="AE18" s="128">
        <f t="shared" si="5"/>
        <v>3958</v>
      </c>
      <c r="AF18" s="128">
        <f t="shared" si="6"/>
        <v>3958</v>
      </c>
      <c r="AG18" s="128">
        <f t="shared" si="7"/>
        <v>3958</v>
      </c>
      <c r="AH18" s="128">
        <f t="shared" si="8"/>
        <v>3958</v>
      </c>
      <c r="AI18" s="128">
        <f t="shared" si="9"/>
        <v>3958</v>
      </c>
      <c r="AJ18" s="128">
        <f t="shared" si="10"/>
        <v>3958</v>
      </c>
      <c r="AK18" s="128">
        <f t="shared" si="11"/>
        <v>3958</v>
      </c>
      <c r="AL18" s="128">
        <f t="shared" si="12"/>
        <v>3958</v>
      </c>
      <c r="AM18" s="128">
        <f t="shared" si="13"/>
        <v>3958</v>
      </c>
      <c r="AN18" s="129">
        <f t="shared" si="14"/>
        <v>3958</v>
      </c>
      <c r="AO18" s="121">
        <f t="shared" si="15"/>
        <v>10</v>
      </c>
    </row>
    <row r="19" spans="1:41" ht="15.9" customHeight="1">
      <c r="A19" s="11">
        <f>A18+1</f>
        <v>11</v>
      </c>
      <c r="B19" s="292"/>
      <c r="C19" s="292"/>
      <c r="D19" s="291" t="s">
        <v>213</v>
      </c>
      <c r="E19" s="226">
        <v>80</v>
      </c>
      <c r="F19" s="116" t="s">
        <v>207</v>
      </c>
      <c r="G19" s="30">
        <v>3</v>
      </c>
      <c r="H19" s="286">
        <v>573</v>
      </c>
      <c r="I19" s="130">
        <f t="shared" si="16"/>
        <v>10.14</v>
      </c>
      <c r="J19" s="228">
        <v>30</v>
      </c>
      <c r="K19" s="237">
        <v>97</v>
      </c>
      <c r="L19" s="237">
        <v>97</v>
      </c>
      <c r="M19" s="237">
        <v>97</v>
      </c>
      <c r="N19" s="237">
        <v>97</v>
      </c>
      <c r="O19" s="237">
        <v>97</v>
      </c>
      <c r="P19" s="237">
        <v>97</v>
      </c>
      <c r="Q19" s="237">
        <v>97</v>
      </c>
      <c r="R19" s="237">
        <v>97</v>
      </c>
      <c r="S19" s="237">
        <v>97</v>
      </c>
      <c r="T19" s="237">
        <v>97</v>
      </c>
      <c r="U19" s="237">
        <f t="shared" si="16"/>
        <v>12</v>
      </c>
      <c r="V19" s="237">
        <f t="shared" si="16"/>
        <v>12</v>
      </c>
      <c r="W19" s="237">
        <f t="shared" si="16"/>
        <v>12</v>
      </c>
      <c r="X19" s="237">
        <f t="shared" si="16"/>
        <v>12</v>
      </c>
      <c r="Y19" s="237">
        <f t="shared" si="4"/>
        <v>12</v>
      </c>
      <c r="Z19" s="237">
        <f t="shared" si="4"/>
        <v>12</v>
      </c>
      <c r="AA19" s="237">
        <f t="shared" si="4"/>
        <v>12</v>
      </c>
      <c r="AB19" s="237">
        <f t="shared" si="4"/>
        <v>12</v>
      </c>
      <c r="AC19" s="237">
        <f t="shared" si="4"/>
        <v>12</v>
      </c>
      <c r="AD19" s="237">
        <f t="shared" si="4"/>
        <v>12</v>
      </c>
      <c r="AE19" s="131">
        <f t="shared" si="5"/>
        <v>4869</v>
      </c>
      <c r="AF19" s="131">
        <f t="shared" si="6"/>
        <v>4869</v>
      </c>
      <c r="AG19" s="131">
        <f t="shared" si="7"/>
        <v>4869</v>
      </c>
      <c r="AH19" s="131">
        <f t="shared" si="8"/>
        <v>4869</v>
      </c>
      <c r="AI19" s="131">
        <f t="shared" si="9"/>
        <v>4869</v>
      </c>
      <c r="AJ19" s="131">
        <f t="shared" si="10"/>
        <v>4869</v>
      </c>
      <c r="AK19" s="131">
        <f t="shared" si="11"/>
        <v>4869</v>
      </c>
      <c r="AL19" s="131">
        <f t="shared" si="12"/>
        <v>4869</v>
      </c>
      <c r="AM19" s="131">
        <f t="shared" si="13"/>
        <v>4869</v>
      </c>
      <c r="AN19" s="33">
        <f t="shared" si="14"/>
        <v>4869</v>
      </c>
      <c r="AO19" s="121">
        <f t="shared" si="15"/>
        <v>11</v>
      </c>
    </row>
    <row r="20" spans="1:41" ht="15.9" customHeight="1">
      <c r="A20" s="11">
        <f t="shared" si="3"/>
        <v>12</v>
      </c>
      <c r="B20" s="292"/>
      <c r="C20" s="292"/>
      <c r="D20" s="292"/>
      <c r="E20" s="121">
        <f>E19</f>
        <v>80</v>
      </c>
      <c r="F20" s="121" t="s">
        <v>208</v>
      </c>
      <c r="G20" s="34">
        <v>10</v>
      </c>
      <c r="H20" s="284">
        <v>641</v>
      </c>
      <c r="I20" s="122">
        <f t="shared" si="16"/>
        <v>10.14</v>
      </c>
      <c r="J20" s="122">
        <v>30</v>
      </c>
      <c r="K20" s="123">
        <f t="shared" si="4"/>
        <v>97</v>
      </c>
      <c r="L20" s="123">
        <f t="shared" si="4"/>
        <v>97</v>
      </c>
      <c r="M20" s="123">
        <f t="shared" si="4"/>
        <v>97</v>
      </c>
      <c r="N20" s="123">
        <f t="shared" si="4"/>
        <v>97</v>
      </c>
      <c r="O20" s="123">
        <f t="shared" si="4"/>
        <v>97</v>
      </c>
      <c r="P20" s="123">
        <f t="shared" si="4"/>
        <v>97</v>
      </c>
      <c r="Q20" s="123">
        <f t="shared" si="4"/>
        <v>97</v>
      </c>
      <c r="R20" s="123">
        <f t="shared" si="4"/>
        <v>97</v>
      </c>
      <c r="S20" s="123">
        <f t="shared" si="4"/>
        <v>97</v>
      </c>
      <c r="T20" s="123">
        <f t="shared" si="4"/>
        <v>97</v>
      </c>
      <c r="U20" s="123">
        <f t="shared" si="4"/>
        <v>12</v>
      </c>
      <c r="V20" s="123">
        <f t="shared" si="4"/>
        <v>12</v>
      </c>
      <c r="W20" s="123">
        <f t="shared" si="4"/>
        <v>12</v>
      </c>
      <c r="X20" s="123">
        <f t="shared" si="4"/>
        <v>12</v>
      </c>
      <c r="Y20" s="123">
        <f t="shared" si="4"/>
        <v>12</v>
      </c>
      <c r="Z20" s="123">
        <f t="shared" si="4"/>
        <v>12</v>
      </c>
      <c r="AA20" s="123">
        <f t="shared" si="4"/>
        <v>12</v>
      </c>
      <c r="AB20" s="123">
        <f t="shared" si="4"/>
        <v>12</v>
      </c>
      <c r="AC20" s="123">
        <f t="shared" si="4"/>
        <v>12</v>
      </c>
      <c r="AD20" s="123">
        <f t="shared" si="4"/>
        <v>12</v>
      </c>
      <c r="AE20" s="124">
        <f t="shared" si="5"/>
        <v>18157</v>
      </c>
      <c r="AF20" s="124">
        <f t="shared" si="6"/>
        <v>18157</v>
      </c>
      <c r="AG20" s="124">
        <f t="shared" si="7"/>
        <v>18157</v>
      </c>
      <c r="AH20" s="124">
        <f t="shared" si="8"/>
        <v>18157</v>
      </c>
      <c r="AI20" s="124">
        <f t="shared" si="9"/>
        <v>18157</v>
      </c>
      <c r="AJ20" s="124">
        <f t="shared" si="10"/>
        <v>18157</v>
      </c>
      <c r="AK20" s="124">
        <f t="shared" si="11"/>
        <v>18157</v>
      </c>
      <c r="AL20" s="124">
        <f t="shared" si="12"/>
        <v>18157</v>
      </c>
      <c r="AM20" s="124">
        <f t="shared" si="13"/>
        <v>18157</v>
      </c>
      <c r="AN20" s="37">
        <f t="shared" si="14"/>
        <v>18157</v>
      </c>
      <c r="AO20" s="121">
        <f t="shared" si="15"/>
        <v>12</v>
      </c>
    </row>
    <row r="21" spans="1:41" ht="15.9" customHeight="1">
      <c r="A21" s="11">
        <f t="shared" si="3"/>
        <v>13</v>
      </c>
      <c r="B21" s="292"/>
      <c r="C21" s="292"/>
      <c r="D21" s="292"/>
      <c r="E21" s="121">
        <f>E20</f>
        <v>80</v>
      </c>
      <c r="F21" s="121" t="s">
        <v>209</v>
      </c>
      <c r="G21" s="34">
        <v>31</v>
      </c>
      <c r="H21" s="284">
        <v>712</v>
      </c>
      <c r="I21" s="122">
        <f t="shared" si="16"/>
        <v>10.14</v>
      </c>
      <c r="J21" s="122">
        <v>30</v>
      </c>
      <c r="K21" s="123">
        <f t="shared" si="4"/>
        <v>97</v>
      </c>
      <c r="L21" s="123">
        <f t="shared" si="4"/>
        <v>97</v>
      </c>
      <c r="M21" s="123">
        <f t="shared" si="4"/>
        <v>97</v>
      </c>
      <c r="N21" s="123">
        <f t="shared" si="4"/>
        <v>97</v>
      </c>
      <c r="O21" s="123">
        <f t="shared" si="4"/>
        <v>97</v>
      </c>
      <c r="P21" s="123">
        <f t="shared" si="4"/>
        <v>97</v>
      </c>
      <c r="Q21" s="123">
        <f t="shared" si="4"/>
        <v>97</v>
      </c>
      <c r="R21" s="123">
        <f t="shared" si="4"/>
        <v>97</v>
      </c>
      <c r="S21" s="123">
        <f t="shared" si="4"/>
        <v>97</v>
      </c>
      <c r="T21" s="123">
        <f t="shared" si="4"/>
        <v>97</v>
      </c>
      <c r="U21" s="123">
        <f t="shared" si="4"/>
        <v>12</v>
      </c>
      <c r="V21" s="123">
        <f t="shared" si="4"/>
        <v>12</v>
      </c>
      <c r="W21" s="123">
        <f t="shared" si="4"/>
        <v>12</v>
      </c>
      <c r="X21" s="123">
        <f t="shared" si="4"/>
        <v>12</v>
      </c>
      <c r="Y21" s="123">
        <f t="shared" si="4"/>
        <v>12</v>
      </c>
      <c r="Z21" s="123">
        <f t="shared" si="4"/>
        <v>12</v>
      </c>
      <c r="AA21" s="123">
        <f t="shared" si="4"/>
        <v>12</v>
      </c>
      <c r="AB21" s="123">
        <f t="shared" si="4"/>
        <v>12</v>
      </c>
      <c r="AC21" s="123">
        <f t="shared" si="4"/>
        <v>12</v>
      </c>
      <c r="AD21" s="123">
        <f t="shared" si="4"/>
        <v>12</v>
      </c>
      <c r="AE21" s="124">
        <f t="shared" si="5"/>
        <v>62523</v>
      </c>
      <c r="AF21" s="124">
        <f t="shared" si="6"/>
        <v>62523</v>
      </c>
      <c r="AG21" s="124">
        <f t="shared" si="7"/>
        <v>62523</v>
      </c>
      <c r="AH21" s="124">
        <f t="shared" si="8"/>
        <v>62523</v>
      </c>
      <c r="AI21" s="124">
        <f t="shared" si="9"/>
        <v>62523</v>
      </c>
      <c r="AJ21" s="124">
        <f t="shared" si="10"/>
        <v>62523</v>
      </c>
      <c r="AK21" s="124">
        <f t="shared" si="11"/>
        <v>62523</v>
      </c>
      <c r="AL21" s="124">
        <f t="shared" si="12"/>
        <v>62523</v>
      </c>
      <c r="AM21" s="124">
        <f t="shared" si="13"/>
        <v>62523</v>
      </c>
      <c r="AN21" s="37">
        <f t="shared" si="14"/>
        <v>62523</v>
      </c>
      <c r="AO21" s="121">
        <f t="shared" si="15"/>
        <v>13</v>
      </c>
    </row>
    <row r="22" spans="1:41" ht="15.9" customHeight="1">
      <c r="A22" s="11">
        <f t="shared" si="3"/>
        <v>14</v>
      </c>
      <c r="B22" s="292"/>
      <c r="C22" s="292"/>
      <c r="D22" s="292"/>
      <c r="E22" s="121">
        <f>E21</f>
        <v>80</v>
      </c>
      <c r="F22" s="121" t="s">
        <v>210</v>
      </c>
      <c r="G22" s="34">
        <v>34</v>
      </c>
      <c r="H22" s="284">
        <v>780</v>
      </c>
      <c r="I22" s="122">
        <f t="shared" si="16"/>
        <v>10.14</v>
      </c>
      <c r="J22" s="122">
        <v>30</v>
      </c>
      <c r="K22" s="123">
        <f t="shared" si="4"/>
        <v>97</v>
      </c>
      <c r="L22" s="123">
        <f t="shared" si="4"/>
        <v>97</v>
      </c>
      <c r="M22" s="123">
        <f t="shared" si="4"/>
        <v>97</v>
      </c>
      <c r="N22" s="123">
        <f t="shared" si="4"/>
        <v>97</v>
      </c>
      <c r="O22" s="123">
        <f t="shared" si="4"/>
        <v>97</v>
      </c>
      <c r="P22" s="123">
        <f t="shared" si="4"/>
        <v>97</v>
      </c>
      <c r="Q22" s="123">
        <f t="shared" si="4"/>
        <v>97</v>
      </c>
      <c r="R22" s="123">
        <f t="shared" si="4"/>
        <v>97</v>
      </c>
      <c r="S22" s="123">
        <f t="shared" si="4"/>
        <v>97</v>
      </c>
      <c r="T22" s="123">
        <f t="shared" si="4"/>
        <v>97</v>
      </c>
      <c r="U22" s="123">
        <f t="shared" si="4"/>
        <v>12</v>
      </c>
      <c r="V22" s="123">
        <f t="shared" si="4"/>
        <v>12</v>
      </c>
      <c r="W22" s="123">
        <f t="shared" si="4"/>
        <v>12</v>
      </c>
      <c r="X22" s="123">
        <f t="shared" si="4"/>
        <v>12</v>
      </c>
      <c r="Y22" s="123">
        <f t="shared" si="4"/>
        <v>12</v>
      </c>
      <c r="Z22" s="123">
        <f t="shared" si="4"/>
        <v>12</v>
      </c>
      <c r="AA22" s="123">
        <f t="shared" si="4"/>
        <v>12</v>
      </c>
      <c r="AB22" s="123">
        <f t="shared" si="4"/>
        <v>12</v>
      </c>
      <c r="AC22" s="123">
        <f t="shared" si="4"/>
        <v>12</v>
      </c>
      <c r="AD22" s="123">
        <f t="shared" si="4"/>
        <v>12</v>
      </c>
      <c r="AE22" s="124">
        <f t="shared" si="5"/>
        <v>75123</v>
      </c>
      <c r="AF22" s="124">
        <f t="shared" si="6"/>
        <v>75123</v>
      </c>
      <c r="AG22" s="124">
        <f t="shared" si="7"/>
        <v>75123</v>
      </c>
      <c r="AH22" s="124">
        <f t="shared" si="8"/>
        <v>75123</v>
      </c>
      <c r="AI22" s="124">
        <f t="shared" si="9"/>
        <v>75123</v>
      </c>
      <c r="AJ22" s="124">
        <f t="shared" si="10"/>
        <v>75123</v>
      </c>
      <c r="AK22" s="124">
        <f t="shared" si="11"/>
        <v>75123</v>
      </c>
      <c r="AL22" s="124">
        <f t="shared" si="12"/>
        <v>75123</v>
      </c>
      <c r="AM22" s="124">
        <f t="shared" si="13"/>
        <v>75123</v>
      </c>
      <c r="AN22" s="37">
        <f t="shared" si="14"/>
        <v>75123</v>
      </c>
      <c r="AO22" s="121">
        <f t="shared" si="15"/>
        <v>14</v>
      </c>
    </row>
    <row r="23" spans="1:41" ht="15.9" customHeight="1">
      <c r="A23" s="11">
        <f t="shared" si="3"/>
        <v>15</v>
      </c>
      <c r="B23" s="364"/>
      <c r="C23" s="364"/>
      <c r="D23" s="364"/>
      <c r="E23" s="125">
        <f>E22</f>
        <v>80</v>
      </c>
      <c r="F23" s="125" t="s">
        <v>211</v>
      </c>
      <c r="G23" s="126">
        <f>100-SUM(G19:G22)</f>
        <v>22</v>
      </c>
      <c r="H23" s="285">
        <v>847</v>
      </c>
      <c r="I23" s="126">
        <f t="shared" si="16"/>
        <v>10.14</v>
      </c>
      <c r="J23" s="126">
        <v>30</v>
      </c>
      <c r="K23" s="127">
        <f t="shared" si="4"/>
        <v>97</v>
      </c>
      <c r="L23" s="127">
        <f t="shared" si="4"/>
        <v>97</v>
      </c>
      <c r="M23" s="127">
        <f t="shared" si="4"/>
        <v>97</v>
      </c>
      <c r="N23" s="127">
        <f t="shared" si="4"/>
        <v>97</v>
      </c>
      <c r="O23" s="127">
        <f t="shared" si="4"/>
        <v>97</v>
      </c>
      <c r="P23" s="127">
        <f t="shared" si="4"/>
        <v>97</v>
      </c>
      <c r="Q23" s="127">
        <f t="shared" si="4"/>
        <v>97</v>
      </c>
      <c r="R23" s="127">
        <f t="shared" si="4"/>
        <v>97</v>
      </c>
      <c r="S23" s="127">
        <f t="shared" si="4"/>
        <v>97</v>
      </c>
      <c r="T23" s="127">
        <f t="shared" si="4"/>
        <v>97</v>
      </c>
      <c r="U23" s="127">
        <f t="shared" si="4"/>
        <v>12</v>
      </c>
      <c r="V23" s="127">
        <f t="shared" si="4"/>
        <v>12</v>
      </c>
      <c r="W23" s="127">
        <f t="shared" si="4"/>
        <v>12</v>
      </c>
      <c r="X23" s="127">
        <f t="shared" si="4"/>
        <v>12</v>
      </c>
      <c r="Y23" s="127">
        <f t="shared" si="4"/>
        <v>12</v>
      </c>
      <c r="Z23" s="127">
        <f t="shared" si="4"/>
        <v>12</v>
      </c>
      <c r="AA23" s="127">
        <f t="shared" si="4"/>
        <v>12</v>
      </c>
      <c r="AB23" s="127">
        <f t="shared" si="4"/>
        <v>12</v>
      </c>
      <c r="AC23" s="127">
        <f t="shared" si="4"/>
        <v>12</v>
      </c>
      <c r="AD23" s="127">
        <f t="shared" si="4"/>
        <v>12</v>
      </c>
      <c r="AE23" s="128">
        <f t="shared" si="5"/>
        <v>52784</v>
      </c>
      <c r="AF23" s="128">
        <f t="shared" si="6"/>
        <v>52784</v>
      </c>
      <c r="AG23" s="128">
        <f t="shared" si="7"/>
        <v>52784</v>
      </c>
      <c r="AH23" s="128">
        <f t="shared" si="8"/>
        <v>52784</v>
      </c>
      <c r="AI23" s="128">
        <f t="shared" si="9"/>
        <v>52784</v>
      </c>
      <c r="AJ23" s="128">
        <f t="shared" si="10"/>
        <v>52784</v>
      </c>
      <c r="AK23" s="128">
        <f t="shared" si="11"/>
        <v>52784</v>
      </c>
      <c r="AL23" s="128">
        <f t="shared" si="12"/>
        <v>52784</v>
      </c>
      <c r="AM23" s="128">
        <f t="shared" si="13"/>
        <v>52784</v>
      </c>
      <c r="AN23" s="129">
        <f t="shared" si="14"/>
        <v>52784</v>
      </c>
      <c r="AO23" s="121">
        <f t="shared" si="15"/>
        <v>15</v>
      </c>
    </row>
    <row r="24" spans="1:41" ht="15.9" customHeight="1">
      <c r="A24" s="11">
        <f>A23+1</f>
        <v>16</v>
      </c>
      <c r="B24" s="291" t="s">
        <v>214</v>
      </c>
      <c r="C24" s="365" t="s">
        <v>206</v>
      </c>
      <c r="D24" s="366"/>
      <c r="E24" s="243">
        <v>0</v>
      </c>
      <c r="F24" s="116" t="s">
        <v>207</v>
      </c>
      <c r="G24" s="232"/>
      <c r="H24" s="32">
        <v>696</v>
      </c>
      <c r="I24" s="227">
        <v>10.17</v>
      </c>
      <c r="J24" s="228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1">
        <f t="shared" si="5"/>
        <v>0</v>
      </c>
      <c r="AF24" s="131">
        <f t="shared" si="6"/>
        <v>0</v>
      </c>
      <c r="AG24" s="131">
        <f t="shared" si="7"/>
        <v>0</v>
      </c>
      <c r="AH24" s="131">
        <f t="shared" si="8"/>
        <v>0</v>
      </c>
      <c r="AI24" s="131">
        <f t="shared" si="9"/>
        <v>0</v>
      </c>
      <c r="AJ24" s="131">
        <f t="shared" si="10"/>
        <v>0</v>
      </c>
      <c r="AK24" s="131">
        <f t="shared" si="11"/>
        <v>0</v>
      </c>
      <c r="AL24" s="131">
        <f t="shared" si="12"/>
        <v>0</v>
      </c>
      <c r="AM24" s="131">
        <f t="shared" si="13"/>
        <v>0</v>
      </c>
      <c r="AN24" s="33">
        <f t="shared" si="14"/>
        <v>0</v>
      </c>
      <c r="AO24" s="121">
        <f t="shared" si="15"/>
        <v>16</v>
      </c>
    </row>
    <row r="25" spans="1:41" ht="15.9" customHeight="1">
      <c r="A25" s="11">
        <f t="shared" si="3"/>
        <v>17</v>
      </c>
      <c r="B25" s="292"/>
      <c r="C25" s="367"/>
      <c r="D25" s="368"/>
      <c r="E25" s="241">
        <f>E24</f>
        <v>0</v>
      </c>
      <c r="F25" s="121" t="s">
        <v>208</v>
      </c>
      <c r="G25" s="233"/>
      <c r="H25" s="36">
        <v>764</v>
      </c>
      <c r="I25" s="122">
        <f t="shared" si="16"/>
        <v>10.17</v>
      </c>
      <c r="J25" s="122"/>
      <c r="K25" s="123">
        <f t="shared" ref="K25:AD37" si="17">K24</f>
        <v>0</v>
      </c>
      <c r="L25" s="123">
        <f t="shared" si="17"/>
        <v>0</v>
      </c>
      <c r="M25" s="123">
        <f t="shared" si="17"/>
        <v>0</v>
      </c>
      <c r="N25" s="123">
        <f t="shared" si="17"/>
        <v>0</v>
      </c>
      <c r="O25" s="123">
        <f t="shared" si="17"/>
        <v>0</v>
      </c>
      <c r="P25" s="123">
        <f t="shared" si="17"/>
        <v>0</v>
      </c>
      <c r="Q25" s="123">
        <f t="shared" si="17"/>
        <v>0</v>
      </c>
      <c r="R25" s="123">
        <f t="shared" si="17"/>
        <v>0</v>
      </c>
      <c r="S25" s="123">
        <f t="shared" si="17"/>
        <v>0</v>
      </c>
      <c r="T25" s="123">
        <f t="shared" si="17"/>
        <v>0</v>
      </c>
      <c r="U25" s="123">
        <f t="shared" si="17"/>
        <v>0</v>
      </c>
      <c r="V25" s="123">
        <f t="shared" si="17"/>
        <v>0</v>
      </c>
      <c r="W25" s="123">
        <f t="shared" si="17"/>
        <v>0</v>
      </c>
      <c r="X25" s="123">
        <f t="shared" si="17"/>
        <v>0</v>
      </c>
      <c r="Y25" s="123">
        <f t="shared" si="17"/>
        <v>0</v>
      </c>
      <c r="Z25" s="123">
        <f t="shared" si="17"/>
        <v>0</v>
      </c>
      <c r="AA25" s="123">
        <f t="shared" si="17"/>
        <v>0</v>
      </c>
      <c r="AB25" s="123">
        <f t="shared" si="17"/>
        <v>0</v>
      </c>
      <c r="AC25" s="123">
        <f t="shared" si="17"/>
        <v>0</v>
      </c>
      <c r="AD25" s="123">
        <f t="shared" si="17"/>
        <v>0</v>
      </c>
      <c r="AE25" s="124">
        <f t="shared" si="5"/>
        <v>0</v>
      </c>
      <c r="AF25" s="124">
        <f t="shared" si="6"/>
        <v>0</v>
      </c>
      <c r="AG25" s="124">
        <f t="shared" si="7"/>
        <v>0</v>
      </c>
      <c r="AH25" s="124">
        <f t="shared" si="8"/>
        <v>0</v>
      </c>
      <c r="AI25" s="124">
        <f t="shared" si="9"/>
        <v>0</v>
      </c>
      <c r="AJ25" s="124">
        <f t="shared" si="10"/>
        <v>0</v>
      </c>
      <c r="AK25" s="124">
        <f t="shared" si="11"/>
        <v>0</v>
      </c>
      <c r="AL25" s="124">
        <f t="shared" si="12"/>
        <v>0</v>
      </c>
      <c r="AM25" s="124">
        <f t="shared" si="13"/>
        <v>0</v>
      </c>
      <c r="AN25" s="37">
        <f t="shared" si="14"/>
        <v>0</v>
      </c>
      <c r="AO25" s="121">
        <f t="shared" si="15"/>
        <v>17</v>
      </c>
    </row>
    <row r="26" spans="1:41" ht="15.9" customHeight="1">
      <c r="A26" s="11">
        <f t="shared" si="3"/>
        <v>18</v>
      </c>
      <c r="B26" s="292"/>
      <c r="C26" s="367"/>
      <c r="D26" s="368"/>
      <c r="E26" s="241">
        <f>E25</f>
        <v>0</v>
      </c>
      <c r="F26" s="121" t="s">
        <v>209</v>
      </c>
      <c r="G26" s="233"/>
      <c r="H26" s="36">
        <v>838</v>
      </c>
      <c r="I26" s="122">
        <f t="shared" si="16"/>
        <v>10.17</v>
      </c>
      <c r="J26" s="122"/>
      <c r="K26" s="123">
        <f t="shared" si="17"/>
        <v>0</v>
      </c>
      <c r="L26" s="123">
        <f t="shared" si="17"/>
        <v>0</v>
      </c>
      <c r="M26" s="123">
        <f t="shared" si="17"/>
        <v>0</v>
      </c>
      <c r="N26" s="123">
        <f t="shared" si="17"/>
        <v>0</v>
      </c>
      <c r="O26" s="123">
        <f t="shared" si="17"/>
        <v>0</v>
      </c>
      <c r="P26" s="123">
        <f t="shared" si="17"/>
        <v>0</v>
      </c>
      <c r="Q26" s="123">
        <f t="shared" si="17"/>
        <v>0</v>
      </c>
      <c r="R26" s="123">
        <f t="shared" si="17"/>
        <v>0</v>
      </c>
      <c r="S26" s="123">
        <f t="shared" si="17"/>
        <v>0</v>
      </c>
      <c r="T26" s="123">
        <f t="shared" si="17"/>
        <v>0</v>
      </c>
      <c r="U26" s="123">
        <f t="shared" si="17"/>
        <v>0</v>
      </c>
      <c r="V26" s="123">
        <f t="shared" si="17"/>
        <v>0</v>
      </c>
      <c r="W26" s="123">
        <f t="shared" si="17"/>
        <v>0</v>
      </c>
      <c r="X26" s="123">
        <f t="shared" si="17"/>
        <v>0</v>
      </c>
      <c r="Y26" s="123">
        <f t="shared" si="17"/>
        <v>0</v>
      </c>
      <c r="Z26" s="123">
        <f t="shared" si="17"/>
        <v>0</v>
      </c>
      <c r="AA26" s="123">
        <f t="shared" si="17"/>
        <v>0</v>
      </c>
      <c r="AB26" s="123">
        <f t="shared" si="17"/>
        <v>0</v>
      </c>
      <c r="AC26" s="123">
        <f t="shared" si="17"/>
        <v>0</v>
      </c>
      <c r="AD26" s="123">
        <f t="shared" si="17"/>
        <v>0</v>
      </c>
      <c r="AE26" s="124">
        <f t="shared" si="5"/>
        <v>0</v>
      </c>
      <c r="AF26" s="124">
        <f t="shared" si="6"/>
        <v>0</v>
      </c>
      <c r="AG26" s="124">
        <f t="shared" si="7"/>
        <v>0</v>
      </c>
      <c r="AH26" s="124">
        <f t="shared" si="8"/>
        <v>0</v>
      </c>
      <c r="AI26" s="124">
        <f t="shared" si="9"/>
        <v>0</v>
      </c>
      <c r="AJ26" s="124">
        <f t="shared" si="10"/>
        <v>0</v>
      </c>
      <c r="AK26" s="124">
        <f t="shared" si="11"/>
        <v>0</v>
      </c>
      <c r="AL26" s="124">
        <f t="shared" si="12"/>
        <v>0</v>
      </c>
      <c r="AM26" s="124">
        <f t="shared" si="13"/>
        <v>0</v>
      </c>
      <c r="AN26" s="37">
        <f t="shared" si="14"/>
        <v>0</v>
      </c>
      <c r="AO26" s="121">
        <f t="shared" si="15"/>
        <v>18</v>
      </c>
    </row>
    <row r="27" spans="1:41" ht="15.9" customHeight="1">
      <c r="A27" s="11">
        <f t="shared" si="3"/>
        <v>19</v>
      </c>
      <c r="B27" s="292"/>
      <c r="C27" s="367"/>
      <c r="D27" s="368"/>
      <c r="E27" s="241">
        <f>E26</f>
        <v>0</v>
      </c>
      <c r="F27" s="121" t="s">
        <v>210</v>
      </c>
      <c r="G27" s="233"/>
      <c r="H27" s="36">
        <v>908</v>
      </c>
      <c r="I27" s="122">
        <f t="shared" ref="I27:X38" si="18">I26</f>
        <v>10.17</v>
      </c>
      <c r="J27" s="122"/>
      <c r="K27" s="123">
        <f t="shared" si="17"/>
        <v>0</v>
      </c>
      <c r="L27" s="123">
        <f t="shared" si="17"/>
        <v>0</v>
      </c>
      <c r="M27" s="123">
        <f t="shared" si="17"/>
        <v>0</v>
      </c>
      <c r="N27" s="123">
        <f t="shared" si="17"/>
        <v>0</v>
      </c>
      <c r="O27" s="123">
        <f t="shared" si="17"/>
        <v>0</v>
      </c>
      <c r="P27" s="123">
        <f t="shared" si="17"/>
        <v>0</v>
      </c>
      <c r="Q27" s="123">
        <f t="shared" si="17"/>
        <v>0</v>
      </c>
      <c r="R27" s="123">
        <f t="shared" si="17"/>
        <v>0</v>
      </c>
      <c r="S27" s="123">
        <f t="shared" si="17"/>
        <v>0</v>
      </c>
      <c r="T27" s="123">
        <f t="shared" si="17"/>
        <v>0</v>
      </c>
      <c r="U27" s="123">
        <f t="shared" si="17"/>
        <v>0</v>
      </c>
      <c r="V27" s="123">
        <f t="shared" si="17"/>
        <v>0</v>
      </c>
      <c r="W27" s="123">
        <f t="shared" si="17"/>
        <v>0</v>
      </c>
      <c r="X27" s="123">
        <f t="shared" si="17"/>
        <v>0</v>
      </c>
      <c r="Y27" s="123">
        <f t="shared" si="17"/>
        <v>0</v>
      </c>
      <c r="Z27" s="123">
        <f t="shared" si="17"/>
        <v>0</v>
      </c>
      <c r="AA27" s="123">
        <f t="shared" si="17"/>
        <v>0</v>
      </c>
      <c r="AB27" s="123">
        <f t="shared" si="17"/>
        <v>0</v>
      </c>
      <c r="AC27" s="123">
        <f t="shared" si="17"/>
        <v>0</v>
      </c>
      <c r="AD27" s="123">
        <f t="shared" si="17"/>
        <v>0</v>
      </c>
      <c r="AE27" s="124">
        <f t="shared" si="5"/>
        <v>0</v>
      </c>
      <c r="AF27" s="124">
        <f t="shared" si="6"/>
        <v>0</v>
      </c>
      <c r="AG27" s="124">
        <f t="shared" si="7"/>
        <v>0</v>
      </c>
      <c r="AH27" s="124">
        <f t="shared" si="8"/>
        <v>0</v>
      </c>
      <c r="AI27" s="124">
        <f t="shared" si="9"/>
        <v>0</v>
      </c>
      <c r="AJ27" s="124">
        <f t="shared" si="10"/>
        <v>0</v>
      </c>
      <c r="AK27" s="124">
        <f t="shared" si="11"/>
        <v>0</v>
      </c>
      <c r="AL27" s="124">
        <f t="shared" si="12"/>
        <v>0</v>
      </c>
      <c r="AM27" s="124">
        <f t="shared" si="13"/>
        <v>0</v>
      </c>
      <c r="AN27" s="37">
        <f t="shared" si="14"/>
        <v>0</v>
      </c>
      <c r="AO27" s="121">
        <f t="shared" si="15"/>
        <v>19</v>
      </c>
    </row>
    <row r="28" spans="1:41" ht="15.9" customHeight="1">
      <c r="A28" s="11">
        <f t="shared" si="3"/>
        <v>20</v>
      </c>
      <c r="B28" s="292"/>
      <c r="C28" s="369"/>
      <c r="D28" s="370"/>
      <c r="E28" s="242">
        <f>E27</f>
        <v>0</v>
      </c>
      <c r="F28" s="125" t="s">
        <v>211</v>
      </c>
      <c r="G28" s="234">
        <f>100-SUM(G24:G27)</f>
        <v>100</v>
      </c>
      <c r="H28" s="133">
        <v>976</v>
      </c>
      <c r="I28" s="126">
        <f t="shared" si="18"/>
        <v>10.17</v>
      </c>
      <c r="J28" s="126"/>
      <c r="K28" s="127">
        <f t="shared" si="17"/>
        <v>0</v>
      </c>
      <c r="L28" s="127">
        <f t="shared" si="17"/>
        <v>0</v>
      </c>
      <c r="M28" s="127">
        <f t="shared" si="17"/>
        <v>0</v>
      </c>
      <c r="N28" s="127">
        <f t="shared" si="17"/>
        <v>0</v>
      </c>
      <c r="O28" s="127">
        <f t="shared" si="17"/>
        <v>0</v>
      </c>
      <c r="P28" s="127">
        <f t="shared" si="17"/>
        <v>0</v>
      </c>
      <c r="Q28" s="127">
        <f t="shared" si="17"/>
        <v>0</v>
      </c>
      <c r="R28" s="127">
        <f t="shared" si="17"/>
        <v>0</v>
      </c>
      <c r="S28" s="127">
        <f t="shared" si="17"/>
        <v>0</v>
      </c>
      <c r="T28" s="127">
        <f t="shared" si="17"/>
        <v>0</v>
      </c>
      <c r="U28" s="127">
        <f t="shared" si="17"/>
        <v>0</v>
      </c>
      <c r="V28" s="127">
        <f t="shared" si="17"/>
        <v>0</v>
      </c>
      <c r="W28" s="127">
        <f t="shared" si="17"/>
        <v>0</v>
      </c>
      <c r="X28" s="127">
        <f t="shared" si="17"/>
        <v>0</v>
      </c>
      <c r="Y28" s="127">
        <f t="shared" si="17"/>
        <v>0</v>
      </c>
      <c r="Z28" s="127">
        <f t="shared" si="17"/>
        <v>0</v>
      </c>
      <c r="AA28" s="127">
        <f t="shared" si="17"/>
        <v>0</v>
      </c>
      <c r="AB28" s="127">
        <f t="shared" si="17"/>
        <v>0</v>
      </c>
      <c r="AC28" s="127">
        <f t="shared" si="17"/>
        <v>0</v>
      </c>
      <c r="AD28" s="127">
        <f t="shared" si="17"/>
        <v>0</v>
      </c>
      <c r="AE28" s="128">
        <f t="shared" si="5"/>
        <v>0</v>
      </c>
      <c r="AF28" s="128">
        <f t="shared" si="6"/>
        <v>0</v>
      </c>
      <c r="AG28" s="128">
        <f t="shared" si="7"/>
        <v>0</v>
      </c>
      <c r="AH28" s="128">
        <f t="shared" si="8"/>
        <v>0</v>
      </c>
      <c r="AI28" s="128">
        <f t="shared" si="9"/>
        <v>0</v>
      </c>
      <c r="AJ28" s="128">
        <f t="shared" si="10"/>
        <v>0</v>
      </c>
      <c r="AK28" s="128">
        <f t="shared" si="11"/>
        <v>0</v>
      </c>
      <c r="AL28" s="128">
        <f t="shared" si="12"/>
        <v>0</v>
      </c>
      <c r="AM28" s="128">
        <f t="shared" si="13"/>
        <v>0</v>
      </c>
      <c r="AN28" s="129">
        <f t="shared" si="14"/>
        <v>0</v>
      </c>
      <c r="AO28" s="121">
        <f t="shared" si="15"/>
        <v>20</v>
      </c>
    </row>
    <row r="29" spans="1:41" ht="15.9" customHeight="1">
      <c r="A29" s="11">
        <f t="shared" si="3"/>
        <v>21</v>
      </c>
      <c r="B29" s="292"/>
      <c r="C29" s="291" t="s">
        <v>69</v>
      </c>
      <c r="D29" s="291" t="s">
        <v>212</v>
      </c>
      <c r="E29" s="226">
        <v>4</v>
      </c>
      <c r="F29" s="116" t="s">
        <v>207</v>
      </c>
      <c r="G29" s="30">
        <v>3</v>
      </c>
      <c r="H29" s="32">
        <v>596</v>
      </c>
      <c r="I29" s="130">
        <f t="shared" si="18"/>
        <v>10.17</v>
      </c>
      <c r="J29" s="228">
        <v>30</v>
      </c>
      <c r="K29" s="237">
        <v>50</v>
      </c>
      <c r="L29" s="237">
        <v>50</v>
      </c>
      <c r="M29" s="237">
        <v>50</v>
      </c>
      <c r="N29" s="237">
        <v>50</v>
      </c>
      <c r="O29" s="237">
        <v>50</v>
      </c>
      <c r="P29" s="237">
        <v>50</v>
      </c>
      <c r="Q29" s="237">
        <v>50</v>
      </c>
      <c r="R29" s="237">
        <v>50</v>
      </c>
      <c r="S29" s="237">
        <v>50</v>
      </c>
      <c r="T29" s="237">
        <v>50</v>
      </c>
      <c r="U29" s="237">
        <v>12</v>
      </c>
      <c r="V29" s="237">
        <v>12</v>
      </c>
      <c r="W29" s="237">
        <v>12</v>
      </c>
      <c r="X29" s="237">
        <v>12</v>
      </c>
      <c r="Y29" s="237">
        <v>12</v>
      </c>
      <c r="Z29" s="237">
        <v>12</v>
      </c>
      <c r="AA29" s="237">
        <v>12</v>
      </c>
      <c r="AB29" s="237">
        <v>12</v>
      </c>
      <c r="AC29" s="237">
        <v>12</v>
      </c>
      <c r="AD29" s="237">
        <v>12</v>
      </c>
      <c r="AE29" s="131">
        <f t="shared" si="5"/>
        <v>130</v>
      </c>
      <c r="AF29" s="131">
        <f t="shared" si="6"/>
        <v>130</v>
      </c>
      <c r="AG29" s="131">
        <f t="shared" si="7"/>
        <v>130</v>
      </c>
      <c r="AH29" s="131">
        <f t="shared" si="8"/>
        <v>130</v>
      </c>
      <c r="AI29" s="131">
        <f t="shared" si="9"/>
        <v>130</v>
      </c>
      <c r="AJ29" s="131">
        <f t="shared" si="10"/>
        <v>130</v>
      </c>
      <c r="AK29" s="131">
        <f t="shared" si="11"/>
        <v>130</v>
      </c>
      <c r="AL29" s="131">
        <f t="shared" si="12"/>
        <v>130</v>
      </c>
      <c r="AM29" s="131">
        <f t="shared" si="13"/>
        <v>130</v>
      </c>
      <c r="AN29" s="33">
        <f t="shared" si="14"/>
        <v>130</v>
      </c>
      <c r="AO29" s="121">
        <f t="shared" si="15"/>
        <v>21</v>
      </c>
    </row>
    <row r="30" spans="1:41" ht="15.9" customHeight="1">
      <c r="A30" s="11">
        <f t="shared" si="3"/>
        <v>22</v>
      </c>
      <c r="B30" s="292"/>
      <c r="C30" s="292"/>
      <c r="D30" s="292"/>
      <c r="E30" s="121">
        <f>E29</f>
        <v>4</v>
      </c>
      <c r="F30" s="121" t="s">
        <v>208</v>
      </c>
      <c r="G30" s="34">
        <v>10</v>
      </c>
      <c r="H30" s="36">
        <v>665</v>
      </c>
      <c r="I30" s="122">
        <f t="shared" si="18"/>
        <v>10.17</v>
      </c>
      <c r="J30" s="122">
        <f t="shared" si="18"/>
        <v>30</v>
      </c>
      <c r="K30" s="123">
        <f t="shared" si="18"/>
        <v>50</v>
      </c>
      <c r="L30" s="123">
        <f t="shared" si="18"/>
        <v>50</v>
      </c>
      <c r="M30" s="123">
        <f t="shared" si="18"/>
        <v>50</v>
      </c>
      <c r="N30" s="123">
        <f t="shared" si="18"/>
        <v>50</v>
      </c>
      <c r="O30" s="123">
        <f t="shared" si="18"/>
        <v>50</v>
      </c>
      <c r="P30" s="123">
        <f t="shared" si="18"/>
        <v>50</v>
      </c>
      <c r="Q30" s="123">
        <f t="shared" si="18"/>
        <v>50</v>
      </c>
      <c r="R30" s="123">
        <f t="shared" si="18"/>
        <v>50</v>
      </c>
      <c r="S30" s="123">
        <f t="shared" si="18"/>
        <v>50</v>
      </c>
      <c r="T30" s="123">
        <f t="shared" si="18"/>
        <v>50</v>
      </c>
      <c r="U30" s="123">
        <f t="shared" si="18"/>
        <v>12</v>
      </c>
      <c r="V30" s="123">
        <f t="shared" si="18"/>
        <v>12</v>
      </c>
      <c r="W30" s="123">
        <f t="shared" si="18"/>
        <v>12</v>
      </c>
      <c r="X30" s="123">
        <f t="shared" si="18"/>
        <v>12</v>
      </c>
      <c r="Y30" s="123">
        <f t="shared" ref="Y30:AD30" si="19">Y29</f>
        <v>12</v>
      </c>
      <c r="Z30" s="123">
        <f t="shared" si="19"/>
        <v>12</v>
      </c>
      <c r="AA30" s="123">
        <f t="shared" si="19"/>
        <v>12</v>
      </c>
      <c r="AB30" s="123">
        <f t="shared" si="19"/>
        <v>12</v>
      </c>
      <c r="AC30" s="123">
        <f t="shared" si="19"/>
        <v>12</v>
      </c>
      <c r="AD30" s="123">
        <f t="shared" si="19"/>
        <v>12</v>
      </c>
      <c r="AE30" s="124">
        <f t="shared" si="5"/>
        <v>486</v>
      </c>
      <c r="AF30" s="124">
        <f t="shared" si="6"/>
        <v>486</v>
      </c>
      <c r="AG30" s="124">
        <f t="shared" si="7"/>
        <v>486</v>
      </c>
      <c r="AH30" s="124">
        <f t="shared" si="8"/>
        <v>486</v>
      </c>
      <c r="AI30" s="124">
        <f t="shared" si="9"/>
        <v>486</v>
      </c>
      <c r="AJ30" s="124">
        <f t="shared" si="10"/>
        <v>486</v>
      </c>
      <c r="AK30" s="124">
        <f t="shared" si="11"/>
        <v>486</v>
      </c>
      <c r="AL30" s="124">
        <f t="shared" si="12"/>
        <v>486</v>
      </c>
      <c r="AM30" s="124">
        <f t="shared" si="13"/>
        <v>486</v>
      </c>
      <c r="AN30" s="37">
        <f t="shared" si="14"/>
        <v>486</v>
      </c>
      <c r="AO30" s="121">
        <f t="shared" si="15"/>
        <v>22</v>
      </c>
    </row>
    <row r="31" spans="1:41" ht="15.9" customHeight="1">
      <c r="A31" s="11">
        <f t="shared" si="3"/>
        <v>23</v>
      </c>
      <c r="B31" s="292"/>
      <c r="C31" s="292"/>
      <c r="D31" s="292"/>
      <c r="E31" s="121">
        <f>E30</f>
        <v>4</v>
      </c>
      <c r="F31" s="121" t="s">
        <v>209</v>
      </c>
      <c r="G31" s="34">
        <v>31</v>
      </c>
      <c r="H31" s="36">
        <v>737</v>
      </c>
      <c r="I31" s="122">
        <f t="shared" si="18"/>
        <v>10.17</v>
      </c>
      <c r="J31" s="122">
        <f t="shared" si="18"/>
        <v>30</v>
      </c>
      <c r="K31" s="123">
        <f t="shared" si="18"/>
        <v>50</v>
      </c>
      <c r="L31" s="123">
        <f t="shared" si="18"/>
        <v>50</v>
      </c>
      <c r="M31" s="123">
        <f t="shared" si="18"/>
        <v>50</v>
      </c>
      <c r="N31" s="123">
        <f t="shared" si="18"/>
        <v>50</v>
      </c>
      <c r="O31" s="123">
        <f t="shared" si="18"/>
        <v>50</v>
      </c>
      <c r="P31" s="123">
        <f t="shared" si="18"/>
        <v>50</v>
      </c>
      <c r="Q31" s="123">
        <f t="shared" si="18"/>
        <v>50</v>
      </c>
      <c r="R31" s="123">
        <f t="shared" si="18"/>
        <v>50</v>
      </c>
      <c r="S31" s="123">
        <f t="shared" si="18"/>
        <v>50</v>
      </c>
      <c r="T31" s="123">
        <f t="shared" si="18"/>
        <v>50</v>
      </c>
      <c r="U31" s="123">
        <f t="shared" si="18"/>
        <v>12</v>
      </c>
      <c r="V31" s="123">
        <f t="shared" si="18"/>
        <v>12</v>
      </c>
      <c r="W31" s="123">
        <f t="shared" si="18"/>
        <v>12</v>
      </c>
      <c r="X31" s="123">
        <f t="shared" si="18"/>
        <v>12</v>
      </c>
      <c r="Y31" s="123">
        <f t="shared" ref="Y31:AD31" si="20">Y30</f>
        <v>12</v>
      </c>
      <c r="Z31" s="123">
        <f t="shared" si="20"/>
        <v>12</v>
      </c>
      <c r="AA31" s="123">
        <f t="shared" si="20"/>
        <v>12</v>
      </c>
      <c r="AB31" s="123">
        <f t="shared" si="20"/>
        <v>12</v>
      </c>
      <c r="AC31" s="123">
        <f t="shared" si="20"/>
        <v>12</v>
      </c>
      <c r="AD31" s="123">
        <f t="shared" si="20"/>
        <v>12</v>
      </c>
      <c r="AE31" s="124">
        <f t="shared" si="5"/>
        <v>1672</v>
      </c>
      <c r="AF31" s="124">
        <f t="shared" si="6"/>
        <v>1672</v>
      </c>
      <c r="AG31" s="124">
        <f t="shared" si="7"/>
        <v>1672</v>
      </c>
      <c r="AH31" s="124">
        <f t="shared" si="8"/>
        <v>1672</v>
      </c>
      <c r="AI31" s="124">
        <f t="shared" si="9"/>
        <v>1672</v>
      </c>
      <c r="AJ31" s="124">
        <f t="shared" si="10"/>
        <v>1672</v>
      </c>
      <c r="AK31" s="124">
        <f t="shared" si="11"/>
        <v>1672</v>
      </c>
      <c r="AL31" s="124">
        <f t="shared" si="12"/>
        <v>1672</v>
      </c>
      <c r="AM31" s="124">
        <f t="shared" si="13"/>
        <v>1672</v>
      </c>
      <c r="AN31" s="37">
        <f t="shared" si="14"/>
        <v>1672</v>
      </c>
      <c r="AO31" s="121">
        <f t="shared" si="15"/>
        <v>23</v>
      </c>
    </row>
    <row r="32" spans="1:41" ht="15.9" customHeight="1">
      <c r="A32" s="11">
        <f t="shared" si="3"/>
        <v>24</v>
      </c>
      <c r="B32" s="292"/>
      <c r="C32" s="292"/>
      <c r="D32" s="292"/>
      <c r="E32" s="121">
        <f>E31</f>
        <v>4</v>
      </c>
      <c r="F32" s="121" t="s">
        <v>210</v>
      </c>
      <c r="G32" s="34">
        <v>34</v>
      </c>
      <c r="H32" s="36">
        <v>806</v>
      </c>
      <c r="I32" s="122">
        <f t="shared" si="18"/>
        <v>10.17</v>
      </c>
      <c r="J32" s="122">
        <f t="shared" si="18"/>
        <v>30</v>
      </c>
      <c r="K32" s="123">
        <f t="shared" si="18"/>
        <v>50</v>
      </c>
      <c r="L32" s="123">
        <f t="shared" si="18"/>
        <v>50</v>
      </c>
      <c r="M32" s="123">
        <f t="shared" si="18"/>
        <v>50</v>
      </c>
      <c r="N32" s="123">
        <f t="shared" si="18"/>
        <v>50</v>
      </c>
      <c r="O32" s="123">
        <f t="shared" si="18"/>
        <v>50</v>
      </c>
      <c r="P32" s="123">
        <f t="shared" si="18"/>
        <v>50</v>
      </c>
      <c r="Q32" s="123">
        <f t="shared" si="18"/>
        <v>50</v>
      </c>
      <c r="R32" s="123">
        <f t="shared" si="18"/>
        <v>50</v>
      </c>
      <c r="S32" s="123">
        <f t="shared" si="18"/>
        <v>50</v>
      </c>
      <c r="T32" s="123">
        <f t="shared" si="18"/>
        <v>50</v>
      </c>
      <c r="U32" s="123">
        <f t="shared" si="18"/>
        <v>12</v>
      </c>
      <c r="V32" s="123">
        <f t="shared" si="18"/>
        <v>12</v>
      </c>
      <c r="W32" s="123">
        <f t="shared" si="18"/>
        <v>12</v>
      </c>
      <c r="X32" s="123">
        <f t="shared" si="18"/>
        <v>12</v>
      </c>
      <c r="Y32" s="123">
        <f t="shared" ref="Y32:AD32" si="21">Y31</f>
        <v>12</v>
      </c>
      <c r="Z32" s="123">
        <f t="shared" si="21"/>
        <v>12</v>
      </c>
      <c r="AA32" s="123">
        <f t="shared" si="21"/>
        <v>12</v>
      </c>
      <c r="AB32" s="123">
        <f t="shared" si="21"/>
        <v>12</v>
      </c>
      <c r="AC32" s="123">
        <f t="shared" si="21"/>
        <v>12</v>
      </c>
      <c r="AD32" s="123">
        <f t="shared" si="21"/>
        <v>12</v>
      </c>
      <c r="AE32" s="124">
        <f t="shared" si="5"/>
        <v>2006</v>
      </c>
      <c r="AF32" s="124">
        <f t="shared" si="6"/>
        <v>2006</v>
      </c>
      <c r="AG32" s="124">
        <f t="shared" si="7"/>
        <v>2006</v>
      </c>
      <c r="AH32" s="124">
        <f t="shared" si="8"/>
        <v>2006</v>
      </c>
      <c r="AI32" s="124">
        <f t="shared" si="9"/>
        <v>2006</v>
      </c>
      <c r="AJ32" s="124">
        <f t="shared" si="10"/>
        <v>2006</v>
      </c>
      <c r="AK32" s="124">
        <f t="shared" si="11"/>
        <v>2006</v>
      </c>
      <c r="AL32" s="124">
        <f t="shared" si="12"/>
        <v>2006</v>
      </c>
      <c r="AM32" s="124">
        <f t="shared" si="13"/>
        <v>2006</v>
      </c>
      <c r="AN32" s="37">
        <f t="shared" si="14"/>
        <v>2006</v>
      </c>
      <c r="AO32" s="121">
        <f t="shared" si="15"/>
        <v>24</v>
      </c>
    </row>
    <row r="33" spans="1:41" ht="15.9" customHeight="1">
      <c r="A33" s="11">
        <f t="shared" si="3"/>
        <v>25</v>
      </c>
      <c r="B33" s="292"/>
      <c r="C33" s="292"/>
      <c r="D33" s="364"/>
      <c r="E33" s="125">
        <f>E32</f>
        <v>4</v>
      </c>
      <c r="F33" s="125" t="s">
        <v>211</v>
      </c>
      <c r="G33" s="126">
        <f>100-SUM(G29:G32)</f>
        <v>22</v>
      </c>
      <c r="H33" s="133">
        <v>874</v>
      </c>
      <c r="I33" s="126">
        <f t="shared" si="18"/>
        <v>10.17</v>
      </c>
      <c r="J33" s="126">
        <f t="shared" si="18"/>
        <v>30</v>
      </c>
      <c r="K33" s="127">
        <f t="shared" si="18"/>
        <v>50</v>
      </c>
      <c r="L33" s="127">
        <f t="shared" si="18"/>
        <v>50</v>
      </c>
      <c r="M33" s="127">
        <f t="shared" si="18"/>
        <v>50</v>
      </c>
      <c r="N33" s="127">
        <f t="shared" si="18"/>
        <v>50</v>
      </c>
      <c r="O33" s="127">
        <f t="shared" si="18"/>
        <v>50</v>
      </c>
      <c r="P33" s="127">
        <f t="shared" si="18"/>
        <v>50</v>
      </c>
      <c r="Q33" s="127">
        <f t="shared" si="18"/>
        <v>50</v>
      </c>
      <c r="R33" s="127">
        <f t="shared" si="18"/>
        <v>50</v>
      </c>
      <c r="S33" s="127">
        <f t="shared" si="18"/>
        <v>50</v>
      </c>
      <c r="T33" s="127">
        <f t="shared" si="18"/>
        <v>50</v>
      </c>
      <c r="U33" s="127">
        <f t="shared" si="18"/>
        <v>12</v>
      </c>
      <c r="V33" s="127">
        <f t="shared" si="18"/>
        <v>12</v>
      </c>
      <c r="W33" s="127">
        <f t="shared" si="18"/>
        <v>12</v>
      </c>
      <c r="X33" s="127">
        <f t="shared" si="18"/>
        <v>12</v>
      </c>
      <c r="Y33" s="127">
        <f t="shared" ref="Y33:AD33" si="22">Y32</f>
        <v>12</v>
      </c>
      <c r="Z33" s="127">
        <f t="shared" si="22"/>
        <v>12</v>
      </c>
      <c r="AA33" s="127">
        <f t="shared" si="22"/>
        <v>12</v>
      </c>
      <c r="AB33" s="127">
        <f t="shared" si="22"/>
        <v>12</v>
      </c>
      <c r="AC33" s="127">
        <f t="shared" si="22"/>
        <v>12</v>
      </c>
      <c r="AD33" s="127">
        <f t="shared" si="22"/>
        <v>12</v>
      </c>
      <c r="AE33" s="128">
        <f t="shared" si="5"/>
        <v>1407</v>
      </c>
      <c r="AF33" s="128">
        <f t="shared" si="6"/>
        <v>1407</v>
      </c>
      <c r="AG33" s="128">
        <f t="shared" si="7"/>
        <v>1407</v>
      </c>
      <c r="AH33" s="128">
        <f t="shared" si="8"/>
        <v>1407</v>
      </c>
      <c r="AI33" s="128">
        <f t="shared" si="9"/>
        <v>1407</v>
      </c>
      <c r="AJ33" s="128">
        <f t="shared" si="10"/>
        <v>1407</v>
      </c>
      <c r="AK33" s="128">
        <f t="shared" si="11"/>
        <v>1407</v>
      </c>
      <c r="AL33" s="128">
        <f t="shared" si="12"/>
        <v>1407</v>
      </c>
      <c r="AM33" s="128">
        <f t="shared" si="13"/>
        <v>1407</v>
      </c>
      <c r="AN33" s="129">
        <f t="shared" si="14"/>
        <v>1407</v>
      </c>
      <c r="AO33" s="121">
        <f t="shared" si="15"/>
        <v>25</v>
      </c>
    </row>
    <row r="34" spans="1:41" ht="15.9" customHeight="1">
      <c r="A34" s="11">
        <f t="shared" si="3"/>
        <v>26</v>
      </c>
      <c r="B34" s="292"/>
      <c r="C34" s="292"/>
      <c r="D34" s="291" t="s">
        <v>213</v>
      </c>
      <c r="E34" s="243"/>
      <c r="F34" s="116" t="s">
        <v>207</v>
      </c>
      <c r="G34" s="232"/>
      <c r="H34" s="32">
        <v>596</v>
      </c>
      <c r="I34" s="130">
        <f t="shared" si="18"/>
        <v>10.17</v>
      </c>
      <c r="J34" s="228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131">
        <f t="shared" si="5"/>
        <v>0</v>
      </c>
      <c r="AF34" s="131">
        <f t="shared" si="6"/>
        <v>0</v>
      </c>
      <c r="AG34" s="131">
        <f t="shared" si="7"/>
        <v>0</v>
      </c>
      <c r="AH34" s="131">
        <f t="shared" si="8"/>
        <v>0</v>
      </c>
      <c r="AI34" s="131">
        <f t="shared" si="9"/>
        <v>0</v>
      </c>
      <c r="AJ34" s="131">
        <f t="shared" si="10"/>
        <v>0</v>
      </c>
      <c r="AK34" s="131">
        <f t="shared" si="11"/>
        <v>0</v>
      </c>
      <c r="AL34" s="131">
        <f t="shared" si="12"/>
        <v>0</v>
      </c>
      <c r="AM34" s="131">
        <f t="shared" si="13"/>
        <v>0</v>
      </c>
      <c r="AN34" s="33">
        <f t="shared" si="14"/>
        <v>0</v>
      </c>
      <c r="AO34" s="121">
        <f t="shared" si="15"/>
        <v>26</v>
      </c>
    </row>
    <row r="35" spans="1:41" ht="15.9" customHeight="1">
      <c r="A35" s="11">
        <f t="shared" si="3"/>
        <v>27</v>
      </c>
      <c r="B35" s="292"/>
      <c r="C35" s="292"/>
      <c r="D35" s="292"/>
      <c r="E35" s="241">
        <f>E34</f>
        <v>0</v>
      </c>
      <c r="F35" s="121" t="s">
        <v>208</v>
      </c>
      <c r="G35" s="233"/>
      <c r="H35" s="36">
        <v>665</v>
      </c>
      <c r="I35" s="122">
        <f t="shared" si="18"/>
        <v>10.17</v>
      </c>
      <c r="J35" s="134">
        <f t="shared" ref="J35" si="23">J34</f>
        <v>0</v>
      </c>
      <c r="K35" s="123">
        <f t="shared" si="17"/>
        <v>0</v>
      </c>
      <c r="L35" s="123">
        <f t="shared" si="17"/>
        <v>0</v>
      </c>
      <c r="M35" s="123">
        <f t="shared" si="17"/>
        <v>0</v>
      </c>
      <c r="N35" s="123">
        <f t="shared" si="17"/>
        <v>0</v>
      </c>
      <c r="O35" s="123">
        <f t="shared" si="17"/>
        <v>0</v>
      </c>
      <c r="P35" s="123">
        <f t="shared" si="17"/>
        <v>0</v>
      </c>
      <c r="Q35" s="123">
        <f t="shared" si="17"/>
        <v>0</v>
      </c>
      <c r="R35" s="123">
        <f t="shared" si="17"/>
        <v>0</v>
      </c>
      <c r="S35" s="123">
        <f t="shared" si="17"/>
        <v>0</v>
      </c>
      <c r="T35" s="123">
        <f t="shared" si="17"/>
        <v>0</v>
      </c>
      <c r="U35" s="123">
        <f t="shared" si="17"/>
        <v>0</v>
      </c>
      <c r="V35" s="123">
        <f t="shared" si="17"/>
        <v>0</v>
      </c>
      <c r="W35" s="123">
        <f t="shared" si="17"/>
        <v>0</v>
      </c>
      <c r="X35" s="123">
        <f t="shared" si="17"/>
        <v>0</v>
      </c>
      <c r="Y35" s="123">
        <f t="shared" si="17"/>
        <v>0</v>
      </c>
      <c r="Z35" s="123">
        <f t="shared" si="17"/>
        <v>0</v>
      </c>
      <c r="AA35" s="123">
        <f t="shared" si="17"/>
        <v>0</v>
      </c>
      <c r="AB35" s="123">
        <f t="shared" si="17"/>
        <v>0</v>
      </c>
      <c r="AC35" s="123">
        <f t="shared" si="17"/>
        <v>0</v>
      </c>
      <c r="AD35" s="123">
        <f t="shared" si="17"/>
        <v>0</v>
      </c>
      <c r="AE35" s="124">
        <f t="shared" si="5"/>
        <v>0</v>
      </c>
      <c r="AF35" s="124">
        <f t="shared" si="6"/>
        <v>0</v>
      </c>
      <c r="AG35" s="124">
        <f t="shared" si="7"/>
        <v>0</v>
      </c>
      <c r="AH35" s="124">
        <f t="shared" si="8"/>
        <v>0</v>
      </c>
      <c r="AI35" s="124">
        <f t="shared" si="9"/>
        <v>0</v>
      </c>
      <c r="AJ35" s="124">
        <f t="shared" si="10"/>
        <v>0</v>
      </c>
      <c r="AK35" s="124">
        <f t="shared" si="11"/>
        <v>0</v>
      </c>
      <c r="AL35" s="124">
        <f t="shared" si="12"/>
        <v>0</v>
      </c>
      <c r="AM35" s="124">
        <f t="shared" si="13"/>
        <v>0</v>
      </c>
      <c r="AN35" s="37">
        <f t="shared" si="14"/>
        <v>0</v>
      </c>
      <c r="AO35" s="121">
        <f t="shared" si="15"/>
        <v>27</v>
      </c>
    </row>
    <row r="36" spans="1:41" ht="15.9" customHeight="1">
      <c r="A36" s="11">
        <f t="shared" si="3"/>
        <v>28</v>
      </c>
      <c r="B36" s="292"/>
      <c r="C36" s="292"/>
      <c r="D36" s="292"/>
      <c r="E36" s="241">
        <f>E35</f>
        <v>0</v>
      </c>
      <c r="F36" s="121" t="s">
        <v>209</v>
      </c>
      <c r="G36" s="233"/>
      <c r="H36" s="36">
        <v>737</v>
      </c>
      <c r="I36" s="122">
        <f t="shared" si="18"/>
        <v>10.17</v>
      </c>
      <c r="J36" s="134">
        <f t="shared" ref="J36" si="24">J35</f>
        <v>0</v>
      </c>
      <c r="K36" s="123">
        <f t="shared" si="17"/>
        <v>0</v>
      </c>
      <c r="L36" s="123">
        <f t="shared" si="17"/>
        <v>0</v>
      </c>
      <c r="M36" s="123">
        <f t="shared" si="17"/>
        <v>0</v>
      </c>
      <c r="N36" s="123">
        <f t="shared" si="17"/>
        <v>0</v>
      </c>
      <c r="O36" s="123">
        <f t="shared" si="17"/>
        <v>0</v>
      </c>
      <c r="P36" s="123">
        <f t="shared" si="17"/>
        <v>0</v>
      </c>
      <c r="Q36" s="123">
        <f t="shared" si="17"/>
        <v>0</v>
      </c>
      <c r="R36" s="123">
        <f t="shared" si="17"/>
        <v>0</v>
      </c>
      <c r="S36" s="123">
        <f t="shared" si="17"/>
        <v>0</v>
      </c>
      <c r="T36" s="123">
        <f t="shared" si="17"/>
        <v>0</v>
      </c>
      <c r="U36" s="123">
        <f t="shared" si="17"/>
        <v>0</v>
      </c>
      <c r="V36" s="123">
        <f t="shared" si="17"/>
        <v>0</v>
      </c>
      <c r="W36" s="123">
        <f t="shared" si="17"/>
        <v>0</v>
      </c>
      <c r="X36" s="123">
        <f t="shared" si="17"/>
        <v>0</v>
      </c>
      <c r="Y36" s="123">
        <f t="shared" si="17"/>
        <v>0</v>
      </c>
      <c r="Z36" s="123">
        <f t="shared" si="17"/>
        <v>0</v>
      </c>
      <c r="AA36" s="123">
        <f t="shared" si="17"/>
        <v>0</v>
      </c>
      <c r="AB36" s="123">
        <f t="shared" si="17"/>
        <v>0</v>
      </c>
      <c r="AC36" s="123">
        <f t="shared" si="17"/>
        <v>0</v>
      </c>
      <c r="AD36" s="123">
        <f t="shared" si="17"/>
        <v>0</v>
      </c>
      <c r="AE36" s="124">
        <f t="shared" si="5"/>
        <v>0</v>
      </c>
      <c r="AF36" s="124">
        <f t="shared" si="6"/>
        <v>0</v>
      </c>
      <c r="AG36" s="124">
        <f t="shared" si="7"/>
        <v>0</v>
      </c>
      <c r="AH36" s="124">
        <f t="shared" si="8"/>
        <v>0</v>
      </c>
      <c r="AI36" s="124">
        <f t="shared" si="9"/>
        <v>0</v>
      </c>
      <c r="AJ36" s="124">
        <f t="shared" si="10"/>
        <v>0</v>
      </c>
      <c r="AK36" s="124">
        <f t="shared" si="11"/>
        <v>0</v>
      </c>
      <c r="AL36" s="124">
        <f t="shared" si="12"/>
        <v>0</v>
      </c>
      <c r="AM36" s="124">
        <f t="shared" si="13"/>
        <v>0</v>
      </c>
      <c r="AN36" s="37">
        <f t="shared" si="14"/>
        <v>0</v>
      </c>
      <c r="AO36" s="121">
        <f t="shared" si="15"/>
        <v>28</v>
      </c>
    </row>
    <row r="37" spans="1:41" ht="15.9" customHeight="1">
      <c r="A37" s="11">
        <f t="shared" si="3"/>
        <v>29</v>
      </c>
      <c r="B37" s="292"/>
      <c r="C37" s="292"/>
      <c r="D37" s="292"/>
      <c r="E37" s="241">
        <f>E36</f>
        <v>0</v>
      </c>
      <c r="F37" s="121" t="s">
        <v>210</v>
      </c>
      <c r="G37" s="233"/>
      <c r="H37" s="36">
        <v>806</v>
      </c>
      <c r="I37" s="122">
        <f t="shared" si="18"/>
        <v>10.17</v>
      </c>
      <c r="J37" s="134">
        <f t="shared" ref="J37" si="25">J36</f>
        <v>0</v>
      </c>
      <c r="K37" s="123">
        <f t="shared" si="17"/>
        <v>0</v>
      </c>
      <c r="L37" s="123">
        <f t="shared" si="17"/>
        <v>0</v>
      </c>
      <c r="M37" s="123">
        <f t="shared" si="17"/>
        <v>0</v>
      </c>
      <c r="N37" s="123">
        <f t="shared" si="17"/>
        <v>0</v>
      </c>
      <c r="O37" s="123">
        <f t="shared" si="17"/>
        <v>0</v>
      </c>
      <c r="P37" s="123">
        <f t="shared" si="17"/>
        <v>0</v>
      </c>
      <c r="Q37" s="123">
        <f t="shared" si="17"/>
        <v>0</v>
      </c>
      <c r="R37" s="123">
        <f t="shared" si="17"/>
        <v>0</v>
      </c>
      <c r="S37" s="123">
        <f t="shared" si="17"/>
        <v>0</v>
      </c>
      <c r="T37" s="123">
        <f t="shared" si="17"/>
        <v>0</v>
      </c>
      <c r="U37" s="123">
        <f t="shared" si="17"/>
        <v>0</v>
      </c>
      <c r="V37" s="123">
        <f t="shared" si="17"/>
        <v>0</v>
      </c>
      <c r="W37" s="123">
        <f t="shared" si="17"/>
        <v>0</v>
      </c>
      <c r="X37" s="123">
        <f t="shared" si="17"/>
        <v>0</v>
      </c>
      <c r="Y37" s="123">
        <f t="shared" si="17"/>
        <v>0</v>
      </c>
      <c r="Z37" s="123">
        <f t="shared" ref="Z37:AD38" si="26">Z36</f>
        <v>0</v>
      </c>
      <c r="AA37" s="123">
        <f t="shared" si="26"/>
        <v>0</v>
      </c>
      <c r="AB37" s="123">
        <f t="shared" si="26"/>
        <v>0</v>
      </c>
      <c r="AC37" s="123">
        <f t="shared" si="26"/>
        <v>0</v>
      </c>
      <c r="AD37" s="123">
        <f t="shared" si="26"/>
        <v>0</v>
      </c>
      <c r="AE37" s="124">
        <f t="shared" si="5"/>
        <v>0</v>
      </c>
      <c r="AF37" s="124">
        <f t="shared" si="6"/>
        <v>0</v>
      </c>
      <c r="AG37" s="124">
        <f t="shared" si="7"/>
        <v>0</v>
      </c>
      <c r="AH37" s="124">
        <f t="shared" si="8"/>
        <v>0</v>
      </c>
      <c r="AI37" s="124">
        <f t="shared" si="9"/>
        <v>0</v>
      </c>
      <c r="AJ37" s="124">
        <f t="shared" si="10"/>
        <v>0</v>
      </c>
      <c r="AK37" s="124">
        <f t="shared" si="11"/>
        <v>0</v>
      </c>
      <c r="AL37" s="124">
        <f t="shared" si="12"/>
        <v>0</v>
      </c>
      <c r="AM37" s="124">
        <f t="shared" si="13"/>
        <v>0</v>
      </c>
      <c r="AN37" s="37">
        <f t="shared" si="14"/>
        <v>0</v>
      </c>
      <c r="AO37" s="121">
        <f t="shared" si="15"/>
        <v>29</v>
      </c>
    </row>
    <row r="38" spans="1:41" ht="15.9" customHeight="1">
      <c r="A38" s="11">
        <f t="shared" si="3"/>
        <v>30</v>
      </c>
      <c r="B38" s="364"/>
      <c r="C38" s="364"/>
      <c r="D38" s="364"/>
      <c r="E38" s="242">
        <f>E37</f>
        <v>0</v>
      </c>
      <c r="F38" s="125" t="s">
        <v>211</v>
      </c>
      <c r="G38" s="234">
        <f>100-SUM(G34:G37)</f>
        <v>100</v>
      </c>
      <c r="H38" s="133">
        <v>874</v>
      </c>
      <c r="I38" s="126">
        <f t="shared" si="18"/>
        <v>10.17</v>
      </c>
      <c r="J38" s="136">
        <f t="shared" ref="J38" si="27">J37</f>
        <v>0</v>
      </c>
      <c r="K38" s="127">
        <f t="shared" ref="K38:Y38" si="28">K37</f>
        <v>0</v>
      </c>
      <c r="L38" s="127">
        <f t="shared" si="28"/>
        <v>0</v>
      </c>
      <c r="M38" s="127">
        <f t="shared" si="28"/>
        <v>0</v>
      </c>
      <c r="N38" s="127">
        <f t="shared" si="28"/>
        <v>0</v>
      </c>
      <c r="O38" s="127">
        <f t="shared" si="28"/>
        <v>0</v>
      </c>
      <c r="P38" s="127">
        <f t="shared" si="28"/>
        <v>0</v>
      </c>
      <c r="Q38" s="127">
        <f t="shared" si="28"/>
        <v>0</v>
      </c>
      <c r="R38" s="127">
        <f t="shared" si="28"/>
        <v>0</v>
      </c>
      <c r="S38" s="127">
        <f t="shared" si="28"/>
        <v>0</v>
      </c>
      <c r="T38" s="127">
        <f t="shared" si="28"/>
        <v>0</v>
      </c>
      <c r="U38" s="127">
        <f t="shared" si="28"/>
        <v>0</v>
      </c>
      <c r="V38" s="127">
        <f t="shared" si="28"/>
        <v>0</v>
      </c>
      <c r="W38" s="127">
        <f t="shared" si="28"/>
        <v>0</v>
      </c>
      <c r="X38" s="127">
        <f t="shared" si="28"/>
        <v>0</v>
      </c>
      <c r="Y38" s="127">
        <f t="shared" si="28"/>
        <v>0</v>
      </c>
      <c r="Z38" s="127">
        <f t="shared" si="26"/>
        <v>0</v>
      </c>
      <c r="AA38" s="127">
        <f t="shared" si="26"/>
        <v>0</v>
      </c>
      <c r="AB38" s="127">
        <f t="shared" si="26"/>
        <v>0</v>
      </c>
      <c r="AC38" s="127">
        <f t="shared" si="26"/>
        <v>0</v>
      </c>
      <c r="AD38" s="127">
        <f t="shared" si="26"/>
        <v>0</v>
      </c>
      <c r="AE38" s="128">
        <f t="shared" si="5"/>
        <v>0</v>
      </c>
      <c r="AF38" s="128">
        <f t="shared" si="6"/>
        <v>0</v>
      </c>
      <c r="AG38" s="128">
        <f t="shared" si="7"/>
        <v>0</v>
      </c>
      <c r="AH38" s="128">
        <f t="shared" si="8"/>
        <v>0</v>
      </c>
      <c r="AI38" s="128">
        <f t="shared" si="9"/>
        <v>0</v>
      </c>
      <c r="AJ38" s="128">
        <f t="shared" si="10"/>
        <v>0</v>
      </c>
      <c r="AK38" s="128">
        <f t="shared" si="11"/>
        <v>0</v>
      </c>
      <c r="AL38" s="128">
        <f t="shared" si="12"/>
        <v>0</v>
      </c>
      <c r="AM38" s="128">
        <f t="shared" si="13"/>
        <v>0</v>
      </c>
      <c r="AN38" s="129">
        <f t="shared" si="14"/>
        <v>0</v>
      </c>
      <c r="AO38" s="121">
        <f t="shared" si="15"/>
        <v>30</v>
      </c>
    </row>
    <row r="39" spans="1:41" ht="15.9" customHeight="1">
      <c r="A39" s="11">
        <f t="shared" si="3"/>
        <v>31</v>
      </c>
      <c r="B39" s="353" t="s">
        <v>215</v>
      </c>
      <c r="C39" s="371"/>
      <c r="D39" s="372"/>
      <c r="E39" s="226">
        <v>0</v>
      </c>
      <c r="F39" s="116" t="s">
        <v>207</v>
      </c>
      <c r="G39" s="30"/>
      <c r="H39" s="31"/>
      <c r="I39" s="228">
        <v>10.14</v>
      </c>
      <c r="J39" s="228">
        <v>30</v>
      </c>
      <c r="K39" s="132">
        <v>0</v>
      </c>
      <c r="L39" s="132">
        <v>0</v>
      </c>
      <c r="M39" s="132"/>
      <c r="N39" s="132"/>
      <c r="O39" s="132"/>
      <c r="P39" s="132"/>
      <c r="Q39" s="132"/>
      <c r="R39" s="132"/>
      <c r="S39" s="132"/>
      <c r="T39" s="132"/>
      <c r="U39" s="132">
        <v>0</v>
      </c>
      <c r="V39" s="132">
        <v>0</v>
      </c>
      <c r="W39" s="132"/>
      <c r="X39" s="132"/>
      <c r="Y39" s="132"/>
      <c r="Z39" s="132"/>
      <c r="AA39" s="132"/>
      <c r="AB39" s="132"/>
      <c r="AC39" s="132"/>
      <c r="AD39" s="132"/>
      <c r="AE39" s="131">
        <f t="shared" si="5"/>
        <v>0</v>
      </c>
      <c r="AF39" s="131">
        <f t="shared" si="6"/>
        <v>0</v>
      </c>
      <c r="AG39" s="131">
        <f t="shared" si="7"/>
        <v>0</v>
      </c>
      <c r="AH39" s="131">
        <f t="shared" si="8"/>
        <v>0</v>
      </c>
      <c r="AI39" s="131">
        <f t="shared" si="9"/>
        <v>0</v>
      </c>
      <c r="AJ39" s="131">
        <f t="shared" si="10"/>
        <v>0</v>
      </c>
      <c r="AK39" s="131">
        <f t="shared" si="11"/>
        <v>0</v>
      </c>
      <c r="AL39" s="131">
        <f t="shared" si="12"/>
        <v>0</v>
      </c>
      <c r="AM39" s="131">
        <f t="shared" si="13"/>
        <v>0</v>
      </c>
      <c r="AN39" s="33">
        <f t="shared" si="14"/>
        <v>0</v>
      </c>
      <c r="AO39" s="121">
        <f t="shared" si="15"/>
        <v>31</v>
      </c>
    </row>
    <row r="40" spans="1:41" ht="15.9" customHeight="1">
      <c r="A40" s="11">
        <f t="shared" si="3"/>
        <v>32</v>
      </c>
      <c r="B40" s="373"/>
      <c r="C40" s="374"/>
      <c r="D40" s="375"/>
      <c r="E40" s="121">
        <f>E39</f>
        <v>0</v>
      </c>
      <c r="F40" s="121" t="s">
        <v>208</v>
      </c>
      <c r="G40" s="34"/>
      <c r="H40" s="35"/>
      <c r="I40" s="235">
        <f>I39</f>
        <v>10.14</v>
      </c>
      <c r="J40" s="134">
        <f t="shared" ref="J40:AD43" si="29">J39</f>
        <v>30</v>
      </c>
      <c r="K40" s="134">
        <f t="shared" si="29"/>
        <v>0</v>
      </c>
      <c r="L40" s="134">
        <f t="shared" si="29"/>
        <v>0</v>
      </c>
      <c r="M40" s="134">
        <f t="shared" si="29"/>
        <v>0</v>
      </c>
      <c r="N40" s="134">
        <f t="shared" si="29"/>
        <v>0</v>
      </c>
      <c r="O40" s="134">
        <f t="shared" si="29"/>
        <v>0</v>
      </c>
      <c r="P40" s="134">
        <f t="shared" si="29"/>
        <v>0</v>
      </c>
      <c r="Q40" s="134">
        <f t="shared" si="29"/>
        <v>0</v>
      </c>
      <c r="R40" s="134">
        <f t="shared" si="29"/>
        <v>0</v>
      </c>
      <c r="S40" s="134">
        <f t="shared" si="29"/>
        <v>0</v>
      </c>
      <c r="T40" s="134">
        <f t="shared" si="29"/>
        <v>0</v>
      </c>
      <c r="U40" s="134">
        <f t="shared" si="29"/>
        <v>0</v>
      </c>
      <c r="V40" s="134">
        <f t="shared" si="29"/>
        <v>0</v>
      </c>
      <c r="W40" s="134">
        <f t="shared" si="29"/>
        <v>0</v>
      </c>
      <c r="X40" s="134">
        <f t="shared" si="29"/>
        <v>0</v>
      </c>
      <c r="Y40" s="134">
        <f t="shared" si="29"/>
        <v>0</v>
      </c>
      <c r="Z40" s="134">
        <f t="shared" si="29"/>
        <v>0</v>
      </c>
      <c r="AA40" s="134">
        <f t="shared" si="29"/>
        <v>0</v>
      </c>
      <c r="AB40" s="134">
        <f t="shared" si="29"/>
        <v>0</v>
      </c>
      <c r="AC40" s="134">
        <f t="shared" si="29"/>
        <v>0</v>
      </c>
      <c r="AD40" s="134">
        <f t="shared" si="29"/>
        <v>0</v>
      </c>
      <c r="AE40" s="124">
        <f t="shared" si="5"/>
        <v>0</v>
      </c>
      <c r="AF40" s="124">
        <f t="shared" si="6"/>
        <v>0</v>
      </c>
      <c r="AG40" s="124">
        <f t="shared" si="7"/>
        <v>0</v>
      </c>
      <c r="AH40" s="124">
        <f t="shared" si="8"/>
        <v>0</v>
      </c>
      <c r="AI40" s="124">
        <f t="shared" si="9"/>
        <v>0</v>
      </c>
      <c r="AJ40" s="124">
        <f t="shared" si="10"/>
        <v>0</v>
      </c>
      <c r="AK40" s="124">
        <f t="shared" si="11"/>
        <v>0</v>
      </c>
      <c r="AL40" s="124">
        <f t="shared" si="12"/>
        <v>0</v>
      </c>
      <c r="AM40" s="124">
        <f t="shared" si="13"/>
        <v>0</v>
      </c>
      <c r="AN40" s="37">
        <f t="shared" si="14"/>
        <v>0</v>
      </c>
      <c r="AO40" s="121">
        <f t="shared" si="15"/>
        <v>32</v>
      </c>
    </row>
    <row r="41" spans="1:41" ht="15.9" customHeight="1">
      <c r="A41" s="11">
        <f t="shared" si="3"/>
        <v>33</v>
      </c>
      <c r="B41" s="373"/>
      <c r="C41" s="374"/>
      <c r="D41" s="375"/>
      <c r="E41" s="121">
        <f>E40</f>
        <v>0</v>
      </c>
      <c r="F41" s="121" t="s">
        <v>209</v>
      </c>
      <c r="G41" s="34"/>
      <c r="H41" s="35"/>
      <c r="I41" s="235">
        <f>I40</f>
        <v>10.14</v>
      </c>
      <c r="J41" s="134">
        <f t="shared" si="29"/>
        <v>30</v>
      </c>
      <c r="K41" s="134">
        <f t="shared" si="29"/>
        <v>0</v>
      </c>
      <c r="L41" s="134">
        <f t="shared" si="29"/>
        <v>0</v>
      </c>
      <c r="M41" s="134">
        <f t="shared" si="29"/>
        <v>0</v>
      </c>
      <c r="N41" s="134">
        <f t="shared" si="29"/>
        <v>0</v>
      </c>
      <c r="O41" s="134">
        <f t="shared" si="29"/>
        <v>0</v>
      </c>
      <c r="P41" s="134">
        <f t="shared" si="29"/>
        <v>0</v>
      </c>
      <c r="Q41" s="134">
        <f t="shared" si="29"/>
        <v>0</v>
      </c>
      <c r="R41" s="134">
        <f t="shared" si="29"/>
        <v>0</v>
      </c>
      <c r="S41" s="134">
        <f t="shared" si="29"/>
        <v>0</v>
      </c>
      <c r="T41" s="134">
        <f t="shared" si="29"/>
        <v>0</v>
      </c>
      <c r="U41" s="134">
        <f t="shared" si="29"/>
        <v>0</v>
      </c>
      <c r="V41" s="134">
        <f t="shared" si="29"/>
        <v>0</v>
      </c>
      <c r="W41" s="134">
        <f t="shared" si="29"/>
        <v>0</v>
      </c>
      <c r="X41" s="134">
        <f t="shared" si="29"/>
        <v>0</v>
      </c>
      <c r="Y41" s="134">
        <f t="shared" si="29"/>
        <v>0</v>
      </c>
      <c r="Z41" s="134">
        <f t="shared" si="29"/>
        <v>0</v>
      </c>
      <c r="AA41" s="134">
        <f t="shared" si="29"/>
        <v>0</v>
      </c>
      <c r="AB41" s="134">
        <f t="shared" si="29"/>
        <v>0</v>
      </c>
      <c r="AC41" s="134">
        <f t="shared" si="29"/>
        <v>0</v>
      </c>
      <c r="AD41" s="134">
        <f t="shared" si="29"/>
        <v>0</v>
      </c>
      <c r="AE41" s="124">
        <f t="shared" si="5"/>
        <v>0</v>
      </c>
      <c r="AF41" s="124">
        <f t="shared" si="6"/>
        <v>0</v>
      </c>
      <c r="AG41" s="124">
        <f t="shared" si="7"/>
        <v>0</v>
      </c>
      <c r="AH41" s="124">
        <f t="shared" si="8"/>
        <v>0</v>
      </c>
      <c r="AI41" s="124">
        <f t="shared" si="9"/>
        <v>0</v>
      </c>
      <c r="AJ41" s="124">
        <f t="shared" si="10"/>
        <v>0</v>
      </c>
      <c r="AK41" s="124">
        <f t="shared" si="11"/>
        <v>0</v>
      </c>
      <c r="AL41" s="124">
        <f t="shared" si="12"/>
        <v>0</v>
      </c>
      <c r="AM41" s="124">
        <f t="shared" si="13"/>
        <v>0</v>
      </c>
      <c r="AN41" s="37">
        <f t="shared" si="14"/>
        <v>0</v>
      </c>
      <c r="AO41" s="121">
        <f t="shared" si="15"/>
        <v>33</v>
      </c>
    </row>
    <row r="42" spans="1:41" ht="15.9" customHeight="1">
      <c r="A42" s="11">
        <f t="shared" si="3"/>
        <v>34</v>
      </c>
      <c r="B42" s="373"/>
      <c r="C42" s="374"/>
      <c r="D42" s="375"/>
      <c r="E42" s="121">
        <f>E41</f>
        <v>0</v>
      </c>
      <c r="F42" s="121" t="s">
        <v>210</v>
      </c>
      <c r="G42" s="34"/>
      <c r="H42" s="35"/>
      <c r="I42" s="235">
        <f>I41</f>
        <v>10.14</v>
      </c>
      <c r="J42" s="134">
        <f t="shared" si="29"/>
        <v>30</v>
      </c>
      <c r="K42" s="134">
        <f t="shared" si="29"/>
        <v>0</v>
      </c>
      <c r="L42" s="134">
        <f t="shared" si="29"/>
        <v>0</v>
      </c>
      <c r="M42" s="134">
        <f t="shared" si="29"/>
        <v>0</v>
      </c>
      <c r="N42" s="134">
        <f t="shared" si="29"/>
        <v>0</v>
      </c>
      <c r="O42" s="134">
        <f t="shared" si="29"/>
        <v>0</v>
      </c>
      <c r="P42" s="134">
        <f t="shared" si="29"/>
        <v>0</v>
      </c>
      <c r="Q42" s="134">
        <f t="shared" si="29"/>
        <v>0</v>
      </c>
      <c r="R42" s="134">
        <f t="shared" si="29"/>
        <v>0</v>
      </c>
      <c r="S42" s="134">
        <f t="shared" si="29"/>
        <v>0</v>
      </c>
      <c r="T42" s="134">
        <f t="shared" si="29"/>
        <v>0</v>
      </c>
      <c r="U42" s="134">
        <f t="shared" si="29"/>
        <v>0</v>
      </c>
      <c r="V42" s="134">
        <f t="shared" si="29"/>
        <v>0</v>
      </c>
      <c r="W42" s="134">
        <f t="shared" si="29"/>
        <v>0</v>
      </c>
      <c r="X42" s="134">
        <f t="shared" si="29"/>
        <v>0</v>
      </c>
      <c r="Y42" s="134">
        <f t="shared" si="29"/>
        <v>0</v>
      </c>
      <c r="Z42" s="134">
        <f t="shared" si="29"/>
        <v>0</v>
      </c>
      <c r="AA42" s="134">
        <f t="shared" si="29"/>
        <v>0</v>
      </c>
      <c r="AB42" s="134">
        <f t="shared" si="29"/>
        <v>0</v>
      </c>
      <c r="AC42" s="134">
        <f t="shared" si="29"/>
        <v>0</v>
      </c>
      <c r="AD42" s="134">
        <f t="shared" si="29"/>
        <v>0</v>
      </c>
      <c r="AE42" s="124">
        <f t="shared" si="5"/>
        <v>0</v>
      </c>
      <c r="AF42" s="124">
        <f t="shared" si="6"/>
        <v>0</v>
      </c>
      <c r="AG42" s="124">
        <f t="shared" si="7"/>
        <v>0</v>
      </c>
      <c r="AH42" s="124">
        <f t="shared" si="8"/>
        <v>0</v>
      </c>
      <c r="AI42" s="124">
        <f t="shared" si="9"/>
        <v>0</v>
      </c>
      <c r="AJ42" s="124">
        <f t="shared" si="10"/>
        <v>0</v>
      </c>
      <c r="AK42" s="124">
        <f t="shared" si="11"/>
        <v>0</v>
      </c>
      <c r="AL42" s="124">
        <f t="shared" si="12"/>
        <v>0</v>
      </c>
      <c r="AM42" s="124">
        <f t="shared" si="13"/>
        <v>0</v>
      </c>
      <c r="AN42" s="37">
        <f t="shared" si="14"/>
        <v>0</v>
      </c>
      <c r="AO42" s="121">
        <f t="shared" si="15"/>
        <v>34</v>
      </c>
    </row>
    <row r="43" spans="1:41" ht="15.9" customHeight="1">
      <c r="A43" s="11">
        <f t="shared" si="3"/>
        <v>35</v>
      </c>
      <c r="B43" s="376"/>
      <c r="C43" s="377"/>
      <c r="D43" s="378"/>
      <c r="E43" s="125">
        <f>E42</f>
        <v>0</v>
      </c>
      <c r="F43" s="125" t="s">
        <v>211</v>
      </c>
      <c r="G43" s="126">
        <f>100-SUM(G39:G42)</f>
        <v>100</v>
      </c>
      <c r="H43" s="135"/>
      <c r="I43" s="236">
        <f>I42</f>
        <v>10.14</v>
      </c>
      <c r="J43" s="134">
        <f t="shared" si="29"/>
        <v>30</v>
      </c>
      <c r="K43" s="136">
        <f t="shared" si="29"/>
        <v>0</v>
      </c>
      <c r="L43" s="136">
        <f t="shared" si="29"/>
        <v>0</v>
      </c>
      <c r="M43" s="136">
        <f t="shared" si="29"/>
        <v>0</v>
      </c>
      <c r="N43" s="136">
        <f t="shared" si="29"/>
        <v>0</v>
      </c>
      <c r="O43" s="136">
        <f t="shared" si="29"/>
        <v>0</v>
      </c>
      <c r="P43" s="136">
        <f t="shared" si="29"/>
        <v>0</v>
      </c>
      <c r="Q43" s="136">
        <f t="shared" si="29"/>
        <v>0</v>
      </c>
      <c r="R43" s="136">
        <f t="shared" si="29"/>
        <v>0</v>
      </c>
      <c r="S43" s="136">
        <f t="shared" si="29"/>
        <v>0</v>
      </c>
      <c r="T43" s="136">
        <f t="shared" si="29"/>
        <v>0</v>
      </c>
      <c r="U43" s="136">
        <f t="shared" si="29"/>
        <v>0</v>
      </c>
      <c r="V43" s="136">
        <f t="shared" si="29"/>
        <v>0</v>
      </c>
      <c r="W43" s="136">
        <f t="shared" si="29"/>
        <v>0</v>
      </c>
      <c r="X43" s="136">
        <f t="shared" si="29"/>
        <v>0</v>
      </c>
      <c r="Y43" s="136">
        <f t="shared" si="29"/>
        <v>0</v>
      </c>
      <c r="Z43" s="136">
        <f t="shared" si="29"/>
        <v>0</v>
      </c>
      <c r="AA43" s="136">
        <f t="shared" si="29"/>
        <v>0</v>
      </c>
      <c r="AB43" s="136">
        <f t="shared" si="29"/>
        <v>0</v>
      </c>
      <c r="AC43" s="136">
        <f t="shared" si="29"/>
        <v>0</v>
      </c>
      <c r="AD43" s="136">
        <f t="shared" si="29"/>
        <v>0</v>
      </c>
      <c r="AE43" s="128">
        <f t="shared" si="5"/>
        <v>0</v>
      </c>
      <c r="AF43" s="128">
        <f t="shared" si="6"/>
        <v>0</v>
      </c>
      <c r="AG43" s="128">
        <f t="shared" si="7"/>
        <v>0</v>
      </c>
      <c r="AH43" s="128">
        <f t="shared" si="8"/>
        <v>0</v>
      </c>
      <c r="AI43" s="128">
        <f t="shared" si="9"/>
        <v>0</v>
      </c>
      <c r="AJ43" s="128">
        <f t="shared" si="10"/>
        <v>0</v>
      </c>
      <c r="AK43" s="128">
        <f t="shared" si="11"/>
        <v>0</v>
      </c>
      <c r="AL43" s="128">
        <f t="shared" si="12"/>
        <v>0</v>
      </c>
      <c r="AM43" s="128">
        <f t="shared" si="13"/>
        <v>0</v>
      </c>
      <c r="AN43" s="129">
        <f t="shared" si="14"/>
        <v>0</v>
      </c>
      <c r="AO43" s="121">
        <f t="shared" si="15"/>
        <v>35</v>
      </c>
    </row>
    <row r="44" spans="1:41" ht="15.9" customHeight="1">
      <c r="A44" s="11">
        <f t="shared" si="3"/>
        <v>36</v>
      </c>
      <c r="B44" s="313" t="s">
        <v>3</v>
      </c>
      <c r="C44" s="314"/>
      <c r="D44" s="323"/>
      <c r="E44" s="382" t="s">
        <v>216</v>
      </c>
      <c r="F44" s="383"/>
      <c r="G44" s="383"/>
      <c r="H44" s="383"/>
      <c r="I44" s="384"/>
      <c r="J44" s="137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8">
        <f>SUM(AE9:AE23)</f>
        <v>229463</v>
      </c>
      <c r="AF44" s="138">
        <f t="shared" ref="AF44:AN44" si="30">SUM(AF9:AF23)</f>
        <v>229463</v>
      </c>
      <c r="AG44" s="138">
        <f t="shared" si="30"/>
        <v>229463</v>
      </c>
      <c r="AH44" s="138">
        <f t="shared" si="30"/>
        <v>229463</v>
      </c>
      <c r="AI44" s="138">
        <f t="shared" si="30"/>
        <v>229463</v>
      </c>
      <c r="AJ44" s="138">
        <f t="shared" si="30"/>
        <v>229463</v>
      </c>
      <c r="AK44" s="138">
        <f t="shared" si="30"/>
        <v>229463</v>
      </c>
      <c r="AL44" s="138">
        <f t="shared" si="30"/>
        <v>229463</v>
      </c>
      <c r="AM44" s="138">
        <f t="shared" si="30"/>
        <v>229463</v>
      </c>
      <c r="AN44" s="138">
        <f t="shared" si="30"/>
        <v>229463</v>
      </c>
      <c r="AO44" s="121">
        <f t="shared" si="15"/>
        <v>36</v>
      </c>
    </row>
    <row r="45" spans="1:41" ht="15.9" customHeight="1">
      <c r="A45" s="11">
        <f t="shared" si="3"/>
        <v>37</v>
      </c>
      <c r="B45" s="316"/>
      <c r="C45" s="317"/>
      <c r="D45" s="346"/>
      <c r="E45" s="385" t="s">
        <v>217</v>
      </c>
      <c r="F45" s="386"/>
      <c r="G45" s="386"/>
      <c r="H45" s="386"/>
      <c r="I45" s="387"/>
      <c r="J45" s="139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40">
        <f>SUM(AE24:AE38)</f>
        <v>5701</v>
      </c>
      <c r="AF45" s="140">
        <f t="shared" ref="AF45:AN45" si="31">SUM(AF24:AF38)</f>
        <v>5701</v>
      </c>
      <c r="AG45" s="140">
        <f t="shared" si="31"/>
        <v>5701</v>
      </c>
      <c r="AH45" s="140">
        <f t="shared" si="31"/>
        <v>5701</v>
      </c>
      <c r="AI45" s="140">
        <f t="shared" si="31"/>
        <v>5701</v>
      </c>
      <c r="AJ45" s="140">
        <f t="shared" si="31"/>
        <v>5701</v>
      </c>
      <c r="AK45" s="140">
        <f t="shared" si="31"/>
        <v>5701</v>
      </c>
      <c r="AL45" s="140">
        <f t="shared" si="31"/>
        <v>5701</v>
      </c>
      <c r="AM45" s="140">
        <f t="shared" si="31"/>
        <v>5701</v>
      </c>
      <c r="AN45" s="140">
        <f t="shared" si="31"/>
        <v>5701</v>
      </c>
      <c r="AO45" s="121">
        <f t="shared" si="15"/>
        <v>37</v>
      </c>
    </row>
    <row r="46" spans="1:41" ht="15.9" customHeight="1">
      <c r="A46" s="11">
        <f t="shared" si="3"/>
        <v>38</v>
      </c>
      <c r="B46" s="379"/>
      <c r="C46" s="380"/>
      <c r="D46" s="381"/>
      <c r="E46" s="388" t="s">
        <v>218</v>
      </c>
      <c r="F46" s="389"/>
      <c r="G46" s="389"/>
      <c r="H46" s="389"/>
      <c r="I46" s="390"/>
      <c r="J46" s="141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42">
        <f>SUM(AE39:AE43)</f>
        <v>0</v>
      </c>
      <c r="AF46" s="142">
        <f t="shared" ref="AF46:AN46" si="32">SUM(AF39:AF43)</f>
        <v>0</v>
      </c>
      <c r="AG46" s="142">
        <f t="shared" si="32"/>
        <v>0</v>
      </c>
      <c r="AH46" s="142">
        <f t="shared" si="32"/>
        <v>0</v>
      </c>
      <c r="AI46" s="142">
        <f t="shared" si="32"/>
        <v>0</v>
      </c>
      <c r="AJ46" s="142">
        <f t="shared" si="32"/>
        <v>0</v>
      </c>
      <c r="AK46" s="142">
        <f t="shared" si="32"/>
        <v>0</v>
      </c>
      <c r="AL46" s="142">
        <f t="shared" si="32"/>
        <v>0</v>
      </c>
      <c r="AM46" s="142">
        <f t="shared" si="32"/>
        <v>0</v>
      </c>
      <c r="AN46" s="142">
        <f t="shared" si="32"/>
        <v>0</v>
      </c>
      <c r="AO46" s="121">
        <f t="shared" si="15"/>
        <v>38</v>
      </c>
    </row>
    <row r="47" spans="1:41" ht="15.9" customHeight="1">
      <c r="A47" s="11">
        <f t="shared" si="3"/>
        <v>39</v>
      </c>
      <c r="B47" s="304" t="s">
        <v>219</v>
      </c>
      <c r="C47" s="305"/>
      <c r="D47" s="305"/>
      <c r="E47" s="362"/>
      <c r="F47" s="362"/>
      <c r="G47" s="362"/>
      <c r="H47" s="362"/>
      <c r="I47" s="363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5">
        <f>SUM(AE44:AE46)</f>
        <v>235164</v>
      </c>
      <c r="AF47" s="145">
        <f t="shared" ref="AF47:AN47" si="33">SUM(AF44:AF46)</f>
        <v>235164</v>
      </c>
      <c r="AG47" s="145">
        <f t="shared" si="33"/>
        <v>235164</v>
      </c>
      <c r="AH47" s="145">
        <f t="shared" si="33"/>
        <v>235164</v>
      </c>
      <c r="AI47" s="145">
        <f t="shared" si="33"/>
        <v>235164</v>
      </c>
      <c r="AJ47" s="145">
        <f t="shared" si="33"/>
        <v>235164</v>
      </c>
      <c r="AK47" s="145">
        <f t="shared" si="33"/>
        <v>235164</v>
      </c>
      <c r="AL47" s="145">
        <f t="shared" si="33"/>
        <v>235164</v>
      </c>
      <c r="AM47" s="145">
        <f t="shared" si="33"/>
        <v>235164</v>
      </c>
      <c r="AN47" s="145">
        <f t="shared" si="33"/>
        <v>235164</v>
      </c>
      <c r="AO47" s="146">
        <f t="shared" si="15"/>
        <v>39</v>
      </c>
    </row>
  </sheetData>
  <mergeCells count="28">
    <mergeCell ref="B47:I47"/>
    <mergeCell ref="B9:B23"/>
    <mergeCell ref="C9:D13"/>
    <mergeCell ref="C14:C23"/>
    <mergeCell ref="D14:D18"/>
    <mergeCell ref="D19:D23"/>
    <mergeCell ref="B24:B38"/>
    <mergeCell ref="C24:D28"/>
    <mergeCell ref="C29:C38"/>
    <mergeCell ref="D29:D33"/>
    <mergeCell ref="D34:D38"/>
    <mergeCell ref="B39:D43"/>
    <mergeCell ref="B44:D46"/>
    <mergeCell ref="E44:I44"/>
    <mergeCell ref="E45:I45"/>
    <mergeCell ref="E46:I46"/>
    <mergeCell ref="AE5:AN5"/>
    <mergeCell ref="AO5:AO8"/>
    <mergeCell ref="F6:G7"/>
    <mergeCell ref="H6:H7"/>
    <mergeCell ref="I6:I7"/>
    <mergeCell ref="J6:J7"/>
    <mergeCell ref="U5:AD5"/>
    <mergeCell ref="A5:A8"/>
    <mergeCell ref="B5:D8"/>
    <mergeCell ref="E5:E8"/>
    <mergeCell ref="F5:I5"/>
    <mergeCell ref="K5:T5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7"/>
  <sheetViews>
    <sheetView showZeros="0" zoomScale="90" zoomScaleNormal="90" workbookViewId="0">
      <pane xSplit="9" ySplit="7" topLeftCell="J51" activePane="bottomRight" state="frozen"/>
      <selection pane="topRight" activeCell="J1" sqref="J1"/>
      <selection pane="bottomLeft" activeCell="A8" sqref="A8"/>
      <selection pane="bottomRight" activeCell="I60" sqref="I60"/>
    </sheetView>
  </sheetViews>
  <sheetFormatPr defaultColWidth="9" defaultRowHeight="15" customHeight="1"/>
  <cols>
    <col min="1" max="1" width="3" style="4" customWidth="1"/>
    <col min="2" max="4" width="2.59765625" style="4" customWidth="1"/>
    <col min="5" max="5" width="17.09765625" style="4" customWidth="1"/>
    <col min="6" max="6" width="3.59765625" style="4" customWidth="1"/>
    <col min="7" max="7" width="3.59765625" style="22" customWidth="1"/>
    <col min="8" max="8" width="4.59765625" style="4" customWidth="1"/>
    <col min="9" max="29" width="3.59765625" style="4" customWidth="1"/>
    <col min="30" max="39" width="6" style="4" customWidth="1"/>
    <col min="40" max="63" width="2.59765625" style="4" customWidth="1"/>
    <col min="64" max="16384" width="9" style="4"/>
  </cols>
  <sheetData>
    <row r="1" spans="1:40" s="3" customFormat="1" ht="15" customHeight="1">
      <c r="G1" s="1"/>
      <c r="AN1" s="26" t="s">
        <v>161</v>
      </c>
    </row>
    <row r="2" spans="1:40" s="3" customFormat="1" ht="15" customHeight="1">
      <c r="A2" s="3" t="s">
        <v>386</v>
      </c>
      <c r="G2" s="1"/>
      <c r="S2" s="248"/>
      <c r="T2" s="248"/>
      <c r="U2" s="3" t="s">
        <v>382</v>
      </c>
    </row>
    <row r="3" spans="1:40" ht="15" customHeight="1">
      <c r="C3" s="3" t="s">
        <v>384</v>
      </c>
    </row>
    <row r="4" spans="1:40" ht="21.75" customHeight="1">
      <c r="A4" s="291" t="s">
        <v>163</v>
      </c>
      <c r="B4" s="313" t="s">
        <v>192</v>
      </c>
      <c r="C4" s="314"/>
      <c r="D4" s="323"/>
      <c r="E4" s="313" t="s">
        <v>11</v>
      </c>
      <c r="F4" s="291" t="s">
        <v>193</v>
      </c>
      <c r="G4" s="392" t="s">
        <v>199</v>
      </c>
      <c r="H4" s="291" t="s">
        <v>200</v>
      </c>
      <c r="I4" s="397" t="s">
        <v>201</v>
      </c>
      <c r="J4" s="351" t="s">
        <v>195</v>
      </c>
      <c r="K4" s="351"/>
      <c r="L4" s="351"/>
      <c r="M4" s="351"/>
      <c r="N4" s="351"/>
      <c r="O4" s="351"/>
      <c r="P4" s="351"/>
      <c r="Q4" s="351"/>
      <c r="R4" s="351"/>
      <c r="S4" s="352"/>
      <c r="T4" s="350" t="s">
        <v>196</v>
      </c>
      <c r="U4" s="351"/>
      <c r="V4" s="351"/>
      <c r="W4" s="351"/>
      <c r="X4" s="351"/>
      <c r="Y4" s="351"/>
      <c r="Z4" s="351"/>
      <c r="AA4" s="351"/>
      <c r="AB4" s="351"/>
      <c r="AC4" s="352"/>
      <c r="AD4" s="313" t="s">
        <v>220</v>
      </c>
      <c r="AE4" s="351"/>
      <c r="AF4" s="351"/>
      <c r="AG4" s="351"/>
      <c r="AH4" s="351"/>
      <c r="AI4" s="351"/>
      <c r="AJ4" s="351"/>
      <c r="AK4" s="351"/>
      <c r="AL4" s="351"/>
      <c r="AM4" s="352"/>
      <c r="AN4" s="291" t="s">
        <v>163</v>
      </c>
    </row>
    <row r="5" spans="1:40" ht="18.75" customHeight="1">
      <c r="A5" s="292"/>
      <c r="B5" s="316"/>
      <c r="C5" s="317"/>
      <c r="D5" s="346"/>
      <c r="E5" s="322"/>
      <c r="F5" s="292"/>
      <c r="G5" s="393"/>
      <c r="H5" s="391"/>
      <c r="I5" s="398"/>
      <c r="J5" s="249">
        <v>6</v>
      </c>
      <c r="K5" s="27">
        <f t="shared" ref="K5:S5" si="0">J5+1</f>
        <v>7</v>
      </c>
      <c r="L5" s="27">
        <f t="shared" si="0"/>
        <v>8</v>
      </c>
      <c r="M5" s="27">
        <f t="shared" si="0"/>
        <v>9</v>
      </c>
      <c r="N5" s="27">
        <f t="shared" si="0"/>
        <v>10</v>
      </c>
      <c r="O5" s="27">
        <f t="shared" si="0"/>
        <v>11</v>
      </c>
      <c r="P5" s="27">
        <f t="shared" si="0"/>
        <v>12</v>
      </c>
      <c r="Q5" s="27">
        <f t="shared" si="0"/>
        <v>13</v>
      </c>
      <c r="R5" s="27">
        <f t="shared" si="0"/>
        <v>14</v>
      </c>
      <c r="S5" s="27">
        <f t="shared" si="0"/>
        <v>15</v>
      </c>
      <c r="T5" s="249">
        <v>6</v>
      </c>
      <c r="U5" s="27">
        <f t="shared" ref="U5:AC5" si="1">T5+1</f>
        <v>7</v>
      </c>
      <c r="V5" s="27">
        <f t="shared" si="1"/>
        <v>8</v>
      </c>
      <c r="W5" s="27">
        <f t="shared" si="1"/>
        <v>9</v>
      </c>
      <c r="X5" s="27">
        <f t="shared" si="1"/>
        <v>10</v>
      </c>
      <c r="Y5" s="27">
        <f t="shared" si="1"/>
        <v>11</v>
      </c>
      <c r="Z5" s="27">
        <f t="shared" si="1"/>
        <v>12</v>
      </c>
      <c r="AA5" s="27">
        <f t="shared" si="1"/>
        <v>13</v>
      </c>
      <c r="AB5" s="27">
        <f t="shared" si="1"/>
        <v>14</v>
      </c>
      <c r="AC5" s="27">
        <f t="shared" si="1"/>
        <v>15</v>
      </c>
      <c r="AD5" s="249">
        <v>6</v>
      </c>
      <c r="AE5" s="27">
        <f t="shared" ref="AE5:AM5" si="2">AD5+1</f>
        <v>7</v>
      </c>
      <c r="AF5" s="27">
        <f t="shared" si="2"/>
        <v>8</v>
      </c>
      <c r="AG5" s="27">
        <f t="shared" si="2"/>
        <v>9</v>
      </c>
      <c r="AH5" s="27">
        <f t="shared" si="2"/>
        <v>10</v>
      </c>
      <c r="AI5" s="27">
        <f t="shared" si="2"/>
        <v>11</v>
      </c>
      <c r="AJ5" s="27">
        <f t="shared" si="2"/>
        <v>12</v>
      </c>
      <c r="AK5" s="27">
        <f t="shared" si="2"/>
        <v>13</v>
      </c>
      <c r="AL5" s="27">
        <f t="shared" si="2"/>
        <v>14</v>
      </c>
      <c r="AM5" s="27">
        <f t="shared" si="2"/>
        <v>15</v>
      </c>
      <c r="AN5" s="292"/>
    </row>
    <row r="6" spans="1:40" ht="19.5" customHeight="1">
      <c r="A6" s="292"/>
      <c r="B6" s="316"/>
      <c r="C6" s="317"/>
      <c r="D6" s="346"/>
      <c r="E6" s="322"/>
      <c r="F6" s="359"/>
      <c r="G6" s="394"/>
      <c r="H6" s="359"/>
      <c r="I6" s="399"/>
      <c r="J6" s="112" t="s">
        <v>5</v>
      </c>
      <c r="K6" s="112" t="s">
        <v>5</v>
      </c>
      <c r="L6" s="112" t="s">
        <v>5</v>
      </c>
      <c r="M6" s="112" t="s">
        <v>5</v>
      </c>
      <c r="N6" s="112" t="s">
        <v>5</v>
      </c>
      <c r="O6" s="112" t="s">
        <v>5</v>
      </c>
      <c r="P6" s="112" t="s">
        <v>5</v>
      </c>
      <c r="Q6" s="112" t="s">
        <v>5</v>
      </c>
      <c r="R6" s="112" t="s">
        <v>5</v>
      </c>
      <c r="S6" s="112" t="s">
        <v>5</v>
      </c>
      <c r="T6" s="112" t="s">
        <v>5</v>
      </c>
      <c r="U6" s="112" t="s">
        <v>5</v>
      </c>
      <c r="V6" s="112" t="s">
        <v>5</v>
      </c>
      <c r="W6" s="112" t="s">
        <v>5</v>
      </c>
      <c r="X6" s="112" t="s">
        <v>5</v>
      </c>
      <c r="Y6" s="112" t="s">
        <v>5</v>
      </c>
      <c r="Z6" s="112" t="s">
        <v>5</v>
      </c>
      <c r="AA6" s="112" t="s">
        <v>5</v>
      </c>
      <c r="AB6" s="112" t="s">
        <v>5</v>
      </c>
      <c r="AC6" s="112" t="s">
        <v>5</v>
      </c>
      <c r="AD6" s="112" t="s">
        <v>5</v>
      </c>
      <c r="AE6" s="112" t="s">
        <v>5</v>
      </c>
      <c r="AF6" s="112" t="s">
        <v>5</v>
      </c>
      <c r="AG6" s="112" t="s">
        <v>5</v>
      </c>
      <c r="AH6" s="112" t="s">
        <v>5</v>
      </c>
      <c r="AI6" s="112" t="s">
        <v>5</v>
      </c>
      <c r="AJ6" s="112" t="s">
        <v>5</v>
      </c>
      <c r="AK6" s="112" t="s">
        <v>5</v>
      </c>
      <c r="AL6" s="112" t="s">
        <v>5</v>
      </c>
      <c r="AM6" s="112" t="s">
        <v>5</v>
      </c>
      <c r="AN6" s="292"/>
    </row>
    <row r="7" spans="1:40" ht="19.2">
      <c r="A7" s="345"/>
      <c r="B7" s="347"/>
      <c r="C7" s="348"/>
      <c r="D7" s="349"/>
      <c r="E7" s="347"/>
      <c r="F7" s="28" t="s">
        <v>221</v>
      </c>
      <c r="G7" s="147" t="s">
        <v>199</v>
      </c>
      <c r="H7" s="28" t="s">
        <v>203</v>
      </c>
      <c r="I7" s="29" t="s">
        <v>204</v>
      </c>
      <c r="J7" s="28" t="s">
        <v>70</v>
      </c>
      <c r="K7" s="28" t="s">
        <v>70</v>
      </c>
      <c r="L7" s="28" t="s">
        <v>70</v>
      </c>
      <c r="M7" s="28" t="s">
        <v>70</v>
      </c>
      <c r="N7" s="28" t="s">
        <v>70</v>
      </c>
      <c r="O7" s="28" t="s">
        <v>70</v>
      </c>
      <c r="P7" s="28" t="s">
        <v>70</v>
      </c>
      <c r="Q7" s="28" t="s">
        <v>70</v>
      </c>
      <c r="R7" s="28" t="s">
        <v>70</v>
      </c>
      <c r="S7" s="28" t="s">
        <v>70</v>
      </c>
      <c r="T7" s="28" t="s">
        <v>74</v>
      </c>
      <c r="U7" s="28" t="s">
        <v>74</v>
      </c>
      <c r="V7" s="28" t="s">
        <v>74</v>
      </c>
      <c r="W7" s="28" t="s">
        <v>74</v>
      </c>
      <c r="X7" s="28" t="s">
        <v>74</v>
      </c>
      <c r="Y7" s="28" t="s">
        <v>74</v>
      </c>
      <c r="Z7" s="28" t="s">
        <v>74</v>
      </c>
      <c r="AA7" s="28" t="s">
        <v>74</v>
      </c>
      <c r="AB7" s="28" t="s">
        <v>74</v>
      </c>
      <c r="AC7" s="28" t="s">
        <v>74</v>
      </c>
      <c r="AD7" s="28" t="s">
        <v>72</v>
      </c>
      <c r="AE7" s="28" t="s">
        <v>72</v>
      </c>
      <c r="AF7" s="28" t="s">
        <v>72</v>
      </c>
      <c r="AG7" s="28" t="s">
        <v>72</v>
      </c>
      <c r="AH7" s="28" t="s">
        <v>72</v>
      </c>
      <c r="AI7" s="28" t="s">
        <v>72</v>
      </c>
      <c r="AJ7" s="28" t="s">
        <v>72</v>
      </c>
      <c r="AK7" s="28" t="s">
        <v>72</v>
      </c>
      <c r="AL7" s="28" t="s">
        <v>72</v>
      </c>
      <c r="AM7" s="28" t="s">
        <v>72</v>
      </c>
      <c r="AN7" s="345"/>
    </row>
    <row r="8" spans="1:40" ht="18" customHeight="1">
      <c r="A8" s="11">
        <v>1</v>
      </c>
      <c r="B8" s="291" t="s">
        <v>205</v>
      </c>
      <c r="C8" s="353" t="s">
        <v>206</v>
      </c>
      <c r="D8" s="354"/>
      <c r="E8" s="246"/>
      <c r="F8" s="245"/>
      <c r="G8" s="148"/>
      <c r="H8" s="229">
        <f>'１　介護報酬（基本報酬）'!I9</f>
        <v>10.14</v>
      </c>
      <c r="I8" s="148">
        <v>30</v>
      </c>
      <c r="J8" s="149">
        <f>'１　介護報酬（基本報酬）'!K$9</f>
        <v>0</v>
      </c>
      <c r="K8" s="231">
        <f>'１　介護報酬（基本報酬）'!L$9</f>
        <v>0</v>
      </c>
      <c r="L8" s="231">
        <f>'１　介護報酬（基本報酬）'!M$9</f>
        <v>0</v>
      </c>
      <c r="M8" s="231">
        <f>'１　介護報酬（基本報酬）'!N$9</f>
        <v>0</v>
      </c>
      <c r="N8" s="231">
        <f>'１　介護報酬（基本報酬）'!O$9</f>
        <v>0</v>
      </c>
      <c r="O8" s="231">
        <f>'１　介護報酬（基本報酬）'!P$9</f>
        <v>0</v>
      </c>
      <c r="P8" s="231">
        <f>'１　介護報酬（基本報酬）'!Q$9</f>
        <v>0</v>
      </c>
      <c r="Q8" s="231">
        <f>'１　介護報酬（基本報酬）'!R$9</f>
        <v>0</v>
      </c>
      <c r="R8" s="231">
        <f>'１　介護報酬（基本報酬）'!S$9</f>
        <v>0</v>
      </c>
      <c r="S8" s="231">
        <f>'１　介護報酬（基本報酬）'!T$9</f>
        <v>0</v>
      </c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151">
        <f>ROUNDDOWN(F8*G8*H8*I8*(J8/100)*T8*(1/1000),0)</f>
        <v>0</v>
      </c>
      <c r="AE8" s="151">
        <f>ROUNDDOWN(F8*G8*H8*I8*(K8/100)*U8*(1/1000),0)</f>
        <v>0</v>
      </c>
      <c r="AF8" s="151">
        <f>ROUNDDOWN(F8*G8*H8*I8*(L8/100)*V8*(1/1000),0)</f>
        <v>0</v>
      </c>
      <c r="AG8" s="151">
        <f>ROUNDDOWN(F8*G8*H8*I8*(M8/100)*W8*(1/1000),0)</f>
        <v>0</v>
      </c>
      <c r="AH8" s="151">
        <f>ROUNDDOWN(F8*G8*H8*I8*(N8/100)*X8*(1/1000),0)</f>
        <v>0</v>
      </c>
      <c r="AI8" s="151">
        <f>ROUNDDOWN(F8*G8*H8*I8*(O8/100)*Y8*(1/1000),0)</f>
        <v>0</v>
      </c>
      <c r="AJ8" s="151">
        <f>ROUNDDOWN(F8*G8*H8*I8*(P8/100)*Z8*(1/1000),0)</f>
        <v>0</v>
      </c>
      <c r="AK8" s="151">
        <f>ROUNDDOWN(F8*G8*H8*I8*(Q8/100)*AA8*(1/1000),0)</f>
        <v>0</v>
      </c>
      <c r="AL8" s="151">
        <f>ROUNDDOWN(F8*G8*H8*I8*(R8/100)*AB8*(1/1000),0)</f>
        <v>0</v>
      </c>
      <c r="AM8" s="151">
        <f>ROUNDDOWN(F8*G8*H8*I8*(S8/100)*AC8*(1/1000),0)</f>
        <v>0</v>
      </c>
      <c r="AN8" s="11">
        <f>A8</f>
        <v>1</v>
      </c>
    </row>
    <row r="9" spans="1:40" ht="18" customHeight="1">
      <c r="A9" s="11">
        <f>A8+1</f>
        <v>2</v>
      </c>
      <c r="B9" s="292"/>
      <c r="C9" s="395"/>
      <c r="D9" s="396"/>
      <c r="E9" s="246"/>
      <c r="F9" s="245"/>
      <c r="G9" s="148"/>
      <c r="H9" s="152">
        <f>H8</f>
        <v>10.14</v>
      </c>
      <c r="I9" s="152">
        <v>30</v>
      </c>
      <c r="J9" s="149">
        <f t="shared" ref="J9:J11" si="3">J8</f>
        <v>0</v>
      </c>
      <c r="K9" s="231">
        <f t="shared" ref="K9:S9" si="4">K8</f>
        <v>0</v>
      </c>
      <c r="L9" s="231">
        <f t="shared" si="4"/>
        <v>0</v>
      </c>
      <c r="M9" s="231">
        <f t="shared" si="4"/>
        <v>0</v>
      </c>
      <c r="N9" s="231">
        <f t="shared" si="4"/>
        <v>0</v>
      </c>
      <c r="O9" s="231">
        <f t="shared" si="4"/>
        <v>0</v>
      </c>
      <c r="P9" s="231">
        <f t="shared" si="4"/>
        <v>0</v>
      </c>
      <c r="Q9" s="231">
        <f t="shared" si="4"/>
        <v>0</v>
      </c>
      <c r="R9" s="231">
        <f t="shared" si="4"/>
        <v>0</v>
      </c>
      <c r="S9" s="231">
        <f t="shared" si="4"/>
        <v>0</v>
      </c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151">
        <f>ROUNDDOWN(F9*G9*H9*I9*(J9/100)*T9*(1/1000),0)</f>
        <v>0</v>
      </c>
      <c r="AE9" s="151">
        <f>ROUNDDOWN(F9*G9*H9*I9*(K9/100)*U9*(1/1000),0)</f>
        <v>0</v>
      </c>
      <c r="AF9" s="151">
        <f>ROUNDDOWN(F9*G9*H9*I9*(L9/100)*V9*(1/1000),0)</f>
        <v>0</v>
      </c>
      <c r="AG9" s="151">
        <f>ROUNDDOWN(F9*G9*H9*I9*(M9/100)*W9*(1/1000),0)</f>
        <v>0</v>
      </c>
      <c r="AH9" s="151">
        <f>ROUNDDOWN(F9*G9*H9*I9*(N9/100)*X9*(1/1000),0)</f>
        <v>0</v>
      </c>
      <c r="AI9" s="151">
        <f>ROUNDDOWN(F9*G9*H9*I9*(O9/100)*Y9*(1/1000),0)</f>
        <v>0</v>
      </c>
      <c r="AJ9" s="151">
        <f>ROUNDDOWN(F9*G9*H9*I9*(P9/100)*Z9*(1/1000),0)</f>
        <v>0</v>
      </c>
      <c r="AK9" s="151">
        <f>ROUNDDOWN(F9*G9*H9*I9*(Q9/100)*AA9*(1/1000),0)</f>
        <v>0</v>
      </c>
      <c r="AL9" s="151">
        <f>ROUNDDOWN(F9*G9*H9*I9*(R9/100)*AB9*(1/1000),0)</f>
        <v>0</v>
      </c>
      <c r="AM9" s="151">
        <f>ROUNDDOWN(F9*G9*H9*I9*(S9/100)*AC9*(1/1000),0)</f>
        <v>0</v>
      </c>
      <c r="AN9" s="11">
        <f t="shared" ref="AN9:AN72" si="5">A9</f>
        <v>2</v>
      </c>
    </row>
    <row r="10" spans="1:40" ht="18" customHeight="1">
      <c r="A10" s="11">
        <f t="shared" ref="A10:A73" si="6">A9+1</f>
        <v>3</v>
      </c>
      <c r="B10" s="292"/>
      <c r="C10" s="395"/>
      <c r="D10" s="396"/>
      <c r="E10" s="246"/>
      <c r="F10" s="245"/>
      <c r="G10" s="148"/>
      <c r="H10" s="152">
        <f>H9</f>
        <v>10.14</v>
      </c>
      <c r="I10" s="152">
        <v>30</v>
      </c>
      <c r="J10" s="149">
        <f t="shared" si="3"/>
        <v>0</v>
      </c>
      <c r="K10" s="231">
        <f t="shared" ref="K10:S10" si="7">K9</f>
        <v>0</v>
      </c>
      <c r="L10" s="231">
        <f t="shared" si="7"/>
        <v>0</v>
      </c>
      <c r="M10" s="231">
        <f t="shared" si="7"/>
        <v>0</v>
      </c>
      <c r="N10" s="231">
        <f t="shared" si="7"/>
        <v>0</v>
      </c>
      <c r="O10" s="231">
        <f t="shared" si="7"/>
        <v>0</v>
      </c>
      <c r="P10" s="231">
        <f t="shared" si="7"/>
        <v>0</v>
      </c>
      <c r="Q10" s="231">
        <f t="shared" si="7"/>
        <v>0</v>
      </c>
      <c r="R10" s="231">
        <f t="shared" si="7"/>
        <v>0</v>
      </c>
      <c r="S10" s="231">
        <f t="shared" si="7"/>
        <v>0</v>
      </c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151">
        <f>ROUNDDOWN(F10*G10*H10*I10*(J10/100)*T10*(1/1000),0)</f>
        <v>0</v>
      </c>
      <c r="AE10" s="151">
        <f>ROUNDDOWN(F10*G10*H10*I10*(K10/100)*U10*(1/1000),0)</f>
        <v>0</v>
      </c>
      <c r="AF10" s="151">
        <f>ROUNDDOWN(F10*G10*H10*I10*(L10/100)*V10*(1/1000),0)</f>
        <v>0</v>
      </c>
      <c r="AG10" s="151">
        <f>ROUNDDOWN(F10*G10*H10*I10*(M10/100)*W10*(1/1000),0)</f>
        <v>0</v>
      </c>
      <c r="AH10" s="151">
        <f>ROUNDDOWN(F10*G10*H10*I10*(N10/100)*X10*(1/1000),0)</f>
        <v>0</v>
      </c>
      <c r="AI10" s="151">
        <f>ROUNDDOWN(F10*G10*H10*I10*(O10/100)*Y10*(1/1000),0)</f>
        <v>0</v>
      </c>
      <c r="AJ10" s="151">
        <f>ROUNDDOWN(F10*G10*H10*I10*(P10/100)*Z10*(1/1000),0)</f>
        <v>0</v>
      </c>
      <c r="AK10" s="151">
        <f>ROUNDDOWN(F10*G10*H10*I10*(Q10/100)*AA10*(1/1000),0)</f>
        <v>0</v>
      </c>
      <c r="AL10" s="151">
        <f>ROUNDDOWN(F10*G10*H10*I10*(R10/100)*AB10*(1/1000),0)</f>
        <v>0</v>
      </c>
      <c r="AM10" s="151">
        <f>ROUNDDOWN(F10*G10*H10*I10*(S10/100)*AC10*(1/1000),0)</f>
        <v>0</v>
      </c>
      <c r="AN10" s="11">
        <f t="shared" si="5"/>
        <v>3</v>
      </c>
    </row>
    <row r="11" spans="1:40" ht="18" customHeight="1">
      <c r="A11" s="11">
        <f t="shared" si="6"/>
        <v>4</v>
      </c>
      <c r="B11" s="292"/>
      <c r="C11" s="395"/>
      <c r="D11" s="396"/>
      <c r="E11" s="246"/>
      <c r="F11" s="245"/>
      <c r="G11" s="148"/>
      <c r="H11" s="152">
        <f t="shared" ref="H11:H12" si="8">H10</f>
        <v>10.14</v>
      </c>
      <c r="I11" s="152">
        <v>30</v>
      </c>
      <c r="J11" s="149">
        <f t="shared" si="3"/>
        <v>0</v>
      </c>
      <c r="K11" s="231">
        <f t="shared" ref="K11:S11" si="9">K10</f>
        <v>0</v>
      </c>
      <c r="L11" s="231">
        <f t="shared" si="9"/>
        <v>0</v>
      </c>
      <c r="M11" s="231">
        <f t="shared" si="9"/>
        <v>0</v>
      </c>
      <c r="N11" s="231">
        <f t="shared" si="9"/>
        <v>0</v>
      </c>
      <c r="O11" s="231">
        <f t="shared" si="9"/>
        <v>0</v>
      </c>
      <c r="P11" s="231">
        <f t="shared" si="9"/>
        <v>0</v>
      </c>
      <c r="Q11" s="231">
        <f t="shared" si="9"/>
        <v>0</v>
      </c>
      <c r="R11" s="231">
        <f t="shared" si="9"/>
        <v>0</v>
      </c>
      <c r="S11" s="231">
        <f t="shared" si="9"/>
        <v>0</v>
      </c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151">
        <f>ROUNDDOWN(F11*G11*H11*I11*(J11/100)*T11*(1/1000),0)</f>
        <v>0</v>
      </c>
      <c r="AE11" s="151">
        <f>ROUNDDOWN(F11*G11*H11*I11*(K11/100)*U11*(1/1000),0)</f>
        <v>0</v>
      </c>
      <c r="AF11" s="151">
        <f>ROUNDDOWN(F11*G11*H11*I11*(L11/100)*V11*(1/1000),0)</f>
        <v>0</v>
      </c>
      <c r="AG11" s="151">
        <f>ROUNDDOWN(F11*G11*H11*I11*(M11/100)*W11*(1/1000),0)</f>
        <v>0</v>
      </c>
      <c r="AH11" s="151">
        <f>ROUNDDOWN(F11*G11*H11*I11*(N11/100)*X11*(1/1000),0)</f>
        <v>0</v>
      </c>
      <c r="AI11" s="151">
        <f>ROUNDDOWN(F11*G11*H11*I11*(O11/100)*Y11*(1/1000),0)</f>
        <v>0</v>
      </c>
      <c r="AJ11" s="151">
        <f>ROUNDDOWN(F11*G11*H11*I11*(P11/100)*Z11*(1/1000),0)</f>
        <v>0</v>
      </c>
      <c r="AK11" s="151">
        <f>ROUNDDOWN(F11*G11*H11*I11*(Q11/100)*AA11*(1/1000),0)</f>
        <v>0</v>
      </c>
      <c r="AL11" s="151">
        <f>ROUNDDOWN(F11*G11*H11*I11*(R11/100)*AB11*(1/1000),0)</f>
        <v>0</v>
      </c>
      <c r="AM11" s="151">
        <f>ROUNDDOWN(F11*G11*H11*I11*(S11/100)*AC11*(1/1000),0)</f>
        <v>0</v>
      </c>
      <c r="AN11" s="11">
        <f t="shared" si="5"/>
        <v>4</v>
      </c>
    </row>
    <row r="12" spans="1:40" ht="18" customHeight="1">
      <c r="A12" s="11">
        <f t="shared" si="6"/>
        <v>5</v>
      </c>
      <c r="B12" s="292"/>
      <c r="C12" s="395"/>
      <c r="D12" s="396"/>
      <c r="E12" s="246"/>
      <c r="F12" s="245"/>
      <c r="G12" s="148"/>
      <c r="H12" s="152">
        <f t="shared" si="8"/>
        <v>10.14</v>
      </c>
      <c r="I12" s="152">
        <v>30</v>
      </c>
      <c r="J12" s="149"/>
      <c r="K12" s="231"/>
      <c r="L12" s="231"/>
      <c r="M12" s="231"/>
      <c r="N12" s="231"/>
      <c r="O12" s="231"/>
      <c r="P12" s="231"/>
      <c r="Q12" s="231"/>
      <c r="R12" s="231"/>
      <c r="S12" s="231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1">
        <f t="shared" si="5"/>
        <v>5</v>
      </c>
    </row>
    <row r="13" spans="1:40" ht="18" customHeight="1">
      <c r="A13" s="11">
        <f t="shared" si="6"/>
        <v>6</v>
      </c>
      <c r="B13" s="292"/>
      <c r="C13" s="395"/>
      <c r="D13" s="396"/>
      <c r="E13" s="246"/>
      <c r="F13" s="245"/>
      <c r="G13" s="148"/>
      <c r="H13" s="152">
        <f>H11</f>
        <v>10.14</v>
      </c>
      <c r="I13" s="152">
        <v>30</v>
      </c>
      <c r="J13" s="149">
        <f>J11</f>
        <v>0</v>
      </c>
      <c r="K13" s="231">
        <f t="shared" ref="K13:S13" si="10">K11</f>
        <v>0</v>
      </c>
      <c r="L13" s="231">
        <f t="shared" si="10"/>
        <v>0</v>
      </c>
      <c r="M13" s="231">
        <f t="shared" si="10"/>
        <v>0</v>
      </c>
      <c r="N13" s="231">
        <f t="shared" si="10"/>
        <v>0</v>
      </c>
      <c r="O13" s="231">
        <f t="shared" si="10"/>
        <v>0</v>
      </c>
      <c r="P13" s="231">
        <f t="shared" si="10"/>
        <v>0</v>
      </c>
      <c r="Q13" s="231">
        <f t="shared" si="10"/>
        <v>0</v>
      </c>
      <c r="R13" s="231">
        <f t="shared" si="10"/>
        <v>0</v>
      </c>
      <c r="S13" s="231">
        <f t="shared" si="10"/>
        <v>0</v>
      </c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151">
        <f>ROUNDDOWN(F13*G13*H13*I13*(J13/100)*T13*(1/1000),0)</f>
        <v>0</v>
      </c>
      <c r="AE13" s="151">
        <f>ROUNDDOWN(F13*G13*H13*I13*(K13/100)*U13*(1/1000),0)</f>
        <v>0</v>
      </c>
      <c r="AF13" s="151">
        <f>ROUNDDOWN(F13*G13*H13*I13*(L13/100)*V13*(1/1000),0)</f>
        <v>0</v>
      </c>
      <c r="AG13" s="151">
        <f>ROUNDDOWN(F13*G13*H13*I13*(M13/100)*W13*(1/1000),0)</f>
        <v>0</v>
      </c>
      <c r="AH13" s="151">
        <f>ROUNDDOWN(F13*G13*H13*I13*(N13/100)*X13*(1/1000),0)</f>
        <v>0</v>
      </c>
      <c r="AI13" s="151">
        <f>ROUNDDOWN(F13*G13*H13*I13*(O13/100)*Y13*(1/1000),0)</f>
        <v>0</v>
      </c>
      <c r="AJ13" s="151">
        <f>ROUNDDOWN(F13*G13*H13*I13*(P13/100)*Z13*(1/1000),0)</f>
        <v>0</v>
      </c>
      <c r="AK13" s="151">
        <f>ROUNDDOWN(F13*G13*H13*I13*(Q13/100)*AA13*(1/1000),0)</f>
        <v>0</v>
      </c>
      <c r="AL13" s="151">
        <f>ROUNDDOWN(F13*G13*H13*I13*(R13/100)*AB13*(1/1000),0)</f>
        <v>0</v>
      </c>
      <c r="AM13" s="151">
        <f>ROUNDDOWN(F13*G13*H13*I13*(S13/100)*AC13*(1/1000),0)</f>
        <v>0</v>
      </c>
      <c r="AN13" s="11">
        <f t="shared" si="5"/>
        <v>6</v>
      </c>
    </row>
    <row r="14" spans="1:40" ht="18" customHeight="1">
      <c r="A14" s="11">
        <f t="shared" si="6"/>
        <v>7</v>
      </c>
      <c r="B14" s="292"/>
      <c r="C14" s="395"/>
      <c r="D14" s="396"/>
      <c r="E14" s="246"/>
      <c r="F14" s="245"/>
      <c r="G14" s="148"/>
      <c r="H14" s="152">
        <f>H12</f>
        <v>10.14</v>
      </c>
      <c r="I14" s="152">
        <v>30</v>
      </c>
      <c r="J14" s="149"/>
      <c r="K14" s="231"/>
      <c r="L14" s="231"/>
      <c r="M14" s="231"/>
      <c r="N14" s="231"/>
      <c r="O14" s="231"/>
      <c r="P14" s="231"/>
      <c r="Q14" s="231"/>
      <c r="R14" s="231"/>
      <c r="S14" s="231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151"/>
      <c r="AE14" s="151">
        <f>ROUNDDOWN(F14*G14*H14*I14*(K14/100)*U14*(1/1000),0)</f>
        <v>0</v>
      </c>
      <c r="AF14" s="151">
        <f>ROUNDDOWN(F14*G14*H14*I14*(L14/100)*V14*(1/1000),0)</f>
        <v>0</v>
      </c>
      <c r="AG14" s="151">
        <f>ROUNDDOWN(F14*G14*H14*I14*(M14/100)*W14*(1/1000),0)</f>
        <v>0</v>
      </c>
      <c r="AH14" s="151">
        <f>ROUNDDOWN(F14*G14*H14*I14*(N14/100)*X14*(1/1000),0)</f>
        <v>0</v>
      </c>
      <c r="AI14" s="151">
        <f>ROUNDDOWN(F14*G14*H14*I14*(O14/100)*Y14*(1/1000),0)</f>
        <v>0</v>
      </c>
      <c r="AJ14" s="151">
        <f>ROUNDDOWN(F14*G14*H14*I14*(P14/100)*Z14*(1/1000),0)</f>
        <v>0</v>
      </c>
      <c r="AK14" s="151">
        <f>ROUNDDOWN(F14*G14*H14*I14*(Q14/100)*AA14*(1/1000),0)</f>
        <v>0</v>
      </c>
      <c r="AL14" s="151">
        <f>ROUNDDOWN(F14*G14*H14*I14*(R14/100)*AB14*(1/1000),0)</f>
        <v>0</v>
      </c>
      <c r="AM14" s="151">
        <f>ROUNDDOWN(F14*G14*H14*I14*(S14/100)*AC14*(1/1000),0)</f>
        <v>0</v>
      </c>
      <c r="AN14" s="11">
        <f t="shared" si="5"/>
        <v>7</v>
      </c>
    </row>
    <row r="15" spans="1:40" ht="18" customHeight="1">
      <c r="A15" s="11">
        <f t="shared" si="6"/>
        <v>8</v>
      </c>
      <c r="B15" s="292"/>
      <c r="C15" s="395"/>
      <c r="D15" s="396"/>
      <c r="E15" s="246"/>
      <c r="F15" s="245"/>
      <c r="G15" s="148"/>
      <c r="H15" s="152">
        <f t="shared" ref="H15:H46" si="11">H14</f>
        <v>10.14</v>
      </c>
      <c r="I15" s="148">
        <v>30</v>
      </c>
      <c r="J15" s="149">
        <f t="shared" ref="J15:S20" si="12">J14</f>
        <v>0</v>
      </c>
      <c r="K15" s="231">
        <f t="shared" si="12"/>
        <v>0</v>
      </c>
      <c r="L15" s="231">
        <f t="shared" si="12"/>
        <v>0</v>
      </c>
      <c r="M15" s="231">
        <f t="shared" si="12"/>
        <v>0</v>
      </c>
      <c r="N15" s="231">
        <f t="shared" si="12"/>
        <v>0</v>
      </c>
      <c r="O15" s="231">
        <f t="shared" si="12"/>
        <v>0</v>
      </c>
      <c r="P15" s="231">
        <f t="shared" si="12"/>
        <v>0</v>
      </c>
      <c r="Q15" s="231">
        <f t="shared" si="12"/>
        <v>0</v>
      </c>
      <c r="R15" s="231">
        <f t="shared" si="12"/>
        <v>0</v>
      </c>
      <c r="S15" s="231">
        <f t="shared" si="12"/>
        <v>0</v>
      </c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151">
        <f>ROUNDDOWN(F15*G15*H15*I15*(J15/100)*T15*(1/1000),0)</f>
        <v>0</v>
      </c>
      <c r="AE15" s="151">
        <f>ROUNDDOWN(F15*G15*H15*I15*(K15/100)*U15*(1/1000),0)</f>
        <v>0</v>
      </c>
      <c r="AF15" s="151">
        <f>ROUNDDOWN(F15*G15*H15*I15*(L15/100)*V15*(1/1000),0)</f>
        <v>0</v>
      </c>
      <c r="AG15" s="151">
        <f>ROUNDDOWN(F15*G15*H15*I15*(M15/100)*W15*(1/1000),0)</f>
        <v>0</v>
      </c>
      <c r="AH15" s="151">
        <f>ROUNDDOWN(F15*G15*H15*I15*(N15/100)*X15*(1/1000),0)</f>
        <v>0</v>
      </c>
      <c r="AI15" s="151">
        <f>ROUNDDOWN(F15*G15*H15*I15*(O15/100)*Y15*(1/1000),0)</f>
        <v>0</v>
      </c>
      <c r="AJ15" s="151">
        <f>ROUNDDOWN(F15*G15*H15*I15*(P15/100)*Z15*(1/1000),0)</f>
        <v>0</v>
      </c>
      <c r="AK15" s="151">
        <f>ROUNDDOWN(F15*G15*H15*I15*(Q15/100)*AA15*(1/1000),0)</f>
        <v>0</v>
      </c>
      <c r="AL15" s="151">
        <f>ROUNDDOWN(F15*G15*H15*I15*(R15/100)*AB15*(1/1000),0)</f>
        <v>0</v>
      </c>
      <c r="AM15" s="151">
        <f>ROUNDDOWN(F15*G15*H15*I15*(S15/100)*AC15*(1/1000),0)</f>
        <v>0</v>
      </c>
      <c r="AN15" s="11">
        <f t="shared" si="5"/>
        <v>8</v>
      </c>
    </row>
    <row r="16" spans="1:40" ht="18" customHeight="1">
      <c r="A16" s="11">
        <f t="shared" si="6"/>
        <v>9</v>
      </c>
      <c r="B16" s="292"/>
      <c r="C16" s="395"/>
      <c r="D16" s="396"/>
      <c r="E16" s="246"/>
      <c r="F16" s="245"/>
      <c r="G16" s="148"/>
      <c r="H16" s="152">
        <f t="shared" si="11"/>
        <v>10.14</v>
      </c>
      <c r="I16" s="148">
        <v>30</v>
      </c>
      <c r="J16" s="149">
        <f t="shared" si="12"/>
        <v>0</v>
      </c>
      <c r="K16" s="231">
        <f t="shared" si="12"/>
        <v>0</v>
      </c>
      <c r="L16" s="231">
        <f t="shared" si="12"/>
        <v>0</v>
      </c>
      <c r="M16" s="231">
        <f t="shared" si="12"/>
        <v>0</v>
      </c>
      <c r="N16" s="231">
        <f t="shared" si="12"/>
        <v>0</v>
      </c>
      <c r="O16" s="231">
        <f t="shared" si="12"/>
        <v>0</v>
      </c>
      <c r="P16" s="231">
        <f t="shared" si="12"/>
        <v>0</v>
      </c>
      <c r="Q16" s="231">
        <f t="shared" si="12"/>
        <v>0</v>
      </c>
      <c r="R16" s="231">
        <f t="shared" si="12"/>
        <v>0</v>
      </c>
      <c r="S16" s="231">
        <f t="shared" si="12"/>
        <v>0</v>
      </c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151">
        <f>ROUNDDOWN(F16*G16*H16*I16*(J16/100)*T16*(1/1000),0)</f>
        <v>0</v>
      </c>
      <c r="AE16" s="151">
        <f>ROUNDDOWN(F16*G16*H16*I16*(K16/100)*U16*(1/1000),0)</f>
        <v>0</v>
      </c>
      <c r="AF16" s="151">
        <f>ROUNDDOWN(F16*G16*H16*I16*(L16/100)*V16*(1/1000),0)</f>
        <v>0</v>
      </c>
      <c r="AG16" s="151">
        <f>ROUNDDOWN(F16*G16*H16*I16*(M16/100)*W16*(1/1000),0)</f>
        <v>0</v>
      </c>
      <c r="AH16" s="151">
        <f>ROUNDDOWN(F16*G16*H16*I16*(N16/100)*X16*(1/1000),0)</f>
        <v>0</v>
      </c>
      <c r="AI16" s="151">
        <f>ROUNDDOWN(F16*G16*H16*I16*(O16/100)*Y16*(1/1000),0)</f>
        <v>0</v>
      </c>
      <c r="AJ16" s="151">
        <f>ROUNDDOWN(F16*G16*H16*I16*(P16/100)*Z16*(1/1000),0)</f>
        <v>0</v>
      </c>
      <c r="AK16" s="151">
        <f>ROUNDDOWN(F16*G16*H16*I16*(Q16/100)*AA16*(1/1000),0)</f>
        <v>0</v>
      </c>
      <c r="AL16" s="151">
        <f>ROUNDDOWN(F16*G16*H16*I16*(R16/100)*AB16*(1/1000),0)</f>
        <v>0</v>
      </c>
      <c r="AM16" s="151">
        <f>ROUNDDOWN(F16*G16*H16*I16*(S16/100)*AC16*(1/1000),0)</f>
        <v>0</v>
      </c>
      <c r="AN16" s="11">
        <f t="shared" si="5"/>
        <v>9</v>
      </c>
    </row>
    <row r="17" spans="1:40" ht="18" customHeight="1">
      <c r="A17" s="11">
        <f t="shared" si="6"/>
        <v>10</v>
      </c>
      <c r="B17" s="292"/>
      <c r="C17" s="395"/>
      <c r="D17" s="396"/>
      <c r="E17" s="246"/>
      <c r="F17" s="245"/>
      <c r="G17" s="148"/>
      <c r="H17" s="152">
        <f t="shared" si="11"/>
        <v>10.14</v>
      </c>
      <c r="I17" s="148">
        <v>30</v>
      </c>
      <c r="J17" s="149">
        <f t="shared" si="12"/>
        <v>0</v>
      </c>
      <c r="K17" s="231">
        <f t="shared" si="12"/>
        <v>0</v>
      </c>
      <c r="L17" s="231">
        <f t="shared" si="12"/>
        <v>0</v>
      </c>
      <c r="M17" s="231">
        <f t="shared" si="12"/>
        <v>0</v>
      </c>
      <c r="N17" s="231">
        <f t="shared" si="12"/>
        <v>0</v>
      </c>
      <c r="O17" s="231">
        <f t="shared" si="12"/>
        <v>0</v>
      </c>
      <c r="P17" s="231">
        <f t="shared" si="12"/>
        <v>0</v>
      </c>
      <c r="Q17" s="231">
        <f t="shared" si="12"/>
        <v>0</v>
      </c>
      <c r="R17" s="231">
        <f t="shared" si="12"/>
        <v>0</v>
      </c>
      <c r="S17" s="231">
        <f t="shared" si="12"/>
        <v>0</v>
      </c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151">
        <f t="shared" ref="AD17:AD20" si="13">ROUNDDOWN(F17*G17*H17*I17*(J17/100)*T17*(1/1000),0)</f>
        <v>0</v>
      </c>
      <c r="AE17" s="151">
        <f t="shared" ref="AE17:AE20" si="14">ROUNDDOWN(F17*G17*H17*I17*(K17/100)*U17*(1/1000),0)</f>
        <v>0</v>
      </c>
      <c r="AF17" s="151">
        <f t="shared" ref="AF17:AF20" si="15">ROUNDDOWN(F17*G17*H17*I17*(L17/100)*V17*(1/1000),0)</f>
        <v>0</v>
      </c>
      <c r="AG17" s="151">
        <f t="shared" ref="AG17:AG20" si="16">ROUNDDOWN(F17*G17*H17*I17*(M17/100)*W17*(1/1000),0)</f>
        <v>0</v>
      </c>
      <c r="AH17" s="151">
        <f t="shared" ref="AH17:AH20" si="17">ROUNDDOWN(F17*G17*H17*I17*(N17/100)*X17*(1/1000),0)</f>
        <v>0</v>
      </c>
      <c r="AI17" s="151">
        <f t="shared" ref="AI17:AI20" si="18">ROUNDDOWN(F17*G17*H17*I17*(O17/100)*Y17*(1/1000),0)</f>
        <v>0</v>
      </c>
      <c r="AJ17" s="151">
        <f t="shared" ref="AJ17:AJ20" si="19">ROUNDDOWN(F17*G17*H17*I17*(P17/100)*Z17*(1/1000),0)</f>
        <v>0</v>
      </c>
      <c r="AK17" s="151">
        <f t="shared" ref="AK17:AK20" si="20">ROUNDDOWN(F17*G17*H17*I17*(Q17/100)*AA17*(1/1000),0)</f>
        <v>0</v>
      </c>
      <c r="AL17" s="151">
        <f t="shared" ref="AL17:AL20" si="21">ROUNDDOWN(F17*G17*H17*I17*(R17/100)*AB17*(1/1000),0)</f>
        <v>0</v>
      </c>
      <c r="AM17" s="151">
        <f t="shared" ref="AM17:AM20" si="22">ROUNDDOWN(F17*G17*H17*I17*(S17/100)*AC17*(1/1000),0)</f>
        <v>0</v>
      </c>
      <c r="AN17" s="11">
        <f t="shared" si="5"/>
        <v>10</v>
      </c>
    </row>
    <row r="18" spans="1:40" ht="18" customHeight="1">
      <c r="A18" s="11">
        <f t="shared" si="6"/>
        <v>11</v>
      </c>
      <c r="B18" s="292"/>
      <c r="C18" s="395"/>
      <c r="D18" s="396"/>
      <c r="E18" s="246"/>
      <c r="F18" s="245"/>
      <c r="G18" s="148"/>
      <c r="H18" s="152">
        <f t="shared" si="11"/>
        <v>10.14</v>
      </c>
      <c r="I18" s="148">
        <v>30</v>
      </c>
      <c r="J18" s="149">
        <f t="shared" si="12"/>
        <v>0</v>
      </c>
      <c r="K18" s="231">
        <f t="shared" si="12"/>
        <v>0</v>
      </c>
      <c r="L18" s="231">
        <f t="shared" si="12"/>
        <v>0</v>
      </c>
      <c r="M18" s="231">
        <f t="shared" si="12"/>
        <v>0</v>
      </c>
      <c r="N18" s="231">
        <f t="shared" si="12"/>
        <v>0</v>
      </c>
      <c r="O18" s="231">
        <f t="shared" si="12"/>
        <v>0</v>
      </c>
      <c r="P18" s="231">
        <f t="shared" si="12"/>
        <v>0</v>
      </c>
      <c r="Q18" s="231">
        <f t="shared" si="12"/>
        <v>0</v>
      </c>
      <c r="R18" s="231">
        <f t="shared" si="12"/>
        <v>0</v>
      </c>
      <c r="S18" s="231">
        <f t="shared" si="12"/>
        <v>0</v>
      </c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151">
        <f t="shared" si="13"/>
        <v>0</v>
      </c>
      <c r="AE18" s="151">
        <f t="shared" si="14"/>
        <v>0</v>
      </c>
      <c r="AF18" s="151">
        <f t="shared" si="15"/>
        <v>0</v>
      </c>
      <c r="AG18" s="151">
        <f t="shared" si="16"/>
        <v>0</v>
      </c>
      <c r="AH18" s="151">
        <f t="shared" si="17"/>
        <v>0</v>
      </c>
      <c r="AI18" s="151">
        <f t="shared" si="18"/>
        <v>0</v>
      </c>
      <c r="AJ18" s="151">
        <f t="shared" si="19"/>
        <v>0</v>
      </c>
      <c r="AK18" s="151">
        <f t="shared" si="20"/>
        <v>0</v>
      </c>
      <c r="AL18" s="151">
        <f t="shared" si="21"/>
        <v>0</v>
      </c>
      <c r="AM18" s="151">
        <f t="shared" si="22"/>
        <v>0</v>
      </c>
      <c r="AN18" s="11">
        <f t="shared" si="5"/>
        <v>11</v>
      </c>
    </row>
    <row r="19" spans="1:40" ht="18" customHeight="1">
      <c r="A19" s="11">
        <f t="shared" si="6"/>
        <v>12</v>
      </c>
      <c r="B19" s="292"/>
      <c r="C19" s="395"/>
      <c r="D19" s="396"/>
      <c r="E19" s="246"/>
      <c r="F19" s="245"/>
      <c r="G19" s="148"/>
      <c r="H19" s="152">
        <f t="shared" si="11"/>
        <v>10.14</v>
      </c>
      <c r="I19" s="148">
        <v>30</v>
      </c>
      <c r="J19" s="149">
        <f t="shared" si="12"/>
        <v>0</v>
      </c>
      <c r="K19" s="231">
        <f t="shared" si="12"/>
        <v>0</v>
      </c>
      <c r="L19" s="231">
        <f t="shared" si="12"/>
        <v>0</v>
      </c>
      <c r="M19" s="231">
        <f t="shared" si="12"/>
        <v>0</v>
      </c>
      <c r="N19" s="231">
        <f t="shared" si="12"/>
        <v>0</v>
      </c>
      <c r="O19" s="231">
        <f t="shared" si="12"/>
        <v>0</v>
      </c>
      <c r="P19" s="231">
        <f t="shared" si="12"/>
        <v>0</v>
      </c>
      <c r="Q19" s="231">
        <f t="shared" si="12"/>
        <v>0</v>
      </c>
      <c r="R19" s="231">
        <f t="shared" si="12"/>
        <v>0</v>
      </c>
      <c r="S19" s="231">
        <f t="shared" si="12"/>
        <v>0</v>
      </c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151">
        <f t="shared" si="13"/>
        <v>0</v>
      </c>
      <c r="AE19" s="151">
        <f t="shared" si="14"/>
        <v>0</v>
      </c>
      <c r="AF19" s="151">
        <f t="shared" si="15"/>
        <v>0</v>
      </c>
      <c r="AG19" s="151">
        <f t="shared" si="16"/>
        <v>0</v>
      </c>
      <c r="AH19" s="151">
        <f t="shared" si="17"/>
        <v>0</v>
      </c>
      <c r="AI19" s="151">
        <f t="shared" si="18"/>
        <v>0</v>
      </c>
      <c r="AJ19" s="151">
        <f t="shared" si="19"/>
        <v>0</v>
      </c>
      <c r="AK19" s="151">
        <f t="shared" si="20"/>
        <v>0</v>
      </c>
      <c r="AL19" s="151">
        <f t="shared" si="21"/>
        <v>0</v>
      </c>
      <c r="AM19" s="151">
        <f t="shared" si="22"/>
        <v>0</v>
      </c>
      <c r="AN19" s="11">
        <f t="shared" si="5"/>
        <v>12</v>
      </c>
    </row>
    <row r="20" spans="1:40" ht="18" customHeight="1">
      <c r="A20" s="11">
        <f t="shared" si="6"/>
        <v>13</v>
      </c>
      <c r="B20" s="292"/>
      <c r="C20" s="395"/>
      <c r="D20" s="396"/>
      <c r="E20" s="246"/>
      <c r="F20" s="245"/>
      <c r="G20" s="148"/>
      <c r="H20" s="152">
        <f t="shared" si="11"/>
        <v>10.14</v>
      </c>
      <c r="I20" s="148">
        <v>30</v>
      </c>
      <c r="J20" s="149">
        <f t="shared" si="12"/>
        <v>0</v>
      </c>
      <c r="K20" s="231">
        <f t="shared" si="12"/>
        <v>0</v>
      </c>
      <c r="L20" s="231">
        <f t="shared" si="12"/>
        <v>0</v>
      </c>
      <c r="M20" s="231">
        <f t="shared" si="12"/>
        <v>0</v>
      </c>
      <c r="N20" s="231">
        <f t="shared" si="12"/>
        <v>0</v>
      </c>
      <c r="O20" s="231">
        <f t="shared" si="12"/>
        <v>0</v>
      </c>
      <c r="P20" s="231">
        <f t="shared" si="12"/>
        <v>0</v>
      </c>
      <c r="Q20" s="231">
        <f t="shared" si="12"/>
        <v>0</v>
      </c>
      <c r="R20" s="231">
        <f t="shared" si="12"/>
        <v>0</v>
      </c>
      <c r="S20" s="231">
        <f t="shared" si="12"/>
        <v>0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151">
        <f t="shared" si="13"/>
        <v>0</v>
      </c>
      <c r="AE20" s="151">
        <f t="shared" si="14"/>
        <v>0</v>
      </c>
      <c r="AF20" s="151">
        <f t="shared" si="15"/>
        <v>0</v>
      </c>
      <c r="AG20" s="151">
        <f t="shared" si="16"/>
        <v>0</v>
      </c>
      <c r="AH20" s="151">
        <f t="shared" si="17"/>
        <v>0</v>
      </c>
      <c r="AI20" s="151">
        <f t="shared" si="18"/>
        <v>0</v>
      </c>
      <c r="AJ20" s="151">
        <f t="shared" si="19"/>
        <v>0</v>
      </c>
      <c r="AK20" s="151">
        <f t="shared" si="20"/>
        <v>0</v>
      </c>
      <c r="AL20" s="151">
        <f t="shared" si="21"/>
        <v>0</v>
      </c>
      <c r="AM20" s="151">
        <f t="shared" si="22"/>
        <v>0</v>
      </c>
      <c r="AN20" s="11">
        <f t="shared" si="5"/>
        <v>13</v>
      </c>
    </row>
    <row r="21" spans="1:40" ht="18" customHeight="1">
      <c r="A21" s="11">
        <f t="shared" si="6"/>
        <v>14</v>
      </c>
      <c r="B21" s="292"/>
      <c r="C21" s="291" t="s">
        <v>69</v>
      </c>
      <c r="D21" s="291" t="s">
        <v>212</v>
      </c>
      <c r="E21" s="244" t="s">
        <v>222</v>
      </c>
      <c r="F21" s="194">
        <f>'１　介護報酬（基本報酬）'!E14</f>
        <v>6</v>
      </c>
      <c r="G21" s="229">
        <v>36</v>
      </c>
      <c r="H21" s="152">
        <f t="shared" si="11"/>
        <v>10.14</v>
      </c>
      <c r="I21" s="229">
        <v>30</v>
      </c>
      <c r="J21" s="244">
        <v>97</v>
      </c>
      <c r="K21" s="244">
        <v>97</v>
      </c>
      <c r="L21" s="244">
        <v>97</v>
      </c>
      <c r="M21" s="244">
        <v>97</v>
      </c>
      <c r="N21" s="244">
        <v>97</v>
      </c>
      <c r="O21" s="244">
        <v>97</v>
      </c>
      <c r="P21" s="244">
        <v>97</v>
      </c>
      <c r="Q21" s="244">
        <v>97</v>
      </c>
      <c r="R21" s="244">
        <v>97</v>
      </c>
      <c r="S21" s="244">
        <v>97</v>
      </c>
      <c r="T21" s="150">
        <v>12</v>
      </c>
      <c r="U21" s="150">
        <v>12</v>
      </c>
      <c r="V21" s="150">
        <v>12</v>
      </c>
      <c r="W21" s="150">
        <v>12</v>
      </c>
      <c r="X21" s="150">
        <v>12</v>
      </c>
      <c r="Y21" s="150">
        <v>12</v>
      </c>
      <c r="Z21" s="150">
        <v>12</v>
      </c>
      <c r="AA21" s="150">
        <v>12</v>
      </c>
      <c r="AB21" s="150">
        <v>12</v>
      </c>
      <c r="AC21" s="150">
        <v>12</v>
      </c>
      <c r="AD21" s="151">
        <f>ROUNDDOWN(F21*G21*H21*I21*(J21/100)*T21*(1/1000),0)</f>
        <v>764</v>
      </c>
      <c r="AE21" s="151">
        <f>ROUNDDOWN(F21*G21*H21*I21*(K21/100)*U21*(1/1000),0)</f>
        <v>764</v>
      </c>
      <c r="AF21" s="151">
        <f>ROUNDDOWN(F21*G21*H21*I21*(L21/100)*V21*(1/1000),0)</f>
        <v>764</v>
      </c>
      <c r="AG21" s="151">
        <f>ROUNDDOWN(F21*G21*H21*I21*(M21/100)*W21*(1/1000),0)</f>
        <v>764</v>
      </c>
      <c r="AH21" s="151">
        <f>ROUNDDOWN(F21*G21*H21*I21*(N21/100)*X21*(1/1000),0)</f>
        <v>764</v>
      </c>
      <c r="AI21" s="151">
        <f>ROUNDDOWN(F21*G21*H21*I21*(O21/100)*Y21*(1/1000),0)</f>
        <v>764</v>
      </c>
      <c r="AJ21" s="151">
        <f>ROUNDDOWN(F21*G21*H21*I21*(P21/100)*Z21*(1/1000),0)</f>
        <v>764</v>
      </c>
      <c r="AK21" s="151">
        <f>ROUNDDOWN(F21*G21*H21*I21*(Q21/100)*AA21*(1/1000),0)</f>
        <v>764</v>
      </c>
      <c r="AL21" s="151">
        <f>ROUNDDOWN(F21*G21*H21*I21*(R21/100)*AB21*(1/1000),0)</f>
        <v>764</v>
      </c>
      <c r="AM21" s="151">
        <f>ROUNDDOWN(F21*G21*H21*I21*(S21/100)*AC21*(1/1000),0)</f>
        <v>764</v>
      </c>
      <c r="AN21" s="11">
        <f t="shared" si="5"/>
        <v>14</v>
      </c>
    </row>
    <row r="22" spans="1:40" ht="18" customHeight="1">
      <c r="A22" s="11">
        <f t="shared" si="6"/>
        <v>15</v>
      </c>
      <c r="B22" s="292"/>
      <c r="C22" s="292"/>
      <c r="D22" s="292"/>
      <c r="E22" s="244" t="s">
        <v>223</v>
      </c>
      <c r="F22" s="194">
        <f>F$21</f>
        <v>6</v>
      </c>
      <c r="G22" s="229">
        <v>4</v>
      </c>
      <c r="H22" s="152">
        <f t="shared" si="11"/>
        <v>10.14</v>
      </c>
      <c r="I22" s="229">
        <v>30</v>
      </c>
      <c r="J22" s="244">
        <v>97</v>
      </c>
      <c r="K22" s="244">
        <v>97</v>
      </c>
      <c r="L22" s="244">
        <v>97</v>
      </c>
      <c r="M22" s="244">
        <v>97</v>
      </c>
      <c r="N22" s="244">
        <v>97</v>
      </c>
      <c r="O22" s="244">
        <v>97</v>
      </c>
      <c r="P22" s="244">
        <v>97</v>
      </c>
      <c r="Q22" s="244">
        <v>97</v>
      </c>
      <c r="R22" s="244">
        <v>97</v>
      </c>
      <c r="S22" s="244">
        <v>97</v>
      </c>
      <c r="T22" s="150">
        <v>12</v>
      </c>
      <c r="U22" s="150">
        <v>12</v>
      </c>
      <c r="V22" s="150">
        <v>12</v>
      </c>
      <c r="W22" s="150">
        <v>12</v>
      </c>
      <c r="X22" s="150">
        <v>12</v>
      </c>
      <c r="Y22" s="150">
        <v>12</v>
      </c>
      <c r="Z22" s="150">
        <v>12</v>
      </c>
      <c r="AA22" s="150">
        <v>12</v>
      </c>
      <c r="AB22" s="150">
        <v>12</v>
      </c>
      <c r="AC22" s="150">
        <v>12</v>
      </c>
      <c r="AD22" s="151">
        <f t="shared" ref="AD22:AD30" si="23">ROUNDDOWN(F22*G22*H22*I22*(J22/100)*T22*(1/1000),0)</f>
        <v>84</v>
      </c>
      <c r="AE22" s="151">
        <f t="shared" ref="AE22:AE30" si="24">ROUNDDOWN(F22*G22*H22*I22*(K22/100)*U22*(1/1000),0)</f>
        <v>84</v>
      </c>
      <c r="AF22" s="151">
        <f t="shared" ref="AF22:AF30" si="25">ROUNDDOWN(F22*G22*H22*I22*(L22/100)*V22*(1/1000),0)</f>
        <v>84</v>
      </c>
      <c r="AG22" s="151">
        <f t="shared" ref="AG22:AG30" si="26">ROUNDDOWN(F22*G22*H22*I22*(M22/100)*W22*(1/1000),0)</f>
        <v>84</v>
      </c>
      <c r="AH22" s="151">
        <f t="shared" ref="AH22:AH30" si="27">ROUNDDOWN(F22*G22*H22*I22*(N22/100)*X22*(1/1000),0)</f>
        <v>84</v>
      </c>
      <c r="AI22" s="151">
        <f t="shared" ref="AI22:AI30" si="28">ROUNDDOWN(F22*G22*H22*I22*(O22/100)*Y22*(1/1000),0)</f>
        <v>84</v>
      </c>
      <c r="AJ22" s="151">
        <f t="shared" ref="AJ22:AJ30" si="29">ROUNDDOWN(F22*G22*H22*I22*(P22/100)*Z22*(1/1000),0)</f>
        <v>84</v>
      </c>
      <c r="AK22" s="151">
        <f t="shared" ref="AK22:AK30" si="30">ROUNDDOWN(F22*G22*H22*I22*(Q22/100)*AA22*(1/1000),0)</f>
        <v>84</v>
      </c>
      <c r="AL22" s="151">
        <f t="shared" ref="AL22:AL30" si="31">ROUNDDOWN(F22*G22*H22*I22*(R22/100)*AB22*(1/1000),0)</f>
        <v>84</v>
      </c>
      <c r="AM22" s="151">
        <f t="shared" ref="AM22:AM30" si="32">ROUNDDOWN(F22*G22*H22*I22*(S22/100)*AC22*(1/1000),0)</f>
        <v>84</v>
      </c>
      <c r="AN22" s="11">
        <f t="shared" si="5"/>
        <v>15</v>
      </c>
    </row>
    <row r="23" spans="1:40" ht="18" customHeight="1">
      <c r="A23" s="11">
        <f t="shared" si="6"/>
        <v>16</v>
      </c>
      <c r="B23" s="292"/>
      <c r="C23" s="292"/>
      <c r="D23" s="292"/>
      <c r="E23" s="244" t="s">
        <v>224</v>
      </c>
      <c r="F23" s="194">
        <f>F22</f>
        <v>6</v>
      </c>
      <c r="G23" s="229">
        <v>8</v>
      </c>
      <c r="H23" s="152">
        <f t="shared" si="11"/>
        <v>10.14</v>
      </c>
      <c r="I23" s="229">
        <v>30</v>
      </c>
      <c r="J23" s="244">
        <v>97</v>
      </c>
      <c r="K23" s="244">
        <v>97</v>
      </c>
      <c r="L23" s="244">
        <v>97</v>
      </c>
      <c r="M23" s="244">
        <v>97</v>
      </c>
      <c r="N23" s="244">
        <v>97</v>
      </c>
      <c r="O23" s="244">
        <v>97</v>
      </c>
      <c r="P23" s="244">
        <v>97</v>
      </c>
      <c r="Q23" s="244">
        <v>97</v>
      </c>
      <c r="R23" s="244">
        <v>97</v>
      </c>
      <c r="S23" s="244">
        <v>97</v>
      </c>
      <c r="T23" s="150">
        <v>12</v>
      </c>
      <c r="U23" s="150">
        <v>12</v>
      </c>
      <c r="V23" s="150">
        <v>12</v>
      </c>
      <c r="W23" s="150">
        <v>12</v>
      </c>
      <c r="X23" s="150">
        <v>12</v>
      </c>
      <c r="Y23" s="150">
        <v>12</v>
      </c>
      <c r="Z23" s="150">
        <v>12</v>
      </c>
      <c r="AA23" s="150">
        <v>12</v>
      </c>
      <c r="AB23" s="150">
        <v>12</v>
      </c>
      <c r="AC23" s="150">
        <v>12</v>
      </c>
      <c r="AD23" s="151">
        <f t="shared" si="23"/>
        <v>169</v>
      </c>
      <c r="AE23" s="151">
        <f t="shared" si="24"/>
        <v>169</v>
      </c>
      <c r="AF23" s="151">
        <f t="shared" si="25"/>
        <v>169</v>
      </c>
      <c r="AG23" s="151">
        <f t="shared" si="26"/>
        <v>169</v>
      </c>
      <c r="AH23" s="151">
        <f t="shared" si="27"/>
        <v>169</v>
      </c>
      <c r="AI23" s="151">
        <f t="shared" si="28"/>
        <v>169</v>
      </c>
      <c r="AJ23" s="151">
        <f t="shared" si="29"/>
        <v>169</v>
      </c>
      <c r="AK23" s="151">
        <f t="shared" si="30"/>
        <v>169</v>
      </c>
      <c r="AL23" s="151">
        <f t="shared" si="31"/>
        <v>169</v>
      </c>
      <c r="AM23" s="151">
        <f t="shared" si="32"/>
        <v>169</v>
      </c>
      <c r="AN23" s="11">
        <f t="shared" si="5"/>
        <v>16</v>
      </c>
    </row>
    <row r="24" spans="1:40" ht="18" customHeight="1">
      <c r="A24" s="11">
        <f t="shared" si="6"/>
        <v>17</v>
      </c>
      <c r="B24" s="292"/>
      <c r="C24" s="292"/>
      <c r="D24" s="292"/>
      <c r="E24" s="244" t="s">
        <v>225</v>
      </c>
      <c r="F24" s="194">
        <f t="shared" ref="F24:F33" si="33">F23</f>
        <v>6</v>
      </c>
      <c r="G24" s="229">
        <v>13</v>
      </c>
      <c r="H24" s="152">
        <f t="shared" si="11"/>
        <v>10.14</v>
      </c>
      <c r="I24" s="229">
        <v>30</v>
      </c>
      <c r="J24" s="244">
        <v>97</v>
      </c>
      <c r="K24" s="244">
        <v>97</v>
      </c>
      <c r="L24" s="244">
        <v>97</v>
      </c>
      <c r="M24" s="244">
        <v>97</v>
      </c>
      <c r="N24" s="244">
        <v>97</v>
      </c>
      <c r="O24" s="244">
        <v>97</v>
      </c>
      <c r="P24" s="244">
        <v>97</v>
      </c>
      <c r="Q24" s="244">
        <v>97</v>
      </c>
      <c r="R24" s="244">
        <v>97</v>
      </c>
      <c r="S24" s="244">
        <v>97</v>
      </c>
      <c r="T24" s="150">
        <v>12</v>
      </c>
      <c r="U24" s="150">
        <v>12</v>
      </c>
      <c r="V24" s="150">
        <v>12</v>
      </c>
      <c r="W24" s="150">
        <v>12</v>
      </c>
      <c r="X24" s="150">
        <v>12</v>
      </c>
      <c r="Y24" s="150">
        <v>12</v>
      </c>
      <c r="Z24" s="150">
        <v>12</v>
      </c>
      <c r="AA24" s="150">
        <v>12</v>
      </c>
      <c r="AB24" s="150">
        <v>12</v>
      </c>
      <c r="AC24" s="150">
        <v>12</v>
      </c>
      <c r="AD24" s="151">
        <f t="shared" si="23"/>
        <v>276</v>
      </c>
      <c r="AE24" s="151">
        <f t="shared" si="24"/>
        <v>276</v>
      </c>
      <c r="AF24" s="151">
        <f t="shared" si="25"/>
        <v>276</v>
      </c>
      <c r="AG24" s="151">
        <f t="shared" si="26"/>
        <v>276</v>
      </c>
      <c r="AH24" s="151">
        <f t="shared" si="27"/>
        <v>276</v>
      </c>
      <c r="AI24" s="151">
        <f t="shared" si="28"/>
        <v>276</v>
      </c>
      <c r="AJ24" s="151">
        <f t="shared" si="29"/>
        <v>276</v>
      </c>
      <c r="AK24" s="151">
        <f t="shared" si="30"/>
        <v>276</v>
      </c>
      <c r="AL24" s="151">
        <f t="shared" si="31"/>
        <v>276</v>
      </c>
      <c r="AM24" s="151">
        <f t="shared" si="32"/>
        <v>276</v>
      </c>
      <c r="AN24" s="11">
        <f t="shared" si="5"/>
        <v>17</v>
      </c>
    </row>
    <row r="25" spans="1:40" ht="18" customHeight="1">
      <c r="A25" s="11">
        <f t="shared" si="6"/>
        <v>18</v>
      </c>
      <c r="B25" s="292"/>
      <c r="C25" s="292"/>
      <c r="D25" s="292"/>
      <c r="E25" s="244" t="s">
        <v>375</v>
      </c>
      <c r="F25" s="194">
        <f t="shared" si="33"/>
        <v>6</v>
      </c>
      <c r="G25" s="229">
        <v>120</v>
      </c>
      <c r="H25" s="152">
        <f t="shared" si="11"/>
        <v>10.14</v>
      </c>
      <c r="I25" s="229">
        <v>30</v>
      </c>
      <c r="J25" s="244">
        <v>97</v>
      </c>
      <c r="K25" s="244">
        <v>97</v>
      </c>
      <c r="L25" s="244">
        <v>97</v>
      </c>
      <c r="M25" s="244">
        <v>97</v>
      </c>
      <c r="N25" s="244">
        <v>97</v>
      </c>
      <c r="O25" s="244">
        <v>97</v>
      </c>
      <c r="P25" s="244">
        <v>97</v>
      </c>
      <c r="Q25" s="244">
        <v>97</v>
      </c>
      <c r="R25" s="244">
        <v>97</v>
      </c>
      <c r="S25" s="244">
        <v>97</v>
      </c>
      <c r="T25" s="224">
        <v>12</v>
      </c>
      <c r="U25" s="224">
        <v>12</v>
      </c>
      <c r="V25" s="224">
        <v>12</v>
      </c>
      <c r="W25" s="224">
        <v>12</v>
      </c>
      <c r="X25" s="224">
        <v>12</v>
      </c>
      <c r="Y25" s="224">
        <v>12</v>
      </c>
      <c r="Z25" s="224">
        <v>12</v>
      </c>
      <c r="AA25" s="224">
        <v>12</v>
      </c>
      <c r="AB25" s="224">
        <v>12</v>
      </c>
      <c r="AC25" s="224">
        <v>12</v>
      </c>
      <c r="AD25" s="151">
        <f t="shared" si="23"/>
        <v>2549</v>
      </c>
      <c r="AE25" s="151">
        <f t="shared" si="24"/>
        <v>2549</v>
      </c>
      <c r="AF25" s="151">
        <f t="shared" si="25"/>
        <v>2549</v>
      </c>
      <c r="AG25" s="151">
        <f t="shared" si="26"/>
        <v>2549</v>
      </c>
      <c r="AH25" s="151">
        <f t="shared" si="27"/>
        <v>2549</v>
      </c>
      <c r="AI25" s="151">
        <f t="shared" si="28"/>
        <v>2549</v>
      </c>
      <c r="AJ25" s="151">
        <f t="shared" si="29"/>
        <v>2549</v>
      </c>
      <c r="AK25" s="151">
        <f t="shared" si="30"/>
        <v>2549</v>
      </c>
      <c r="AL25" s="151">
        <f t="shared" si="31"/>
        <v>2549</v>
      </c>
      <c r="AM25" s="151">
        <f t="shared" si="32"/>
        <v>2549</v>
      </c>
      <c r="AN25" s="11">
        <f t="shared" si="5"/>
        <v>18</v>
      </c>
    </row>
    <row r="26" spans="1:40" ht="18" customHeight="1">
      <c r="A26" s="11">
        <f t="shared" si="6"/>
        <v>19</v>
      </c>
      <c r="B26" s="292"/>
      <c r="C26" s="292"/>
      <c r="D26" s="292"/>
      <c r="E26" s="244" t="s">
        <v>376</v>
      </c>
      <c r="F26" s="194">
        <f t="shared" si="33"/>
        <v>6</v>
      </c>
      <c r="G26" s="229">
        <v>5</v>
      </c>
      <c r="H26" s="152">
        <f>H24</f>
        <v>10.14</v>
      </c>
      <c r="I26" s="229">
        <v>30</v>
      </c>
      <c r="J26" s="244">
        <v>97</v>
      </c>
      <c r="K26" s="244">
        <v>97</v>
      </c>
      <c r="L26" s="244">
        <v>97</v>
      </c>
      <c r="M26" s="244">
        <v>97</v>
      </c>
      <c r="N26" s="244">
        <v>97</v>
      </c>
      <c r="O26" s="244">
        <v>97</v>
      </c>
      <c r="P26" s="244">
        <v>97</v>
      </c>
      <c r="Q26" s="244">
        <v>97</v>
      </c>
      <c r="R26" s="244">
        <v>97</v>
      </c>
      <c r="S26" s="244">
        <v>97</v>
      </c>
      <c r="T26" s="224">
        <v>12</v>
      </c>
      <c r="U26" s="224">
        <v>12</v>
      </c>
      <c r="V26" s="224">
        <v>12</v>
      </c>
      <c r="W26" s="224">
        <v>12</v>
      </c>
      <c r="X26" s="224">
        <v>12</v>
      </c>
      <c r="Y26" s="224">
        <v>12</v>
      </c>
      <c r="Z26" s="224">
        <v>12</v>
      </c>
      <c r="AA26" s="224">
        <v>12</v>
      </c>
      <c r="AB26" s="224">
        <v>12</v>
      </c>
      <c r="AC26" s="224">
        <v>12</v>
      </c>
      <c r="AD26" s="151">
        <f t="shared" si="23"/>
        <v>106</v>
      </c>
      <c r="AE26" s="151">
        <f t="shared" si="24"/>
        <v>106</v>
      </c>
      <c r="AF26" s="151">
        <f t="shared" si="25"/>
        <v>106</v>
      </c>
      <c r="AG26" s="151">
        <f t="shared" si="26"/>
        <v>106</v>
      </c>
      <c r="AH26" s="151">
        <f t="shared" si="27"/>
        <v>106</v>
      </c>
      <c r="AI26" s="151">
        <f t="shared" si="28"/>
        <v>106</v>
      </c>
      <c r="AJ26" s="151">
        <f t="shared" si="29"/>
        <v>106</v>
      </c>
      <c r="AK26" s="151">
        <f t="shared" si="30"/>
        <v>106</v>
      </c>
      <c r="AL26" s="151">
        <f t="shared" si="31"/>
        <v>106</v>
      </c>
      <c r="AM26" s="151">
        <f t="shared" si="32"/>
        <v>106</v>
      </c>
      <c r="AN26" s="11">
        <f t="shared" si="5"/>
        <v>19</v>
      </c>
    </row>
    <row r="27" spans="1:40" ht="18" customHeight="1">
      <c r="A27" s="11">
        <f t="shared" si="6"/>
        <v>20</v>
      </c>
      <c r="B27" s="292"/>
      <c r="C27" s="292"/>
      <c r="D27" s="292"/>
      <c r="E27" s="244" t="s">
        <v>227</v>
      </c>
      <c r="F27" s="194">
        <f t="shared" si="33"/>
        <v>6</v>
      </c>
      <c r="G27" s="229">
        <v>6</v>
      </c>
      <c r="H27" s="152">
        <f>H25</f>
        <v>10.14</v>
      </c>
      <c r="I27" s="229">
        <v>30</v>
      </c>
      <c r="J27" s="244">
        <v>97</v>
      </c>
      <c r="K27" s="244">
        <v>97</v>
      </c>
      <c r="L27" s="244">
        <v>97</v>
      </c>
      <c r="M27" s="244">
        <v>97</v>
      </c>
      <c r="N27" s="244">
        <v>97</v>
      </c>
      <c r="O27" s="244">
        <v>97</v>
      </c>
      <c r="P27" s="244">
        <v>97</v>
      </c>
      <c r="Q27" s="244">
        <v>97</v>
      </c>
      <c r="R27" s="244">
        <v>97</v>
      </c>
      <c r="S27" s="244">
        <v>97</v>
      </c>
      <c r="T27" s="150">
        <v>12</v>
      </c>
      <c r="U27" s="224">
        <v>12</v>
      </c>
      <c r="V27" s="224">
        <v>12</v>
      </c>
      <c r="W27" s="224">
        <v>12</v>
      </c>
      <c r="X27" s="224">
        <v>12</v>
      </c>
      <c r="Y27" s="224">
        <v>12</v>
      </c>
      <c r="Z27" s="224">
        <v>12</v>
      </c>
      <c r="AA27" s="224">
        <v>12</v>
      </c>
      <c r="AB27" s="224">
        <v>12</v>
      </c>
      <c r="AC27" s="224">
        <v>12</v>
      </c>
      <c r="AD27" s="151">
        <f t="shared" si="23"/>
        <v>127</v>
      </c>
      <c r="AE27" s="151">
        <f t="shared" si="24"/>
        <v>127</v>
      </c>
      <c r="AF27" s="151">
        <f t="shared" si="25"/>
        <v>127</v>
      </c>
      <c r="AG27" s="151">
        <f t="shared" si="26"/>
        <v>127</v>
      </c>
      <c r="AH27" s="151">
        <f t="shared" si="27"/>
        <v>127</v>
      </c>
      <c r="AI27" s="151">
        <f t="shared" si="28"/>
        <v>127</v>
      </c>
      <c r="AJ27" s="151">
        <f t="shared" si="29"/>
        <v>127</v>
      </c>
      <c r="AK27" s="151">
        <f t="shared" si="30"/>
        <v>127</v>
      </c>
      <c r="AL27" s="151">
        <f t="shared" si="31"/>
        <v>127</v>
      </c>
      <c r="AM27" s="151">
        <f t="shared" si="32"/>
        <v>127</v>
      </c>
      <c r="AN27" s="11">
        <f t="shared" si="5"/>
        <v>20</v>
      </c>
    </row>
    <row r="28" spans="1:40" ht="18" customHeight="1">
      <c r="A28" s="11">
        <f t="shared" si="6"/>
        <v>21</v>
      </c>
      <c r="B28" s="292"/>
      <c r="C28" s="292"/>
      <c r="D28" s="292"/>
      <c r="E28" s="244" t="s">
        <v>377</v>
      </c>
      <c r="F28" s="194">
        <f t="shared" si="33"/>
        <v>6</v>
      </c>
      <c r="G28" s="229">
        <v>3</v>
      </c>
      <c r="H28" s="152">
        <f t="shared" si="11"/>
        <v>10.14</v>
      </c>
      <c r="I28" s="229">
        <v>1</v>
      </c>
      <c r="J28" s="244">
        <v>97</v>
      </c>
      <c r="K28" s="244">
        <v>97</v>
      </c>
      <c r="L28" s="244">
        <v>97</v>
      </c>
      <c r="M28" s="244">
        <v>97</v>
      </c>
      <c r="N28" s="244">
        <v>97</v>
      </c>
      <c r="O28" s="244">
        <v>97</v>
      </c>
      <c r="P28" s="244">
        <v>97</v>
      </c>
      <c r="Q28" s="244">
        <v>97</v>
      </c>
      <c r="R28" s="244">
        <v>97</v>
      </c>
      <c r="S28" s="244">
        <v>97</v>
      </c>
      <c r="T28" s="224">
        <v>12</v>
      </c>
      <c r="U28" s="224">
        <v>12</v>
      </c>
      <c r="V28" s="224">
        <v>12</v>
      </c>
      <c r="W28" s="224">
        <v>12</v>
      </c>
      <c r="X28" s="224">
        <v>12</v>
      </c>
      <c r="Y28" s="224">
        <v>12</v>
      </c>
      <c r="Z28" s="224">
        <v>12</v>
      </c>
      <c r="AA28" s="224">
        <v>12</v>
      </c>
      <c r="AB28" s="224">
        <v>12</v>
      </c>
      <c r="AC28" s="224">
        <v>12</v>
      </c>
      <c r="AD28" s="151">
        <f t="shared" si="23"/>
        <v>2</v>
      </c>
      <c r="AE28" s="151">
        <f t="shared" si="24"/>
        <v>2</v>
      </c>
      <c r="AF28" s="151">
        <f t="shared" si="25"/>
        <v>2</v>
      </c>
      <c r="AG28" s="151">
        <f t="shared" si="26"/>
        <v>2</v>
      </c>
      <c r="AH28" s="151">
        <f t="shared" si="27"/>
        <v>2</v>
      </c>
      <c r="AI28" s="151">
        <f t="shared" si="28"/>
        <v>2</v>
      </c>
      <c r="AJ28" s="151">
        <f t="shared" si="29"/>
        <v>2</v>
      </c>
      <c r="AK28" s="151">
        <f t="shared" si="30"/>
        <v>2</v>
      </c>
      <c r="AL28" s="151">
        <f t="shared" si="31"/>
        <v>2</v>
      </c>
      <c r="AM28" s="151">
        <f t="shared" si="32"/>
        <v>2</v>
      </c>
      <c r="AN28" s="11">
        <f t="shared" si="5"/>
        <v>21</v>
      </c>
    </row>
    <row r="29" spans="1:40" ht="18" customHeight="1">
      <c r="A29" s="11">
        <f t="shared" si="6"/>
        <v>22</v>
      </c>
      <c r="B29" s="292"/>
      <c r="C29" s="292"/>
      <c r="D29" s="292"/>
      <c r="E29" s="244" t="s">
        <v>378</v>
      </c>
      <c r="F29" s="194">
        <f t="shared" si="33"/>
        <v>6</v>
      </c>
      <c r="G29" s="229">
        <v>40</v>
      </c>
      <c r="H29" s="225">
        <f t="shared" si="11"/>
        <v>10.14</v>
      </c>
      <c r="I29" s="229">
        <v>1</v>
      </c>
      <c r="J29" s="244">
        <v>97</v>
      </c>
      <c r="K29" s="244">
        <v>97</v>
      </c>
      <c r="L29" s="244">
        <v>97</v>
      </c>
      <c r="M29" s="244">
        <v>97</v>
      </c>
      <c r="N29" s="244">
        <v>97</v>
      </c>
      <c r="O29" s="244">
        <v>97</v>
      </c>
      <c r="P29" s="244">
        <v>97</v>
      </c>
      <c r="Q29" s="244">
        <v>97</v>
      </c>
      <c r="R29" s="244">
        <v>97</v>
      </c>
      <c r="S29" s="244">
        <v>97</v>
      </c>
      <c r="T29" s="224">
        <v>12</v>
      </c>
      <c r="U29" s="224">
        <v>12</v>
      </c>
      <c r="V29" s="224">
        <v>12</v>
      </c>
      <c r="W29" s="224">
        <v>12</v>
      </c>
      <c r="X29" s="224">
        <v>12</v>
      </c>
      <c r="Y29" s="224">
        <v>12</v>
      </c>
      <c r="Z29" s="224">
        <v>12</v>
      </c>
      <c r="AA29" s="224">
        <v>12</v>
      </c>
      <c r="AB29" s="224">
        <v>12</v>
      </c>
      <c r="AC29" s="224">
        <v>12</v>
      </c>
      <c r="AD29" s="151">
        <f t="shared" si="23"/>
        <v>28</v>
      </c>
      <c r="AE29" s="151">
        <f t="shared" si="24"/>
        <v>28</v>
      </c>
      <c r="AF29" s="151">
        <f t="shared" si="25"/>
        <v>28</v>
      </c>
      <c r="AG29" s="151">
        <f t="shared" si="26"/>
        <v>28</v>
      </c>
      <c r="AH29" s="151">
        <f t="shared" si="27"/>
        <v>28</v>
      </c>
      <c r="AI29" s="151">
        <f t="shared" si="28"/>
        <v>28</v>
      </c>
      <c r="AJ29" s="151">
        <f t="shared" si="29"/>
        <v>28</v>
      </c>
      <c r="AK29" s="151">
        <f t="shared" si="30"/>
        <v>28</v>
      </c>
      <c r="AL29" s="151">
        <f t="shared" si="31"/>
        <v>28</v>
      </c>
      <c r="AM29" s="151">
        <f t="shared" si="32"/>
        <v>28</v>
      </c>
      <c r="AN29" s="11">
        <f t="shared" si="5"/>
        <v>22</v>
      </c>
    </row>
    <row r="30" spans="1:40" ht="18" customHeight="1">
      <c r="A30" s="11">
        <f t="shared" si="6"/>
        <v>23</v>
      </c>
      <c r="B30" s="292"/>
      <c r="C30" s="292"/>
      <c r="D30" s="292"/>
      <c r="E30" s="244" t="s">
        <v>379</v>
      </c>
      <c r="F30" s="194">
        <f t="shared" si="33"/>
        <v>6</v>
      </c>
      <c r="G30" s="229">
        <v>20</v>
      </c>
      <c r="H30" s="225">
        <f t="shared" si="11"/>
        <v>10.14</v>
      </c>
      <c r="I30" s="229">
        <v>1</v>
      </c>
      <c r="J30" s="244">
        <v>2</v>
      </c>
      <c r="K30" s="244">
        <v>2</v>
      </c>
      <c r="L30" s="244">
        <v>2</v>
      </c>
      <c r="M30" s="244">
        <v>2</v>
      </c>
      <c r="N30" s="244">
        <v>2</v>
      </c>
      <c r="O30" s="244">
        <v>2</v>
      </c>
      <c r="P30" s="244">
        <v>2</v>
      </c>
      <c r="Q30" s="244">
        <v>2</v>
      </c>
      <c r="R30" s="244">
        <v>2</v>
      </c>
      <c r="S30" s="244">
        <v>2</v>
      </c>
      <c r="T30" s="224">
        <v>12</v>
      </c>
      <c r="U30" s="224">
        <v>12</v>
      </c>
      <c r="V30" s="224">
        <v>12</v>
      </c>
      <c r="W30" s="224">
        <v>12</v>
      </c>
      <c r="X30" s="224">
        <v>12</v>
      </c>
      <c r="Y30" s="224">
        <v>12</v>
      </c>
      <c r="Z30" s="224">
        <v>12</v>
      </c>
      <c r="AA30" s="224">
        <v>12</v>
      </c>
      <c r="AB30" s="224">
        <v>12</v>
      </c>
      <c r="AC30" s="224">
        <v>12</v>
      </c>
      <c r="AD30" s="151">
        <f t="shared" si="23"/>
        <v>0</v>
      </c>
      <c r="AE30" s="151">
        <f t="shared" si="24"/>
        <v>0</v>
      </c>
      <c r="AF30" s="151">
        <f t="shared" si="25"/>
        <v>0</v>
      </c>
      <c r="AG30" s="151">
        <f t="shared" si="26"/>
        <v>0</v>
      </c>
      <c r="AH30" s="151">
        <f t="shared" si="27"/>
        <v>0</v>
      </c>
      <c r="AI30" s="151">
        <f t="shared" si="28"/>
        <v>0</v>
      </c>
      <c r="AJ30" s="151">
        <f t="shared" si="29"/>
        <v>0</v>
      </c>
      <c r="AK30" s="151">
        <f t="shared" si="30"/>
        <v>0</v>
      </c>
      <c r="AL30" s="151">
        <f t="shared" si="31"/>
        <v>0</v>
      </c>
      <c r="AM30" s="151">
        <f t="shared" si="32"/>
        <v>0</v>
      </c>
      <c r="AN30" s="11">
        <f t="shared" si="5"/>
        <v>23</v>
      </c>
    </row>
    <row r="31" spans="1:40" ht="18" customHeight="1">
      <c r="A31" s="11">
        <f t="shared" si="6"/>
        <v>24</v>
      </c>
      <c r="B31" s="292"/>
      <c r="C31" s="292"/>
      <c r="D31" s="292"/>
      <c r="E31" s="244"/>
      <c r="F31" s="194">
        <f t="shared" ref="F31" si="34">F30</f>
        <v>6</v>
      </c>
      <c r="G31" s="229"/>
      <c r="H31" s="152">
        <f t="shared" si="11"/>
        <v>10.14</v>
      </c>
      <c r="I31" s="229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1">
        <f t="shared" ref="AD31:AD33" si="35">ROUNDDOWN(F31*G31*H31*I31*(J31/100)*T31*(1/1000),0)</f>
        <v>0</v>
      </c>
      <c r="AE31" s="151">
        <f t="shared" ref="AE31:AE33" si="36">ROUNDDOWN(F31*G31*H31*I31*(K31/100)*U31*(1/1000),0)</f>
        <v>0</v>
      </c>
      <c r="AF31" s="151">
        <f t="shared" ref="AF31:AF33" si="37">ROUNDDOWN(F31*G31*H31*I31*(L31/100)*V31*(1/1000),0)</f>
        <v>0</v>
      </c>
      <c r="AG31" s="151">
        <f t="shared" ref="AG31:AG33" si="38">ROUNDDOWN(F31*G31*H31*I31*(M31/100)*W31*(1/1000),0)</f>
        <v>0</v>
      </c>
      <c r="AH31" s="151">
        <f t="shared" ref="AH31:AH33" si="39">ROUNDDOWN(F31*G31*H31*I31*(N31/100)*X31*(1/1000),0)</f>
        <v>0</v>
      </c>
      <c r="AI31" s="151">
        <f t="shared" ref="AI31:AI33" si="40">ROUNDDOWN(F31*G31*H31*I31*(O31/100)*Y31*(1/1000),0)</f>
        <v>0</v>
      </c>
      <c r="AJ31" s="151">
        <f t="shared" ref="AJ31:AJ33" si="41">ROUNDDOWN(F31*G31*H31*I31*(P31/100)*Z31*(1/1000),0)</f>
        <v>0</v>
      </c>
      <c r="AK31" s="151">
        <f t="shared" ref="AK31:AK33" si="42">ROUNDDOWN(F31*G31*H31*I31*(Q31/100)*AA31*(1/1000),0)</f>
        <v>0</v>
      </c>
      <c r="AL31" s="151">
        <f t="shared" ref="AL31:AL33" si="43">ROUNDDOWN(F31*G31*H31*I31*(R31/100)*AB31*(1/1000),0)</f>
        <v>0</v>
      </c>
      <c r="AM31" s="151">
        <f t="shared" ref="AM31:AM33" si="44">ROUNDDOWN(F31*G31*H31*I31*(S31/100)*AC31*(1/1000),0)</f>
        <v>0</v>
      </c>
      <c r="AN31" s="11">
        <f t="shared" si="5"/>
        <v>24</v>
      </c>
    </row>
    <row r="32" spans="1:40" ht="18" customHeight="1">
      <c r="A32" s="11">
        <f t="shared" si="6"/>
        <v>25</v>
      </c>
      <c r="B32" s="292"/>
      <c r="C32" s="292"/>
      <c r="D32" s="292"/>
      <c r="E32" s="244"/>
      <c r="F32" s="194">
        <f t="shared" si="33"/>
        <v>6</v>
      </c>
      <c r="G32" s="229"/>
      <c r="H32" s="152">
        <f t="shared" si="11"/>
        <v>10.14</v>
      </c>
      <c r="I32" s="229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>
        <f t="shared" si="35"/>
        <v>0</v>
      </c>
      <c r="AE32" s="151">
        <f t="shared" si="36"/>
        <v>0</v>
      </c>
      <c r="AF32" s="151">
        <f t="shared" si="37"/>
        <v>0</v>
      </c>
      <c r="AG32" s="151">
        <f t="shared" si="38"/>
        <v>0</v>
      </c>
      <c r="AH32" s="151">
        <f t="shared" si="39"/>
        <v>0</v>
      </c>
      <c r="AI32" s="151">
        <f t="shared" si="40"/>
        <v>0</v>
      </c>
      <c r="AJ32" s="151">
        <f t="shared" si="41"/>
        <v>0</v>
      </c>
      <c r="AK32" s="151">
        <f t="shared" si="42"/>
        <v>0</v>
      </c>
      <c r="AL32" s="151">
        <f t="shared" si="43"/>
        <v>0</v>
      </c>
      <c r="AM32" s="151">
        <f t="shared" si="44"/>
        <v>0</v>
      </c>
      <c r="AN32" s="11">
        <f t="shared" si="5"/>
        <v>25</v>
      </c>
    </row>
    <row r="33" spans="1:40" ht="18" customHeight="1">
      <c r="A33" s="11">
        <f t="shared" si="6"/>
        <v>26</v>
      </c>
      <c r="B33" s="292"/>
      <c r="C33" s="292"/>
      <c r="D33" s="292"/>
      <c r="E33" s="244"/>
      <c r="F33" s="194">
        <f t="shared" si="33"/>
        <v>6</v>
      </c>
      <c r="G33" s="229"/>
      <c r="H33" s="152">
        <f t="shared" si="11"/>
        <v>10.14</v>
      </c>
      <c r="I33" s="229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>
        <f t="shared" si="35"/>
        <v>0</v>
      </c>
      <c r="AE33" s="151">
        <f t="shared" si="36"/>
        <v>0</v>
      </c>
      <c r="AF33" s="151">
        <f t="shared" si="37"/>
        <v>0</v>
      </c>
      <c r="AG33" s="151">
        <f t="shared" si="38"/>
        <v>0</v>
      </c>
      <c r="AH33" s="151">
        <f t="shared" si="39"/>
        <v>0</v>
      </c>
      <c r="AI33" s="151">
        <f t="shared" si="40"/>
        <v>0</v>
      </c>
      <c r="AJ33" s="151">
        <f t="shared" si="41"/>
        <v>0</v>
      </c>
      <c r="AK33" s="151">
        <f t="shared" si="42"/>
        <v>0</v>
      </c>
      <c r="AL33" s="151">
        <f t="shared" si="43"/>
        <v>0</v>
      </c>
      <c r="AM33" s="151">
        <f t="shared" si="44"/>
        <v>0</v>
      </c>
      <c r="AN33" s="11">
        <f t="shared" si="5"/>
        <v>26</v>
      </c>
    </row>
    <row r="34" spans="1:40" ht="18" customHeight="1">
      <c r="A34" s="11">
        <f t="shared" si="6"/>
        <v>27</v>
      </c>
      <c r="B34" s="292"/>
      <c r="C34" s="292"/>
      <c r="D34" s="291" t="s">
        <v>213</v>
      </c>
      <c r="E34" s="244" t="s">
        <v>222</v>
      </c>
      <c r="F34" s="194">
        <f>'１　介護報酬（基本報酬）'!E19</f>
        <v>80</v>
      </c>
      <c r="G34" s="229">
        <v>36</v>
      </c>
      <c r="H34" s="152">
        <f t="shared" si="11"/>
        <v>10.14</v>
      </c>
      <c r="I34" s="229">
        <v>30</v>
      </c>
      <c r="J34" s="244">
        <v>97</v>
      </c>
      <c r="K34" s="244">
        <v>97</v>
      </c>
      <c r="L34" s="244">
        <v>97</v>
      </c>
      <c r="M34" s="244">
        <v>97</v>
      </c>
      <c r="N34" s="244">
        <v>97</v>
      </c>
      <c r="O34" s="244">
        <v>97</v>
      </c>
      <c r="P34" s="244">
        <v>97</v>
      </c>
      <c r="Q34" s="244">
        <v>97</v>
      </c>
      <c r="R34" s="244">
        <v>97</v>
      </c>
      <c r="S34" s="244">
        <v>97</v>
      </c>
      <c r="T34" s="224">
        <v>12</v>
      </c>
      <c r="U34" s="224">
        <v>12</v>
      </c>
      <c r="V34" s="224">
        <v>12</v>
      </c>
      <c r="W34" s="224">
        <v>12</v>
      </c>
      <c r="X34" s="224">
        <v>12</v>
      </c>
      <c r="Y34" s="224">
        <v>12</v>
      </c>
      <c r="Z34" s="224">
        <v>12</v>
      </c>
      <c r="AA34" s="224">
        <v>12</v>
      </c>
      <c r="AB34" s="224">
        <v>12</v>
      </c>
      <c r="AC34" s="224">
        <v>12</v>
      </c>
      <c r="AD34" s="151">
        <f t="shared" ref="AD34:AD39" si="45">ROUNDDOWN(F34*G34*H34*I34*(J34/100)*T34*(1/1000),0)</f>
        <v>10197</v>
      </c>
      <c r="AE34" s="151">
        <f t="shared" ref="AE34:AE42" si="46">ROUNDDOWN(F34*G34*H34*I34*(K34/100)*U34*(1/1000),0)</f>
        <v>10197</v>
      </c>
      <c r="AF34" s="151">
        <f t="shared" ref="AF34:AF42" si="47">ROUNDDOWN(F34*G34*H34*I34*(L34/100)*V34*(1/1000),0)</f>
        <v>10197</v>
      </c>
      <c r="AG34" s="151">
        <f t="shared" ref="AG34:AG42" si="48">ROUNDDOWN(F34*G34*H34*I34*(M34/100)*W34*(1/1000),0)</f>
        <v>10197</v>
      </c>
      <c r="AH34" s="151">
        <f t="shared" ref="AH34:AH42" si="49">ROUNDDOWN(F34*G34*H34*I34*(N34/100)*X34*(1/1000),0)</f>
        <v>10197</v>
      </c>
      <c r="AI34" s="151">
        <f t="shared" ref="AI34:AI42" si="50">ROUNDDOWN(F34*G34*H34*I34*(O34/100)*Y34*(1/1000),0)</f>
        <v>10197</v>
      </c>
      <c r="AJ34" s="151">
        <f t="shared" ref="AJ34:AJ42" si="51">ROUNDDOWN(F34*G34*H34*I34*(P34/100)*Z34*(1/1000),0)</f>
        <v>10197</v>
      </c>
      <c r="AK34" s="151">
        <f t="shared" ref="AK34:AK42" si="52">ROUNDDOWN(F34*G34*H34*I34*(Q34/100)*AA34*(1/1000),0)</f>
        <v>10197</v>
      </c>
      <c r="AL34" s="151">
        <f t="shared" ref="AL34:AL42" si="53">ROUNDDOWN(F34*G34*H34*I34*(R34/100)*AB34*(1/1000),0)</f>
        <v>10197</v>
      </c>
      <c r="AM34" s="151">
        <f t="shared" ref="AM34:AM42" si="54">ROUNDDOWN(F34*G34*H34*I34*(S34/100)*AC34*(1/1000),0)</f>
        <v>10197</v>
      </c>
      <c r="AN34" s="11">
        <f t="shared" si="5"/>
        <v>27</v>
      </c>
    </row>
    <row r="35" spans="1:40" ht="18" customHeight="1">
      <c r="A35" s="11">
        <f t="shared" si="6"/>
        <v>28</v>
      </c>
      <c r="B35" s="292"/>
      <c r="C35" s="292"/>
      <c r="D35" s="292"/>
      <c r="E35" s="244" t="s">
        <v>223</v>
      </c>
      <c r="F35" s="194">
        <f>F$34</f>
        <v>80</v>
      </c>
      <c r="G35" s="229">
        <v>4</v>
      </c>
      <c r="H35" s="152">
        <f t="shared" si="11"/>
        <v>10.14</v>
      </c>
      <c r="I35" s="229">
        <v>30</v>
      </c>
      <c r="J35" s="244">
        <v>97</v>
      </c>
      <c r="K35" s="244">
        <v>97</v>
      </c>
      <c r="L35" s="244">
        <v>97</v>
      </c>
      <c r="M35" s="244">
        <v>97</v>
      </c>
      <c r="N35" s="244">
        <v>97</v>
      </c>
      <c r="O35" s="244">
        <v>97</v>
      </c>
      <c r="P35" s="244">
        <v>97</v>
      </c>
      <c r="Q35" s="244">
        <v>97</v>
      </c>
      <c r="R35" s="244">
        <v>97</v>
      </c>
      <c r="S35" s="244">
        <v>97</v>
      </c>
      <c r="T35" s="224">
        <v>12</v>
      </c>
      <c r="U35" s="224">
        <v>12</v>
      </c>
      <c r="V35" s="224">
        <v>12</v>
      </c>
      <c r="W35" s="224">
        <v>12</v>
      </c>
      <c r="X35" s="224">
        <v>12</v>
      </c>
      <c r="Y35" s="224">
        <v>12</v>
      </c>
      <c r="Z35" s="224">
        <v>12</v>
      </c>
      <c r="AA35" s="224">
        <v>12</v>
      </c>
      <c r="AB35" s="224">
        <v>12</v>
      </c>
      <c r="AC35" s="224">
        <v>12</v>
      </c>
      <c r="AD35" s="151">
        <f t="shared" si="45"/>
        <v>1133</v>
      </c>
      <c r="AE35" s="151">
        <f t="shared" si="46"/>
        <v>1133</v>
      </c>
      <c r="AF35" s="151">
        <f t="shared" si="47"/>
        <v>1133</v>
      </c>
      <c r="AG35" s="151">
        <f t="shared" si="48"/>
        <v>1133</v>
      </c>
      <c r="AH35" s="151">
        <f t="shared" si="49"/>
        <v>1133</v>
      </c>
      <c r="AI35" s="151">
        <f t="shared" si="50"/>
        <v>1133</v>
      </c>
      <c r="AJ35" s="151">
        <f t="shared" si="51"/>
        <v>1133</v>
      </c>
      <c r="AK35" s="151">
        <f t="shared" si="52"/>
        <v>1133</v>
      </c>
      <c r="AL35" s="151">
        <f t="shared" si="53"/>
        <v>1133</v>
      </c>
      <c r="AM35" s="151">
        <f t="shared" si="54"/>
        <v>1133</v>
      </c>
      <c r="AN35" s="11">
        <f t="shared" si="5"/>
        <v>28</v>
      </c>
    </row>
    <row r="36" spans="1:40" ht="18" customHeight="1">
      <c r="A36" s="11">
        <f t="shared" si="6"/>
        <v>29</v>
      </c>
      <c r="B36" s="292"/>
      <c r="C36" s="292"/>
      <c r="D36" s="292"/>
      <c r="E36" s="244" t="s">
        <v>224</v>
      </c>
      <c r="F36" s="194">
        <f t="shared" ref="F36:F46" si="55">F$34</f>
        <v>80</v>
      </c>
      <c r="G36" s="229">
        <v>8</v>
      </c>
      <c r="H36" s="152">
        <f t="shared" si="11"/>
        <v>10.14</v>
      </c>
      <c r="I36" s="229">
        <v>30</v>
      </c>
      <c r="J36" s="244">
        <v>97</v>
      </c>
      <c r="K36" s="244">
        <v>97</v>
      </c>
      <c r="L36" s="244">
        <v>97</v>
      </c>
      <c r="M36" s="244">
        <v>97</v>
      </c>
      <c r="N36" s="244">
        <v>97</v>
      </c>
      <c r="O36" s="244">
        <v>97</v>
      </c>
      <c r="P36" s="244">
        <v>97</v>
      </c>
      <c r="Q36" s="244">
        <v>97</v>
      </c>
      <c r="R36" s="244">
        <v>97</v>
      </c>
      <c r="S36" s="244">
        <v>97</v>
      </c>
      <c r="T36" s="224">
        <v>12</v>
      </c>
      <c r="U36" s="224">
        <v>12</v>
      </c>
      <c r="V36" s="224">
        <v>12</v>
      </c>
      <c r="W36" s="224">
        <v>12</v>
      </c>
      <c r="X36" s="224">
        <v>12</v>
      </c>
      <c r="Y36" s="224">
        <v>12</v>
      </c>
      <c r="Z36" s="224">
        <v>12</v>
      </c>
      <c r="AA36" s="224">
        <v>12</v>
      </c>
      <c r="AB36" s="224">
        <v>12</v>
      </c>
      <c r="AC36" s="224">
        <v>12</v>
      </c>
      <c r="AD36" s="151">
        <f t="shared" si="45"/>
        <v>2266</v>
      </c>
      <c r="AE36" s="151">
        <f t="shared" si="46"/>
        <v>2266</v>
      </c>
      <c r="AF36" s="151">
        <f t="shared" si="47"/>
        <v>2266</v>
      </c>
      <c r="AG36" s="151">
        <f t="shared" si="48"/>
        <v>2266</v>
      </c>
      <c r="AH36" s="151">
        <f t="shared" si="49"/>
        <v>2266</v>
      </c>
      <c r="AI36" s="151">
        <f t="shared" si="50"/>
        <v>2266</v>
      </c>
      <c r="AJ36" s="151">
        <f t="shared" si="51"/>
        <v>2266</v>
      </c>
      <c r="AK36" s="151">
        <f t="shared" si="52"/>
        <v>2266</v>
      </c>
      <c r="AL36" s="151">
        <f t="shared" si="53"/>
        <v>2266</v>
      </c>
      <c r="AM36" s="151">
        <f t="shared" si="54"/>
        <v>2266</v>
      </c>
      <c r="AN36" s="11">
        <f t="shared" si="5"/>
        <v>29</v>
      </c>
    </row>
    <row r="37" spans="1:40" ht="18" customHeight="1">
      <c r="A37" s="11">
        <f t="shared" si="6"/>
        <v>30</v>
      </c>
      <c r="B37" s="292"/>
      <c r="C37" s="292"/>
      <c r="D37" s="292"/>
      <c r="E37" s="244" t="s">
        <v>225</v>
      </c>
      <c r="F37" s="194">
        <f t="shared" si="55"/>
        <v>80</v>
      </c>
      <c r="G37" s="229">
        <v>13</v>
      </c>
      <c r="H37" s="152">
        <f t="shared" si="11"/>
        <v>10.14</v>
      </c>
      <c r="I37" s="229">
        <v>30</v>
      </c>
      <c r="J37" s="244">
        <v>97</v>
      </c>
      <c r="K37" s="244">
        <v>97</v>
      </c>
      <c r="L37" s="244">
        <v>97</v>
      </c>
      <c r="M37" s="244">
        <v>97</v>
      </c>
      <c r="N37" s="244">
        <v>97</v>
      </c>
      <c r="O37" s="244">
        <v>97</v>
      </c>
      <c r="P37" s="244">
        <v>97</v>
      </c>
      <c r="Q37" s="244">
        <v>97</v>
      </c>
      <c r="R37" s="244">
        <v>97</v>
      </c>
      <c r="S37" s="244">
        <v>97</v>
      </c>
      <c r="T37" s="224">
        <v>12</v>
      </c>
      <c r="U37" s="224">
        <v>12</v>
      </c>
      <c r="V37" s="224">
        <v>12</v>
      </c>
      <c r="W37" s="224">
        <v>12</v>
      </c>
      <c r="X37" s="224">
        <v>12</v>
      </c>
      <c r="Y37" s="224">
        <v>12</v>
      </c>
      <c r="Z37" s="224">
        <v>12</v>
      </c>
      <c r="AA37" s="224">
        <v>12</v>
      </c>
      <c r="AB37" s="224">
        <v>12</v>
      </c>
      <c r="AC37" s="224">
        <v>12</v>
      </c>
      <c r="AD37" s="151">
        <f t="shared" si="45"/>
        <v>3682</v>
      </c>
      <c r="AE37" s="151">
        <f t="shared" si="46"/>
        <v>3682</v>
      </c>
      <c r="AF37" s="151">
        <f t="shared" si="47"/>
        <v>3682</v>
      </c>
      <c r="AG37" s="151">
        <f t="shared" si="48"/>
        <v>3682</v>
      </c>
      <c r="AH37" s="151">
        <f t="shared" si="49"/>
        <v>3682</v>
      </c>
      <c r="AI37" s="151">
        <f t="shared" si="50"/>
        <v>3682</v>
      </c>
      <c r="AJ37" s="151">
        <f t="shared" si="51"/>
        <v>3682</v>
      </c>
      <c r="AK37" s="151">
        <f t="shared" si="52"/>
        <v>3682</v>
      </c>
      <c r="AL37" s="151">
        <f t="shared" si="53"/>
        <v>3682</v>
      </c>
      <c r="AM37" s="151">
        <f t="shared" si="54"/>
        <v>3682</v>
      </c>
      <c r="AN37" s="11">
        <f t="shared" si="5"/>
        <v>30</v>
      </c>
    </row>
    <row r="38" spans="1:40" ht="18" customHeight="1">
      <c r="A38" s="11">
        <f t="shared" si="6"/>
        <v>31</v>
      </c>
      <c r="B38" s="292"/>
      <c r="C38" s="292"/>
      <c r="D38" s="292"/>
      <c r="E38" s="244" t="s">
        <v>375</v>
      </c>
      <c r="F38" s="194">
        <f t="shared" si="55"/>
        <v>80</v>
      </c>
      <c r="G38" s="229">
        <v>120</v>
      </c>
      <c r="H38" s="152">
        <f t="shared" si="11"/>
        <v>10.14</v>
      </c>
      <c r="I38" s="229">
        <v>30</v>
      </c>
      <c r="J38" s="244">
        <v>1</v>
      </c>
      <c r="K38" s="244">
        <v>1</v>
      </c>
      <c r="L38" s="244">
        <v>1</v>
      </c>
      <c r="M38" s="244">
        <v>1</v>
      </c>
      <c r="N38" s="244">
        <v>1</v>
      </c>
      <c r="O38" s="244">
        <v>1</v>
      </c>
      <c r="P38" s="244">
        <v>1</v>
      </c>
      <c r="Q38" s="244">
        <v>1</v>
      </c>
      <c r="R38" s="244">
        <v>1</v>
      </c>
      <c r="S38" s="244">
        <v>1</v>
      </c>
      <c r="T38" s="224">
        <v>12</v>
      </c>
      <c r="U38" s="224">
        <v>12</v>
      </c>
      <c r="V38" s="224">
        <v>12</v>
      </c>
      <c r="W38" s="224">
        <v>12</v>
      </c>
      <c r="X38" s="224">
        <v>12</v>
      </c>
      <c r="Y38" s="224">
        <v>12</v>
      </c>
      <c r="Z38" s="224">
        <v>12</v>
      </c>
      <c r="AA38" s="224">
        <v>12</v>
      </c>
      <c r="AB38" s="224">
        <v>12</v>
      </c>
      <c r="AC38" s="224">
        <v>12</v>
      </c>
      <c r="AD38" s="151">
        <f t="shared" si="45"/>
        <v>350</v>
      </c>
      <c r="AE38" s="151">
        <f t="shared" si="46"/>
        <v>350</v>
      </c>
      <c r="AF38" s="151">
        <f t="shared" si="47"/>
        <v>350</v>
      </c>
      <c r="AG38" s="151">
        <f t="shared" si="48"/>
        <v>350</v>
      </c>
      <c r="AH38" s="151">
        <f t="shared" si="49"/>
        <v>350</v>
      </c>
      <c r="AI38" s="151">
        <f t="shared" si="50"/>
        <v>350</v>
      </c>
      <c r="AJ38" s="151">
        <f t="shared" si="51"/>
        <v>350</v>
      </c>
      <c r="AK38" s="151">
        <f t="shared" si="52"/>
        <v>350</v>
      </c>
      <c r="AL38" s="151">
        <f t="shared" si="53"/>
        <v>350</v>
      </c>
      <c r="AM38" s="151">
        <f t="shared" si="54"/>
        <v>350</v>
      </c>
      <c r="AN38" s="11">
        <f t="shared" si="5"/>
        <v>31</v>
      </c>
    </row>
    <row r="39" spans="1:40" ht="18" customHeight="1">
      <c r="A39" s="11">
        <f t="shared" si="6"/>
        <v>32</v>
      </c>
      <c r="B39" s="292"/>
      <c r="C39" s="292"/>
      <c r="D39" s="292"/>
      <c r="E39" s="244" t="s">
        <v>376</v>
      </c>
      <c r="F39" s="194">
        <f t="shared" si="55"/>
        <v>80</v>
      </c>
      <c r="G39" s="229">
        <v>5</v>
      </c>
      <c r="H39" s="152">
        <f>H37</f>
        <v>10.14</v>
      </c>
      <c r="I39" s="229">
        <v>30</v>
      </c>
      <c r="J39" s="244">
        <v>97</v>
      </c>
      <c r="K39" s="244">
        <v>97</v>
      </c>
      <c r="L39" s="244">
        <v>97</v>
      </c>
      <c r="M39" s="244">
        <v>97</v>
      </c>
      <c r="N39" s="244">
        <v>97</v>
      </c>
      <c r="O39" s="244">
        <v>97</v>
      </c>
      <c r="P39" s="244">
        <v>97</v>
      </c>
      <c r="Q39" s="244">
        <v>97</v>
      </c>
      <c r="R39" s="244">
        <v>97</v>
      </c>
      <c r="S39" s="244">
        <v>97</v>
      </c>
      <c r="T39" s="224">
        <v>12</v>
      </c>
      <c r="U39" s="224">
        <v>12</v>
      </c>
      <c r="V39" s="224">
        <v>12</v>
      </c>
      <c r="W39" s="224">
        <v>12</v>
      </c>
      <c r="X39" s="224">
        <v>12</v>
      </c>
      <c r="Y39" s="224">
        <v>12</v>
      </c>
      <c r="Z39" s="224">
        <v>12</v>
      </c>
      <c r="AA39" s="224">
        <v>12</v>
      </c>
      <c r="AB39" s="224">
        <v>12</v>
      </c>
      <c r="AC39" s="224">
        <v>12</v>
      </c>
      <c r="AD39" s="151">
        <f t="shared" si="45"/>
        <v>1416</v>
      </c>
      <c r="AE39" s="151">
        <f t="shared" si="46"/>
        <v>1416</v>
      </c>
      <c r="AF39" s="151">
        <f t="shared" si="47"/>
        <v>1416</v>
      </c>
      <c r="AG39" s="151">
        <f t="shared" si="48"/>
        <v>1416</v>
      </c>
      <c r="AH39" s="151">
        <f t="shared" si="49"/>
        <v>1416</v>
      </c>
      <c r="AI39" s="151">
        <f t="shared" si="50"/>
        <v>1416</v>
      </c>
      <c r="AJ39" s="151">
        <f t="shared" si="51"/>
        <v>1416</v>
      </c>
      <c r="AK39" s="151">
        <f t="shared" si="52"/>
        <v>1416</v>
      </c>
      <c r="AL39" s="151">
        <f t="shared" si="53"/>
        <v>1416</v>
      </c>
      <c r="AM39" s="151">
        <f t="shared" si="54"/>
        <v>1416</v>
      </c>
      <c r="AN39" s="11">
        <f t="shared" si="5"/>
        <v>32</v>
      </c>
    </row>
    <row r="40" spans="1:40" ht="18" customHeight="1">
      <c r="A40" s="11">
        <f t="shared" si="6"/>
        <v>33</v>
      </c>
      <c r="B40" s="292"/>
      <c r="C40" s="292"/>
      <c r="D40" s="292"/>
      <c r="E40" s="244" t="s">
        <v>227</v>
      </c>
      <c r="F40" s="194">
        <f t="shared" si="55"/>
        <v>80</v>
      </c>
      <c r="G40" s="229">
        <v>6</v>
      </c>
      <c r="H40" s="152">
        <f>H38</f>
        <v>10.14</v>
      </c>
      <c r="I40" s="229">
        <v>30</v>
      </c>
      <c r="J40" s="244">
        <v>97</v>
      </c>
      <c r="K40" s="244">
        <v>97</v>
      </c>
      <c r="L40" s="244">
        <v>97</v>
      </c>
      <c r="M40" s="244">
        <v>97</v>
      </c>
      <c r="N40" s="244">
        <v>97</v>
      </c>
      <c r="O40" s="244">
        <v>97</v>
      </c>
      <c r="P40" s="244">
        <v>97</v>
      </c>
      <c r="Q40" s="244">
        <v>97</v>
      </c>
      <c r="R40" s="244">
        <v>97</v>
      </c>
      <c r="S40" s="244">
        <v>97</v>
      </c>
      <c r="T40" s="224">
        <v>12</v>
      </c>
      <c r="U40" s="224">
        <v>12</v>
      </c>
      <c r="V40" s="224">
        <v>12</v>
      </c>
      <c r="W40" s="224">
        <v>12</v>
      </c>
      <c r="X40" s="224">
        <v>12</v>
      </c>
      <c r="Y40" s="224">
        <v>12</v>
      </c>
      <c r="Z40" s="224">
        <v>12</v>
      </c>
      <c r="AA40" s="224">
        <v>12</v>
      </c>
      <c r="AB40" s="224">
        <v>12</v>
      </c>
      <c r="AC40" s="224">
        <v>12</v>
      </c>
      <c r="AD40" s="151"/>
      <c r="AE40" s="151">
        <f t="shared" si="46"/>
        <v>1699</v>
      </c>
      <c r="AF40" s="151">
        <f t="shared" si="47"/>
        <v>1699</v>
      </c>
      <c r="AG40" s="151">
        <f t="shared" si="48"/>
        <v>1699</v>
      </c>
      <c r="AH40" s="151">
        <f t="shared" si="49"/>
        <v>1699</v>
      </c>
      <c r="AI40" s="151">
        <f t="shared" si="50"/>
        <v>1699</v>
      </c>
      <c r="AJ40" s="151">
        <f t="shared" si="51"/>
        <v>1699</v>
      </c>
      <c r="AK40" s="151">
        <f t="shared" si="52"/>
        <v>1699</v>
      </c>
      <c r="AL40" s="151">
        <f t="shared" si="53"/>
        <v>1699</v>
      </c>
      <c r="AM40" s="151">
        <f t="shared" si="54"/>
        <v>1699</v>
      </c>
      <c r="AN40" s="11">
        <f t="shared" si="5"/>
        <v>33</v>
      </c>
    </row>
    <row r="41" spans="1:40" ht="18" customHeight="1">
      <c r="A41" s="11">
        <f t="shared" si="6"/>
        <v>34</v>
      </c>
      <c r="B41" s="292"/>
      <c r="C41" s="292"/>
      <c r="D41" s="292"/>
      <c r="E41" s="244" t="s">
        <v>377</v>
      </c>
      <c r="F41" s="194">
        <f t="shared" si="55"/>
        <v>80</v>
      </c>
      <c r="G41" s="229">
        <v>3</v>
      </c>
      <c r="H41" s="152">
        <f t="shared" si="11"/>
        <v>10.14</v>
      </c>
      <c r="I41" s="229">
        <v>1</v>
      </c>
      <c r="J41" s="244">
        <v>97</v>
      </c>
      <c r="K41" s="244">
        <v>97</v>
      </c>
      <c r="L41" s="244">
        <v>97</v>
      </c>
      <c r="M41" s="244">
        <v>97</v>
      </c>
      <c r="N41" s="244">
        <v>97</v>
      </c>
      <c r="O41" s="244">
        <v>97</v>
      </c>
      <c r="P41" s="244">
        <v>97</v>
      </c>
      <c r="Q41" s="244">
        <v>97</v>
      </c>
      <c r="R41" s="244">
        <v>97</v>
      </c>
      <c r="S41" s="244">
        <v>97</v>
      </c>
      <c r="T41" s="224">
        <v>12</v>
      </c>
      <c r="U41" s="224">
        <v>12</v>
      </c>
      <c r="V41" s="224">
        <v>12</v>
      </c>
      <c r="W41" s="224">
        <v>12</v>
      </c>
      <c r="X41" s="224">
        <v>12</v>
      </c>
      <c r="Y41" s="224">
        <v>12</v>
      </c>
      <c r="Z41" s="224">
        <v>12</v>
      </c>
      <c r="AA41" s="224">
        <v>12</v>
      </c>
      <c r="AB41" s="224">
        <v>12</v>
      </c>
      <c r="AC41" s="224">
        <v>12</v>
      </c>
      <c r="AD41" s="151">
        <f>ROUNDDOWN(F41*G41*H41*I41*(J41/100)*T41*(1/1000),0)</f>
        <v>28</v>
      </c>
      <c r="AE41" s="151">
        <f t="shared" si="46"/>
        <v>28</v>
      </c>
      <c r="AF41" s="151">
        <f t="shared" si="47"/>
        <v>28</v>
      </c>
      <c r="AG41" s="151">
        <f t="shared" si="48"/>
        <v>28</v>
      </c>
      <c r="AH41" s="151">
        <f t="shared" si="49"/>
        <v>28</v>
      </c>
      <c r="AI41" s="151">
        <f t="shared" si="50"/>
        <v>28</v>
      </c>
      <c r="AJ41" s="151">
        <f t="shared" si="51"/>
        <v>28</v>
      </c>
      <c r="AK41" s="151">
        <f t="shared" si="52"/>
        <v>28</v>
      </c>
      <c r="AL41" s="151">
        <f t="shared" si="53"/>
        <v>28</v>
      </c>
      <c r="AM41" s="151">
        <f t="shared" si="54"/>
        <v>28</v>
      </c>
      <c r="AN41" s="11">
        <f t="shared" si="5"/>
        <v>34</v>
      </c>
    </row>
    <row r="42" spans="1:40" ht="18" customHeight="1">
      <c r="A42" s="11">
        <f t="shared" si="6"/>
        <v>35</v>
      </c>
      <c r="B42" s="292"/>
      <c r="C42" s="292"/>
      <c r="D42" s="292"/>
      <c r="E42" s="244" t="s">
        <v>378</v>
      </c>
      <c r="F42" s="194">
        <f t="shared" si="55"/>
        <v>80</v>
      </c>
      <c r="G42" s="229">
        <v>40</v>
      </c>
      <c r="H42" s="152">
        <f t="shared" si="11"/>
        <v>10.14</v>
      </c>
      <c r="I42" s="229">
        <v>1</v>
      </c>
      <c r="J42" s="244">
        <v>97</v>
      </c>
      <c r="K42" s="244">
        <v>97</v>
      </c>
      <c r="L42" s="244">
        <v>97</v>
      </c>
      <c r="M42" s="244">
        <v>97</v>
      </c>
      <c r="N42" s="244">
        <v>97</v>
      </c>
      <c r="O42" s="244">
        <v>97</v>
      </c>
      <c r="P42" s="244">
        <v>97</v>
      </c>
      <c r="Q42" s="244">
        <v>97</v>
      </c>
      <c r="R42" s="244">
        <v>97</v>
      </c>
      <c r="S42" s="244">
        <v>97</v>
      </c>
      <c r="T42" s="224">
        <v>12</v>
      </c>
      <c r="U42" s="224">
        <v>12</v>
      </c>
      <c r="V42" s="224">
        <v>12</v>
      </c>
      <c r="W42" s="224">
        <v>12</v>
      </c>
      <c r="X42" s="224">
        <v>12</v>
      </c>
      <c r="Y42" s="224">
        <v>12</v>
      </c>
      <c r="Z42" s="224">
        <v>12</v>
      </c>
      <c r="AA42" s="224">
        <v>12</v>
      </c>
      <c r="AB42" s="224">
        <v>12</v>
      </c>
      <c r="AC42" s="224">
        <v>12</v>
      </c>
      <c r="AD42" s="151">
        <f>ROUNDDOWN(F42*G42*H42*I42*(J42/100)*T42*(1/1000),0)</f>
        <v>377</v>
      </c>
      <c r="AE42" s="151">
        <f t="shared" si="46"/>
        <v>377</v>
      </c>
      <c r="AF42" s="151">
        <f t="shared" si="47"/>
        <v>377</v>
      </c>
      <c r="AG42" s="151">
        <f t="shared" si="48"/>
        <v>377</v>
      </c>
      <c r="AH42" s="151">
        <f t="shared" si="49"/>
        <v>377</v>
      </c>
      <c r="AI42" s="151">
        <f t="shared" si="50"/>
        <v>377</v>
      </c>
      <c r="AJ42" s="151">
        <f t="shared" si="51"/>
        <v>377</v>
      </c>
      <c r="AK42" s="151">
        <f t="shared" si="52"/>
        <v>377</v>
      </c>
      <c r="AL42" s="151">
        <f t="shared" si="53"/>
        <v>377</v>
      </c>
      <c r="AM42" s="151">
        <f t="shared" si="54"/>
        <v>377</v>
      </c>
      <c r="AN42" s="11">
        <f t="shared" si="5"/>
        <v>35</v>
      </c>
    </row>
    <row r="43" spans="1:40" ht="18" customHeight="1">
      <c r="A43" s="11">
        <f t="shared" si="6"/>
        <v>36</v>
      </c>
      <c r="B43" s="292"/>
      <c r="C43" s="292"/>
      <c r="D43" s="292"/>
      <c r="E43" s="244" t="s">
        <v>379</v>
      </c>
      <c r="F43" s="194">
        <f t="shared" si="55"/>
        <v>80</v>
      </c>
      <c r="G43" s="229">
        <v>20</v>
      </c>
      <c r="H43" s="152">
        <f t="shared" si="11"/>
        <v>10.14</v>
      </c>
      <c r="I43" s="229">
        <v>1</v>
      </c>
      <c r="J43" s="244">
        <v>2</v>
      </c>
      <c r="K43" s="244">
        <v>2</v>
      </c>
      <c r="L43" s="244">
        <v>2</v>
      </c>
      <c r="M43" s="244">
        <v>2</v>
      </c>
      <c r="N43" s="244">
        <v>2</v>
      </c>
      <c r="O43" s="244">
        <v>2</v>
      </c>
      <c r="P43" s="244">
        <v>2</v>
      </c>
      <c r="Q43" s="244">
        <v>2</v>
      </c>
      <c r="R43" s="244">
        <v>2</v>
      </c>
      <c r="S43" s="244">
        <v>2</v>
      </c>
      <c r="T43" s="224">
        <v>12</v>
      </c>
      <c r="U43" s="224">
        <v>12</v>
      </c>
      <c r="V43" s="224">
        <v>12</v>
      </c>
      <c r="W43" s="224">
        <v>12</v>
      </c>
      <c r="X43" s="224">
        <v>12</v>
      </c>
      <c r="Y43" s="224">
        <v>12</v>
      </c>
      <c r="Z43" s="224">
        <v>12</v>
      </c>
      <c r="AA43" s="224">
        <v>12</v>
      </c>
      <c r="AB43" s="224">
        <v>12</v>
      </c>
      <c r="AC43" s="224">
        <v>12</v>
      </c>
      <c r="AD43" s="151">
        <f t="shared" ref="AD43:AD46" si="56">ROUNDDOWN(F43*G43*H43*I43*(J43/100)*T43*(1/1000),0)</f>
        <v>3</v>
      </c>
      <c r="AE43" s="151">
        <f t="shared" ref="AE43:AE46" si="57">ROUNDDOWN(F43*G43*H43*I43*(K43/100)*U43*(1/1000),0)</f>
        <v>3</v>
      </c>
      <c r="AF43" s="151">
        <f t="shared" ref="AF43:AF46" si="58">ROUNDDOWN(F43*G43*H43*I43*(L43/100)*V43*(1/1000),0)</f>
        <v>3</v>
      </c>
      <c r="AG43" s="151">
        <f t="shared" ref="AG43:AG46" si="59">ROUNDDOWN(F43*G43*H43*I43*(M43/100)*W43*(1/1000),0)</f>
        <v>3</v>
      </c>
      <c r="AH43" s="151">
        <f t="shared" ref="AH43:AH46" si="60">ROUNDDOWN(F43*G43*H43*I43*(N43/100)*X43*(1/1000),0)</f>
        <v>3</v>
      </c>
      <c r="AI43" s="151">
        <f t="shared" ref="AI43:AI46" si="61">ROUNDDOWN(F43*G43*H43*I43*(O43/100)*Y43*(1/1000),0)</f>
        <v>3</v>
      </c>
      <c r="AJ43" s="151">
        <f t="shared" ref="AJ43:AJ46" si="62">ROUNDDOWN(F43*G43*H43*I43*(P43/100)*Z43*(1/1000),0)</f>
        <v>3</v>
      </c>
      <c r="AK43" s="151">
        <f t="shared" ref="AK43:AK46" si="63">ROUNDDOWN(F43*G43*H43*I43*(Q43/100)*AA43*(1/1000),0)</f>
        <v>3</v>
      </c>
      <c r="AL43" s="151">
        <f t="shared" ref="AL43:AL46" si="64">ROUNDDOWN(F43*G43*H43*I43*(R43/100)*AB43*(1/1000),0)</f>
        <v>3</v>
      </c>
      <c r="AM43" s="151">
        <f t="shared" ref="AM43:AM46" si="65">ROUNDDOWN(F43*G43*H43*I43*(S43/100)*AC43*(1/1000),0)</f>
        <v>3</v>
      </c>
      <c r="AN43" s="11">
        <f t="shared" si="5"/>
        <v>36</v>
      </c>
    </row>
    <row r="44" spans="1:40" ht="18" customHeight="1">
      <c r="A44" s="11">
        <f t="shared" si="6"/>
        <v>37</v>
      </c>
      <c r="B44" s="292"/>
      <c r="C44" s="292"/>
      <c r="D44" s="292"/>
      <c r="E44" s="244"/>
      <c r="F44" s="194">
        <f t="shared" si="55"/>
        <v>80</v>
      </c>
      <c r="G44" s="229"/>
      <c r="H44" s="152">
        <f t="shared" si="11"/>
        <v>10.14</v>
      </c>
      <c r="I44" s="229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1">
        <f t="shared" si="56"/>
        <v>0</v>
      </c>
      <c r="AE44" s="151">
        <f t="shared" si="57"/>
        <v>0</v>
      </c>
      <c r="AF44" s="151">
        <f t="shared" si="58"/>
        <v>0</v>
      </c>
      <c r="AG44" s="151">
        <f t="shared" si="59"/>
        <v>0</v>
      </c>
      <c r="AH44" s="151">
        <f t="shared" si="60"/>
        <v>0</v>
      </c>
      <c r="AI44" s="151">
        <f t="shared" si="61"/>
        <v>0</v>
      </c>
      <c r="AJ44" s="151">
        <f t="shared" si="62"/>
        <v>0</v>
      </c>
      <c r="AK44" s="151">
        <f t="shared" si="63"/>
        <v>0</v>
      </c>
      <c r="AL44" s="151">
        <f t="shared" si="64"/>
        <v>0</v>
      </c>
      <c r="AM44" s="151">
        <f t="shared" si="65"/>
        <v>0</v>
      </c>
      <c r="AN44" s="11">
        <f t="shared" si="5"/>
        <v>37</v>
      </c>
    </row>
    <row r="45" spans="1:40" ht="18" customHeight="1">
      <c r="A45" s="11">
        <f t="shared" si="6"/>
        <v>38</v>
      </c>
      <c r="B45" s="292"/>
      <c r="C45" s="292"/>
      <c r="D45" s="292"/>
      <c r="E45" s="244"/>
      <c r="F45" s="194">
        <f t="shared" si="55"/>
        <v>80</v>
      </c>
      <c r="G45" s="229"/>
      <c r="H45" s="152">
        <f t="shared" si="11"/>
        <v>10.14</v>
      </c>
      <c r="I45" s="229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1">
        <f t="shared" si="56"/>
        <v>0</v>
      </c>
      <c r="AE45" s="151">
        <f t="shared" si="57"/>
        <v>0</v>
      </c>
      <c r="AF45" s="151">
        <f t="shared" si="58"/>
        <v>0</v>
      </c>
      <c r="AG45" s="151">
        <f t="shared" si="59"/>
        <v>0</v>
      </c>
      <c r="AH45" s="151">
        <f t="shared" si="60"/>
        <v>0</v>
      </c>
      <c r="AI45" s="151">
        <f t="shared" si="61"/>
        <v>0</v>
      </c>
      <c r="AJ45" s="151">
        <f t="shared" si="62"/>
        <v>0</v>
      </c>
      <c r="AK45" s="151">
        <f t="shared" si="63"/>
        <v>0</v>
      </c>
      <c r="AL45" s="151">
        <f t="shared" si="64"/>
        <v>0</v>
      </c>
      <c r="AM45" s="151">
        <f t="shared" si="65"/>
        <v>0</v>
      </c>
      <c r="AN45" s="11">
        <f t="shared" si="5"/>
        <v>38</v>
      </c>
    </row>
    <row r="46" spans="1:40" ht="18" customHeight="1">
      <c r="A46" s="11">
        <f t="shared" si="6"/>
        <v>39</v>
      </c>
      <c r="B46" s="292"/>
      <c r="C46" s="292"/>
      <c r="D46" s="292"/>
      <c r="E46" s="244"/>
      <c r="F46" s="194">
        <f t="shared" si="55"/>
        <v>80</v>
      </c>
      <c r="G46" s="229"/>
      <c r="H46" s="152">
        <f t="shared" si="11"/>
        <v>10.14</v>
      </c>
      <c r="I46" s="229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1">
        <f t="shared" si="56"/>
        <v>0</v>
      </c>
      <c r="AE46" s="151">
        <f t="shared" si="57"/>
        <v>0</v>
      </c>
      <c r="AF46" s="151">
        <f t="shared" si="58"/>
        <v>0</v>
      </c>
      <c r="AG46" s="151">
        <f t="shared" si="59"/>
        <v>0</v>
      </c>
      <c r="AH46" s="151">
        <f t="shared" si="60"/>
        <v>0</v>
      </c>
      <c r="AI46" s="151">
        <f t="shared" si="61"/>
        <v>0</v>
      </c>
      <c r="AJ46" s="151">
        <f t="shared" si="62"/>
        <v>0</v>
      </c>
      <c r="AK46" s="151">
        <f t="shared" si="63"/>
        <v>0</v>
      </c>
      <c r="AL46" s="151">
        <f t="shared" si="64"/>
        <v>0</v>
      </c>
      <c r="AM46" s="151">
        <f t="shared" si="65"/>
        <v>0</v>
      </c>
      <c r="AN46" s="11">
        <f t="shared" si="5"/>
        <v>39</v>
      </c>
    </row>
    <row r="47" spans="1:40" ht="18" customHeight="1">
      <c r="A47" s="11">
        <f t="shared" si="6"/>
        <v>40</v>
      </c>
      <c r="B47" s="291" t="s">
        <v>226</v>
      </c>
      <c r="C47" s="353" t="s">
        <v>206</v>
      </c>
      <c r="D47" s="354"/>
      <c r="E47" s="223"/>
      <c r="F47" s="245"/>
      <c r="G47" s="229">
        <v>12</v>
      </c>
      <c r="H47" s="229">
        <v>10.17</v>
      </c>
      <c r="I47" s="229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1">
        <f>ROUNDDOWN(F47*G47*H47*I47*(J47/100)*T47*(1/1000),0)</f>
        <v>0</v>
      </c>
      <c r="AE47" s="151">
        <f>ROUNDDOWN(F47*G47*H47*I47*(K47/100)*U47*(1/1000),0)</f>
        <v>0</v>
      </c>
      <c r="AF47" s="151">
        <f>ROUNDDOWN(F47*G47*H47*I47*(L47/100)*V47*(1/1000),0)</f>
        <v>0</v>
      </c>
      <c r="AG47" s="151">
        <f>ROUNDDOWN(F47*G47*H47*I47*(M47/100)*W47*(1/1000),0)</f>
        <v>0</v>
      </c>
      <c r="AH47" s="151">
        <f>ROUNDDOWN(F47*G47*H47*I47*(N47/100)*X47*(1/1000),0)</f>
        <v>0</v>
      </c>
      <c r="AI47" s="151">
        <f>ROUNDDOWN(F47*G47*H47*I47*(O47/100)*Y47*(1/1000),0)</f>
        <v>0</v>
      </c>
      <c r="AJ47" s="151">
        <f>ROUNDDOWN(F47*G47*H47*I47*(P47/100)*Z47*(1/1000),0)</f>
        <v>0</v>
      </c>
      <c r="AK47" s="151">
        <f>ROUNDDOWN(F47*G47*H47*I47*(Q47/100)*AA47*(1/1000),0)</f>
        <v>0</v>
      </c>
      <c r="AL47" s="151">
        <f>ROUNDDOWN(F47*G47*H47*I47*(R47/100)*AB47*(1/1000),0)</f>
        <v>0</v>
      </c>
      <c r="AM47" s="151">
        <f>ROUNDDOWN(F47*G47*H47*I47*(S47/100)*AC47*(1/1000),0)</f>
        <v>0</v>
      </c>
      <c r="AN47" s="11">
        <f t="shared" si="5"/>
        <v>40</v>
      </c>
    </row>
    <row r="48" spans="1:40" ht="18" customHeight="1">
      <c r="A48" s="11">
        <f t="shared" si="6"/>
        <v>41</v>
      </c>
      <c r="B48" s="292"/>
      <c r="C48" s="395"/>
      <c r="D48" s="396"/>
      <c r="E48" s="223"/>
      <c r="F48" s="245"/>
      <c r="G48" s="229">
        <v>4</v>
      </c>
      <c r="H48" s="152">
        <f>H47</f>
        <v>10.17</v>
      </c>
      <c r="I48" s="229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150">
        <v>0</v>
      </c>
      <c r="U48" s="150">
        <v>0</v>
      </c>
      <c r="V48" s="150"/>
      <c r="W48" s="150"/>
      <c r="X48" s="150"/>
      <c r="Y48" s="150"/>
      <c r="Z48" s="150"/>
      <c r="AA48" s="150"/>
      <c r="AB48" s="150"/>
      <c r="AC48" s="150"/>
      <c r="AD48" s="151">
        <f>ROUNDDOWN(F48*G48*H48*I48*(J48/100)*T48*(1/1000),0)</f>
        <v>0</v>
      </c>
      <c r="AE48" s="151">
        <f>ROUNDDOWN(F48*G48*H48*I48*(K48/100)*U48*(1/1000),0)</f>
        <v>0</v>
      </c>
      <c r="AF48" s="151">
        <f>ROUNDDOWN(F48*G48*H48*I48*(L48/100)*V48*(1/1000),0)</f>
        <v>0</v>
      </c>
      <c r="AG48" s="151">
        <f>ROUNDDOWN(F48*G48*H48*I48*(M48/100)*W48*(1/1000),0)</f>
        <v>0</v>
      </c>
      <c r="AH48" s="151">
        <f>ROUNDDOWN(F48*G48*H48*I48*(N48/100)*X48*(1/1000),0)</f>
        <v>0</v>
      </c>
      <c r="AI48" s="151">
        <f>ROUNDDOWN(F48*G48*H48*I48*(O48/100)*Y48*(1/1000),0)</f>
        <v>0</v>
      </c>
      <c r="AJ48" s="151">
        <f>ROUNDDOWN(F48*G48*H48*I48*(P48/100)*Z48*(1/1000),0)</f>
        <v>0</v>
      </c>
      <c r="AK48" s="151">
        <f>ROUNDDOWN(F48*G48*H48*I48*(Q48/100)*AA48*(1/1000),0)</f>
        <v>0</v>
      </c>
      <c r="AL48" s="151">
        <f>ROUNDDOWN(F48*G48*H48*I48*(R48/100)*AB48*(1/1000),0)</f>
        <v>0</v>
      </c>
      <c r="AM48" s="151">
        <f>ROUNDDOWN(F48*G48*H48*I48*(S48/100)*AC48*(1/1000),0)</f>
        <v>0</v>
      </c>
      <c r="AN48" s="11">
        <f t="shared" si="5"/>
        <v>41</v>
      </c>
    </row>
    <row r="49" spans="1:40" ht="18" customHeight="1">
      <c r="A49" s="11">
        <f t="shared" si="6"/>
        <v>42</v>
      </c>
      <c r="B49" s="292"/>
      <c r="C49" s="395"/>
      <c r="D49" s="396"/>
      <c r="E49" s="223"/>
      <c r="F49" s="245"/>
      <c r="G49" s="229">
        <v>8</v>
      </c>
      <c r="H49" s="152">
        <f>H48</f>
        <v>10.17</v>
      </c>
      <c r="I49" s="229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0">
        <v>0</v>
      </c>
      <c r="U49" s="150">
        <v>0</v>
      </c>
      <c r="V49" s="150"/>
      <c r="W49" s="150"/>
      <c r="X49" s="150"/>
      <c r="Y49" s="150"/>
      <c r="Z49" s="150"/>
      <c r="AA49" s="150"/>
      <c r="AB49" s="150"/>
      <c r="AC49" s="150"/>
      <c r="AD49" s="151">
        <f>ROUNDDOWN(F49*G49*H49*I49*(J49/100)*T49*(1/1000),0)</f>
        <v>0</v>
      </c>
      <c r="AE49" s="151">
        <f>ROUNDDOWN(F49*G49*H49*I49*(K49/100)*U49*(1/1000),0)</f>
        <v>0</v>
      </c>
      <c r="AF49" s="151">
        <f>ROUNDDOWN(F49*G49*H49*I49*(L49/100)*V49*(1/1000),0)</f>
        <v>0</v>
      </c>
      <c r="AG49" s="151">
        <f>ROUNDDOWN(F49*G49*H49*I49*(M49/100)*W49*(1/1000),0)</f>
        <v>0</v>
      </c>
      <c r="AH49" s="151">
        <f>ROUNDDOWN(F49*G49*H49*I49*(N49/100)*X49*(1/1000),0)</f>
        <v>0</v>
      </c>
      <c r="AI49" s="151">
        <f>ROUNDDOWN(F49*G49*H49*I49*(O49/100)*Y49*(1/1000),0)</f>
        <v>0</v>
      </c>
      <c r="AJ49" s="151">
        <f>ROUNDDOWN(F49*G49*H49*I49*(P49/100)*Z49*(1/1000),0)</f>
        <v>0</v>
      </c>
      <c r="AK49" s="151">
        <f>ROUNDDOWN(F49*G49*H49*I49*(Q49/100)*AA49*(1/1000),0)</f>
        <v>0</v>
      </c>
      <c r="AL49" s="151">
        <f>ROUNDDOWN(F49*G49*H49*I49*(R49/100)*AB49*(1/1000),0)</f>
        <v>0</v>
      </c>
      <c r="AM49" s="151">
        <f>ROUNDDOWN(F49*G49*H49*I49*(S49/100)*AC49*(1/1000),0)</f>
        <v>0</v>
      </c>
      <c r="AN49" s="11">
        <f t="shared" si="5"/>
        <v>42</v>
      </c>
    </row>
    <row r="50" spans="1:40" ht="18" customHeight="1">
      <c r="A50" s="11">
        <f t="shared" si="6"/>
        <v>43</v>
      </c>
      <c r="B50" s="292"/>
      <c r="C50" s="395"/>
      <c r="D50" s="396"/>
      <c r="E50" s="223"/>
      <c r="F50" s="245"/>
      <c r="G50" s="229">
        <v>12</v>
      </c>
      <c r="H50" s="152">
        <f t="shared" ref="H50:H77" si="66">H49</f>
        <v>10.17</v>
      </c>
      <c r="I50" s="229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1">
        <f t="shared" si="5"/>
        <v>43</v>
      </c>
    </row>
    <row r="51" spans="1:40" ht="18" customHeight="1">
      <c r="A51" s="11">
        <f t="shared" si="6"/>
        <v>44</v>
      </c>
      <c r="B51" s="292"/>
      <c r="C51" s="395"/>
      <c r="D51" s="396"/>
      <c r="E51" s="223"/>
      <c r="F51" s="245"/>
      <c r="G51" s="229">
        <v>23</v>
      </c>
      <c r="H51" s="152">
        <f t="shared" si="66"/>
        <v>10.17</v>
      </c>
      <c r="I51" s="229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1">
        <f t="shared" si="5"/>
        <v>44</v>
      </c>
    </row>
    <row r="52" spans="1:40" ht="18" customHeight="1">
      <c r="A52" s="11">
        <f t="shared" si="6"/>
        <v>45</v>
      </c>
      <c r="B52" s="292"/>
      <c r="C52" s="395"/>
      <c r="D52" s="396"/>
      <c r="E52" s="223"/>
      <c r="F52" s="245"/>
      <c r="G52" s="229">
        <v>18</v>
      </c>
      <c r="H52" s="152">
        <f t="shared" si="66"/>
        <v>10.17</v>
      </c>
      <c r="I52" s="229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1">
        <f>ROUNDDOWN(F52*G52*H52*I52*(J52/100)*T52*(1/1000),0)</f>
        <v>0</v>
      </c>
      <c r="AE52" s="151">
        <f>ROUNDDOWN(F52*G52*H52*I52*(K52/100)*U52*(1/1000),0)</f>
        <v>0</v>
      </c>
      <c r="AF52" s="151">
        <f>ROUNDDOWN(F52*G52*H52*I52*(L52/100)*V52*(1/1000),0)</f>
        <v>0</v>
      </c>
      <c r="AG52" s="151">
        <f>ROUNDDOWN(F52*G52*H52*I52*(M52/100)*W52*(1/1000),0)</f>
        <v>0</v>
      </c>
      <c r="AH52" s="151">
        <f>ROUNDDOWN(F52*G52*H52*I52*(N52/100)*X52*(1/1000),0)</f>
        <v>0</v>
      </c>
      <c r="AI52" s="151">
        <f>ROUNDDOWN(F52*G52*H52*I52*(O52/100)*Y52*(1/1000),0)</f>
        <v>0</v>
      </c>
      <c r="AJ52" s="151">
        <f>ROUNDDOWN(F52*G52*H52*I52*(P52/100)*Z52*(1/1000),0)</f>
        <v>0</v>
      </c>
      <c r="AK52" s="151">
        <f>ROUNDDOWN(F52*G52*H52*I52*(Q52/100)*AA52*(1/1000),0)</f>
        <v>0</v>
      </c>
      <c r="AL52" s="151">
        <f>ROUNDDOWN(F52*G52*H52*I52*(R52/100)*AB52*(1/1000),0)</f>
        <v>0</v>
      </c>
      <c r="AM52" s="151">
        <f>ROUNDDOWN(F52*G52*H52*I52*(S52/100)*AC52*(1/1000),0)</f>
        <v>0</v>
      </c>
      <c r="AN52" s="11">
        <f t="shared" si="5"/>
        <v>45</v>
      </c>
    </row>
    <row r="53" spans="1:40" ht="18" customHeight="1">
      <c r="A53" s="11">
        <f t="shared" si="6"/>
        <v>46</v>
      </c>
      <c r="B53" s="292"/>
      <c r="C53" s="395"/>
      <c r="D53" s="396"/>
      <c r="E53" s="223"/>
      <c r="F53" s="245"/>
      <c r="G53" s="229">
        <v>20</v>
      </c>
      <c r="H53" s="152">
        <f t="shared" si="66"/>
        <v>10.17</v>
      </c>
      <c r="I53" s="229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1">
        <f t="shared" si="5"/>
        <v>46</v>
      </c>
    </row>
    <row r="54" spans="1:40" ht="18" customHeight="1">
      <c r="A54" s="11">
        <f t="shared" si="6"/>
        <v>47</v>
      </c>
      <c r="B54" s="292"/>
      <c r="C54" s="395"/>
      <c r="D54" s="396"/>
      <c r="E54" s="223"/>
      <c r="F54" s="245"/>
      <c r="G54" s="229">
        <v>22</v>
      </c>
      <c r="H54" s="152">
        <f t="shared" si="66"/>
        <v>10.17</v>
      </c>
      <c r="I54" s="229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1">
        <f t="shared" ref="AD54:AD66" si="67">ROUNDDOWN(F54*G54*H54*I54*(J54/100)*T54*(1/1000),0)</f>
        <v>0</v>
      </c>
      <c r="AE54" s="151">
        <f t="shared" ref="AE54:AE55" si="68">ROUNDDOWN(F54*G54*H54*I54*(K54/100)*U54*(1/1000),0)</f>
        <v>0</v>
      </c>
      <c r="AF54" s="151">
        <f t="shared" ref="AF54:AF55" si="69">ROUNDDOWN(F54*G54*H54*I54*(L54/100)*V54*(1/1000),0)</f>
        <v>0</v>
      </c>
      <c r="AG54" s="151">
        <f t="shared" ref="AG54:AG55" si="70">ROUNDDOWN(F54*G54*H54*I54*(M54/100)*W54*(1/1000),0)</f>
        <v>0</v>
      </c>
      <c r="AH54" s="151">
        <f t="shared" ref="AH54:AH55" si="71">ROUNDDOWN(F54*G54*H54*I54*(N54/100)*X54*(1/1000),0)</f>
        <v>0</v>
      </c>
      <c r="AI54" s="151">
        <f t="shared" ref="AI54:AI55" si="72">ROUNDDOWN(F54*G54*H54*I54*(O54/100)*Y54*(1/1000),0)</f>
        <v>0</v>
      </c>
      <c r="AJ54" s="151">
        <f t="shared" ref="AJ54:AJ55" si="73">ROUNDDOWN(F54*G54*H54*I54*(P54/100)*Z54*(1/1000),0)</f>
        <v>0</v>
      </c>
      <c r="AK54" s="151">
        <f t="shared" ref="AK54:AK55" si="74">ROUNDDOWN(F54*G54*H54*I54*(Q54/100)*AA54*(1/1000),0)</f>
        <v>0</v>
      </c>
      <c r="AL54" s="151">
        <f t="shared" ref="AL54:AL55" si="75">ROUNDDOWN(F54*G54*H54*I54*(R54/100)*AB54*(1/1000),0)</f>
        <v>0</v>
      </c>
      <c r="AM54" s="151">
        <f t="shared" ref="AM54:AM55" si="76">ROUNDDOWN(F54*G54*H54*I54*(S54/100)*AC54*(1/1000),0)</f>
        <v>0</v>
      </c>
      <c r="AN54" s="11">
        <f t="shared" si="5"/>
        <v>47</v>
      </c>
    </row>
    <row r="55" spans="1:40" ht="18" customHeight="1">
      <c r="A55" s="11">
        <f t="shared" si="6"/>
        <v>48</v>
      </c>
      <c r="B55" s="292"/>
      <c r="C55" s="395"/>
      <c r="D55" s="396"/>
      <c r="E55" s="223"/>
      <c r="F55" s="245"/>
      <c r="G55" s="229">
        <v>18</v>
      </c>
      <c r="H55" s="152">
        <f t="shared" si="66"/>
        <v>10.17</v>
      </c>
      <c r="I55" s="229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1">
        <f t="shared" si="67"/>
        <v>0</v>
      </c>
      <c r="AE55" s="151">
        <f t="shared" si="68"/>
        <v>0</v>
      </c>
      <c r="AF55" s="151">
        <f t="shared" si="69"/>
        <v>0</v>
      </c>
      <c r="AG55" s="151">
        <f t="shared" si="70"/>
        <v>0</v>
      </c>
      <c r="AH55" s="151">
        <f t="shared" si="71"/>
        <v>0</v>
      </c>
      <c r="AI55" s="151">
        <f t="shared" si="72"/>
        <v>0</v>
      </c>
      <c r="AJ55" s="151">
        <f t="shared" si="73"/>
        <v>0</v>
      </c>
      <c r="AK55" s="151">
        <f t="shared" si="74"/>
        <v>0</v>
      </c>
      <c r="AL55" s="151">
        <f t="shared" si="75"/>
        <v>0</v>
      </c>
      <c r="AM55" s="151">
        <f t="shared" si="76"/>
        <v>0</v>
      </c>
      <c r="AN55" s="11">
        <f t="shared" si="5"/>
        <v>48</v>
      </c>
    </row>
    <row r="56" spans="1:40" ht="18" customHeight="1">
      <c r="A56" s="11">
        <f t="shared" si="6"/>
        <v>49</v>
      </c>
      <c r="B56" s="292"/>
      <c r="C56" s="395"/>
      <c r="D56" s="396"/>
      <c r="E56" s="223"/>
      <c r="F56" s="245"/>
      <c r="G56" s="229">
        <v>6</v>
      </c>
      <c r="H56" s="152">
        <f t="shared" si="66"/>
        <v>10.17</v>
      </c>
      <c r="I56" s="229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1">
        <f t="shared" si="67"/>
        <v>0</v>
      </c>
      <c r="AE56" s="151">
        <f t="shared" ref="AE56:AE66" si="77">ROUNDDOWN(G56*H56*I56*J56*(K56/100)*U56*(1/1000),0)</f>
        <v>0</v>
      </c>
      <c r="AF56" s="151">
        <f t="shared" ref="AF56:AF66" si="78">ROUNDDOWN(H56*I56*J56*K56*(L56/100)*V56*(1/1000),0)</f>
        <v>0</v>
      </c>
      <c r="AG56" s="151">
        <f t="shared" ref="AG56:AG66" si="79">ROUNDDOWN(I56*J56*K56*L56*(M56/100)*W56*(1/1000),0)</f>
        <v>0</v>
      </c>
      <c r="AH56" s="151">
        <f t="shared" ref="AH56:AH66" si="80">ROUNDDOWN(J56*K56*L56*M56*(N56/100)*X56*(1/1000),0)</f>
        <v>0</v>
      </c>
      <c r="AI56" s="151">
        <f t="shared" ref="AI56:AI66" si="81">ROUNDDOWN(K56*L56*M56*N56*(O56/100)*Y56*(1/1000),0)</f>
        <v>0</v>
      </c>
      <c r="AJ56" s="151">
        <f t="shared" ref="AJ56:AJ66" si="82">ROUNDDOWN(L56*M56*N56*O56*(P56/100)*Z56*(1/1000),0)</f>
        <v>0</v>
      </c>
      <c r="AK56" s="151">
        <f t="shared" ref="AK56:AK66" si="83">ROUNDDOWN(M56*N56*O56*P56*(Q56/100)*AA56*(1/1000),0)</f>
        <v>0</v>
      </c>
      <c r="AL56" s="151">
        <f t="shared" ref="AL56:AL66" si="84">ROUNDDOWN(N56*O56*P56*Q56*(R56/100)*AB56*(1/1000),0)</f>
        <v>0</v>
      </c>
      <c r="AM56" s="151">
        <f t="shared" ref="AM56:AM66" si="85">ROUNDDOWN(O56*P56*Q56*R56*(S56/100)*AC56*(1/1000),0)</f>
        <v>0</v>
      </c>
      <c r="AN56" s="11">
        <f t="shared" si="5"/>
        <v>49</v>
      </c>
    </row>
    <row r="57" spans="1:40" ht="18" customHeight="1">
      <c r="A57" s="11">
        <f t="shared" si="6"/>
        <v>50</v>
      </c>
      <c r="B57" s="292"/>
      <c r="C57" s="291" t="s">
        <v>69</v>
      </c>
      <c r="D57" s="291" t="s">
        <v>212</v>
      </c>
      <c r="E57" s="244" t="s">
        <v>223</v>
      </c>
      <c r="F57" s="194">
        <f>'１　介護報酬（基本報酬）'!E$29</f>
        <v>4</v>
      </c>
      <c r="G57" s="229">
        <v>4</v>
      </c>
      <c r="H57" s="152">
        <f t="shared" si="66"/>
        <v>10.17</v>
      </c>
      <c r="I57" s="229">
        <v>30</v>
      </c>
      <c r="J57" s="244">
        <v>50</v>
      </c>
      <c r="K57" s="244">
        <v>50</v>
      </c>
      <c r="L57" s="244">
        <v>50</v>
      </c>
      <c r="M57" s="244">
        <v>50</v>
      </c>
      <c r="N57" s="244">
        <v>50</v>
      </c>
      <c r="O57" s="244">
        <v>50</v>
      </c>
      <c r="P57" s="244">
        <v>50</v>
      </c>
      <c r="Q57" s="244">
        <v>50</v>
      </c>
      <c r="R57" s="244">
        <v>50</v>
      </c>
      <c r="S57" s="244">
        <v>50</v>
      </c>
      <c r="T57" s="150">
        <v>12</v>
      </c>
      <c r="U57" s="150">
        <v>12</v>
      </c>
      <c r="V57" s="150">
        <v>12</v>
      </c>
      <c r="W57" s="150">
        <v>12</v>
      </c>
      <c r="X57" s="150">
        <v>12</v>
      </c>
      <c r="Y57" s="150">
        <v>12</v>
      </c>
      <c r="Z57" s="150">
        <v>12</v>
      </c>
      <c r="AA57" s="150">
        <v>12</v>
      </c>
      <c r="AB57" s="150">
        <v>12</v>
      </c>
      <c r="AC57" s="150">
        <v>12</v>
      </c>
      <c r="AD57" s="151">
        <f>ROUNDDOWN(F57*G57*H57*I57*(J57/100)*T57*(1/1000),0)</f>
        <v>29</v>
      </c>
      <c r="AE57" s="151">
        <f t="shared" si="77"/>
        <v>366</v>
      </c>
      <c r="AF57" s="151">
        <f t="shared" si="78"/>
        <v>4576</v>
      </c>
      <c r="AG57" s="151">
        <f t="shared" si="79"/>
        <v>22500</v>
      </c>
      <c r="AH57" s="151">
        <f t="shared" si="80"/>
        <v>37500</v>
      </c>
      <c r="AI57" s="151">
        <f t="shared" si="81"/>
        <v>37500</v>
      </c>
      <c r="AJ57" s="151">
        <f t="shared" si="82"/>
        <v>37500</v>
      </c>
      <c r="AK57" s="151">
        <f t="shared" si="83"/>
        <v>37500</v>
      </c>
      <c r="AL57" s="151">
        <f t="shared" si="84"/>
        <v>37500</v>
      </c>
      <c r="AM57" s="151">
        <f t="shared" si="85"/>
        <v>37500</v>
      </c>
      <c r="AN57" s="11">
        <f t="shared" si="5"/>
        <v>50</v>
      </c>
    </row>
    <row r="58" spans="1:40" ht="18" customHeight="1">
      <c r="A58" s="11">
        <f t="shared" si="6"/>
        <v>51</v>
      </c>
      <c r="B58" s="292"/>
      <c r="C58" s="292"/>
      <c r="D58" s="292"/>
      <c r="E58" s="244" t="s">
        <v>224</v>
      </c>
      <c r="F58" s="194">
        <f>'１　介護報酬（基本報酬）'!E$29</f>
        <v>4</v>
      </c>
      <c r="G58" s="229">
        <v>8</v>
      </c>
      <c r="H58" s="152">
        <f t="shared" si="66"/>
        <v>10.17</v>
      </c>
      <c r="I58" s="229">
        <v>30</v>
      </c>
      <c r="J58" s="244">
        <v>50</v>
      </c>
      <c r="K58" s="244">
        <v>50</v>
      </c>
      <c r="L58" s="244">
        <v>50</v>
      </c>
      <c r="M58" s="244">
        <v>50</v>
      </c>
      <c r="N58" s="244">
        <v>50</v>
      </c>
      <c r="O58" s="244">
        <v>50</v>
      </c>
      <c r="P58" s="244">
        <v>50</v>
      </c>
      <c r="Q58" s="244">
        <v>50</v>
      </c>
      <c r="R58" s="244">
        <v>50</v>
      </c>
      <c r="S58" s="244">
        <v>50</v>
      </c>
      <c r="T58" s="150">
        <v>12</v>
      </c>
      <c r="U58" s="150">
        <v>12</v>
      </c>
      <c r="V58" s="150">
        <v>12</v>
      </c>
      <c r="W58" s="150">
        <v>12</v>
      </c>
      <c r="X58" s="150">
        <v>12</v>
      </c>
      <c r="Y58" s="150">
        <v>12</v>
      </c>
      <c r="Z58" s="150">
        <v>12</v>
      </c>
      <c r="AA58" s="150">
        <v>12</v>
      </c>
      <c r="AB58" s="150">
        <v>12</v>
      </c>
      <c r="AC58" s="150">
        <v>12</v>
      </c>
      <c r="AD58" s="151">
        <f>ROUNDDOWN(F58*G58*H58*I58*(J58/100)*T58*(1/1000),0)</f>
        <v>58</v>
      </c>
      <c r="AE58" s="151">
        <f t="shared" si="77"/>
        <v>732</v>
      </c>
      <c r="AF58" s="151">
        <f t="shared" si="78"/>
        <v>4576</v>
      </c>
      <c r="AG58" s="151">
        <f t="shared" si="79"/>
        <v>22500</v>
      </c>
      <c r="AH58" s="151">
        <f t="shared" si="80"/>
        <v>37500</v>
      </c>
      <c r="AI58" s="151">
        <f t="shared" si="81"/>
        <v>37500</v>
      </c>
      <c r="AJ58" s="151">
        <f t="shared" si="82"/>
        <v>37500</v>
      </c>
      <c r="AK58" s="151">
        <f t="shared" si="83"/>
        <v>37500</v>
      </c>
      <c r="AL58" s="151">
        <f t="shared" si="84"/>
        <v>37500</v>
      </c>
      <c r="AM58" s="151">
        <f t="shared" si="85"/>
        <v>37500</v>
      </c>
      <c r="AN58" s="11">
        <f t="shared" si="5"/>
        <v>51</v>
      </c>
    </row>
    <row r="59" spans="1:40" ht="18" customHeight="1">
      <c r="A59" s="11">
        <f t="shared" si="6"/>
        <v>52</v>
      </c>
      <c r="B59" s="292"/>
      <c r="C59" s="292"/>
      <c r="D59" s="292"/>
      <c r="E59" s="244" t="s">
        <v>225</v>
      </c>
      <c r="F59" s="194">
        <f>'１　介護報酬（基本報酬）'!E$29</f>
        <v>4</v>
      </c>
      <c r="G59" s="229">
        <v>13</v>
      </c>
      <c r="H59" s="152">
        <f t="shared" si="66"/>
        <v>10.17</v>
      </c>
      <c r="I59" s="229">
        <v>30</v>
      </c>
      <c r="J59" s="244">
        <v>50</v>
      </c>
      <c r="K59" s="244">
        <v>50</v>
      </c>
      <c r="L59" s="244">
        <v>50</v>
      </c>
      <c r="M59" s="244">
        <v>50</v>
      </c>
      <c r="N59" s="244">
        <v>50</v>
      </c>
      <c r="O59" s="244">
        <v>50</v>
      </c>
      <c r="P59" s="244">
        <v>50</v>
      </c>
      <c r="Q59" s="244">
        <v>50</v>
      </c>
      <c r="R59" s="244">
        <v>50</v>
      </c>
      <c r="S59" s="244">
        <v>50</v>
      </c>
      <c r="T59" s="150">
        <v>12</v>
      </c>
      <c r="U59" s="150">
        <v>12</v>
      </c>
      <c r="V59" s="150">
        <v>12</v>
      </c>
      <c r="W59" s="150">
        <v>12</v>
      </c>
      <c r="X59" s="150">
        <v>12</v>
      </c>
      <c r="Y59" s="150">
        <v>12</v>
      </c>
      <c r="Z59" s="150">
        <v>12</v>
      </c>
      <c r="AA59" s="150">
        <v>12</v>
      </c>
      <c r="AB59" s="150">
        <v>12</v>
      </c>
      <c r="AC59" s="150">
        <v>12</v>
      </c>
      <c r="AD59" s="151">
        <f>ROUNDDOWN(F59*G59*H59*I59*(J59/100)*T59*(1/1000),0)</f>
        <v>95</v>
      </c>
      <c r="AE59" s="151">
        <f t="shared" si="77"/>
        <v>1189</v>
      </c>
      <c r="AF59" s="151">
        <f t="shared" si="78"/>
        <v>4576</v>
      </c>
      <c r="AG59" s="151">
        <f t="shared" si="79"/>
        <v>22500</v>
      </c>
      <c r="AH59" s="151">
        <f t="shared" si="80"/>
        <v>37500</v>
      </c>
      <c r="AI59" s="151">
        <f t="shared" si="81"/>
        <v>37500</v>
      </c>
      <c r="AJ59" s="151">
        <f t="shared" si="82"/>
        <v>37500</v>
      </c>
      <c r="AK59" s="151">
        <f t="shared" si="83"/>
        <v>37500</v>
      </c>
      <c r="AL59" s="151">
        <f t="shared" si="84"/>
        <v>37500</v>
      </c>
      <c r="AM59" s="151">
        <f t="shared" si="85"/>
        <v>37500</v>
      </c>
      <c r="AN59" s="11">
        <f t="shared" si="5"/>
        <v>52</v>
      </c>
    </row>
    <row r="60" spans="1:40" ht="18" customHeight="1">
      <c r="A60" s="11">
        <f t="shared" si="6"/>
        <v>53</v>
      </c>
      <c r="B60" s="292"/>
      <c r="C60" s="292"/>
      <c r="D60" s="292"/>
      <c r="E60" s="244" t="s">
        <v>375</v>
      </c>
      <c r="F60" s="194">
        <f>'１　介護報酬（基本報酬）'!E$29</f>
        <v>4</v>
      </c>
      <c r="G60" s="229">
        <v>120</v>
      </c>
      <c r="H60" s="152">
        <f t="shared" si="66"/>
        <v>10.17</v>
      </c>
      <c r="I60" s="229">
        <v>30</v>
      </c>
      <c r="J60" s="244">
        <v>1</v>
      </c>
      <c r="K60" s="244">
        <v>1</v>
      </c>
      <c r="L60" s="244">
        <v>1</v>
      </c>
      <c r="M60" s="244">
        <v>1</v>
      </c>
      <c r="N60" s="244">
        <v>1</v>
      </c>
      <c r="O60" s="244">
        <v>1</v>
      </c>
      <c r="P60" s="244">
        <v>1</v>
      </c>
      <c r="Q60" s="244">
        <v>1</v>
      </c>
      <c r="R60" s="244">
        <v>1</v>
      </c>
      <c r="S60" s="244">
        <v>1</v>
      </c>
      <c r="T60" s="150">
        <v>12</v>
      </c>
      <c r="U60" s="150">
        <v>12</v>
      </c>
      <c r="V60" s="150">
        <v>12</v>
      </c>
      <c r="W60" s="150">
        <v>12</v>
      </c>
      <c r="X60" s="150">
        <v>12</v>
      </c>
      <c r="Y60" s="150">
        <v>12</v>
      </c>
      <c r="Z60" s="150">
        <v>12</v>
      </c>
      <c r="AA60" s="150">
        <v>12</v>
      </c>
      <c r="AB60" s="150">
        <v>12</v>
      </c>
      <c r="AC60" s="150">
        <v>12</v>
      </c>
      <c r="AD60" s="151">
        <f>ROUNDDOWN(F60*G60*H60*I60*(J60/100)*T60*(1/1000),0)</f>
        <v>17</v>
      </c>
      <c r="AE60" s="151">
        <f t="shared" si="77"/>
        <v>4</v>
      </c>
      <c r="AF60" s="151">
        <f t="shared" si="78"/>
        <v>0</v>
      </c>
      <c r="AG60" s="151">
        <f t="shared" si="79"/>
        <v>0</v>
      </c>
      <c r="AH60" s="151">
        <f t="shared" si="80"/>
        <v>0</v>
      </c>
      <c r="AI60" s="151">
        <f t="shared" si="81"/>
        <v>0</v>
      </c>
      <c r="AJ60" s="151">
        <f t="shared" si="82"/>
        <v>0</v>
      </c>
      <c r="AK60" s="151">
        <f t="shared" si="83"/>
        <v>0</v>
      </c>
      <c r="AL60" s="151">
        <f t="shared" si="84"/>
        <v>0</v>
      </c>
      <c r="AM60" s="151">
        <f t="shared" si="85"/>
        <v>0</v>
      </c>
      <c r="AN60" s="11">
        <f t="shared" si="5"/>
        <v>53</v>
      </c>
    </row>
    <row r="61" spans="1:40" ht="18" customHeight="1">
      <c r="A61" s="11">
        <f t="shared" si="6"/>
        <v>54</v>
      </c>
      <c r="B61" s="292"/>
      <c r="C61" s="292"/>
      <c r="D61" s="292"/>
      <c r="E61" s="244" t="s">
        <v>380</v>
      </c>
      <c r="F61" s="194">
        <f>'１　介護報酬（基本報酬）'!E$29</f>
        <v>4</v>
      </c>
      <c r="G61" s="229">
        <v>368</v>
      </c>
      <c r="H61" s="152">
        <f t="shared" si="66"/>
        <v>10.17</v>
      </c>
      <c r="I61" s="229">
        <v>30</v>
      </c>
      <c r="J61" s="244">
        <v>50</v>
      </c>
      <c r="K61" s="244">
        <v>50</v>
      </c>
      <c r="L61" s="244">
        <v>50</v>
      </c>
      <c r="M61" s="244">
        <v>50</v>
      </c>
      <c r="N61" s="244">
        <v>50</v>
      </c>
      <c r="O61" s="244">
        <v>50</v>
      </c>
      <c r="P61" s="244">
        <v>50</v>
      </c>
      <c r="Q61" s="244">
        <v>50</v>
      </c>
      <c r="R61" s="244">
        <v>50</v>
      </c>
      <c r="S61" s="244">
        <v>50</v>
      </c>
      <c r="T61" s="150">
        <v>12</v>
      </c>
      <c r="U61" s="150">
        <v>12</v>
      </c>
      <c r="V61" s="150">
        <v>12</v>
      </c>
      <c r="W61" s="150">
        <v>12</v>
      </c>
      <c r="X61" s="150">
        <v>12</v>
      </c>
      <c r="Y61" s="150">
        <v>12</v>
      </c>
      <c r="Z61" s="150">
        <v>12</v>
      </c>
      <c r="AA61" s="150">
        <v>12</v>
      </c>
      <c r="AB61" s="150">
        <v>12</v>
      </c>
      <c r="AC61" s="150">
        <v>12</v>
      </c>
      <c r="AD61" s="151">
        <f t="shared" si="67"/>
        <v>2694</v>
      </c>
      <c r="AE61" s="151">
        <f t="shared" si="77"/>
        <v>33683</v>
      </c>
      <c r="AF61" s="151">
        <f t="shared" si="78"/>
        <v>4576</v>
      </c>
      <c r="AG61" s="151">
        <f t="shared" si="79"/>
        <v>22500</v>
      </c>
      <c r="AH61" s="151">
        <f t="shared" si="80"/>
        <v>37500</v>
      </c>
      <c r="AI61" s="151">
        <f t="shared" si="81"/>
        <v>37500</v>
      </c>
      <c r="AJ61" s="151">
        <f t="shared" si="82"/>
        <v>37500</v>
      </c>
      <c r="AK61" s="151">
        <f t="shared" si="83"/>
        <v>37500</v>
      </c>
      <c r="AL61" s="151">
        <f t="shared" si="84"/>
        <v>37500</v>
      </c>
      <c r="AM61" s="151">
        <f t="shared" si="85"/>
        <v>37500</v>
      </c>
      <c r="AN61" s="11">
        <f t="shared" si="5"/>
        <v>54</v>
      </c>
    </row>
    <row r="62" spans="1:40" ht="18" customHeight="1">
      <c r="A62" s="11">
        <f t="shared" si="6"/>
        <v>55</v>
      </c>
      <c r="B62" s="292"/>
      <c r="C62" s="292"/>
      <c r="D62" s="292"/>
      <c r="E62" s="244" t="s">
        <v>227</v>
      </c>
      <c r="F62" s="194">
        <f>'１　介護報酬（基本報酬）'!E$29</f>
        <v>4</v>
      </c>
      <c r="G62" s="229">
        <v>15</v>
      </c>
      <c r="H62" s="152">
        <f t="shared" si="66"/>
        <v>10.17</v>
      </c>
      <c r="I62" s="229">
        <v>30</v>
      </c>
      <c r="J62" s="244">
        <v>50</v>
      </c>
      <c r="K62" s="244">
        <v>50</v>
      </c>
      <c r="L62" s="244">
        <v>50</v>
      </c>
      <c r="M62" s="244">
        <v>50</v>
      </c>
      <c r="N62" s="244">
        <v>50</v>
      </c>
      <c r="O62" s="244">
        <v>50</v>
      </c>
      <c r="P62" s="244">
        <v>50</v>
      </c>
      <c r="Q62" s="244">
        <v>50</v>
      </c>
      <c r="R62" s="244">
        <v>50</v>
      </c>
      <c r="S62" s="244">
        <v>50</v>
      </c>
      <c r="T62" s="150">
        <v>12</v>
      </c>
      <c r="U62" s="150">
        <v>12</v>
      </c>
      <c r="V62" s="150">
        <v>12</v>
      </c>
      <c r="W62" s="150">
        <v>12</v>
      </c>
      <c r="X62" s="150">
        <v>12</v>
      </c>
      <c r="Y62" s="150">
        <v>12</v>
      </c>
      <c r="Z62" s="150">
        <v>12</v>
      </c>
      <c r="AA62" s="150">
        <v>12</v>
      </c>
      <c r="AB62" s="150">
        <v>12</v>
      </c>
      <c r="AC62" s="150">
        <v>12</v>
      </c>
      <c r="AD62" s="151">
        <f t="shared" si="67"/>
        <v>109</v>
      </c>
      <c r="AE62" s="151">
        <f t="shared" si="77"/>
        <v>1372</v>
      </c>
      <c r="AF62" s="151">
        <f t="shared" si="78"/>
        <v>4576</v>
      </c>
      <c r="AG62" s="151">
        <f t="shared" si="79"/>
        <v>22500</v>
      </c>
      <c r="AH62" s="151">
        <f t="shared" si="80"/>
        <v>37500</v>
      </c>
      <c r="AI62" s="151">
        <f t="shared" si="81"/>
        <v>37500</v>
      </c>
      <c r="AJ62" s="151">
        <f t="shared" si="82"/>
        <v>37500</v>
      </c>
      <c r="AK62" s="151">
        <f t="shared" si="83"/>
        <v>37500</v>
      </c>
      <c r="AL62" s="151">
        <f t="shared" si="84"/>
        <v>37500</v>
      </c>
      <c r="AM62" s="151">
        <f t="shared" si="85"/>
        <v>37500</v>
      </c>
      <c r="AN62" s="11">
        <f t="shared" si="5"/>
        <v>55</v>
      </c>
    </row>
    <row r="63" spans="1:40" ht="18" customHeight="1">
      <c r="A63" s="11">
        <f t="shared" si="6"/>
        <v>56</v>
      </c>
      <c r="B63" s="292"/>
      <c r="C63" s="292"/>
      <c r="D63" s="292"/>
      <c r="E63" s="244" t="s">
        <v>381</v>
      </c>
      <c r="F63" s="194">
        <f>'１　介護報酬（基本報酬）'!E$29</f>
        <v>4</v>
      </c>
      <c r="G63" s="229">
        <v>22</v>
      </c>
      <c r="H63" s="152">
        <f t="shared" si="66"/>
        <v>10.17</v>
      </c>
      <c r="I63" s="229">
        <v>30</v>
      </c>
      <c r="J63" s="244">
        <v>50</v>
      </c>
      <c r="K63" s="244">
        <v>50</v>
      </c>
      <c r="L63" s="244">
        <v>50</v>
      </c>
      <c r="M63" s="244">
        <v>50</v>
      </c>
      <c r="N63" s="244">
        <v>50</v>
      </c>
      <c r="O63" s="244">
        <v>50</v>
      </c>
      <c r="P63" s="244">
        <v>50</v>
      </c>
      <c r="Q63" s="244">
        <v>50</v>
      </c>
      <c r="R63" s="244">
        <v>50</v>
      </c>
      <c r="S63" s="244">
        <v>50</v>
      </c>
      <c r="T63" s="150">
        <v>12</v>
      </c>
      <c r="U63" s="150">
        <v>12</v>
      </c>
      <c r="V63" s="150">
        <v>12</v>
      </c>
      <c r="W63" s="150">
        <v>12</v>
      </c>
      <c r="X63" s="150">
        <v>12</v>
      </c>
      <c r="Y63" s="150">
        <v>12</v>
      </c>
      <c r="Z63" s="150">
        <v>12</v>
      </c>
      <c r="AA63" s="150">
        <v>12</v>
      </c>
      <c r="AB63" s="150">
        <v>12</v>
      </c>
      <c r="AC63" s="150">
        <v>12</v>
      </c>
      <c r="AD63" s="151">
        <f t="shared" si="67"/>
        <v>161</v>
      </c>
      <c r="AE63" s="151">
        <f t="shared" si="77"/>
        <v>2013</v>
      </c>
      <c r="AF63" s="151">
        <f t="shared" si="78"/>
        <v>4576</v>
      </c>
      <c r="AG63" s="151">
        <f t="shared" si="79"/>
        <v>22500</v>
      </c>
      <c r="AH63" s="151">
        <f t="shared" si="80"/>
        <v>37500</v>
      </c>
      <c r="AI63" s="151">
        <f t="shared" si="81"/>
        <v>37500</v>
      </c>
      <c r="AJ63" s="151">
        <f t="shared" si="82"/>
        <v>37500</v>
      </c>
      <c r="AK63" s="151">
        <f t="shared" si="83"/>
        <v>37500</v>
      </c>
      <c r="AL63" s="151">
        <f t="shared" si="84"/>
        <v>37500</v>
      </c>
      <c r="AM63" s="151">
        <f t="shared" si="85"/>
        <v>37500</v>
      </c>
      <c r="AN63" s="11">
        <f t="shared" si="5"/>
        <v>56</v>
      </c>
    </row>
    <row r="64" spans="1:40" ht="18" customHeight="1">
      <c r="A64" s="11">
        <f t="shared" si="6"/>
        <v>57</v>
      </c>
      <c r="B64" s="292"/>
      <c r="C64" s="292"/>
      <c r="D64" s="292"/>
      <c r="E64" s="244"/>
      <c r="F64" s="194">
        <f>'１　介護報酬（基本報酬）'!E$29</f>
        <v>4</v>
      </c>
      <c r="G64" s="229"/>
      <c r="H64" s="152">
        <f t="shared" si="66"/>
        <v>10.17</v>
      </c>
      <c r="I64" s="229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1">
        <f t="shared" si="67"/>
        <v>0</v>
      </c>
      <c r="AE64" s="151">
        <f t="shared" si="77"/>
        <v>0</v>
      </c>
      <c r="AF64" s="151">
        <f t="shared" si="78"/>
        <v>0</v>
      </c>
      <c r="AG64" s="151">
        <f t="shared" si="79"/>
        <v>0</v>
      </c>
      <c r="AH64" s="151">
        <f t="shared" si="80"/>
        <v>0</v>
      </c>
      <c r="AI64" s="151">
        <f t="shared" si="81"/>
        <v>0</v>
      </c>
      <c r="AJ64" s="151">
        <f t="shared" si="82"/>
        <v>0</v>
      </c>
      <c r="AK64" s="151">
        <f t="shared" si="83"/>
        <v>0</v>
      </c>
      <c r="AL64" s="151">
        <f t="shared" si="84"/>
        <v>0</v>
      </c>
      <c r="AM64" s="151">
        <f t="shared" si="85"/>
        <v>0</v>
      </c>
      <c r="AN64" s="11">
        <f t="shared" si="5"/>
        <v>57</v>
      </c>
    </row>
    <row r="65" spans="1:40" ht="18" customHeight="1">
      <c r="A65" s="11">
        <f t="shared" si="6"/>
        <v>58</v>
      </c>
      <c r="B65" s="292"/>
      <c r="C65" s="292"/>
      <c r="D65" s="292"/>
      <c r="E65" s="244"/>
      <c r="F65" s="194">
        <f>'１　介護報酬（基本報酬）'!E$29</f>
        <v>4</v>
      </c>
      <c r="G65" s="229"/>
      <c r="H65" s="152">
        <f t="shared" si="66"/>
        <v>10.17</v>
      </c>
      <c r="I65" s="229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1">
        <f t="shared" si="67"/>
        <v>0</v>
      </c>
      <c r="AE65" s="151">
        <f t="shared" si="77"/>
        <v>0</v>
      </c>
      <c r="AF65" s="151">
        <f t="shared" si="78"/>
        <v>0</v>
      </c>
      <c r="AG65" s="151">
        <f t="shared" si="79"/>
        <v>0</v>
      </c>
      <c r="AH65" s="151">
        <f t="shared" si="80"/>
        <v>0</v>
      </c>
      <c r="AI65" s="151">
        <f t="shared" si="81"/>
        <v>0</v>
      </c>
      <c r="AJ65" s="151">
        <f t="shared" si="82"/>
        <v>0</v>
      </c>
      <c r="AK65" s="151">
        <f t="shared" si="83"/>
        <v>0</v>
      </c>
      <c r="AL65" s="151">
        <f t="shared" si="84"/>
        <v>0</v>
      </c>
      <c r="AM65" s="151">
        <f t="shared" si="85"/>
        <v>0</v>
      </c>
      <c r="AN65" s="11">
        <f t="shared" si="5"/>
        <v>58</v>
      </c>
    </row>
    <row r="66" spans="1:40" ht="18" customHeight="1">
      <c r="A66" s="11">
        <f t="shared" si="6"/>
        <v>59</v>
      </c>
      <c r="B66" s="292"/>
      <c r="C66" s="292"/>
      <c r="D66" s="292"/>
      <c r="E66" s="244"/>
      <c r="F66" s="194">
        <f>'１　介護報酬（基本報酬）'!E$29</f>
        <v>4</v>
      </c>
      <c r="G66" s="229"/>
      <c r="H66" s="152">
        <f t="shared" si="66"/>
        <v>10.17</v>
      </c>
      <c r="I66" s="229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1">
        <f t="shared" si="67"/>
        <v>0</v>
      </c>
      <c r="AE66" s="151">
        <f t="shared" si="77"/>
        <v>0</v>
      </c>
      <c r="AF66" s="151">
        <f t="shared" si="78"/>
        <v>0</v>
      </c>
      <c r="AG66" s="151">
        <f t="shared" si="79"/>
        <v>0</v>
      </c>
      <c r="AH66" s="151">
        <f t="shared" si="80"/>
        <v>0</v>
      </c>
      <c r="AI66" s="151">
        <f t="shared" si="81"/>
        <v>0</v>
      </c>
      <c r="AJ66" s="151">
        <f t="shared" si="82"/>
        <v>0</v>
      </c>
      <c r="AK66" s="151">
        <f t="shared" si="83"/>
        <v>0</v>
      </c>
      <c r="AL66" s="151">
        <f t="shared" si="84"/>
        <v>0</v>
      </c>
      <c r="AM66" s="151">
        <f t="shared" si="85"/>
        <v>0</v>
      </c>
      <c r="AN66" s="11">
        <f t="shared" si="5"/>
        <v>59</v>
      </c>
    </row>
    <row r="67" spans="1:40" ht="18" customHeight="1">
      <c r="A67" s="11">
        <f t="shared" si="6"/>
        <v>60</v>
      </c>
      <c r="B67" s="292"/>
      <c r="C67" s="292"/>
      <c r="D67" s="291" t="s">
        <v>213</v>
      </c>
      <c r="E67" s="244" t="s">
        <v>223</v>
      </c>
      <c r="F67" s="194">
        <f>'１　介護報酬（基本報酬）'!E$34</f>
        <v>0</v>
      </c>
      <c r="G67" s="229">
        <v>4</v>
      </c>
      <c r="H67" s="152">
        <f t="shared" si="66"/>
        <v>10.17</v>
      </c>
      <c r="I67" s="229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151">
        <f>ROUNDDOWN(F67*G67*H67*I67*(J67/100)*T67*(1/1000),0)</f>
        <v>0</v>
      </c>
      <c r="AE67" s="151">
        <f>ROUNDDOWN(F67*G67*H67*I67*(K67/100)*U67*(1/1000),0)</f>
        <v>0</v>
      </c>
      <c r="AF67" s="151">
        <f>ROUNDDOWN(F67*G67*H67*I67*(L67/100)*V67*(1/1000),0)</f>
        <v>0</v>
      </c>
      <c r="AG67" s="151">
        <f>ROUNDDOWN(F67*G67*H67*I67*(M67/100)*W67*(1/1000),0)</f>
        <v>0</v>
      </c>
      <c r="AH67" s="151">
        <f>ROUNDDOWN(F67*G67*H67*I67*(N67/100)*X67*(1/1000),0)</f>
        <v>0</v>
      </c>
      <c r="AI67" s="151">
        <f>ROUNDDOWN(F67*G67*H67*I67*(O67/100)*Y67*(1/1000),0)</f>
        <v>0</v>
      </c>
      <c r="AJ67" s="151">
        <f>ROUNDDOWN(F67*G67*H67*I67*(P67/100)*Z67*(1/1000),0)</f>
        <v>0</v>
      </c>
      <c r="AK67" s="151">
        <f>ROUNDDOWN(F67*G67*H67*I67*(Q67/100)*AA67*(1/1000),0)</f>
        <v>0</v>
      </c>
      <c r="AL67" s="151">
        <f>ROUNDDOWN(F67*G67*H67*I67*(R67/100)*AB67*(1/1000),0)</f>
        <v>0</v>
      </c>
      <c r="AM67" s="151">
        <f>ROUNDDOWN(F67*G67*H67*I67*(S67/100)*AC67*(1/1000),0)</f>
        <v>0</v>
      </c>
      <c r="AN67" s="11">
        <f t="shared" si="5"/>
        <v>60</v>
      </c>
    </row>
    <row r="68" spans="1:40" ht="18" customHeight="1">
      <c r="A68" s="11">
        <f t="shared" si="6"/>
        <v>61</v>
      </c>
      <c r="B68" s="292"/>
      <c r="C68" s="292"/>
      <c r="D68" s="292"/>
      <c r="E68" s="244" t="s">
        <v>224</v>
      </c>
      <c r="F68" s="194">
        <f>'１　介護報酬（基本報酬）'!E$34</f>
        <v>0</v>
      </c>
      <c r="G68" s="229">
        <v>8</v>
      </c>
      <c r="H68" s="152">
        <f t="shared" si="66"/>
        <v>10.17</v>
      </c>
      <c r="I68" s="229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1">
        <f t="shared" ref="AD68:AD83" si="86">ROUNDDOWN(F68*G68*H68*I68*(J68/100)*T68*(1/1000),0)</f>
        <v>0</v>
      </c>
      <c r="AE68" s="151">
        <f t="shared" ref="AE68:AE83" si="87">ROUNDDOWN(F68*G68*H68*I68*(K68/100)*U68*(1/1000),0)</f>
        <v>0</v>
      </c>
      <c r="AF68" s="151">
        <f t="shared" ref="AF68:AF83" si="88">ROUNDDOWN(F68*G68*H68*I68*(L68/100)*V68*(1/1000),0)</f>
        <v>0</v>
      </c>
      <c r="AG68" s="151">
        <f t="shared" ref="AG68:AG83" si="89">ROUNDDOWN(F68*G68*H68*I68*(M68/100)*W68*(1/1000),0)</f>
        <v>0</v>
      </c>
      <c r="AH68" s="151">
        <f t="shared" ref="AH68:AH83" si="90">ROUNDDOWN(F68*G68*H68*I68*(N68/100)*X68*(1/1000),0)</f>
        <v>0</v>
      </c>
      <c r="AI68" s="151">
        <f t="shared" ref="AI68:AI83" si="91">ROUNDDOWN(F68*G68*H68*I68*(O68/100)*Y68*(1/1000),0)</f>
        <v>0</v>
      </c>
      <c r="AJ68" s="151">
        <f t="shared" ref="AJ68:AJ83" si="92">ROUNDDOWN(F68*G68*H68*I68*(P68/100)*Z68*(1/1000),0)</f>
        <v>0</v>
      </c>
      <c r="AK68" s="151">
        <f t="shared" ref="AK68:AK83" si="93">ROUNDDOWN(F68*G68*H68*I68*(Q68/100)*AA68*(1/1000),0)</f>
        <v>0</v>
      </c>
      <c r="AL68" s="151">
        <f t="shared" ref="AL68:AL83" si="94">ROUNDDOWN(F68*G68*H68*I68*(R68/100)*AB68*(1/1000),0)</f>
        <v>0</v>
      </c>
      <c r="AM68" s="151">
        <f t="shared" ref="AM68:AM83" si="95">ROUNDDOWN(F68*G68*H68*I68*(S68/100)*AC68*(1/1000),0)</f>
        <v>0</v>
      </c>
      <c r="AN68" s="11">
        <f t="shared" si="5"/>
        <v>61</v>
      </c>
    </row>
    <row r="69" spans="1:40" ht="18" customHeight="1">
      <c r="A69" s="11">
        <f t="shared" si="6"/>
        <v>62</v>
      </c>
      <c r="B69" s="292"/>
      <c r="C69" s="292"/>
      <c r="D69" s="292"/>
      <c r="E69" s="244" t="s">
        <v>225</v>
      </c>
      <c r="F69" s="194">
        <f>'１　介護報酬（基本報酬）'!E$34</f>
        <v>0</v>
      </c>
      <c r="G69" s="229">
        <v>13</v>
      </c>
      <c r="H69" s="152">
        <f t="shared" si="66"/>
        <v>10.17</v>
      </c>
      <c r="I69" s="229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1">
        <f t="shared" si="86"/>
        <v>0</v>
      </c>
      <c r="AE69" s="151">
        <f t="shared" si="87"/>
        <v>0</v>
      </c>
      <c r="AF69" s="151">
        <f t="shared" si="88"/>
        <v>0</v>
      </c>
      <c r="AG69" s="151">
        <f t="shared" si="89"/>
        <v>0</v>
      </c>
      <c r="AH69" s="151">
        <f t="shared" si="90"/>
        <v>0</v>
      </c>
      <c r="AI69" s="151">
        <f t="shared" si="91"/>
        <v>0</v>
      </c>
      <c r="AJ69" s="151">
        <f t="shared" si="92"/>
        <v>0</v>
      </c>
      <c r="AK69" s="151">
        <f t="shared" si="93"/>
        <v>0</v>
      </c>
      <c r="AL69" s="151">
        <f t="shared" si="94"/>
        <v>0</v>
      </c>
      <c r="AM69" s="151">
        <f t="shared" si="95"/>
        <v>0</v>
      </c>
      <c r="AN69" s="11">
        <f t="shared" si="5"/>
        <v>62</v>
      </c>
    </row>
    <row r="70" spans="1:40" ht="18" customHeight="1">
      <c r="A70" s="11">
        <f t="shared" si="6"/>
        <v>63</v>
      </c>
      <c r="B70" s="292"/>
      <c r="C70" s="292"/>
      <c r="D70" s="292"/>
      <c r="E70" s="244" t="s">
        <v>375</v>
      </c>
      <c r="F70" s="194">
        <f>'１　介護報酬（基本報酬）'!E$34</f>
        <v>0</v>
      </c>
      <c r="G70" s="229">
        <v>120</v>
      </c>
      <c r="H70" s="152">
        <f t="shared" si="66"/>
        <v>10.17</v>
      </c>
      <c r="I70" s="229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1">
        <f t="shared" si="86"/>
        <v>0</v>
      </c>
      <c r="AE70" s="151">
        <f t="shared" si="87"/>
        <v>0</v>
      </c>
      <c r="AF70" s="151">
        <f t="shared" si="88"/>
        <v>0</v>
      </c>
      <c r="AG70" s="151">
        <f t="shared" si="89"/>
        <v>0</v>
      </c>
      <c r="AH70" s="151">
        <f t="shared" si="90"/>
        <v>0</v>
      </c>
      <c r="AI70" s="151">
        <f t="shared" si="91"/>
        <v>0</v>
      </c>
      <c r="AJ70" s="151">
        <f t="shared" si="92"/>
        <v>0</v>
      </c>
      <c r="AK70" s="151">
        <f t="shared" si="93"/>
        <v>0</v>
      </c>
      <c r="AL70" s="151">
        <f t="shared" si="94"/>
        <v>0</v>
      </c>
      <c r="AM70" s="151">
        <f t="shared" si="95"/>
        <v>0</v>
      </c>
      <c r="AN70" s="11">
        <f t="shared" si="5"/>
        <v>63</v>
      </c>
    </row>
    <row r="71" spans="1:40" ht="18" customHeight="1">
      <c r="A71" s="11">
        <f t="shared" si="6"/>
        <v>64</v>
      </c>
      <c r="B71" s="292"/>
      <c r="C71" s="292"/>
      <c r="D71" s="292"/>
      <c r="E71" s="244" t="s">
        <v>380</v>
      </c>
      <c r="F71" s="194">
        <f>'１　介護報酬（基本報酬）'!E$34</f>
        <v>0</v>
      </c>
      <c r="G71" s="229">
        <v>368</v>
      </c>
      <c r="H71" s="152">
        <f t="shared" si="66"/>
        <v>10.17</v>
      </c>
      <c r="I71" s="229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1">
        <f t="shared" si="86"/>
        <v>0</v>
      </c>
      <c r="AE71" s="151">
        <f t="shared" si="87"/>
        <v>0</v>
      </c>
      <c r="AF71" s="151">
        <f t="shared" si="88"/>
        <v>0</v>
      </c>
      <c r="AG71" s="151">
        <f t="shared" si="89"/>
        <v>0</v>
      </c>
      <c r="AH71" s="151">
        <f t="shared" si="90"/>
        <v>0</v>
      </c>
      <c r="AI71" s="151">
        <f t="shared" si="91"/>
        <v>0</v>
      </c>
      <c r="AJ71" s="151">
        <f t="shared" si="92"/>
        <v>0</v>
      </c>
      <c r="AK71" s="151">
        <f t="shared" si="93"/>
        <v>0</v>
      </c>
      <c r="AL71" s="151">
        <f t="shared" si="94"/>
        <v>0</v>
      </c>
      <c r="AM71" s="151">
        <f t="shared" si="95"/>
        <v>0</v>
      </c>
      <c r="AN71" s="11">
        <f t="shared" si="5"/>
        <v>64</v>
      </c>
    </row>
    <row r="72" spans="1:40" ht="18" customHeight="1">
      <c r="A72" s="11">
        <f t="shared" si="6"/>
        <v>65</v>
      </c>
      <c r="B72" s="292"/>
      <c r="C72" s="292"/>
      <c r="D72" s="292"/>
      <c r="E72" s="244" t="s">
        <v>227</v>
      </c>
      <c r="F72" s="194">
        <f>'１　介護報酬（基本報酬）'!E$34</f>
        <v>0</v>
      </c>
      <c r="G72" s="229">
        <v>15</v>
      </c>
      <c r="H72" s="152">
        <f t="shared" si="66"/>
        <v>10.17</v>
      </c>
      <c r="I72" s="229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1">
        <f t="shared" si="86"/>
        <v>0</v>
      </c>
      <c r="AE72" s="151">
        <f t="shared" si="87"/>
        <v>0</v>
      </c>
      <c r="AF72" s="151">
        <f t="shared" si="88"/>
        <v>0</v>
      </c>
      <c r="AG72" s="151">
        <f t="shared" si="89"/>
        <v>0</v>
      </c>
      <c r="AH72" s="151">
        <f t="shared" si="90"/>
        <v>0</v>
      </c>
      <c r="AI72" s="151">
        <f t="shared" si="91"/>
        <v>0</v>
      </c>
      <c r="AJ72" s="151">
        <f t="shared" si="92"/>
        <v>0</v>
      </c>
      <c r="AK72" s="151">
        <f t="shared" si="93"/>
        <v>0</v>
      </c>
      <c r="AL72" s="151">
        <f t="shared" si="94"/>
        <v>0</v>
      </c>
      <c r="AM72" s="151">
        <f t="shared" si="95"/>
        <v>0</v>
      </c>
      <c r="AN72" s="11">
        <f t="shared" si="5"/>
        <v>65</v>
      </c>
    </row>
    <row r="73" spans="1:40" ht="18" customHeight="1">
      <c r="A73" s="11">
        <f t="shared" si="6"/>
        <v>66</v>
      </c>
      <c r="B73" s="292"/>
      <c r="C73" s="292"/>
      <c r="D73" s="292"/>
      <c r="E73" s="244" t="s">
        <v>381</v>
      </c>
      <c r="F73" s="194">
        <f>'１　介護報酬（基本報酬）'!E$34</f>
        <v>0</v>
      </c>
      <c r="G73" s="229">
        <v>22</v>
      </c>
      <c r="H73" s="152">
        <f t="shared" si="66"/>
        <v>10.17</v>
      </c>
      <c r="I73" s="229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1">
        <f t="shared" si="86"/>
        <v>0</v>
      </c>
      <c r="AE73" s="151">
        <f t="shared" si="87"/>
        <v>0</v>
      </c>
      <c r="AF73" s="151">
        <f t="shared" si="88"/>
        <v>0</v>
      </c>
      <c r="AG73" s="151">
        <f t="shared" si="89"/>
        <v>0</v>
      </c>
      <c r="AH73" s="151">
        <f t="shared" si="90"/>
        <v>0</v>
      </c>
      <c r="AI73" s="151">
        <f t="shared" si="91"/>
        <v>0</v>
      </c>
      <c r="AJ73" s="151">
        <f t="shared" si="92"/>
        <v>0</v>
      </c>
      <c r="AK73" s="151">
        <f t="shared" si="93"/>
        <v>0</v>
      </c>
      <c r="AL73" s="151">
        <f t="shared" si="94"/>
        <v>0</v>
      </c>
      <c r="AM73" s="151">
        <f t="shared" si="95"/>
        <v>0</v>
      </c>
      <c r="AN73" s="11">
        <f t="shared" ref="AN73:AN87" si="96">A73</f>
        <v>66</v>
      </c>
    </row>
    <row r="74" spans="1:40" ht="18" customHeight="1">
      <c r="A74" s="11">
        <f t="shared" ref="A74:A87" si="97">A73+1</f>
        <v>67</v>
      </c>
      <c r="B74" s="292"/>
      <c r="C74" s="292"/>
      <c r="D74" s="292"/>
      <c r="E74" s="244"/>
      <c r="F74" s="194">
        <f>'１　介護報酬（基本報酬）'!E$34</f>
        <v>0</v>
      </c>
      <c r="G74" s="229"/>
      <c r="H74" s="152">
        <f t="shared" si="66"/>
        <v>10.17</v>
      </c>
      <c r="I74" s="229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1">
        <f t="shared" si="86"/>
        <v>0</v>
      </c>
      <c r="AE74" s="151">
        <f t="shared" si="87"/>
        <v>0</v>
      </c>
      <c r="AF74" s="151">
        <f t="shared" si="88"/>
        <v>0</v>
      </c>
      <c r="AG74" s="151">
        <f t="shared" si="89"/>
        <v>0</v>
      </c>
      <c r="AH74" s="151">
        <f t="shared" si="90"/>
        <v>0</v>
      </c>
      <c r="AI74" s="151">
        <f t="shared" si="91"/>
        <v>0</v>
      </c>
      <c r="AJ74" s="151">
        <f t="shared" si="92"/>
        <v>0</v>
      </c>
      <c r="AK74" s="151">
        <f t="shared" si="93"/>
        <v>0</v>
      </c>
      <c r="AL74" s="151">
        <f t="shared" si="94"/>
        <v>0</v>
      </c>
      <c r="AM74" s="151">
        <f t="shared" si="95"/>
        <v>0</v>
      </c>
      <c r="AN74" s="11">
        <f t="shared" si="96"/>
        <v>67</v>
      </c>
    </row>
    <row r="75" spans="1:40" ht="18" customHeight="1">
      <c r="A75" s="11">
        <f t="shared" si="97"/>
        <v>68</v>
      </c>
      <c r="B75" s="292"/>
      <c r="C75" s="292"/>
      <c r="D75" s="292"/>
      <c r="E75" s="244"/>
      <c r="F75" s="194">
        <f>'１　介護報酬（基本報酬）'!E$34</f>
        <v>0</v>
      </c>
      <c r="G75" s="229"/>
      <c r="H75" s="152">
        <f t="shared" si="66"/>
        <v>10.17</v>
      </c>
      <c r="I75" s="229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1">
        <f t="shared" si="86"/>
        <v>0</v>
      </c>
      <c r="AE75" s="151">
        <f t="shared" si="87"/>
        <v>0</v>
      </c>
      <c r="AF75" s="151">
        <f t="shared" si="88"/>
        <v>0</v>
      </c>
      <c r="AG75" s="151">
        <f t="shared" si="89"/>
        <v>0</v>
      </c>
      <c r="AH75" s="151">
        <f t="shared" si="90"/>
        <v>0</v>
      </c>
      <c r="AI75" s="151">
        <f t="shared" si="91"/>
        <v>0</v>
      </c>
      <c r="AJ75" s="151">
        <f t="shared" si="92"/>
        <v>0</v>
      </c>
      <c r="AK75" s="151">
        <f t="shared" si="93"/>
        <v>0</v>
      </c>
      <c r="AL75" s="151">
        <f t="shared" si="94"/>
        <v>0</v>
      </c>
      <c r="AM75" s="151">
        <f t="shared" si="95"/>
        <v>0</v>
      </c>
      <c r="AN75" s="11">
        <f t="shared" si="96"/>
        <v>68</v>
      </c>
    </row>
    <row r="76" spans="1:40" ht="18" customHeight="1">
      <c r="A76" s="11">
        <f t="shared" si="97"/>
        <v>69</v>
      </c>
      <c r="B76" s="292"/>
      <c r="C76" s="292"/>
      <c r="D76" s="292"/>
      <c r="E76" s="244"/>
      <c r="F76" s="194">
        <f>'１　介護報酬（基本報酬）'!E$34</f>
        <v>0</v>
      </c>
      <c r="G76" s="229"/>
      <c r="H76" s="152">
        <f t="shared" si="66"/>
        <v>10.17</v>
      </c>
      <c r="I76" s="229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>
        <f t="shared" si="86"/>
        <v>0</v>
      </c>
      <c r="AE76" s="151">
        <f t="shared" si="87"/>
        <v>0</v>
      </c>
      <c r="AF76" s="151">
        <f t="shared" si="88"/>
        <v>0</v>
      </c>
      <c r="AG76" s="151">
        <f t="shared" si="89"/>
        <v>0</v>
      </c>
      <c r="AH76" s="151">
        <f t="shared" si="90"/>
        <v>0</v>
      </c>
      <c r="AI76" s="151">
        <f t="shared" si="91"/>
        <v>0</v>
      </c>
      <c r="AJ76" s="151">
        <f t="shared" si="92"/>
        <v>0</v>
      </c>
      <c r="AK76" s="151">
        <f t="shared" si="93"/>
        <v>0</v>
      </c>
      <c r="AL76" s="151">
        <f t="shared" si="94"/>
        <v>0</v>
      </c>
      <c r="AM76" s="151">
        <f t="shared" si="95"/>
        <v>0</v>
      </c>
      <c r="AN76" s="11">
        <f t="shared" si="96"/>
        <v>69</v>
      </c>
    </row>
    <row r="77" spans="1:40" ht="18" customHeight="1">
      <c r="A77" s="11">
        <f t="shared" si="97"/>
        <v>70</v>
      </c>
      <c r="B77" s="292"/>
      <c r="C77" s="292"/>
      <c r="D77" s="292"/>
      <c r="E77" s="244"/>
      <c r="F77" s="194">
        <f>'１　介護報酬（基本報酬）'!E$34</f>
        <v>0</v>
      </c>
      <c r="G77" s="229"/>
      <c r="H77" s="152">
        <f t="shared" si="66"/>
        <v>10.17</v>
      </c>
      <c r="I77" s="229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1">
        <f t="shared" si="86"/>
        <v>0</v>
      </c>
      <c r="AE77" s="151">
        <f t="shared" si="87"/>
        <v>0</v>
      </c>
      <c r="AF77" s="151">
        <f t="shared" si="88"/>
        <v>0</v>
      </c>
      <c r="AG77" s="151">
        <f t="shared" si="89"/>
        <v>0</v>
      </c>
      <c r="AH77" s="151">
        <f t="shared" si="90"/>
        <v>0</v>
      </c>
      <c r="AI77" s="151">
        <f t="shared" si="91"/>
        <v>0</v>
      </c>
      <c r="AJ77" s="151">
        <f t="shared" si="92"/>
        <v>0</v>
      </c>
      <c r="AK77" s="151">
        <f t="shared" si="93"/>
        <v>0</v>
      </c>
      <c r="AL77" s="151">
        <f t="shared" si="94"/>
        <v>0</v>
      </c>
      <c r="AM77" s="151">
        <f t="shared" si="95"/>
        <v>0</v>
      </c>
      <c r="AN77" s="11">
        <f t="shared" si="96"/>
        <v>70</v>
      </c>
    </row>
    <row r="78" spans="1:40" ht="18" customHeight="1">
      <c r="A78" s="11">
        <f t="shared" si="97"/>
        <v>71</v>
      </c>
      <c r="B78" s="353" t="s">
        <v>215</v>
      </c>
      <c r="C78" s="371"/>
      <c r="D78" s="372"/>
      <c r="E78" s="150"/>
      <c r="F78" s="11">
        <f>'１　介護報酬（基本報酬）'!E39</f>
        <v>0</v>
      </c>
      <c r="G78" s="153"/>
      <c r="H78" s="229">
        <v>10.14</v>
      </c>
      <c r="I78" s="229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1">
        <f t="shared" si="86"/>
        <v>0</v>
      </c>
      <c r="AE78" s="151">
        <f t="shared" si="87"/>
        <v>0</v>
      </c>
      <c r="AF78" s="151">
        <f t="shared" si="88"/>
        <v>0</v>
      </c>
      <c r="AG78" s="151">
        <f t="shared" si="89"/>
        <v>0</v>
      </c>
      <c r="AH78" s="151">
        <f t="shared" si="90"/>
        <v>0</v>
      </c>
      <c r="AI78" s="151">
        <f t="shared" si="91"/>
        <v>0</v>
      </c>
      <c r="AJ78" s="151">
        <f t="shared" si="92"/>
        <v>0</v>
      </c>
      <c r="AK78" s="151">
        <f t="shared" si="93"/>
        <v>0</v>
      </c>
      <c r="AL78" s="151">
        <f t="shared" si="94"/>
        <v>0</v>
      </c>
      <c r="AM78" s="151">
        <f t="shared" si="95"/>
        <v>0</v>
      </c>
      <c r="AN78" s="11">
        <f t="shared" si="96"/>
        <v>71</v>
      </c>
    </row>
    <row r="79" spans="1:40" ht="18" customHeight="1">
      <c r="A79" s="11">
        <f t="shared" si="97"/>
        <v>72</v>
      </c>
      <c r="B79" s="395"/>
      <c r="C79" s="374"/>
      <c r="D79" s="375"/>
      <c r="E79" s="150"/>
      <c r="F79" s="11">
        <f>F78</f>
        <v>0</v>
      </c>
      <c r="G79" s="153"/>
      <c r="H79" s="152">
        <f t="shared" ref="H79:H83" si="98">H78</f>
        <v>10.14</v>
      </c>
      <c r="I79" s="229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1">
        <f t="shared" si="86"/>
        <v>0</v>
      </c>
      <c r="AE79" s="151">
        <f t="shared" si="87"/>
        <v>0</v>
      </c>
      <c r="AF79" s="151">
        <f t="shared" si="88"/>
        <v>0</v>
      </c>
      <c r="AG79" s="151">
        <f t="shared" si="89"/>
        <v>0</v>
      </c>
      <c r="AH79" s="151">
        <f t="shared" si="90"/>
        <v>0</v>
      </c>
      <c r="AI79" s="151">
        <f t="shared" si="91"/>
        <v>0</v>
      </c>
      <c r="AJ79" s="151">
        <f t="shared" si="92"/>
        <v>0</v>
      </c>
      <c r="AK79" s="151">
        <f t="shared" si="93"/>
        <v>0</v>
      </c>
      <c r="AL79" s="151">
        <f t="shared" si="94"/>
        <v>0</v>
      </c>
      <c r="AM79" s="151">
        <f t="shared" si="95"/>
        <v>0</v>
      </c>
      <c r="AN79" s="11">
        <f t="shared" si="96"/>
        <v>72</v>
      </c>
    </row>
    <row r="80" spans="1:40" ht="18" customHeight="1">
      <c r="A80" s="11">
        <f t="shared" si="97"/>
        <v>73</v>
      </c>
      <c r="B80" s="395"/>
      <c r="C80" s="374"/>
      <c r="D80" s="375"/>
      <c r="E80" s="150"/>
      <c r="F80" s="11">
        <f>F79</f>
        <v>0</v>
      </c>
      <c r="G80" s="153"/>
      <c r="H80" s="152">
        <f t="shared" si="98"/>
        <v>10.14</v>
      </c>
      <c r="I80" s="229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1">
        <f t="shared" si="86"/>
        <v>0</v>
      </c>
      <c r="AE80" s="151">
        <f t="shared" si="87"/>
        <v>0</v>
      </c>
      <c r="AF80" s="151">
        <f t="shared" si="88"/>
        <v>0</v>
      </c>
      <c r="AG80" s="151">
        <f t="shared" si="89"/>
        <v>0</v>
      </c>
      <c r="AH80" s="151">
        <f t="shared" si="90"/>
        <v>0</v>
      </c>
      <c r="AI80" s="151">
        <f t="shared" si="91"/>
        <v>0</v>
      </c>
      <c r="AJ80" s="151">
        <f t="shared" si="92"/>
        <v>0</v>
      </c>
      <c r="AK80" s="151">
        <f t="shared" si="93"/>
        <v>0</v>
      </c>
      <c r="AL80" s="151">
        <f t="shared" si="94"/>
        <v>0</v>
      </c>
      <c r="AM80" s="151">
        <f t="shared" si="95"/>
        <v>0</v>
      </c>
      <c r="AN80" s="11">
        <f t="shared" si="96"/>
        <v>73</v>
      </c>
    </row>
    <row r="81" spans="1:40" ht="18" customHeight="1">
      <c r="A81" s="11">
        <f t="shared" si="97"/>
        <v>74</v>
      </c>
      <c r="B81" s="395"/>
      <c r="C81" s="374"/>
      <c r="D81" s="375"/>
      <c r="E81" s="150"/>
      <c r="F81" s="11">
        <f>F80</f>
        <v>0</v>
      </c>
      <c r="G81" s="153"/>
      <c r="H81" s="152">
        <f t="shared" si="98"/>
        <v>10.14</v>
      </c>
      <c r="I81" s="229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1">
        <f t="shared" si="86"/>
        <v>0</v>
      </c>
      <c r="AE81" s="151">
        <f t="shared" si="87"/>
        <v>0</v>
      </c>
      <c r="AF81" s="151">
        <f t="shared" si="88"/>
        <v>0</v>
      </c>
      <c r="AG81" s="151">
        <f t="shared" si="89"/>
        <v>0</v>
      </c>
      <c r="AH81" s="151">
        <f t="shared" si="90"/>
        <v>0</v>
      </c>
      <c r="AI81" s="151">
        <f t="shared" si="91"/>
        <v>0</v>
      </c>
      <c r="AJ81" s="151">
        <f t="shared" si="92"/>
        <v>0</v>
      </c>
      <c r="AK81" s="151">
        <f t="shared" si="93"/>
        <v>0</v>
      </c>
      <c r="AL81" s="151">
        <f t="shared" si="94"/>
        <v>0</v>
      </c>
      <c r="AM81" s="151">
        <f t="shared" si="95"/>
        <v>0</v>
      </c>
      <c r="AN81" s="11">
        <f t="shared" si="96"/>
        <v>74</v>
      </c>
    </row>
    <row r="82" spans="1:40" ht="18" customHeight="1">
      <c r="A82" s="11">
        <f t="shared" si="97"/>
        <v>75</v>
      </c>
      <c r="B82" s="395"/>
      <c r="C82" s="374"/>
      <c r="D82" s="375"/>
      <c r="E82" s="150"/>
      <c r="F82" s="11">
        <f>F81</f>
        <v>0</v>
      </c>
      <c r="G82" s="153"/>
      <c r="H82" s="152">
        <f t="shared" si="98"/>
        <v>10.14</v>
      </c>
      <c r="I82" s="229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1">
        <f t="shared" si="86"/>
        <v>0</v>
      </c>
      <c r="AE82" s="151">
        <f t="shared" si="87"/>
        <v>0</v>
      </c>
      <c r="AF82" s="151">
        <f t="shared" si="88"/>
        <v>0</v>
      </c>
      <c r="AG82" s="151">
        <f t="shared" si="89"/>
        <v>0</v>
      </c>
      <c r="AH82" s="151">
        <f t="shared" si="90"/>
        <v>0</v>
      </c>
      <c r="AI82" s="151">
        <f t="shared" si="91"/>
        <v>0</v>
      </c>
      <c r="AJ82" s="151">
        <f t="shared" si="92"/>
        <v>0</v>
      </c>
      <c r="AK82" s="151">
        <f t="shared" si="93"/>
        <v>0</v>
      </c>
      <c r="AL82" s="151">
        <f t="shared" si="94"/>
        <v>0</v>
      </c>
      <c r="AM82" s="151">
        <f t="shared" si="95"/>
        <v>0</v>
      </c>
      <c r="AN82" s="11">
        <f t="shared" si="96"/>
        <v>75</v>
      </c>
    </row>
    <row r="83" spans="1:40" ht="18" customHeight="1">
      <c r="A83" s="11">
        <f t="shared" si="97"/>
        <v>76</v>
      </c>
      <c r="B83" s="376"/>
      <c r="C83" s="377"/>
      <c r="D83" s="378"/>
      <c r="E83" s="150"/>
      <c r="F83" s="11">
        <f>F82</f>
        <v>0</v>
      </c>
      <c r="G83" s="153"/>
      <c r="H83" s="152">
        <f t="shared" si="98"/>
        <v>10.14</v>
      </c>
      <c r="I83" s="229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1">
        <f t="shared" si="86"/>
        <v>0</v>
      </c>
      <c r="AE83" s="151">
        <f t="shared" si="87"/>
        <v>0</v>
      </c>
      <c r="AF83" s="151">
        <f t="shared" si="88"/>
        <v>0</v>
      </c>
      <c r="AG83" s="151">
        <f t="shared" si="89"/>
        <v>0</v>
      </c>
      <c r="AH83" s="151">
        <f t="shared" si="90"/>
        <v>0</v>
      </c>
      <c r="AI83" s="151">
        <f t="shared" si="91"/>
        <v>0</v>
      </c>
      <c r="AJ83" s="151">
        <f t="shared" si="92"/>
        <v>0</v>
      </c>
      <c r="AK83" s="151">
        <f t="shared" si="93"/>
        <v>0</v>
      </c>
      <c r="AL83" s="151">
        <f t="shared" si="94"/>
        <v>0</v>
      </c>
      <c r="AM83" s="151">
        <f t="shared" si="95"/>
        <v>0</v>
      </c>
      <c r="AN83" s="11">
        <f t="shared" si="96"/>
        <v>76</v>
      </c>
    </row>
    <row r="84" spans="1:40" ht="18" customHeight="1">
      <c r="A84" s="11">
        <f t="shared" si="97"/>
        <v>77</v>
      </c>
      <c r="B84" s="313" t="s">
        <v>3</v>
      </c>
      <c r="C84" s="400"/>
      <c r="D84" s="401"/>
      <c r="E84" s="154" t="s">
        <v>216</v>
      </c>
      <c r="F84" s="152"/>
      <c r="G84" s="148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5">
        <f t="shared" ref="AD84:AM84" si="99">SUM(AD8:AD46)</f>
        <v>23557</v>
      </c>
      <c r="AE84" s="155">
        <f t="shared" si="99"/>
        <v>25256</v>
      </c>
      <c r="AF84" s="155">
        <f t="shared" si="99"/>
        <v>25256</v>
      </c>
      <c r="AG84" s="155">
        <f t="shared" si="99"/>
        <v>25256</v>
      </c>
      <c r="AH84" s="155">
        <f t="shared" si="99"/>
        <v>25256</v>
      </c>
      <c r="AI84" s="155">
        <f t="shared" si="99"/>
        <v>25256</v>
      </c>
      <c r="AJ84" s="155">
        <f t="shared" si="99"/>
        <v>25256</v>
      </c>
      <c r="AK84" s="155">
        <f t="shared" si="99"/>
        <v>25256</v>
      </c>
      <c r="AL84" s="155">
        <f t="shared" si="99"/>
        <v>25256</v>
      </c>
      <c r="AM84" s="155">
        <f t="shared" si="99"/>
        <v>25256</v>
      </c>
      <c r="AN84" s="11">
        <f t="shared" si="96"/>
        <v>77</v>
      </c>
    </row>
    <row r="85" spans="1:40" ht="18" customHeight="1">
      <c r="A85" s="11">
        <f t="shared" si="97"/>
        <v>78</v>
      </c>
      <c r="B85" s="322"/>
      <c r="C85" s="402"/>
      <c r="D85" s="403"/>
      <c r="E85" s="154" t="s">
        <v>217</v>
      </c>
      <c r="F85" s="152"/>
      <c r="G85" s="148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5">
        <f t="shared" ref="AD85:AM85" si="100">SUM(AD47:AD77)</f>
        <v>3163</v>
      </c>
      <c r="AE85" s="155">
        <f t="shared" si="100"/>
        <v>39359</v>
      </c>
      <c r="AF85" s="155">
        <f t="shared" si="100"/>
        <v>27456</v>
      </c>
      <c r="AG85" s="155">
        <f t="shared" si="100"/>
        <v>135000</v>
      </c>
      <c r="AH85" s="155">
        <f t="shared" si="100"/>
        <v>225000</v>
      </c>
      <c r="AI85" s="155">
        <f t="shared" si="100"/>
        <v>225000</v>
      </c>
      <c r="AJ85" s="155">
        <f t="shared" si="100"/>
        <v>225000</v>
      </c>
      <c r="AK85" s="155">
        <f t="shared" si="100"/>
        <v>225000</v>
      </c>
      <c r="AL85" s="155">
        <f t="shared" si="100"/>
        <v>225000</v>
      </c>
      <c r="AM85" s="155">
        <f t="shared" si="100"/>
        <v>225000</v>
      </c>
      <c r="AN85" s="11">
        <f t="shared" si="96"/>
        <v>78</v>
      </c>
    </row>
    <row r="86" spans="1:40" ht="18" customHeight="1">
      <c r="A86" s="11">
        <f t="shared" si="97"/>
        <v>79</v>
      </c>
      <c r="B86" s="347"/>
      <c r="C86" s="348"/>
      <c r="D86" s="349"/>
      <c r="E86" s="154" t="s">
        <v>218</v>
      </c>
      <c r="F86" s="152"/>
      <c r="G86" s="148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5">
        <f t="shared" ref="AD86:AM86" si="101">SUM(AD78:AD83)</f>
        <v>0</v>
      </c>
      <c r="AE86" s="155">
        <f t="shared" si="101"/>
        <v>0</v>
      </c>
      <c r="AF86" s="155">
        <f t="shared" si="101"/>
        <v>0</v>
      </c>
      <c r="AG86" s="155">
        <f t="shared" si="101"/>
        <v>0</v>
      </c>
      <c r="AH86" s="155">
        <f t="shared" si="101"/>
        <v>0</v>
      </c>
      <c r="AI86" s="155">
        <f t="shared" si="101"/>
        <v>0</v>
      </c>
      <c r="AJ86" s="155">
        <f t="shared" si="101"/>
        <v>0</v>
      </c>
      <c r="AK86" s="155">
        <f t="shared" si="101"/>
        <v>0</v>
      </c>
      <c r="AL86" s="155">
        <f t="shared" si="101"/>
        <v>0</v>
      </c>
      <c r="AM86" s="155">
        <f t="shared" si="101"/>
        <v>0</v>
      </c>
      <c r="AN86" s="11">
        <f t="shared" si="96"/>
        <v>79</v>
      </c>
    </row>
    <row r="87" spans="1:40" ht="18" customHeight="1">
      <c r="A87" s="11">
        <f t="shared" si="97"/>
        <v>80</v>
      </c>
      <c r="B87" s="310" t="s">
        <v>219</v>
      </c>
      <c r="C87" s="311"/>
      <c r="D87" s="311"/>
      <c r="E87" s="404"/>
      <c r="F87" s="152"/>
      <c r="G87" s="148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5">
        <f t="shared" ref="AD87:AM87" si="102">SUM(AD84:AD86)</f>
        <v>26720</v>
      </c>
      <c r="AE87" s="155">
        <f t="shared" si="102"/>
        <v>64615</v>
      </c>
      <c r="AF87" s="155">
        <f t="shared" si="102"/>
        <v>52712</v>
      </c>
      <c r="AG87" s="155">
        <f t="shared" si="102"/>
        <v>160256</v>
      </c>
      <c r="AH87" s="155">
        <f t="shared" si="102"/>
        <v>250256</v>
      </c>
      <c r="AI87" s="155">
        <f t="shared" si="102"/>
        <v>250256</v>
      </c>
      <c r="AJ87" s="155">
        <f t="shared" si="102"/>
        <v>250256</v>
      </c>
      <c r="AK87" s="155">
        <f t="shared" si="102"/>
        <v>250256</v>
      </c>
      <c r="AL87" s="155">
        <f t="shared" si="102"/>
        <v>250256</v>
      </c>
      <c r="AM87" s="155">
        <f t="shared" si="102"/>
        <v>250256</v>
      </c>
      <c r="AN87" s="11">
        <f t="shared" si="96"/>
        <v>80</v>
      </c>
    </row>
  </sheetData>
  <mergeCells count="24">
    <mergeCell ref="B84:D86"/>
    <mergeCell ref="B87:E87"/>
    <mergeCell ref="B47:B77"/>
    <mergeCell ref="C47:D56"/>
    <mergeCell ref="C57:C77"/>
    <mergeCell ref="D57:D66"/>
    <mergeCell ref="D67:D77"/>
    <mergeCell ref="B78:D83"/>
    <mergeCell ref="I4:I6"/>
    <mergeCell ref="J4:S4"/>
    <mergeCell ref="T4:AC4"/>
    <mergeCell ref="AD4:AM4"/>
    <mergeCell ref="AN4:AN7"/>
    <mergeCell ref="B8:B46"/>
    <mergeCell ref="C8:D20"/>
    <mergeCell ref="C21:C46"/>
    <mergeCell ref="D21:D33"/>
    <mergeCell ref="D34:D46"/>
    <mergeCell ref="H4:H6"/>
    <mergeCell ref="A4:A7"/>
    <mergeCell ref="B4:D7"/>
    <mergeCell ref="E4:E7"/>
    <mergeCell ref="F4:F6"/>
    <mergeCell ref="G4:G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8" scale="88" fitToHeight="0" orientation="landscape" r:id="rId1"/>
  <headerFooter alignWithMargins="0"/>
  <rowBreaks count="1" manualBreakCount="1">
    <brk id="4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L2" sqref="L2"/>
    </sheetView>
  </sheetViews>
  <sheetFormatPr defaultColWidth="9" defaultRowHeight="10.8"/>
  <cols>
    <col min="1" max="1" width="2.59765625" style="158" customWidth="1"/>
    <col min="2" max="2" width="3.8984375" style="158" customWidth="1"/>
    <col min="3" max="5" width="6.59765625" style="158" customWidth="1"/>
    <col min="6" max="6" width="10.19921875" style="158" customWidth="1"/>
    <col min="7" max="7" width="10.09765625" style="158" customWidth="1"/>
    <col min="8" max="8" width="6.5" style="158" customWidth="1"/>
    <col min="9" max="12" width="10.09765625" style="158" customWidth="1"/>
    <col min="13" max="13" width="27.19921875" style="158" customWidth="1"/>
    <col min="14" max="27" width="2.59765625" style="158" customWidth="1"/>
    <col min="28" max="16384" width="9" style="158"/>
  </cols>
  <sheetData>
    <row r="1" spans="1:13" s="156" customFormat="1" ht="14.4">
      <c r="M1" s="157" t="s">
        <v>387</v>
      </c>
    </row>
    <row r="2" spans="1:13" s="156" customFormat="1" ht="16.2">
      <c r="A2" s="156" t="s">
        <v>228</v>
      </c>
      <c r="H2" s="248"/>
      <c r="I2" s="3" t="s">
        <v>382</v>
      </c>
    </row>
    <row r="3" spans="1:13" ht="12">
      <c r="M3" s="159"/>
    </row>
    <row r="4" spans="1:13">
      <c r="A4" s="405" t="s">
        <v>163</v>
      </c>
      <c r="B4" s="408" t="s">
        <v>2</v>
      </c>
      <c r="C4" s="409"/>
      <c r="D4" s="409"/>
      <c r="E4" s="409"/>
      <c r="F4" s="410"/>
      <c r="G4" s="408" t="s">
        <v>229</v>
      </c>
      <c r="H4" s="410"/>
      <c r="I4" s="417" t="s">
        <v>230</v>
      </c>
      <c r="J4" s="418"/>
      <c r="K4" s="418"/>
      <c r="L4" s="419"/>
      <c r="M4" s="405" t="s">
        <v>231</v>
      </c>
    </row>
    <row r="5" spans="1:13">
      <c r="A5" s="406"/>
      <c r="B5" s="411"/>
      <c r="C5" s="412"/>
      <c r="D5" s="412"/>
      <c r="E5" s="412"/>
      <c r="F5" s="413"/>
      <c r="G5" s="411"/>
      <c r="H5" s="413"/>
      <c r="I5" s="420" t="s">
        <v>232</v>
      </c>
      <c r="J5" s="421"/>
      <c r="K5" s="422"/>
      <c r="L5" s="405" t="s">
        <v>233</v>
      </c>
      <c r="M5" s="406"/>
    </row>
    <row r="6" spans="1:13">
      <c r="A6" s="406"/>
      <c r="B6" s="411"/>
      <c r="C6" s="412"/>
      <c r="D6" s="412"/>
      <c r="E6" s="412"/>
      <c r="F6" s="413"/>
      <c r="G6" s="411"/>
      <c r="H6" s="413"/>
      <c r="I6" s="405" t="s">
        <v>234</v>
      </c>
      <c r="J6" s="423" t="s">
        <v>235</v>
      </c>
      <c r="K6" s="424"/>
      <c r="L6" s="406"/>
      <c r="M6" s="406"/>
    </row>
    <row r="7" spans="1:13">
      <c r="A7" s="407"/>
      <c r="B7" s="414"/>
      <c r="C7" s="415"/>
      <c r="D7" s="415"/>
      <c r="E7" s="415"/>
      <c r="F7" s="416"/>
      <c r="G7" s="414"/>
      <c r="H7" s="416"/>
      <c r="I7" s="406"/>
      <c r="J7" s="160" t="s">
        <v>236</v>
      </c>
      <c r="K7" s="160" t="s">
        <v>237</v>
      </c>
      <c r="L7" s="407"/>
      <c r="M7" s="407"/>
    </row>
    <row r="8" spans="1:13" ht="13.5" customHeight="1">
      <c r="A8" s="161">
        <v>1</v>
      </c>
      <c r="B8" s="425" t="s">
        <v>238</v>
      </c>
      <c r="C8" s="426"/>
      <c r="D8" s="426"/>
      <c r="E8" s="426"/>
      <c r="F8" s="427"/>
      <c r="G8" s="162">
        <f>SUM(I8:K8)</f>
        <v>90</v>
      </c>
      <c r="H8" s="163" t="s">
        <v>221</v>
      </c>
      <c r="I8" s="251"/>
      <c r="J8" s="277">
        <v>10</v>
      </c>
      <c r="K8" s="277">
        <v>80</v>
      </c>
      <c r="L8" s="164"/>
      <c r="M8" s="165"/>
    </row>
    <row r="9" spans="1:13" ht="13.5" customHeight="1">
      <c r="A9" s="166">
        <f>A8+1</f>
        <v>2</v>
      </c>
      <c r="B9" s="428" t="s">
        <v>239</v>
      </c>
      <c r="C9" s="430" t="s">
        <v>240</v>
      </c>
      <c r="D9" s="431"/>
      <c r="E9" s="431"/>
      <c r="F9" s="432"/>
      <c r="G9" s="250">
        <v>3910.01</v>
      </c>
      <c r="H9" s="167" t="s">
        <v>241</v>
      </c>
      <c r="I9" s="252"/>
      <c r="J9" s="278">
        <f>$G$9/$G$8*J8</f>
        <v>434.44555555555559</v>
      </c>
      <c r="K9" s="278">
        <f>$G$9/$G$8*K8</f>
        <v>3475.5644444444447</v>
      </c>
      <c r="L9" s="168"/>
      <c r="M9" s="169" t="s">
        <v>242</v>
      </c>
    </row>
    <row r="10" spans="1:13" ht="13.5" customHeight="1">
      <c r="A10" s="166">
        <f t="shared" ref="A10:A40" si="0">A9+1</f>
        <v>3</v>
      </c>
      <c r="B10" s="429"/>
      <c r="C10" s="430" t="s">
        <v>243</v>
      </c>
      <c r="D10" s="431"/>
      <c r="E10" s="431"/>
      <c r="F10" s="432"/>
      <c r="G10" s="260">
        <f>SUM(I10:L10)*100</f>
        <v>100</v>
      </c>
      <c r="H10" s="167" t="s">
        <v>70</v>
      </c>
      <c r="I10" s="253"/>
      <c r="J10" s="279">
        <f>J8/G8</f>
        <v>0.1111111111111111</v>
      </c>
      <c r="K10" s="279">
        <f>K8/G8</f>
        <v>0.88888888888888884</v>
      </c>
      <c r="L10" s="170"/>
      <c r="M10" s="169" t="s">
        <v>243</v>
      </c>
    </row>
    <row r="11" spans="1:13" ht="13.5" customHeight="1">
      <c r="A11" s="166">
        <f t="shared" si="0"/>
        <v>4</v>
      </c>
      <c r="B11" s="405" t="s">
        <v>244</v>
      </c>
      <c r="C11" s="433" t="s">
        <v>245</v>
      </c>
      <c r="D11" s="435" t="s">
        <v>246</v>
      </c>
      <c r="E11" s="435" t="s">
        <v>247</v>
      </c>
      <c r="F11" s="171" t="s">
        <v>248</v>
      </c>
      <c r="G11" s="261"/>
      <c r="H11" s="167" t="s">
        <v>249</v>
      </c>
      <c r="I11" s="254">
        <f>G11-SUM(J11:L11)</f>
        <v>0</v>
      </c>
      <c r="J11" s="173">
        <f>ROUNDDOWN(G11*(J10/100),0)</f>
        <v>0</v>
      </c>
      <c r="K11" s="173">
        <f>ROUNDDOWN(G11*(K10/100),0)</f>
        <v>0</v>
      </c>
      <c r="L11" s="173">
        <f>ROUNDDOWN(G11*(L10/100),0)</f>
        <v>0</v>
      </c>
      <c r="M11" s="174" t="s">
        <v>250</v>
      </c>
    </row>
    <row r="12" spans="1:13" ht="13.5" customHeight="1">
      <c r="A12" s="166">
        <f t="shared" si="0"/>
        <v>5</v>
      </c>
      <c r="B12" s="406"/>
      <c r="C12" s="434"/>
      <c r="D12" s="436"/>
      <c r="E12" s="438"/>
      <c r="F12" s="175" t="s">
        <v>251</v>
      </c>
      <c r="G12" s="261"/>
      <c r="H12" s="167" t="s">
        <v>249</v>
      </c>
      <c r="I12" s="254">
        <f>G12-SUM(J12:L12)</f>
        <v>0</v>
      </c>
      <c r="J12" s="173">
        <f>ROUNDDOWN(G12*(J10/100),0)</f>
        <v>0</v>
      </c>
      <c r="K12" s="173">
        <f>ROUNDDOWN(G12*(K10/100),0)</f>
        <v>0</v>
      </c>
      <c r="L12" s="173">
        <f>ROUNDDOWN(G12*(L10/100),0)</f>
        <v>0</v>
      </c>
      <c r="M12" s="174" t="s">
        <v>250</v>
      </c>
    </row>
    <row r="13" spans="1:13" ht="13.5" customHeight="1">
      <c r="A13" s="166">
        <f t="shared" si="0"/>
        <v>6</v>
      </c>
      <c r="B13" s="406"/>
      <c r="C13" s="434"/>
      <c r="D13" s="436"/>
      <c r="E13" s="438"/>
      <c r="F13" s="175" t="s">
        <v>252</v>
      </c>
      <c r="G13" s="176"/>
      <c r="H13" s="167" t="s">
        <v>249</v>
      </c>
      <c r="I13" s="254">
        <f>G13-SUM(J13:L13)</f>
        <v>0</v>
      </c>
      <c r="J13" s="173">
        <f>ROUNDDOWN(G13*(J10/100),0)</f>
        <v>0</v>
      </c>
      <c r="K13" s="173">
        <f>ROUNDDOWN(G13*(K10/100),0)</f>
        <v>0</v>
      </c>
      <c r="L13" s="173">
        <f>ROUNDDOWN(G13*(L10/100),0)</f>
        <v>0</v>
      </c>
      <c r="M13" s="174" t="s">
        <v>253</v>
      </c>
    </row>
    <row r="14" spans="1:13" ht="13.5" customHeight="1">
      <c r="A14" s="166">
        <f t="shared" si="0"/>
        <v>7</v>
      </c>
      <c r="B14" s="406"/>
      <c r="C14" s="434"/>
      <c r="D14" s="436"/>
      <c r="E14" s="439"/>
      <c r="F14" s="177" t="s">
        <v>3</v>
      </c>
      <c r="G14" s="172">
        <f>SUM(G11:G13)</f>
        <v>0</v>
      </c>
      <c r="H14" s="167" t="s">
        <v>249</v>
      </c>
      <c r="I14" s="255">
        <f>SUM(I11:I13)</f>
        <v>0</v>
      </c>
      <c r="J14" s="178">
        <f>SUM(J11:J13)</f>
        <v>0</v>
      </c>
      <c r="K14" s="178">
        <f>SUM(K11:K13)</f>
        <v>0</v>
      </c>
      <c r="L14" s="178">
        <f>SUM(L11:L13)</f>
        <v>0</v>
      </c>
      <c r="M14" s="174"/>
    </row>
    <row r="15" spans="1:13" ht="13.5" customHeight="1">
      <c r="A15" s="166">
        <f t="shared" si="0"/>
        <v>8</v>
      </c>
      <c r="B15" s="406"/>
      <c r="C15" s="434"/>
      <c r="D15" s="436"/>
      <c r="E15" s="435" t="s">
        <v>254</v>
      </c>
      <c r="F15" s="175" t="s">
        <v>255</v>
      </c>
      <c r="G15" s="261">
        <f>SUM(I15:L15)</f>
        <v>0</v>
      </c>
      <c r="H15" s="167" t="s">
        <v>249</v>
      </c>
      <c r="I15" s="262"/>
      <c r="J15" s="263"/>
      <c r="K15" s="263"/>
      <c r="L15" s="263"/>
      <c r="M15" s="174" t="s">
        <v>250</v>
      </c>
    </row>
    <row r="16" spans="1:13" ht="13.5" customHeight="1">
      <c r="A16" s="166">
        <f t="shared" si="0"/>
        <v>9</v>
      </c>
      <c r="B16" s="406"/>
      <c r="C16" s="434"/>
      <c r="D16" s="436"/>
      <c r="E16" s="438"/>
      <c r="F16" s="175" t="s">
        <v>38</v>
      </c>
      <c r="G16" s="261">
        <f t="shared" ref="G16:G18" si="1">SUM(I16:L16)</f>
        <v>0</v>
      </c>
      <c r="H16" s="167" t="s">
        <v>249</v>
      </c>
      <c r="I16" s="264"/>
      <c r="J16" s="265"/>
      <c r="K16" s="265"/>
      <c r="L16" s="265"/>
      <c r="M16" s="174"/>
    </row>
    <row r="17" spans="1:13" ht="13.5" customHeight="1">
      <c r="A17" s="166">
        <f t="shared" si="0"/>
        <v>10</v>
      </c>
      <c r="B17" s="406"/>
      <c r="C17" s="434"/>
      <c r="D17" s="436"/>
      <c r="E17" s="438"/>
      <c r="F17" s="175" t="s">
        <v>39</v>
      </c>
      <c r="G17" s="261">
        <f t="shared" si="1"/>
        <v>0</v>
      </c>
      <c r="H17" s="167" t="s">
        <v>249</v>
      </c>
      <c r="I17" s="264"/>
      <c r="J17" s="265"/>
      <c r="K17" s="265"/>
      <c r="L17" s="265"/>
      <c r="M17" s="174"/>
    </row>
    <row r="18" spans="1:13" ht="13.5" customHeight="1">
      <c r="A18" s="166">
        <f t="shared" si="0"/>
        <v>11</v>
      </c>
      <c r="B18" s="406"/>
      <c r="C18" s="434"/>
      <c r="D18" s="436"/>
      <c r="E18" s="438"/>
      <c r="F18" s="180" t="s">
        <v>256</v>
      </c>
      <c r="G18" s="261">
        <f t="shared" si="1"/>
        <v>0</v>
      </c>
      <c r="H18" s="167" t="s">
        <v>249</v>
      </c>
      <c r="I18" s="264"/>
      <c r="J18" s="265"/>
      <c r="K18" s="265"/>
      <c r="L18" s="265"/>
      <c r="M18" s="174"/>
    </row>
    <row r="19" spans="1:13" ht="13.5" customHeight="1">
      <c r="A19" s="166">
        <f t="shared" si="0"/>
        <v>12</v>
      </c>
      <c r="B19" s="406"/>
      <c r="C19" s="434"/>
      <c r="D19" s="436"/>
      <c r="E19" s="439"/>
      <c r="F19" s="181" t="s">
        <v>3</v>
      </c>
      <c r="G19" s="172">
        <f>SUM(G15:G18)</f>
        <v>0</v>
      </c>
      <c r="H19" s="167" t="s">
        <v>249</v>
      </c>
      <c r="I19" s="255">
        <f>SUM(I15:I18)</f>
        <v>0</v>
      </c>
      <c r="J19" s="178">
        <f>SUM(J15:J18)</f>
        <v>0</v>
      </c>
      <c r="K19" s="178">
        <f>SUM(K15:K18)</f>
        <v>0</v>
      </c>
      <c r="L19" s="178">
        <f>SUM(L15:L18)</f>
        <v>0</v>
      </c>
      <c r="M19" s="174"/>
    </row>
    <row r="20" spans="1:13" ht="13.5" customHeight="1">
      <c r="A20" s="166">
        <f t="shared" si="0"/>
        <v>13</v>
      </c>
      <c r="B20" s="406"/>
      <c r="C20" s="434"/>
      <c r="D20" s="437"/>
      <c r="E20" s="182" t="s">
        <v>257</v>
      </c>
      <c r="F20" s="182"/>
      <c r="G20" s="172">
        <f>G14-G19</f>
        <v>0</v>
      </c>
      <c r="H20" s="167" t="s">
        <v>249</v>
      </c>
      <c r="I20" s="255">
        <f>I14-I19</f>
        <v>0</v>
      </c>
      <c r="J20" s="178">
        <f>J14-J19</f>
        <v>0</v>
      </c>
      <c r="K20" s="178">
        <f>K14-K19</f>
        <v>0</v>
      </c>
      <c r="L20" s="178">
        <f>L14-L19</f>
        <v>0</v>
      </c>
      <c r="M20" s="174" t="s">
        <v>258</v>
      </c>
    </row>
    <row r="21" spans="1:13" ht="13.5" customHeight="1">
      <c r="A21" s="166">
        <f t="shared" si="0"/>
        <v>14</v>
      </c>
      <c r="B21" s="406"/>
      <c r="C21" s="434"/>
      <c r="D21" s="430" t="s">
        <v>259</v>
      </c>
      <c r="E21" s="324"/>
      <c r="F21" s="303"/>
      <c r="G21" s="176">
        <v>30</v>
      </c>
      <c r="H21" s="167" t="s">
        <v>176</v>
      </c>
      <c r="I21" s="254">
        <f>G21</f>
        <v>30</v>
      </c>
      <c r="J21" s="173">
        <f>I21</f>
        <v>30</v>
      </c>
      <c r="K21" s="173">
        <f>J21</f>
        <v>30</v>
      </c>
      <c r="L21" s="173">
        <f>K21</f>
        <v>30</v>
      </c>
      <c r="M21" s="174" t="s">
        <v>260</v>
      </c>
    </row>
    <row r="22" spans="1:13" ht="13.5" customHeight="1">
      <c r="A22" s="166">
        <f t="shared" si="0"/>
        <v>15</v>
      </c>
      <c r="B22" s="406"/>
      <c r="C22" s="434"/>
      <c r="D22" s="430" t="s">
        <v>261</v>
      </c>
      <c r="E22" s="431"/>
      <c r="F22" s="432"/>
      <c r="G22" s="172">
        <f>SUM(I22:L22)</f>
        <v>0</v>
      </c>
      <c r="H22" s="167" t="s">
        <v>262</v>
      </c>
      <c r="I22" s="254">
        <f>ROUNDDOWN(I20/I21,0)</f>
        <v>0</v>
      </c>
      <c r="J22" s="173">
        <f>ROUNDDOWN(J20/J21,0)</f>
        <v>0</v>
      </c>
      <c r="K22" s="173">
        <f>ROUNDDOWN(K20/K21,0)</f>
        <v>0</v>
      </c>
      <c r="L22" s="173">
        <f>ROUNDDOWN(L20/L21,0)</f>
        <v>0</v>
      </c>
      <c r="M22" s="174" t="s">
        <v>263</v>
      </c>
    </row>
    <row r="23" spans="1:13" ht="13.5" customHeight="1">
      <c r="A23" s="166">
        <f t="shared" si="0"/>
        <v>16</v>
      </c>
      <c r="B23" s="406"/>
      <c r="C23" s="433" t="s">
        <v>264</v>
      </c>
      <c r="D23" s="430" t="s">
        <v>265</v>
      </c>
      <c r="E23" s="443"/>
      <c r="F23" s="444"/>
      <c r="G23" s="176"/>
      <c r="H23" s="167" t="s">
        <v>249</v>
      </c>
      <c r="I23" s="254">
        <f>G23-SUM(J23:L23)</f>
        <v>0</v>
      </c>
      <c r="J23" s="173">
        <f>ROUNDDOWN(G23*(J10/100),0)</f>
        <v>0</v>
      </c>
      <c r="K23" s="173">
        <f>ROUNDDOWN(G23*(K10/100),0)</f>
        <v>0</v>
      </c>
      <c r="L23" s="173">
        <f>ROUNDDOWN(G23*(L10/100),0)</f>
        <v>0</v>
      </c>
      <c r="M23" s="173" t="s">
        <v>266</v>
      </c>
    </row>
    <row r="24" spans="1:13" ht="13.5" customHeight="1">
      <c r="A24" s="166">
        <f t="shared" si="0"/>
        <v>17</v>
      </c>
      <c r="B24" s="406"/>
      <c r="C24" s="434"/>
      <c r="D24" s="430" t="s">
        <v>259</v>
      </c>
      <c r="E24" s="431"/>
      <c r="F24" s="432"/>
      <c r="G24" s="176">
        <v>30</v>
      </c>
      <c r="H24" s="167" t="s">
        <v>176</v>
      </c>
      <c r="I24" s="254">
        <f>G24</f>
        <v>30</v>
      </c>
      <c r="J24" s="173">
        <f>I24</f>
        <v>30</v>
      </c>
      <c r="K24" s="173">
        <f>J24</f>
        <v>30</v>
      </c>
      <c r="L24" s="173">
        <f>K24</f>
        <v>30</v>
      </c>
      <c r="M24" s="174" t="s">
        <v>175</v>
      </c>
    </row>
    <row r="25" spans="1:13" ht="13.5" customHeight="1">
      <c r="A25" s="166">
        <f t="shared" si="0"/>
        <v>18</v>
      </c>
      <c r="B25" s="406"/>
      <c r="C25" s="434"/>
      <c r="D25" s="430" t="s">
        <v>267</v>
      </c>
      <c r="E25" s="431"/>
      <c r="F25" s="432"/>
      <c r="G25" s="172">
        <f>SUM(I25:L25)</f>
        <v>0</v>
      </c>
      <c r="H25" s="167" t="s">
        <v>262</v>
      </c>
      <c r="I25" s="254">
        <f>ROUNDDOWN(I23/I24,0)</f>
        <v>0</v>
      </c>
      <c r="J25" s="173">
        <f>ROUNDDOWN(J23/J24,0)</f>
        <v>0</v>
      </c>
      <c r="K25" s="173">
        <f>ROUNDDOWN(K23/K24,0)</f>
        <v>0</v>
      </c>
      <c r="L25" s="173">
        <f>ROUNDDOWN(L23/L24,0)</f>
        <v>0</v>
      </c>
      <c r="M25" s="173" t="s">
        <v>268</v>
      </c>
    </row>
    <row r="26" spans="1:13" ht="13.5" customHeight="1">
      <c r="A26" s="166">
        <f t="shared" si="0"/>
        <v>19</v>
      </c>
      <c r="B26" s="406"/>
      <c r="C26" s="433" t="s">
        <v>269</v>
      </c>
      <c r="D26" s="441" t="s">
        <v>270</v>
      </c>
      <c r="E26" s="442"/>
      <c r="F26" s="442"/>
      <c r="G26" s="176">
        <v>9590000</v>
      </c>
      <c r="H26" s="167" t="s">
        <v>262</v>
      </c>
      <c r="I26" s="254">
        <f>G26-SUM(J26:L26)</f>
        <v>0</v>
      </c>
      <c r="J26" s="173">
        <f>G26*J10</f>
        <v>1065555.5555555555</v>
      </c>
      <c r="K26" s="173">
        <f>G26*K10</f>
        <v>8524444.444444444</v>
      </c>
      <c r="L26" s="173">
        <f>ROUNDDOWN(G26*(L10/100),0)</f>
        <v>0</v>
      </c>
      <c r="M26" s="174" t="s">
        <v>250</v>
      </c>
    </row>
    <row r="27" spans="1:13" ht="13.5" customHeight="1">
      <c r="A27" s="166">
        <f t="shared" si="0"/>
        <v>20</v>
      </c>
      <c r="B27" s="406"/>
      <c r="C27" s="440"/>
      <c r="D27" s="441" t="s">
        <v>271</v>
      </c>
      <c r="E27" s="442"/>
      <c r="F27" s="442"/>
      <c r="G27" s="176">
        <v>1575000</v>
      </c>
      <c r="H27" s="167" t="s">
        <v>262</v>
      </c>
      <c r="I27" s="254">
        <f>G27-SUM(J27:L27)</f>
        <v>0</v>
      </c>
      <c r="J27" s="173">
        <f>G27*J10</f>
        <v>175000</v>
      </c>
      <c r="K27" s="173">
        <f>G27*K10</f>
        <v>1400000</v>
      </c>
      <c r="L27" s="173">
        <f>G27*L10</f>
        <v>0</v>
      </c>
      <c r="M27" s="174" t="s">
        <v>250</v>
      </c>
    </row>
    <row r="28" spans="1:13" ht="13.5" customHeight="1">
      <c r="A28" s="166">
        <f t="shared" si="0"/>
        <v>21</v>
      </c>
      <c r="B28" s="406"/>
      <c r="C28" s="440"/>
      <c r="D28" s="441" t="s">
        <v>394</v>
      </c>
      <c r="E28" s="442"/>
      <c r="F28" s="442"/>
      <c r="G28" s="176">
        <v>9828000</v>
      </c>
      <c r="H28" s="167" t="s">
        <v>262</v>
      </c>
      <c r="I28" s="254">
        <f>G28-SUM(J28:L28)</f>
        <v>0</v>
      </c>
      <c r="J28" s="173">
        <f>G28*J10</f>
        <v>1092000</v>
      </c>
      <c r="K28" s="169">
        <f>G28*K10</f>
        <v>8736000</v>
      </c>
      <c r="L28" s="173">
        <f>G28*L10</f>
        <v>0</v>
      </c>
      <c r="M28" s="174" t="s">
        <v>250</v>
      </c>
    </row>
    <row r="29" spans="1:13" ht="13.5" customHeight="1">
      <c r="A29" s="166">
        <f t="shared" si="0"/>
        <v>22</v>
      </c>
      <c r="B29" s="406"/>
      <c r="C29" s="440"/>
      <c r="D29" s="420" t="s">
        <v>3</v>
      </c>
      <c r="E29" s="421"/>
      <c r="F29" s="422"/>
      <c r="G29" s="172">
        <f>SUM(G26:G28)</f>
        <v>20993000</v>
      </c>
      <c r="H29" s="167" t="s">
        <v>262</v>
      </c>
      <c r="I29" s="255">
        <f>SUM(I26:I28)</f>
        <v>0</v>
      </c>
      <c r="J29" s="183">
        <f>SUM(J26:J28)</f>
        <v>2332555.5555555555</v>
      </c>
      <c r="K29" s="178">
        <f>SUM(K26:K28)</f>
        <v>18660444.444444444</v>
      </c>
      <c r="L29" s="178">
        <f>SUM(L26:L28)</f>
        <v>0</v>
      </c>
      <c r="M29" s="178"/>
    </row>
    <row r="30" spans="1:13" ht="13.5" customHeight="1">
      <c r="A30" s="166">
        <f t="shared" si="0"/>
        <v>23</v>
      </c>
      <c r="B30" s="406"/>
      <c r="C30" s="445" t="s">
        <v>272</v>
      </c>
      <c r="D30" s="442"/>
      <c r="E30" s="442"/>
      <c r="F30" s="442"/>
      <c r="G30" s="176"/>
      <c r="H30" s="167" t="s">
        <v>262</v>
      </c>
      <c r="I30" s="254">
        <f>G30-SUM(J30:L30)</f>
        <v>0</v>
      </c>
      <c r="J30" s="173">
        <f>ROUNDDOWN(G30*(J10/100),0)</f>
        <v>0</v>
      </c>
      <c r="K30" s="184">
        <f>ROUNDDOWN(G30*(K10/100),0)</f>
        <v>0</v>
      </c>
      <c r="L30" s="173">
        <f>ROUNDDOWN(G30*(L10/100),0)</f>
        <v>0</v>
      </c>
      <c r="M30" s="174" t="s">
        <v>250</v>
      </c>
    </row>
    <row r="31" spans="1:13" ht="13.5" customHeight="1">
      <c r="A31" s="166">
        <f t="shared" si="0"/>
        <v>24</v>
      </c>
      <c r="B31" s="406"/>
      <c r="C31" s="446" t="s">
        <v>273</v>
      </c>
      <c r="D31" s="448" t="s">
        <v>274</v>
      </c>
      <c r="E31" s="443"/>
      <c r="F31" s="444"/>
      <c r="G31" s="176"/>
      <c r="H31" s="167" t="s">
        <v>275</v>
      </c>
      <c r="I31" s="254">
        <f>G31</f>
        <v>0</v>
      </c>
      <c r="J31" s="173">
        <f>I31</f>
        <v>0</v>
      </c>
      <c r="K31" s="173">
        <f>J31</f>
        <v>0</v>
      </c>
      <c r="L31" s="173">
        <f>K31</f>
        <v>0</v>
      </c>
      <c r="M31" s="173" t="s">
        <v>276</v>
      </c>
    </row>
    <row r="32" spans="1:13" ht="13.5" customHeight="1">
      <c r="A32" s="166">
        <f t="shared" si="0"/>
        <v>25</v>
      </c>
      <c r="B32" s="406"/>
      <c r="C32" s="447"/>
      <c r="D32" s="448" t="s">
        <v>277</v>
      </c>
      <c r="E32" s="443"/>
      <c r="F32" s="444"/>
      <c r="G32" s="172">
        <f>ROUNDDOWN(G9*G31*12,0)</f>
        <v>0</v>
      </c>
      <c r="H32" s="167" t="s">
        <v>262</v>
      </c>
      <c r="I32" s="254">
        <f>ROUNDDOWN(I9*I31*12,0)</f>
        <v>0</v>
      </c>
      <c r="J32" s="173">
        <f>ROUNDDOWN(J9*J31*12,0)</f>
        <v>0</v>
      </c>
      <c r="K32" s="173">
        <f>ROUNDDOWN(K9*K31*12,0)</f>
        <v>0</v>
      </c>
      <c r="L32" s="173">
        <f>ROUNDDOWN(L9*L31*12,0)</f>
        <v>0</v>
      </c>
      <c r="M32" s="173" t="s">
        <v>278</v>
      </c>
    </row>
    <row r="33" spans="1:13" ht="13.5" customHeight="1">
      <c r="A33" s="166">
        <f t="shared" si="0"/>
        <v>26</v>
      </c>
      <c r="B33" s="406"/>
      <c r="C33" s="449" t="s">
        <v>279</v>
      </c>
      <c r="D33" s="430" t="s">
        <v>279</v>
      </c>
      <c r="E33" s="431"/>
      <c r="F33" s="432"/>
      <c r="G33" s="172">
        <f>SUM(I33:L33)</f>
        <v>0</v>
      </c>
      <c r="H33" s="167" t="s">
        <v>249</v>
      </c>
      <c r="I33" s="256"/>
      <c r="J33" s="179"/>
      <c r="K33" s="179"/>
      <c r="L33" s="179"/>
      <c r="M33" s="173" t="s">
        <v>280</v>
      </c>
    </row>
    <row r="34" spans="1:13" ht="13.5" customHeight="1">
      <c r="A34" s="166">
        <f t="shared" si="0"/>
        <v>27</v>
      </c>
      <c r="B34" s="406"/>
      <c r="C34" s="438"/>
      <c r="D34" s="450" t="s">
        <v>281</v>
      </c>
      <c r="E34" s="451"/>
      <c r="F34" s="452"/>
      <c r="G34" s="176">
        <v>5</v>
      </c>
      <c r="H34" s="167" t="s">
        <v>176</v>
      </c>
      <c r="I34" s="254">
        <f>G34</f>
        <v>5</v>
      </c>
      <c r="J34" s="173">
        <f>I34</f>
        <v>5</v>
      </c>
      <c r="K34" s="173">
        <f>J34</f>
        <v>5</v>
      </c>
      <c r="L34" s="173">
        <f>K34</f>
        <v>5</v>
      </c>
      <c r="M34" s="173" t="s">
        <v>282</v>
      </c>
    </row>
    <row r="35" spans="1:13" ht="13.5" customHeight="1">
      <c r="A35" s="166">
        <f t="shared" si="0"/>
        <v>28</v>
      </c>
      <c r="B35" s="406"/>
      <c r="C35" s="438"/>
      <c r="D35" s="450" t="s">
        <v>283</v>
      </c>
      <c r="E35" s="451"/>
      <c r="F35" s="452"/>
      <c r="G35" s="172">
        <f>SUM(I35:L35)</f>
        <v>0</v>
      </c>
      <c r="H35" s="167" t="s">
        <v>262</v>
      </c>
      <c r="I35" s="254">
        <f>ROUNDDOWN(I33/I34,0)</f>
        <v>0</v>
      </c>
      <c r="J35" s="173">
        <f>ROUNDDOWN(J33/J34,0)</f>
        <v>0</v>
      </c>
      <c r="K35" s="169">
        <f>ROUNDDOWN(K33/K34,0)</f>
        <v>0</v>
      </c>
      <c r="L35" s="173">
        <f>ROUNDDOWN(L33/L34,0)</f>
        <v>0</v>
      </c>
      <c r="M35" s="173" t="s">
        <v>284</v>
      </c>
    </row>
    <row r="36" spans="1:13" ht="13.5" customHeight="1">
      <c r="A36" s="166">
        <f t="shared" si="0"/>
        <v>29</v>
      </c>
      <c r="B36" s="298"/>
      <c r="C36" s="420" t="s">
        <v>244</v>
      </c>
      <c r="D36" s="421"/>
      <c r="E36" s="421"/>
      <c r="F36" s="422"/>
      <c r="G36" s="172"/>
      <c r="H36" s="167" t="s">
        <v>262</v>
      </c>
      <c r="I36" s="254">
        <f>SUM(I22,I25,I29,I30,I32,I35)</f>
        <v>0</v>
      </c>
      <c r="J36" s="178">
        <f>SUM(J22,J25,J29,J30,J32,J35)</f>
        <v>2332555.5555555555</v>
      </c>
      <c r="K36" s="178">
        <f>SUM(K22,K25,K29,K30,K32,K35)</f>
        <v>18660444.444444444</v>
      </c>
      <c r="L36" s="185"/>
      <c r="M36" s="178"/>
    </row>
    <row r="37" spans="1:13" ht="13.5" customHeight="1">
      <c r="A37" s="166">
        <f t="shared" si="0"/>
        <v>30</v>
      </c>
      <c r="B37" s="430" t="s">
        <v>285</v>
      </c>
      <c r="C37" s="324"/>
      <c r="D37" s="324"/>
      <c r="E37" s="324"/>
      <c r="F37" s="303"/>
      <c r="G37" s="172"/>
      <c r="H37" s="186" t="s">
        <v>286</v>
      </c>
      <c r="I37" s="255">
        <f>ROUNDDOWN(I36/365,0)</f>
        <v>0</v>
      </c>
      <c r="J37" s="178">
        <f>ROUNDDOWN(J36/365,0)</f>
        <v>6390</v>
      </c>
      <c r="K37" s="187">
        <f>ROUNDDOWN(K36/365,0)</f>
        <v>51124</v>
      </c>
      <c r="L37" s="185"/>
      <c r="M37" s="178" t="s">
        <v>287</v>
      </c>
    </row>
    <row r="38" spans="1:13" ht="13.5" customHeight="1" thickBot="1">
      <c r="A38" s="166">
        <f t="shared" si="0"/>
        <v>31</v>
      </c>
      <c r="B38" s="430" t="s">
        <v>288</v>
      </c>
      <c r="C38" s="324"/>
      <c r="D38" s="324"/>
      <c r="E38" s="324"/>
      <c r="F38" s="303"/>
      <c r="G38" s="172"/>
      <c r="H38" s="186" t="s">
        <v>289</v>
      </c>
      <c r="I38" s="257" t="e">
        <f>ROUNDDOWN(I37/I8,0)</f>
        <v>#DIV/0!</v>
      </c>
      <c r="J38" s="188">
        <f>ROUNDDOWN(J37/J8,0)</f>
        <v>639</v>
      </c>
      <c r="K38" s="188">
        <f>ROUNDDOWN(K37/K8,0)</f>
        <v>639</v>
      </c>
      <c r="L38" s="185"/>
      <c r="M38" s="178" t="s">
        <v>290</v>
      </c>
    </row>
    <row r="39" spans="1:13" ht="13.5" customHeight="1" thickBot="1">
      <c r="A39" s="166">
        <f t="shared" si="0"/>
        <v>32</v>
      </c>
      <c r="B39" s="453" t="s">
        <v>291</v>
      </c>
      <c r="C39" s="454"/>
      <c r="D39" s="430" t="s">
        <v>292</v>
      </c>
      <c r="E39" s="324"/>
      <c r="F39" s="303"/>
      <c r="G39" s="172"/>
      <c r="H39" s="186" t="s">
        <v>289</v>
      </c>
      <c r="I39" s="258"/>
      <c r="J39" s="189">
        <v>1250</v>
      </c>
      <c r="K39" s="189">
        <v>1070</v>
      </c>
      <c r="L39" s="185"/>
      <c r="M39" s="178" t="s">
        <v>293</v>
      </c>
    </row>
    <row r="40" spans="1:13" ht="13.5" customHeight="1" thickBot="1">
      <c r="A40" s="166">
        <f t="shared" si="0"/>
        <v>33</v>
      </c>
      <c r="B40" s="455"/>
      <c r="C40" s="456"/>
      <c r="D40" s="430" t="s">
        <v>294</v>
      </c>
      <c r="E40" s="324"/>
      <c r="F40" s="303"/>
      <c r="G40" s="172"/>
      <c r="H40" s="186" t="s">
        <v>295</v>
      </c>
      <c r="I40" s="259">
        <f>I39*30</f>
        <v>0</v>
      </c>
      <c r="J40" s="190">
        <f>J39*30</f>
        <v>37500</v>
      </c>
      <c r="K40" s="190">
        <f>K39*30</f>
        <v>32100</v>
      </c>
      <c r="L40" s="185"/>
      <c r="M40" s="178" t="s">
        <v>296</v>
      </c>
    </row>
  </sheetData>
  <mergeCells count="43">
    <mergeCell ref="C36:F36"/>
    <mergeCell ref="B37:F37"/>
    <mergeCell ref="B38:F38"/>
    <mergeCell ref="B39:C40"/>
    <mergeCell ref="D39:F39"/>
    <mergeCell ref="D40:F40"/>
    <mergeCell ref="C31:C32"/>
    <mergeCell ref="D31:F31"/>
    <mergeCell ref="D32:F32"/>
    <mergeCell ref="C33:C35"/>
    <mergeCell ref="D33:F33"/>
    <mergeCell ref="D34:F34"/>
    <mergeCell ref="D35:F35"/>
    <mergeCell ref="C23:C25"/>
    <mergeCell ref="D23:F23"/>
    <mergeCell ref="D24:F24"/>
    <mergeCell ref="D25:F25"/>
    <mergeCell ref="C30:F30"/>
    <mergeCell ref="B8:F8"/>
    <mergeCell ref="B9:B10"/>
    <mergeCell ref="C9:F9"/>
    <mergeCell ref="C10:F10"/>
    <mergeCell ref="B11:B36"/>
    <mergeCell ref="C11:C22"/>
    <mergeCell ref="D11:D20"/>
    <mergeCell ref="E11:E14"/>
    <mergeCell ref="E15:E19"/>
    <mergeCell ref="D21:F21"/>
    <mergeCell ref="C26:C29"/>
    <mergeCell ref="D26:F26"/>
    <mergeCell ref="D27:F27"/>
    <mergeCell ref="D28:F28"/>
    <mergeCell ref="D29:F29"/>
    <mergeCell ref="D22:F22"/>
    <mergeCell ref="A4:A7"/>
    <mergeCell ref="B4:F7"/>
    <mergeCell ref="G4:H7"/>
    <mergeCell ref="I4:L4"/>
    <mergeCell ref="M4:M7"/>
    <mergeCell ref="I5:K5"/>
    <mergeCell ref="L5:L7"/>
    <mergeCell ref="I6:I7"/>
    <mergeCell ref="J6:K6"/>
  </mergeCells>
  <phoneticPr fontId="3"/>
  <printOptions horizontalCentered="1" verticalCentered="1"/>
  <pageMargins left="0.78740157480314965" right="0.78740157480314965" top="0.78740157480314965" bottom="0.59055118110236227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Zeros="0" tabSelected="1" zoomScale="90" zoomScaleNormal="90" workbookViewId="0">
      <selection activeCell="L36" sqref="L36:M36"/>
    </sheetView>
  </sheetViews>
  <sheetFormatPr defaultColWidth="3.09765625" defaultRowHeight="10.8"/>
  <cols>
    <col min="1" max="1" width="3.09765625" style="4"/>
    <col min="2" max="2" width="4.5" style="4" customWidth="1"/>
    <col min="3" max="14" width="3.09765625" style="4"/>
    <col min="15" max="15" width="3.09765625" style="4" customWidth="1"/>
    <col min="16" max="16384" width="3.09765625" style="4"/>
  </cols>
  <sheetData>
    <row r="1" spans="1:25" s="3" customFormat="1" ht="18.75" customHeight="1">
      <c r="A1" s="191"/>
      <c r="Y1" s="26" t="s">
        <v>388</v>
      </c>
    </row>
    <row r="2" spans="1:25" s="3" customFormat="1" ht="16.2">
      <c r="A2" s="3" t="s">
        <v>297</v>
      </c>
      <c r="J2" s="248"/>
      <c r="K2" s="248"/>
      <c r="L2" s="3" t="s">
        <v>382</v>
      </c>
    </row>
    <row r="3" spans="1:25" s="192" customFormat="1" ht="14.4"/>
    <row r="4" spans="1:25" s="192" customFormat="1" ht="21.9" customHeight="1">
      <c r="A4" s="192" t="s">
        <v>298</v>
      </c>
    </row>
    <row r="5" spans="1:25" ht="14.1" customHeight="1">
      <c r="A5" s="291" t="s">
        <v>163</v>
      </c>
      <c r="B5" s="313" t="s">
        <v>2</v>
      </c>
      <c r="C5" s="314"/>
      <c r="D5" s="314"/>
      <c r="E5" s="314"/>
      <c r="F5" s="314"/>
      <c r="G5" s="323"/>
      <c r="H5" s="313" t="s">
        <v>299</v>
      </c>
      <c r="I5" s="323"/>
      <c r="J5" s="310" t="s">
        <v>300</v>
      </c>
      <c r="K5" s="311"/>
      <c r="L5" s="311"/>
      <c r="M5" s="311"/>
      <c r="N5" s="311"/>
      <c r="O5" s="311"/>
      <c r="P5" s="311"/>
      <c r="Q5" s="404"/>
      <c r="R5" s="310" t="s">
        <v>301</v>
      </c>
      <c r="S5" s="311"/>
      <c r="T5" s="311"/>
      <c r="U5" s="311"/>
      <c r="V5" s="311"/>
      <c r="W5" s="311"/>
      <c r="X5" s="311"/>
      <c r="Y5" s="404"/>
    </row>
    <row r="6" spans="1:25" ht="14.1" customHeight="1">
      <c r="A6" s="364"/>
      <c r="B6" s="379"/>
      <c r="C6" s="380"/>
      <c r="D6" s="380"/>
      <c r="E6" s="380"/>
      <c r="F6" s="380"/>
      <c r="G6" s="381"/>
      <c r="H6" s="379"/>
      <c r="I6" s="381"/>
      <c r="J6" s="310" t="s">
        <v>302</v>
      </c>
      <c r="K6" s="404"/>
      <c r="L6" s="310" t="s">
        <v>303</v>
      </c>
      <c r="M6" s="404"/>
      <c r="N6" s="310" t="s">
        <v>304</v>
      </c>
      <c r="O6" s="404"/>
      <c r="P6" s="310" t="s">
        <v>305</v>
      </c>
      <c r="Q6" s="404"/>
      <c r="R6" s="310" t="s">
        <v>302</v>
      </c>
      <c r="S6" s="404"/>
      <c r="T6" s="310" t="s">
        <v>303</v>
      </c>
      <c r="U6" s="404"/>
      <c r="V6" s="310" t="s">
        <v>304</v>
      </c>
      <c r="W6" s="404"/>
      <c r="X6" s="310" t="s">
        <v>305</v>
      </c>
      <c r="Y6" s="404"/>
    </row>
    <row r="7" spans="1:25" ht="14.1" customHeight="1">
      <c r="A7" s="11">
        <v>1</v>
      </c>
      <c r="B7" s="291" t="s">
        <v>306</v>
      </c>
      <c r="C7" s="302" t="s">
        <v>307</v>
      </c>
      <c r="D7" s="338"/>
      <c r="E7" s="338"/>
      <c r="F7" s="338"/>
      <c r="G7" s="339"/>
      <c r="H7" s="328">
        <v>365</v>
      </c>
      <c r="I7" s="328"/>
      <c r="J7" s="457">
        <v>86</v>
      </c>
      <c r="K7" s="457"/>
      <c r="L7" s="457">
        <v>86</v>
      </c>
      <c r="M7" s="457"/>
      <c r="N7" s="457">
        <v>86</v>
      </c>
      <c r="O7" s="457"/>
      <c r="P7" s="457">
        <v>86</v>
      </c>
      <c r="Q7" s="457"/>
      <c r="R7" s="458">
        <f>H7*J7</f>
        <v>31390</v>
      </c>
      <c r="S7" s="458"/>
      <c r="T7" s="458">
        <f>H7*L7</f>
        <v>31390</v>
      </c>
      <c r="U7" s="458"/>
      <c r="V7" s="458">
        <f>H7*N7</f>
        <v>31390</v>
      </c>
      <c r="W7" s="458"/>
      <c r="X7" s="458">
        <f>H7*P7</f>
        <v>31390</v>
      </c>
      <c r="Y7" s="458"/>
    </row>
    <row r="8" spans="1:25" ht="14.1" customHeight="1">
      <c r="A8" s="11">
        <f t="shared" ref="A8:A14" si="0">A7+1</f>
        <v>2</v>
      </c>
      <c r="B8" s="292"/>
      <c r="C8" s="302" t="s">
        <v>308</v>
      </c>
      <c r="D8" s="338"/>
      <c r="E8" s="338"/>
      <c r="F8" s="338"/>
      <c r="G8" s="339"/>
      <c r="H8" s="328">
        <v>365</v>
      </c>
      <c r="I8" s="328"/>
      <c r="J8" s="457">
        <v>4</v>
      </c>
      <c r="K8" s="457"/>
      <c r="L8" s="457">
        <v>4</v>
      </c>
      <c r="M8" s="457"/>
      <c r="N8" s="457">
        <v>4</v>
      </c>
      <c r="O8" s="457"/>
      <c r="P8" s="457">
        <v>4</v>
      </c>
      <c r="Q8" s="457"/>
      <c r="R8" s="458">
        <f>H8*J8</f>
        <v>1460</v>
      </c>
      <c r="S8" s="458"/>
      <c r="T8" s="458">
        <f>H8*L8</f>
        <v>1460</v>
      </c>
      <c r="U8" s="458"/>
      <c r="V8" s="458">
        <f>H8*N8</f>
        <v>1460</v>
      </c>
      <c r="W8" s="458"/>
      <c r="X8" s="458">
        <f>H8*P8</f>
        <v>1460</v>
      </c>
      <c r="Y8" s="458"/>
    </row>
    <row r="9" spans="1:25" ht="14.1" customHeight="1">
      <c r="A9" s="11">
        <f t="shared" si="0"/>
        <v>3</v>
      </c>
      <c r="B9" s="292"/>
      <c r="C9" s="302" t="s">
        <v>309</v>
      </c>
      <c r="D9" s="338"/>
      <c r="E9" s="338"/>
      <c r="F9" s="338"/>
      <c r="G9" s="339"/>
      <c r="H9" s="457"/>
      <c r="I9" s="457"/>
      <c r="J9" s="457">
        <v>0</v>
      </c>
      <c r="K9" s="457"/>
      <c r="L9" s="457"/>
      <c r="M9" s="457"/>
      <c r="N9" s="457">
        <v>0</v>
      </c>
      <c r="O9" s="457"/>
      <c r="P9" s="457"/>
      <c r="Q9" s="457"/>
      <c r="R9" s="458">
        <f>H9*J9</f>
        <v>0</v>
      </c>
      <c r="S9" s="458"/>
      <c r="T9" s="458">
        <f>H9*L9</f>
        <v>0</v>
      </c>
      <c r="U9" s="458"/>
      <c r="V9" s="458">
        <f>H9*N9</f>
        <v>0</v>
      </c>
      <c r="W9" s="458"/>
      <c r="X9" s="458">
        <f>H9*P9</f>
        <v>0</v>
      </c>
      <c r="Y9" s="458"/>
    </row>
    <row r="10" spans="1:25" ht="14.1" customHeight="1">
      <c r="A10" s="11">
        <f t="shared" si="0"/>
        <v>4</v>
      </c>
      <c r="B10" s="292"/>
      <c r="C10" s="302" t="s">
        <v>397</v>
      </c>
      <c r="D10" s="338"/>
      <c r="E10" s="338"/>
      <c r="F10" s="338"/>
      <c r="G10" s="339"/>
      <c r="H10" s="328">
        <v>365</v>
      </c>
      <c r="I10" s="328"/>
      <c r="J10" s="457">
        <v>1</v>
      </c>
      <c r="K10" s="457"/>
      <c r="L10" s="457">
        <v>1</v>
      </c>
      <c r="M10" s="457"/>
      <c r="N10" s="457">
        <v>1</v>
      </c>
      <c r="O10" s="457"/>
      <c r="P10" s="457">
        <v>1</v>
      </c>
      <c r="Q10" s="457"/>
      <c r="R10" s="458">
        <f>H10*J10</f>
        <v>365</v>
      </c>
      <c r="S10" s="458"/>
      <c r="T10" s="458">
        <f>H10*L10</f>
        <v>365</v>
      </c>
      <c r="U10" s="458"/>
      <c r="V10" s="458">
        <f>H10*N10</f>
        <v>365</v>
      </c>
      <c r="W10" s="458"/>
      <c r="X10" s="458">
        <f>H10*P10</f>
        <v>365</v>
      </c>
      <c r="Y10" s="458"/>
    </row>
    <row r="11" spans="1:25" ht="14.1" customHeight="1">
      <c r="A11" s="11">
        <f t="shared" si="0"/>
        <v>5</v>
      </c>
      <c r="B11" s="292"/>
      <c r="C11" s="302" t="s">
        <v>310</v>
      </c>
      <c r="D11" s="338"/>
      <c r="E11" s="338"/>
      <c r="F11" s="338"/>
      <c r="G11" s="339"/>
      <c r="H11" s="328">
        <v>365</v>
      </c>
      <c r="I11" s="328"/>
      <c r="J11" s="457">
        <v>0</v>
      </c>
      <c r="K11" s="457"/>
      <c r="L11" s="457">
        <v>5</v>
      </c>
      <c r="M11" s="457"/>
      <c r="N11" s="457">
        <v>0</v>
      </c>
      <c r="O11" s="457"/>
      <c r="P11" s="457">
        <v>0</v>
      </c>
      <c r="Q11" s="457"/>
      <c r="R11" s="458">
        <f>H11*J11</f>
        <v>0</v>
      </c>
      <c r="S11" s="458"/>
      <c r="T11" s="458">
        <f>H11*L11</f>
        <v>1825</v>
      </c>
      <c r="U11" s="458"/>
      <c r="V11" s="458">
        <f>H11*N11</f>
        <v>0</v>
      </c>
      <c r="W11" s="458"/>
      <c r="X11" s="458">
        <f>H11*P11</f>
        <v>0</v>
      </c>
      <c r="Y11" s="458"/>
    </row>
    <row r="12" spans="1:25" ht="14.1" customHeight="1">
      <c r="A12" s="11">
        <f t="shared" si="0"/>
        <v>6</v>
      </c>
      <c r="B12" s="364"/>
      <c r="C12" s="304" t="s">
        <v>3</v>
      </c>
      <c r="D12" s="305"/>
      <c r="E12" s="305"/>
      <c r="F12" s="305"/>
      <c r="G12" s="459"/>
      <c r="H12" s="302"/>
      <c r="I12" s="460"/>
      <c r="J12" s="302"/>
      <c r="K12" s="460"/>
      <c r="L12" s="302"/>
      <c r="M12" s="460"/>
      <c r="N12" s="302"/>
      <c r="O12" s="460"/>
      <c r="P12" s="302"/>
      <c r="Q12" s="460"/>
      <c r="R12" s="461">
        <f>SUM(R7:S11)</f>
        <v>33215</v>
      </c>
      <c r="S12" s="328"/>
      <c r="T12" s="461">
        <f>SUM(T7:U11)</f>
        <v>35040</v>
      </c>
      <c r="U12" s="328"/>
      <c r="V12" s="461">
        <f>SUM(V7:W11)</f>
        <v>33215</v>
      </c>
      <c r="W12" s="328"/>
      <c r="X12" s="461">
        <f>SUM(X7:Y11)</f>
        <v>33215</v>
      </c>
      <c r="Y12" s="328"/>
    </row>
    <row r="13" spans="1:25" ht="14.1" customHeight="1">
      <c r="A13" s="11">
        <f t="shared" si="0"/>
        <v>7</v>
      </c>
      <c r="B13" s="291" t="s">
        <v>311</v>
      </c>
      <c r="C13" s="302" t="s">
        <v>312</v>
      </c>
      <c r="D13" s="338"/>
      <c r="E13" s="338"/>
      <c r="F13" s="338"/>
      <c r="G13" s="339"/>
      <c r="H13" s="302"/>
      <c r="I13" s="460"/>
      <c r="J13" s="302"/>
      <c r="K13" s="460"/>
      <c r="L13" s="302"/>
      <c r="M13" s="460"/>
      <c r="N13" s="302"/>
      <c r="O13" s="460"/>
      <c r="P13" s="302"/>
      <c r="Q13" s="460"/>
      <c r="R13" s="466">
        <v>0.8</v>
      </c>
      <c r="S13" s="466"/>
      <c r="T13" s="466">
        <v>1</v>
      </c>
      <c r="U13" s="466"/>
      <c r="V13" s="466">
        <v>1</v>
      </c>
      <c r="W13" s="466"/>
      <c r="X13" s="466">
        <v>0.05</v>
      </c>
      <c r="Y13" s="466"/>
    </row>
    <row r="14" spans="1:25" ht="14.1" customHeight="1">
      <c r="A14" s="11">
        <f t="shared" si="0"/>
        <v>8</v>
      </c>
      <c r="B14" s="292"/>
      <c r="C14" s="302" t="s">
        <v>313</v>
      </c>
      <c r="D14" s="338"/>
      <c r="E14" s="338"/>
      <c r="F14" s="338"/>
      <c r="G14" s="339"/>
      <c r="H14" s="302"/>
      <c r="I14" s="460"/>
      <c r="J14" s="302"/>
      <c r="K14" s="460"/>
      <c r="L14" s="302"/>
      <c r="M14" s="460"/>
      <c r="N14" s="302"/>
      <c r="O14" s="460"/>
      <c r="P14" s="302"/>
      <c r="Q14" s="460"/>
      <c r="R14" s="458">
        <f>ROUNDDOWN(R12*R13,0)</f>
        <v>26572</v>
      </c>
      <c r="S14" s="458"/>
      <c r="T14" s="458">
        <f>ROUNDDOWN(T12*T13,0)</f>
        <v>35040</v>
      </c>
      <c r="U14" s="458"/>
      <c r="V14" s="458">
        <f>ROUNDDOWN(V12*V13,0)</f>
        <v>33215</v>
      </c>
      <c r="W14" s="458"/>
      <c r="X14" s="458">
        <f>ROUNDDOWN(X12*X13,0)</f>
        <v>1660</v>
      </c>
      <c r="Y14" s="458"/>
    </row>
    <row r="15" spans="1:25" ht="14.1" customHeight="1">
      <c r="A15" s="11">
        <f>A14+1</f>
        <v>9</v>
      </c>
      <c r="B15" s="364"/>
      <c r="C15" s="304" t="s">
        <v>3</v>
      </c>
      <c r="D15" s="305"/>
      <c r="E15" s="305"/>
      <c r="F15" s="305"/>
      <c r="G15" s="459"/>
      <c r="H15" s="302"/>
      <c r="I15" s="460"/>
      <c r="J15" s="302"/>
      <c r="K15" s="460"/>
      <c r="L15" s="302"/>
      <c r="M15" s="460"/>
      <c r="N15" s="302"/>
      <c r="O15" s="460"/>
      <c r="P15" s="302"/>
      <c r="Q15" s="460"/>
      <c r="R15" s="462">
        <f>SUM(R14:Y14)</f>
        <v>96487</v>
      </c>
      <c r="S15" s="463"/>
      <c r="T15" s="464"/>
      <c r="U15" s="464"/>
      <c r="V15" s="464"/>
      <c r="W15" s="464"/>
      <c r="X15" s="464"/>
      <c r="Y15" s="465"/>
    </row>
    <row r="16" spans="1:25" s="193" customFormat="1" ht="21.9" customHeight="1">
      <c r="A16" s="193" t="s">
        <v>314</v>
      </c>
    </row>
    <row r="17" spans="1:25" s="22" customFormat="1" ht="14.1" customHeight="1">
      <c r="A17" s="194" t="s">
        <v>163</v>
      </c>
      <c r="B17" s="467" t="s">
        <v>2</v>
      </c>
      <c r="C17" s="468"/>
      <c r="D17" s="468"/>
      <c r="E17" s="468"/>
      <c r="F17" s="468"/>
      <c r="G17" s="469"/>
      <c r="H17" s="470" t="s">
        <v>294</v>
      </c>
      <c r="I17" s="471"/>
      <c r="J17" s="471"/>
      <c r="K17" s="470" t="s">
        <v>315</v>
      </c>
      <c r="L17" s="472"/>
      <c r="M17" s="470" t="s">
        <v>316</v>
      </c>
      <c r="N17" s="471"/>
      <c r="O17" s="472"/>
      <c r="P17" s="471" t="s">
        <v>231</v>
      </c>
      <c r="Q17" s="471"/>
      <c r="R17" s="471"/>
      <c r="S17" s="471"/>
      <c r="T17" s="471"/>
      <c r="U17" s="471"/>
      <c r="V17" s="471"/>
      <c r="W17" s="471"/>
      <c r="X17" s="471"/>
      <c r="Y17" s="472"/>
    </row>
    <row r="18" spans="1:25" s="22" customFormat="1" ht="14.1" customHeight="1">
      <c r="A18" s="195">
        <v>1</v>
      </c>
      <c r="B18" s="473" t="s">
        <v>317</v>
      </c>
      <c r="C18" s="329" t="s">
        <v>318</v>
      </c>
      <c r="D18" s="338"/>
      <c r="E18" s="338"/>
      <c r="F18" s="338"/>
      <c r="G18" s="339"/>
      <c r="H18" s="474"/>
      <c r="I18" s="475"/>
      <c r="J18" s="475"/>
      <c r="K18" s="329">
        <v>12</v>
      </c>
      <c r="L18" s="476"/>
      <c r="M18" s="477">
        <f>H18*K18</f>
        <v>0</v>
      </c>
      <c r="N18" s="478"/>
      <c r="O18" s="476"/>
      <c r="P18" s="478" t="s">
        <v>319</v>
      </c>
      <c r="Q18" s="478"/>
      <c r="R18" s="478"/>
      <c r="S18" s="478"/>
      <c r="T18" s="478"/>
      <c r="U18" s="478"/>
      <c r="V18" s="478"/>
      <c r="W18" s="478"/>
      <c r="X18" s="478"/>
      <c r="Y18" s="476"/>
    </row>
    <row r="19" spans="1:25" s="22" customFormat="1" ht="14.1" customHeight="1">
      <c r="A19" s="194">
        <f t="shared" ref="A19:A25" si="1">A18+1</f>
        <v>2</v>
      </c>
      <c r="B19" s="292"/>
      <c r="C19" s="329" t="s">
        <v>320</v>
      </c>
      <c r="D19" s="338"/>
      <c r="E19" s="338"/>
      <c r="F19" s="338"/>
      <c r="G19" s="339"/>
      <c r="H19" s="474"/>
      <c r="I19" s="475"/>
      <c r="J19" s="475"/>
      <c r="K19" s="329">
        <v>12</v>
      </c>
      <c r="L19" s="476"/>
      <c r="M19" s="477">
        <f>H19*K19</f>
        <v>0</v>
      </c>
      <c r="N19" s="478"/>
      <c r="O19" s="476"/>
      <c r="P19" s="478" t="s">
        <v>321</v>
      </c>
      <c r="Q19" s="478"/>
      <c r="R19" s="478"/>
      <c r="S19" s="478"/>
      <c r="T19" s="478"/>
      <c r="U19" s="478"/>
      <c r="V19" s="478"/>
      <c r="W19" s="478"/>
      <c r="X19" s="478"/>
      <c r="Y19" s="476"/>
    </row>
    <row r="20" spans="1:25" s="22" customFormat="1" ht="14.1" customHeight="1">
      <c r="A20" s="194">
        <f t="shared" si="1"/>
        <v>3</v>
      </c>
      <c r="B20" s="292"/>
      <c r="C20" s="473" t="s">
        <v>322</v>
      </c>
      <c r="D20" s="329" t="s">
        <v>269</v>
      </c>
      <c r="E20" s="338"/>
      <c r="F20" s="338"/>
      <c r="G20" s="339"/>
      <c r="H20" s="474"/>
      <c r="I20" s="475"/>
      <c r="J20" s="475"/>
      <c r="K20" s="329">
        <v>12</v>
      </c>
      <c r="L20" s="476"/>
      <c r="M20" s="477">
        <f>H20*K20</f>
        <v>0</v>
      </c>
      <c r="N20" s="478"/>
      <c r="O20" s="476"/>
      <c r="P20" s="478" t="s">
        <v>323</v>
      </c>
      <c r="Q20" s="478"/>
      <c r="R20" s="478"/>
      <c r="S20" s="478"/>
      <c r="T20" s="478"/>
      <c r="U20" s="478"/>
      <c r="V20" s="478"/>
      <c r="W20" s="478"/>
      <c r="X20" s="478"/>
      <c r="Y20" s="476"/>
    </row>
    <row r="21" spans="1:25" s="22" customFormat="1" ht="14.1" customHeight="1">
      <c r="A21" s="194">
        <f t="shared" si="1"/>
        <v>4</v>
      </c>
      <c r="B21" s="292"/>
      <c r="C21" s="483"/>
      <c r="D21" s="329" t="s">
        <v>324</v>
      </c>
      <c r="E21" s="338"/>
      <c r="F21" s="338"/>
      <c r="G21" s="339"/>
      <c r="H21" s="474"/>
      <c r="I21" s="475"/>
      <c r="J21" s="475"/>
      <c r="K21" s="329">
        <v>12</v>
      </c>
      <c r="L21" s="476"/>
      <c r="M21" s="477">
        <f>H21*K21</f>
        <v>0</v>
      </c>
      <c r="N21" s="478"/>
      <c r="O21" s="476"/>
      <c r="P21" s="478" t="s">
        <v>325</v>
      </c>
      <c r="Q21" s="478"/>
      <c r="R21" s="478"/>
      <c r="S21" s="478"/>
      <c r="T21" s="478"/>
      <c r="U21" s="478"/>
      <c r="V21" s="478"/>
      <c r="W21" s="478"/>
      <c r="X21" s="478"/>
      <c r="Y21" s="476"/>
    </row>
    <row r="22" spans="1:25" s="22" customFormat="1" ht="14.1" customHeight="1">
      <c r="A22" s="194">
        <f t="shared" si="1"/>
        <v>5</v>
      </c>
      <c r="B22" s="292"/>
      <c r="C22" s="483"/>
      <c r="D22" s="329" t="s">
        <v>326</v>
      </c>
      <c r="E22" s="338"/>
      <c r="F22" s="338"/>
      <c r="G22" s="339"/>
      <c r="H22" s="479"/>
      <c r="I22" s="480"/>
      <c r="J22" s="480"/>
      <c r="K22" s="481">
        <v>12</v>
      </c>
      <c r="L22" s="482"/>
      <c r="M22" s="477">
        <f>H22*K22</f>
        <v>0</v>
      </c>
      <c r="N22" s="478"/>
      <c r="O22" s="476"/>
      <c r="P22" s="478" t="s">
        <v>327</v>
      </c>
      <c r="Q22" s="478"/>
      <c r="R22" s="478"/>
      <c r="S22" s="478"/>
      <c r="T22" s="478"/>
      <c r="U22" s="478"/>
      <c r="V22" s="478"/>
      <c r="W22" s="478"/>
      <c r="X22" s="478"/>
      <c r="Y22" s="476"/>
    </row>
    <row r="23" spans="1:25" s="22" customFormat="1" ht="14.1" customHeight="1">
      <c r="A23" s="194">
        <f t="shared" si="1"/>
        <v>6</v>
      </c>
      <c r="B23" s="292"/>
      <c r="C23" s="483"/>
      <c r="D23" s="329" t="s">
        <v>328</v>
      </c>
      <c r="E23" s="338"/>
      <c r="F23" s="338"/>
      <c r="G23" s="339"/>
      <c r="H23" s="485"/>
      <c r="I23" s="486"/>
      <c r="J23" s="486"/>
      <c r="K23" s="486"/>
      <c r="L23" s="486"/>
      <c r="M23" s="487"/>
      <c r="N23" s="475"/>
      <c r="O23" s="488"/>
      <c r="P23" s="478" t="s">
        <v>323</v>
      </c>
      <c r="Q23" s="478"/>
      <c r="R23" s="478"/>
      <c r="S23" s="478"/>
      <c r="T23" s="478"/>
      <c r="U23" s="478"/>
      <c r="V23" s="478"/>
      <c r="W23" s="478"/>
      <c r="X23" s="478"/>
      <c r="Y23" s="476"/>
    </row>
    <row r="24" spans="1:25" s="22" customFormat="1" ht="14.1" customHeight="1">
      <c r="A24" s="194">
        <f t="shared" si="1"/>
        <v>7</v>
      </c>
      <c r="B24" s="292"/>
      <c r="C24" s="484"/>
      <c r="D24" s="329" t="s">
        <v>329</v>
      </c>
      <c r="E24" s="338"/>
      <c r="F24" s="338"/>
      <c r="G24" s="339"/>
      <c r="H24" s="489"/>
      <c r="I24" s="457"/>
      <c r="J24" s="457"/>
      <c r="K24" s="486">
        <v>12</v>
      </c>
      <c r="L24" s="486"/>
      <c r="M24" s="477">
        <f>H24*K24</f>
        <v>0</v>
      </c>
      <c r="N24" s="478"/>
      <c r="O24" s="476"/>
      <c r="P24" s="478" t="s">
        <v>330</v>
      </c>
      <c r="Q24" s="478"/>
      <c r="R24" s="478"/>
      <c r="S24" s="478"/>
      <c r="T24" s="478"/>
      <c r="U24" s="478"/>
      <c r="V24" s="478"/>
      <c r="W24" s="478"/>
      <c r="X24" s="478"/>
      <c r="Y24" s="476"/>
    </row>
    <row r="25" spans="1:25" s="22" customFormat="1" ht="14.1" customHeight="1">
      <c r="A25" s="194">
        <f t="shared" si="1"/>
        <v>8</v>
      </c>
      <c r="B25" s="292"/>
      <c r="C25" s="329" t="s">
        <v>331</v>
      </c>
      <c r="D25" s="338"/>
      <c r="E25" s="338"/>
      <c r="F25" s="338"/>
      <c r="G25" s="339"/>
      <c r="H25" s="490"/>
      <c r="I25" s="491"/>
      <c r="J25" s="491"/>
      <c r="K25" s="492">
        <v>12</v>
      </c>
      <c r="L25" s="493"/>
      <c r="M25" s="494">
        <f>H25*K25*(-1)</f>
        <v>0</v>
      </c>
      <c r="N25" s="495"/>
      <c r="O25" s="496"/>
      <c r="P25" s="478" t="s">
        <v>332</v>
      </c>
      <c r="Q25" s="478"/>
      <c r="R25" s="478"/>
      <c r="S25" s="478"/>
      <c r="T25" s="478"/>
      <c r="U25" s="478"/>
      <c r="V25" s="478"/>
      <c r="W25" s="478"/>
      <c r="X25" s="478"/>
      <c r="Y25" s="476"/>
    </row>
    <row r="26" spans="1:25" s="22" customFormat="1" ht="14.1" customHeight="1">
      <c r="A26" s="194">
        <f>A25+1</f>
        <v>9</v>
      </c>
      <c r="B26" s="364"/>
      <c r="C26" s="470" t="s">
        <v>3</v>
      </c>
      <c r="D26" s="305"/>
      <c r="E26" s="305"/>
      <c r="F26" s="305"/>
      <c r="G26" s="459"/>
      <c r="H26" s="329"/>
      <c r="I26" s="497"/>
      <c r="J26" s="460"/>
      <c r="K26" s="492"/>
      <c r="L26" s="493"/>
      <c r="M26" s="498">
        <f>SUM(M18:O25)</f>
        <v>0</v>
      </c>
      <c r="N26" s="478"/>
      <c r="O26" s="476"/>
      <c r="P26" s="329"/>
      <c r="Q26" s="478"/>
      <c r="R26" s="478"/>
      <c r="S26" s="478"/>
      <c r="T26" s="478"/>
      <c r="U26" s="478"/>
      <c r="V26" s="478"/>
      <c r="W26" s="478"/>
      <c r="X26" s="478"/>
      <c r="Y26" s="476"/>
    </row>
    <row r="27" spans="1:25" s="22" customFormat="1" ht="14.1" customHeight="1">
      <c r="A27" s="194">
        <f>A26+1</f>
        <v>10</v>
      </c>
      <c r="B27" s="470" t="s">
        <v>333</v>
      </c>
      <c r="C27" s="344"/>
      <c r="D27" s="344"/>
      <c r="E27" s="344"/>
      <c r="F27" s="344"/>
      <c r="G27" s="499"/>
      <c r="H27" s="329"/>
      <c r="I27" s="497"/>
      <c r="J27" s="460"/>
      <c r="K27" s="492"/>
      <c r="L27" s="493"/>
      <c r="M27" s="498">
        <f>SUM(R14:Y14)</f>
        <v>96487</v>
      </c>
      <c r="N27" s="478"/>
      <c r="O27" s="476"/>
      <c r="P27" s="329"/>
      <c r="Q27" s="478"/>
      <c r="R27" s="478"/>
      <c r="S27" s="478"/>
      <c r="T27" s="478"/>
      <c r="U27" s="478"/>
      <c r="V27" s="478"/>
      <c r="W27" s="478"/>
      <c r="X27" s="478"/>
      <c r="Y27" s="476"/>
    </row>
    <row r="28" spans="1:25" s="22" customFormat="1" ht="14.1" customHeight="1">
      <c r="A28" s="194">
        <f>A27+1</f>
        <v>11</v>
      </c>
      <c r="B28" s="470" t="s">
        <v>334</v>
      </c>
      <c r="C28" s="344"/>
      <c r="D28" s="344"/>
      <c r="E28" s="344"/>
      <c r="F28" s="344"/>
      <c r="G28" s="499"/>
      <c r="H28" s="329"/>
      <c r="I28" s="497"/>
      <c r="J28" s="460"/>
      <c r="K28" s="492"/>
      <c r="L28" s="493"/>
      <c r="M28" s="498">
        <f>M26/M27</f>
        <v>0</v>
      </c>
      <c r="N28" s="500"/>
      <c r="O28" s="501"/>
      <c r="P28" s="329" t="s">
        <v>335</v>
      </c>
      <c r="Q28" s="478"/>
      <c r="R28" s="478"/>
      <c r="S28" s="478"/>
      <c r="T28" s="478"/>
      <c r="U28" s="478"/>
      <c r="V28" s="478"/>
      <c r="W28" s="478"/>
      <c r="X28" s="478"/>
      <c r="Y28" s="476"/>
    </row>
    <row r="29" spans="1:25" s="193" customFormat="1" ht="21.9" customHeight="1">
      <c r="A29" s="193" t="s">
        <v>336</v>
      </c>
    </row>
    <row r="30" spans="1:25" s="22" customFormat="1" ht="14.1" customHeight="1">
      <c r="A30" s="194" t="s">
        <v>163</v>
      </c>
      <c r="B30" s="470" t="s">
        <v>2</v>
      </c>
      <c r="C30" s="471"/>
      <c r="D30" s="471"/>
      <c r="E30" s="471"/>
      <c r="F30" s="471"/>
      <c r="G30" s="472"/>
      <c r="H30" s="470" t="s">
        <v>302</v>
      </c>
      <c r="I30" s="472"/>
      <c r="J30" s="470" t="s">
        <v>303</v>
      </c>
      <c r="K30" s="472"/>
      <c r="L30" s="470" t="s">
        <v>304</v>
      </c>
      <c r="M30" s="472"/>
      <c r="N30" s="470" t="s">
        <v>305</v>
      </c>
      <c r="O30" s="472"/>
      <c r="P30" s="470" t="s">
        <v>231</v>
      </c>
      <c r="Q30" s="471"/>
      <c r="R30" s="471"/>
      <c r="S30" s="471"/>
      <c r="T30" s="471"/>
      <c r="U30" s="471"/>
      <c r="V30" s="471"/>
      <c r="W30" s="471"/>
      <c r="X30" s="471"/>
      <c r="Y30" s="472"/>
    </row>
    <row r="31" spans="1:25" s="22" customFormat="1" ht="14.1" customHeight="1">
      <c r="A31" s="194">
        <v>1</v>
      </c>
      <c r="B31" s="473" t="s">
        <v>337</v>
      </c>
      <c r="C31" s="473" t="s">
        <v>338</v>
      </c>
      <c r="D31" s="329" t="s">
        <v>334</v>
      </c>
      <c r="E31" s="338"/>
      <c r="F31" s="338"/>
      <c r="G31" s="339"/>
      <c r="H31" s="477">
        <f>M28</f>
        <v>0</v>
      </c>
      <c r="I31" s="476"/>
      <c r="J31" s="477">
        <f>M28</f>
        <v>0</v>
      </c>
      <c r="K31" s="476"/>
      <c r="L31" s="477">
        <f>M28</f>
        <v>0</v>
      </c>
      <c r="M31" s="476"/>
      <c r="N31" s="477">
        <f>M28</f>
        <v>0</v>
      </c>
      <c r="O31" s="476"/>
      <c r="P31" s="329" t="s">
        <v>339</v>
      </c>
      <c r="Q31" s="478"/>
      <c r="R31" s="478"/>
      <c r="S31" s="478"/>
      <c r="T31" s="478"/>
      <c r="U31" s="478"/>
      <c r="V31" s="478"/>
      <c r="W31" s="478"/>
      <c r="X31" s="478"/>
      <c r="Y31" s="476"/>
    </row>
    <row r="32" spans="1:25" s="22" customFormat="1" ht="14.1" customHeight="1">
      <c r="A32" s="194">
        <f>A31+1</f>
        <v>2</v>
      </c>
      <c r="B32" s="292"/>
      <c r="C32" s="292"/>
      <c r="D32" s="329" t="s">
        <v>340</v>
      </c>
      <c r="E32" s="338"/>
      <c r="F32" s="338"/>
      <c r="G32" s="339"/>
      <c r="H32" s="502">
        <f>R13</f>
        <v>0.8</v>
      </c>
      <c r="I32" s="503"/>
      <c r="J32" s="502">
        <f>T13</f>
        <v>1</v>
      </c>
      <c r="K32" s="503"/>
      <c r="L32" s="502">
        <f>V13</f>
        <v>1</v>
      </c>
      <c r="M32" s="503"/>
      <c r="N32" s="502">
        <f>X13</f>
        <v>0.05</v>
      </c>
      <c r="O32" s="503"/>
      <c r="P32" s="329"/>
      <c r="Q32" s="478"/>
      <c r="R32" s="478"/>
      <c r="S32" s="478"/>
      <c r="T32" s="478"/>
      <c r="U32" s="478"/>
      <c r="V32" s="478"/>
      <c r="W32" s="478"/>
      <c r="X32" s="478"/>
      <c r="Y32" s="476"/>
    </row>
    <row r="33" spans="1:25" s="22" customFormat="1" ht="14.1" customHeight="1">
      <c r="A33" s="194">
        <f t="shared" ref="A33:A38" si="2">A32+1</f>
        <v>3</v>
      </c>
      <c r="B33" s="292"/>
      <c r="C33" s="364"/>
      <c r="D33" s="329" t="s">
        <v>341</v>
      </c>
      <c r="E33" s="338"/>
      <c r="F33" s="338"/>
      <c r="G33" s="339"/>
      <c r="H33" s="477">
        <f>ROUNDDOWN(H31*H32,0)</f>
        <v>0</v>
      </c>
      <c r="I33" s="476"/>
      <c r="J33" s="477">
        <f>ROUNDDOWN(J31*J32,0)</f>
        <v>0</v>
      </c>
      <c r="K33" s="476"/>
      <c r="L33" s="477">
        <f>ROUNDDOWN(L31*L32,0)</f>
        <v>0</v>
      </c>
      <c r="M33" s="476"/>
      <c r="N33" s="477">
        <f>ROUNDDOWN(N31*N32,0)</f>
        <v>0</v>
      </c>
      <c r="O33" s="476"/>
      <c r="P33" s="329"/>
      <c r="Q33" s="478"/>
      <c r="R33" s="478"/>
      <c r="S33" s="478"/>
      <c r="T33" s="478"/>
      <c r="U33" s="478"/>
      <c r="V33" s="478"/>
      <c r="W33" s="478"/>
      <c r="X33" s="478"/>
      <c r="Y33" s="476"/>
    </row>
    <row r="34" spans="1:25" s="22" customFormat="1" ht="14.1" customHeight="1">
      <c r="A34" s="194">
        <f t="shared" si="2"/>
        <v>4</v>
      </c>
      <c r="B34" s="292"/>
      <c r="C34" s="329" t="s">
        <v>342</v>
      </c>
      <c r="D34" s="338"/>
      <c r="E34" s="338"/>
      <c r="F34" s="338"/>
      <c r="G34" s="339"/>
      <c r="H34" s="474"/>
      <c r="I34" s="488"/>
      <c r="J34" s="474"/>
      <c r="K34" s="488"/>
      <c r="L34" s="474"/>
      <c r="M34" s="488"/>
      <c r="N34" s="474"/>
      <c r="O34" s="488"/>
      <c r="P34" s="329" t="s">
        <v>343</v>
      </c>
      <c r="Q34" s="478"/>
      <c r="R34" s="478"/>
      <c r="S34" s="478"/>
      <c r="T34" s="478"/>
      <c r="U34" s="478"/>
      <c r="V34" s="478"/>
      <c r="W34" s="478"/>
      <c r="X34" s="478"/>
      <c r="Y34" s="476"/>
    </row>
    <row r="35" spans="1:25" s="22" customFormat="1" ht="14.1" customHeight="1">
      <c r="A35" s="194">
        <f t="shared" si="2"/>
        <v>5</v>
      </c>
      <c r="B35" s="364"/>
      <c r="C35" s="504" t="s">
        <v>3</v>
      </c>
      <c r="D35" s="505"/>
      <c r="E35" s="505"/>
      <c r="F35" s="505"/>
      <c r="G35" s="506"/>
      <c r="H35" s="477">
        <f>SUM(H33:I34)</f>
        <v>0</v>
      </c>
      <c r="I35" s="476"/>
      <c r="J35" s="477">
        <f>SUM(J33:K34)</f>
        <v>0</v>
      </c>
      <c r="K35" s="476"/>
      <c r="L35" s="477">
        <f>SUM(L33:M34)</f>
        <v>0</v>
      </c>
      <c r="M35" s="476"/>
      <c r="N35" s="477">
        <f>SUM(N33:O34)</f>
        <v>0</v>
      </c>
      <c r="O35" s="476"/>
      <c r="P35" s="329" t="s">
        <v>344</v>
      </c>
      <c r="Q35" s="478"/>
      <c r="R35" s="478"/>
      <c r="S35" s="478"/>
      <c r="T35" s="478"/>
      <c r="U35" s="478"/>
      <c r="V35" s="478"/>
      <c r="W35" s="478"/>
      <c r="X35" s="478"/>
      <c r="Y35" s="476"/>
    </row>
    <row r="36" spans="1:25" s="22" customFormat="1" ht="14.1" customHeight="1">
      <c r="A36" s="194">
        <f t="shared" si="2"/>
        <v>6</v>
      </c>
      <c r="B36" s="473" t="s">
        <v>17</v>
      </c>
      <c r="C36" s="470" t="s">
        <v>345</v>
      </c>
      <c r="D36" s="471"/>
      <c r="E36" s="471"/>
      <c r="F36" s="471"/>
      <c r="G36" s="472"/>
      <c r="H36" s="474">
        <v>450</v>
      </c>
      <c r="I36" s="488"/>
      <c r="J36" s="474">
        <v>600</v>
      </c>
      <c r="K36" s="488"/>
      <c r="L36" s="474">
        <v>550</v>
      </c>
      <c r="M36" s="488"/>
      <c r="N36" s="474">
        <v>120</v>
      </c>
      <c r="O36" s="488"/>
      <c r="P36" s="329" t="s">
        <v>346</v>
      </c>
      <c r="Q36" s="478"/>
      <c r="R36" s="478"/>
      <c r="S36" s="478"/>
      <c r="T36" s="478"/>
      <c r="U36" s="478"/>
      <c r="V36" s="478"/>
      <c r="W36" s="478"/>
      <c r="X36" s="478"/>
      <c r="Y36" s="476"/>
    </row>
    <row r="37" spans="1:25" s="22" customFormat="1" ht="14.1" customHeight="1">
      <c r="A37" s="194">
        <f t="shared" si="2"/>
        <v>7</v>
      </c>
      <c r="B37" s="292"/>
      <c r="C37" s="470" t="s">
        <v>292</v>
      </c>
      <c r="D37" s="305"/>
      <c r="E37" s="305"/>
      <c r="F37" s="305"/>
      <c r="G37" s="459"/>
      <c r="H37" s="507">
        <f>SUM(H36:O36)</f>
        <v>1720</v>
      </c>
      <c r="I37" s="508"/>
      <c r="J37" s="508"/>
      <c r="K37" s="508"/>
      <c r="L37" s="508"/>
      <c r="M37" s="508"/>
      <c r="N37" s="508"/>
      <c r="O37" s="509"/>
      <c r="P37" s="329" t="s">
        <v>347</v>
      </c>
      <c r="Q37" s="478"/>
      <c r="R37" s="478"/>
      <c r="S37" s="478"/>
      <c r="T37" s="478"/>
      <c r="U37" s="478"/>
      <c r="V37" s="478"/>
      <c r="W37" s="478"/>
      <c r="X37" s="478"/>
      <c r="Y37" s="476"/>
    </row>
    <row r="38" spans="1:25" s="22" customFormat="1" ht="14.1" customHeight="1">
      <c r="A38" s="194">
        <f t="shared" si="2"/>
        <v>8</v>
      </c>
      <c r="B38" s="364"/>
      <c r="C38" s="470" t="s">
        <v>294</v>
      </c>
      <c r="D38" s="305"/>
      <c r="E38" s="305"/>
      <c r="F38" s="305"/>
      <c r="G38" s="459"/>
      <c r="H38" s="477">
        <f>H37*30</f>
        <v>51600</v>
      </c>
      <c r="I38" s="478"/>
      <c r="J38" s="478"/>
      <c r="K38" s="478"/>
      <c r="L38" s="478"/>
      <c r="M38" s="478"/>
      <c r="N38" s="478"/>
      <c r="O38" s="476"/>
      <c r="P38" s="329" t="s">
        <v>348</v>
      </c>
      <c r="Q38" s="478"/>
      <c r="R38" s="478"/>
      <c r="S38" s="478"/>
      <c r="T38" s="478"/>
      <c r="U38" s="478"/>
      <c r="V38" s="478"/>
      <c r="W38" s="478"/>
      <c r="X38" s="478"/>
      <c r="Y38" s="476"/>
    </row>
    <row r="39" spans="1:25" s="193" customFormat="1" ht="21.9" customHeight="1">
      <c r="A39" s="193" t="s">
        <v>349</v>
      </c>
    </row>
    <row r="40" spans="1:25" ht="14.1" customHeight="1">
      <c r="A40" s="196" t="s">
        <v>163</v>
      </c>
      <c r="B40" s="510" t="s">
        <v>2</v>
      </c>
      <c r="C40" s="505"/>
      <c r="D40" s="505"/>
      <c r="E40" s="505"/>
      <c r="F40" s="505"/>
      <c r="G40" s="506"/>
      <c r="H40" s="304" t="s">
        <v>350</v>
      </c>
      <c r="I40" s="305"/>
      <c r="J40" s="305"/>
      <c r="K40" s="459"/>
      <c r="L40" s="510" t="s">
        <v>351</v>
      </c>
      <c r="M40" s="505"/>
      <c r="N40" s="505"/>
      <c r="O40" s="506"/>
      <c r="P40" s="510" t="s">
        <v>316</v>
      </c>
      <c r="Q40" s="505"/>
      <c r="R40" s="505"/>
      <c r="S40" s="506"/>
      <c r="T40" s="350" t="s">
        <v>231</v>
      </c>
      <c r="U40" s="351"/>
      <c r="V40" s="351"/>
      <c r="W40" s="351"/>
      <c r="X40" s="351"/>
      <c r="Y40" s="352"/>
    </row>
    <row r="41" spans="1:25" ht="14.1" customHeight="1">
      <c r="A41" s="196">
        <v>1</v>
      </c>
      <c r="B41" s="291" t="s">
        <v>7</v>
      </c>
      <c r="C41" s="291" t="s">
        <v>352</v>
      </c>
      <c r="D41" s="510" t="s">
        <v>302</v>
      </c>
      <c r="E41" s="505"/>
      <c r="F41" s="505"/>
      <c r="G41" s="506"/>
      <c r="H41" s="511">
        <f>H36</f>
        <v>450</v>
      </c>
      <c r="I41" s="512"/>
      <c r="J41" s="464" t="s">
        <v>353</v>
      </c>
      <c r="K41" s="513"/>
      <c r="L41" s="511">
        <f>SUM(R7:S9)</f>
        <v>32850</v>
      </c>
      <c r="M41" s="516"/>
      <c r="N41" s="464" t="s">
        <v>354</v>
      </c>
      <c r="O41" s="513"/>
      <c r="P41" s="514">
        <f>H41*L41</f>
        <v>14782500</v>
      </c>
      <c r="Q41" s="515"/>
      <c r="R41" s="515"/>
      <c r="S41" s="197" t="s">
        <v>249</v>
      </c>
      <c r="T41" s="514"/>
      <c r="U41" s="497"/>
      <c r="V41" s="497"/>
      <c r="W41" s="497"/>
      <c r="X41" s="497"/>
      <c r="Y41" s="460"/>
    </row>
    <row r="42" spans="1:25" ht="14.1" customHeight="1">
      <c r="A42" s="196">
        <f>A41+1</f>
        <v>2</v>
      </c>
      <c r="B42" s="292"/>
      <c r="C42" s="292"/>
      <c r="D42" s="510" t="s">
        <v>303</v>
      </c>
      <c r="E42" s="505"/>
      <c r="F42" s="505"/>
      <c r="G42" s="506"/>
      <c r="H42" s="514">
        <f>J36</f>
        <v>600</v>
      </c>
      <c r="I42" s="497"/>
      <c r="J42" s="464" t="s">
        <v>353</v>
      </c>
      <c r="K42" s="513"/>
      <c r="L42" s="514">
        <f>SUM(T7:U9)</f>
        <v>32850</v>
      </c>
      <c r="M42" s="515"/>
      <c r="N42" s="464" t="s">
        <v>354</v>
      </c>
      <c r="O42" s="513"/>
      <c r="P42" s="514">
        <f>H42*L42</f>
        <v>19710000</v>
      </c>
      <c r="Q42" s="515"/>
      <c r="R42" s="515"/>
      <c r="S42" s="197" t="s">
        <v>249</v>
      </c>
      <c r="T42" s="514"/>
      <c r="U42" s="497"/>
      <c r="V42" s="497"/>
      <c r="W42" s="497"/>
      <c r="X42" s="497"/>
      <c r="Y42" s="460"/>
    </row>
    <row r="43" spans="1:25" ht="14.1" customHeight="1">
      <c r="A43" s="196">
        <f t="shared" ref="A43:A53" si="3">A42+1</f>
        <v>3</v>
      </c>
      <c r="B43" s="292"/>
      <c r="C43" s="292"/>
      <c r="D43" s="510" t="s">
        <v>304</v>
      </c>
      <c r="E43" s="505"/>
      <c r="F43" s="505"/>
      <c r="G43" s="506"/>
      <c r="H43" s="514">
        <f>L36</f>
        <v>550</v>
      </c>
      <c r="I43" s="497"/>
      <c r="J43" s="464" t="s">
        <v>353</v>
      </c>
      <c r="K43" s="513"/>
      <c r="L43" s="514">
        <f>SUM(V7:W9)</f>
        <v>32850</v>
      </c>
      <c r="M43" s="515"/>
      <c r="N43" s="464" t="s">
        <v>354</v>
      </c>
      <c r="O43" s="513"/>
      <c r="P43" s="514">
        <f>H43*L43</f>
        <v>18067500</v>
      </c>
      <c r="Q43" s="515"/>
      <c r="R43" s="515"/>
      <c r="S43" s="197" t="s">
        <v>249</v>
      </c>
      <c r="T43" s="514"/>
      <c r="U43" s="497"/>
      <c r="V43" s="497"/>
      <c r="W43" s="497"/>
      <c r="X43" s="497"/>
      <c r="Y43" s="460"/>
    </row>
    <row r="44" spans="1:25" ht="14.1" customHeight="1">
      <c r="A44" s="196">
        <f t="shared" si="3"/>
        <v>4</v>
      </c>
      <c r="B44" s="292"/>
      <c r="C44" s="364"/>
      <c r="D44" s="510" t="s">
        <v>305</v>
      </c>
      <c r="E44" s="505"/>
      <c r="F44" s="505"/>
      <c r="G44" s="506"/>
      <c r="H44" s="514">
        <f>N36</f>
        <v>120</v>
      </c>
      <c r="I44" s="497"/>
      <c r="J44" s="464" t="s">
        <v>353</v>
      </c>
      <c r="K44" s="513"/>
      <c r="L44" s="514">
        <f>SUM(X7:Y9)</f>
        <v>32850</v>
      </c>
      <c r="M44" s="497"/>
      <c r="N44" s="464" t="s">
        <v>354</v>
      </c>
      <c r="O44" s="513"/>
      <c r="P44" s="514">
        <f>H44*L44</f>
        <v>3942000</v>
      </c>
      <c r="Q44" s="497"/>
      <c r="R44" s="497"/>
      <c r="S44" s="197" t="s">
        <v>249</v>
      </c>
      <c r="T44" s="514"/>
      <c r="U44" s="497"/>
      <c r="V44" s="497"/>
      <c r="W44" s="497"/>
      <c r="X44" s="497"/>
      <c r="Y44" s="460"/>
    </row>
    <row r="45" spans="1:25" ht="14.1" customHeight="1">
      <c r="A45" s="196">
        <f t="shared" si="3"/>
        <v>5</v>
      </c>
      <c r="B45" s="292"/>
      <c r="C45" s="510" t="s">
        <v>355</v>
      </c>
      <c r="D45" s="505"/>
      <c r="E45" s="505"/>
      <c r="F45" s="505"/>
      <c r="G45" s="506"/>
      <c r="H45" s="514">
        <f>H25</f>
        <v>0</v>
      </c>
      <c r="I45" s="497"/>
      <c r="J45" s="464" t="s">
        <v>356</v>
      </c>
      <c r="K45" s="513"/>
      <c r="L45" s="302">
        <v>12</v>
      </c>
      <c r="M45" s="497"/>
      <c r="N45" s="197" t="s">
        <v>357</v>
      </c>
      <c r="O45" s="198"/>
      <c r="P45" s="514">
        <f>H45*L45</f>
        <v>0</v>
      </c>
      <c r="Q45" s="515"/>
      <c r="R45" s="515"/>
      <c r="S45" s="197" t="s">
        <v>249</v>
      </c>
      <c r="T45" s="514"/>
      <c r="U45" s="497"/>
      <c r="V45" s="497"/>
      <c r="W45" s="497"/>
      <c r="X45" s="497"/>
      <c r="Y45" s="460"/>
    </row>
    <row r="46" spans="1:25" ht="14.1" customHeight="1">
      <c r="A46" s="196">
        <f t="shared" si="3"/>
        <v>6</v>
      </c>
      <c r="B46" s="364"/>
      <c r="C46" s="510" t="s">
        <v>3</v>
      </c>
      <c r="D46" s="505"/>
      <c r="E46" s="505"/>
      <c r="F46" s="505"/>
      <c r="G46" s="506"/>
      <c r="H46" s="304"/>
      <c r="I46" s="305"/>
      <c r="J46" s="305"/>
      <c r="K46" s="459"/>
      <c r="L46" s="304"/>
      <c r="M46" s="305"/>
      <c r="N46" s="305"/>
      <c r="O46" s="459"/>
      <c r="P46" s="517">
        <f>SUM(P41:R45)</f>
        <v>56502000</v>
      </c>
      <c r="Q46" s="515"/>
      <c r="R46" s="515"/>
      <c r="S46" s="38" t="s">
        <v>249</v>
      </c>
      <c r="T46" s="514"/>
      <c r="U46" s="497"/>
      <c r="V46" s="497"/>
      <c r="W46" s="497"/>
      <c r="X46" s="497"/>
      <c r="Y46" s="460"/>
    </row>
    <row r="47" spans="1:25" ht="14.1" customHeight="1">
      <c r="A47" s="196">
        <f t="shared" si="3"/>
        <v>7</v>
      </c>
      <c r="B47" s="291" t="s">
        <v>23</v>
      </c>
      <c r="C47" s="323" t="s">
        <v>342</v>
      </c>
      <c r="D47" s="510" t="s">
        <v>302</v>
      </c>
      <c r="E47" s="505"/>
      <c r="F47" s="505"/>
      <c r="G47" s="506"/>
      <c r="H47" s="514">
        <f>H34</f>
        <v>0</v>
      </c>
      <c r="I47" s="497"/>
      <c r="J47" s="197" t="s">
        <v>353</v>
      </c>
      <c r="K47" s="197"/>
      <c r="L47" s="514">
        <f>R12</f>
        <v>33215</v>
      </c>
      <c r="M47" s="497"/>
      <c r="N47" s="197" t="s">
        <v>354</v>
      </c>
      <c r="O47" s="199"/>
      <c r="P47" s="514">
        <f>H47*L47</f>
        <v>0</v>
      </c>
      <c r="Q47" s="515"/>
      <c r="R47" s="515"/>
      <c r="S47" s="197" t="s">
        <v>249</v>
      </c>
      <c r="T47" s="514"/>
      <c r="U47" s="497"/>
      <c r="V47" s="497"/>
      <c r="W47" s="497"/>
      <c r="X47" s="497"/>
      <c r="Y47" s="460"/>
    </row>
    <row r="48" spans="1:25" ht="14.1" customHeight="1">
      <c r="A48" s="196">
        <f t="shared" si="3"/>
        <v>8</v>
      </c>
      <c r="B48" s="391"/>
      <c r="C48" s="403"/>
      <c r="D48" s="510" t="s">
        <v>303</v>
      </c>
      <c r="E48" s="505"/>
      <c r="F48" s="505"/>
      <c r="G48" s="506"/>
      <c r="H48" s="514">
        <f>J34</f>
        <v>0</v>
      </c>
      <c r="I48" s="497"/>
      <c r="J48" s="197" t="s">
        <v>353</v>
      </c>
      <c r="K48" s="197"/>
      <c r="L48" s="514">
        <f>T12</f>
        <v>35040</v>
      </c>
      <c r="M48" s="497"/>
      <c r="N48" s="197" t="s">
        <v>354</v>
      </c>
      <c r="O48" s="199"/>
      <c r="P48" s="514">
        <f>H48*L48</f>
        <v>0</v>
      </c>
      <c r="Q48" s="515"/>
      <c r="R48" s="515"/>
      <c r="S48" s="197" t="s">
        <v>249</v>
      </c>
      <c r="T48" s="514"/>
      <c r="U48" s="497"/>
      <c r="V48" s="497"/>
      <c r="W48" s="497"/>
      <c r="X48" s="497"/>
      <c r="Y48" s="460"/>
    </row>
    <row r="49" spans="1:25" ht="14.1" customHeight="1">
      <c r="A49" s="196">
        <f t="shared" si="3"/>
        <v>9</v>
      </c>
      <c r="B49" s="391"/>
      <c r="C49" s="403"/>
      <c r="D49" s="510" t="s">
        <v>304</v>
      </c>
      <c r="E49" s="505"/>
      <c r="F49" s="505"/>
      <c r="G49" s="506"/>
      <c r="H49" s="514">
        <f>L34</f>
        <v>0</v>
      </c>
      <c r="I49" s="497"/>
      <c r="J49" s="197" t="s">
        <v>353</v>
      </c>
      <c r="K49" s="197"/>
      <c r="L49" s="514">
        <f>V12</f>
        <v>33215</v>
      </c>
      <c r="M49" s="515"/>
      <c r="N49" s="197" t="s">
        <v>354</v>
      </c>
      <c r="O49" s="199"/>
      <c r="P49" s="514">
        <f>H49*L49</f>
        <v>0</v>
      </c>
      <c r="Q49" s="515"/>
      <c r="R49" s="515"/>
      <c r="S49" s="197" t="s">
        <v>249</v>
      </c>
      <c r="T49" s="514"/>
      <c r="U49" s="497"/>
      <c r="V49" s="497"/>
      <c r="W49" s="497"/>
      <c r="X49" s="497"/>
      <c r="Y49" s="460"/>
    </row>
    <row r="50" spans="1:25" ht="14.1" customHeight="1">
      <c r="A50" s="196">
        <f t="shared" si="3"/>
        <v>10</v>
      </c>
      <c r="B50" s="391"/>
      <c r="C50" s="349"/>
      <c r="D50" s="510" t="s">
        <v>305</v>
      </c>
      <c r="E50" s="505"/>
      <c r="F50" s="505"/>
      <c r="G50" s="506"/>
      <c r="H50" s="514">
        <f>N34</f>
        <v>0</v>
      </c>
      <c r="I50" s="497"/>
      <c r="J50" s="197" t="s">
        <v>353</v>
      </c>
      <c r="K50" s="197"/>
      <c r="L50" s="514">
        <f>X12</f>
        <v>33215</v>
      </c>
      <c r="M50" s="497"/>
      <c r="N50" s="197" t="s">
        <v>354</v>
      </c>
      <c r="O50" s="199"/>
      <c r="P50" s="514">
        <f>H50*L50</f>
        <v>0</v>
      </c>
      <c r="Q50" s="515"/>
      <c r="R50" s="515"/>
      <c r="S50" s="197" t="s">
        <v>249</v>
      </c>
      <c r="T50" s="514"/>
      <c r="U50" s="497"/>
      <c r="V50" s="497"/>
      <c r="W50" s="497"/>
      <c r="X50" s="497"/>
      <c r="Y50" s="460"/>
    </row>
    <row r="51" spans="1:25" ht="14.1" customHeight="1">
      <c r="A51" s="196">
        <f t="shared" si="3"/>
        <v>11</v>
      </c>
      <c r="B51" s="391"/>
      <c r="C51" s="510" t="s">
        <v>358</v>
      </c>
      <c r="D51" s="505"/>
      <c r="E51" s="505"/>
      <c r="F51" s="505"/>
      <c r="G51" s="505"/>
      <c r="H51" s="304"/>
      <c r="I51" s="305"/>
      <c r="J51" s="305"/>
      <c r="K51" s="459"/>
      <c r="L51" s="304"/>
      <c r="M51" s="305"/>
      <c r="N51" s="305"/>
      <c r="O51" s="459"/>
      <c r="P51" s="514">
        <f>SUM(M18:O24)</f>
        <v>0</v>
      </c>
      <c r="Q51" s="515"/>
      <c r="R51" s="515"/>
      <c r="S51" s="197" t="s">
        <v>249</v>
      </c>
      <c r="T51" s="514"/>
      <c r="U51" s="497"/>
      <c r="V51" s="497"/>
      <c r="W51" s="497"/>
      <c r="X51" s="497"/>
      <c r="Y51" s="460"/>
    </row>
    <row r="52" spans="1:25" ht="14.1" customHeight="1">
      <c r="A52" s="196">
        <f t="shared" si="3"/>
        <v>12</v>
      </c>
      <c r="B52" s="345"/>
      <c r="C52" s="510" t="s">
        <v>3</v>
      </c>
      <c r="D52" s="505"/>
      <c r="E52" s="505"/>
      <c r="F52" s="505"/>
      <c r="G52" s="505"/>
      <c r="H52" s="304"/>
      <c r="I52" s="305"/>
      <c r="J52" s="305"/>
      <c r="K52" s="459"/>
      <c r="L52" s="304"/>
      <c r="M52" s="305"/>
      <c r="N52" s="305"/>
      <c r="O52" s="459"/>
      <c r="P52" s="514">
        <f>SUM(P47:R51)</f>
        <v>0</v>
      </c>
      <c r="Q52" s="497"/>
      <c r="R52" s="497"/>
      <c r="S52" s="197" t="s">
        <v>249</v>
      </c>
      <c r="T52" s="514"/>
      <c r="U52" s="497"/>
      <c r="V52" s="497"/>
      <c r="W52" s="497"/>
      <c r="X52" s="497"/>
      <c r="Y52" s="460"/>
    </row>
    <row r="53" spans="1:25" ht="14.1" customHeight="1">
      <c r="A53" s="196">
        <f t="shared" si="3"/>
        <v>13</v>
      </c>
      <c r="B53" s="510" t="s">
        <v>359</v>
      </c>
      <c r="C53" s="505"/>
      <c r="D53" s="505"/>
      <c r="E53" s="505"/>
      <c r="F53" s="505"/>
      <c r="G53" s="505"/>
      <c r="H53" s="304"/>
      <c r="I53" s="305"/>
      <c r="J53" s="305"/>
      <c r="K53" s="459"/>
      <c r="L53" s="304"/>
      <c r="M53" s="305"/>
      <c r="N53" s="305"/>
      <c r="O53" s="459"/>
      <c r="P53" s="518">
        <f>P46-P52</f>
        <v>56502000</v>
      </c>
      <c r="Q53" s="497"/>
      <c r="R53" s="497"/>
      <c r="S53" s="197" t="s">
        <v>249</v>
      </c>
      <c r="T53" s="514" t="s">
        <v>360</v>
      </c>
      <c r="U53" s="497"/>
      <c r="V53" s="497"/>
      <c r="W53" s="497"/>
      <c r="X53" s="497"/>
      <c r="Y53" s="460"/>
    </row>
    <row r="54" spans="1:25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2"/>
      <c r="L54" s="202"/>
      <c r="M54" s="202"/>
      <c r="N54" s="78"/>
      <c r="O54" s="78"/>
      <c r="P54" s="202"/>
      <c r="Q54" s="202"/>
      <c r="R54" s="202"/>
      <c r="S54" s="78"/>
      <c r="T54" s="78"/>
      <c r="U54" s="203"/>
      <c r="V54" s="203"/>
      <c r="W54" s="203"/>
      <c r="X54" s="78"/>
      <c r="Y54" s="78"/>
    </row>
  </sheetData>
  <mergeCells count="298">
    <mergeCell ref="B53:G53"/>
    <mergeCell ref="H53:K53"/>
    <mergeCell ref="L53:O53"/>
    <mergeCell ref="P53:R53"/>
    <mergeCell ref="T53:Y53"/>
    <mergeCell ref="C51:G51"/>
    <mergeCell ref="H51:K51"/>
    <mergeCell ref="L51:O51"/>
    <mergeCell ref="P51:R51"/>
    <mergeCell ref="T51:Y51"/>
    <mergeCell ref="C52:G52"/>
    <mergeCell ref="H52:K52"/>
    <mergeCell ref="L52:O52"/>
    <mergeCell ref="P52:R52"/>
    <mergeCell ref="T52:Y52"/>
    <mergeCell ref="B47:B52"/>
    <mergeCell ref="P47:R47"/>
    <mergeCell ref="T47:Y47"/>
    <mergeCell ref="D48:G48"/>
    <mergeCell ref="H48:I48"/>
    <mergeCell ref="L48:M48"/>
    <mergeCell ref="P48:R48"/>
    <mergeCell ref="T48:Y48"/>
    <mergeCell ref="C46:G46"/>
    <mergeCell ref="H46:K46"/>
    <mergeCell ref="L46:O46"/>
    <mergeCell ref="P46:R46"/>
    <mergeCell ref="T46:Y46"/>
    <mergeCell ref="C47:C50"/>
    <mergeCell ref="D47:G47"/>
    <mergeCell ref="H47:I47"/>
    <mergeCell ref="L47:M47"/>
    <mergeCell ref="D49:G49"/>
    <mergeCell ref="H49:I49"/>
    <mergeCell ref="L49:M49"/>
    <mergeCell ref="P49:R49"/>
    <mergeCell ref="T49:Y49"/>
    <mergeCell ref="D50:G50"/>
    <mergeCell ref="H50:I50"/>
    <mergeCell ref="L50:M50"/>
    <mergeCell ref="P50:R50"/>
    <mergeCell ref="T50:Y50"/>
    <mergeCell ref="J42:K42"/>
    <mergeCell ref="L42:M42"/>
    <mergeCell ref="N42:O42"/>
    <mergeCell ref="P42:R42"/>
    <mergeCell ref="T44:Y44"/>
    <mergeCell ref="C45:G45"/>
    <mergeCell ref="H45:I45"/>
    <mergeCell ref="J45:K45"/>
    <mergeCell ref="L45:M45"/>
    <mergeCell ref="P45:R45"/>
    <mergeCell ref="T45:Y45"/>
    <mergeCell ref="D44:G44"/>
    <mergeCell ref="H44:I44"/>
    <mergeCell ref="J44:K44"/>
    <mergeCell ref="L44:M44"/>
    <mergeCell ref="N44:O44"/>
    <mergeCell ref="P44:R44"/>
    <mergeCell ref="B40:G40"/>
    <mergeCell ref="H40:K40"/>
    <mergeCell ref="L40:O40"/>
    <mergeCell ref="P40:S40"/>
    <mergeCell ref="T40:Y40"/>
    <mergeCell ref="B41:B46"/>
    <mergeCell ref="C41:C44"/>
    <mergeCell ref="D41:G41"/>
    <mergeCell ref="H41:I41"/>
    <mergeCell ref="J41:K41"/>
    <mergeCell ref="T42:Y42"/>
    <mergeCell ref="D43:G43"/>
    <mergeCell ref="H43:I43"/>
    <mergeCell ref="J43:K43"/>
    <mergeCell ref="L43:M43"/>
    <mergeCell ref="N43:O43"/>
    <mergeCell ref="P43:R43"/>
    <mergeCell ref="T43:Y43"/>
    <mergeCell ref="L41:M41"/>
    <mergeCell ref="N41:O41"/>
    <mergeCell ref="P41:R41"/>
    <mergeCell ref="T41:Y41"/>
    <mergeCell ref="D42:G42"/>
    <mergeCell ref="H42:I42"/>
    <mergeCell ref="C37:G37"/>
    <mergeCell ref="H37:O37"/>
    <mergeCell ref="P37:Y37"/>
    <mergeCell ref="C38:G38"/>
    <mergeCell ref="H38:O38"/>
    <mergeCell ref="P38:Y38"/>
    <mergeCell ref="B36:B38"/>
    <mergeCell ref="C36:G36"/>
    <mergeCell ref="H36:I36"/>
    <mergeCell ref="J36:K36"/>
    <mergeCell ref="L36:M36"/>
    <mergeCell ref="N36:O36"/>
    <mergeCell ref="N33:O33"/>
    <mergeCell ref="P33:Y33"/>
    <mergeCell ref="C34:G34"/>
    <mergeCell ref="H34:I34"/>
    <mergeCell ref="J34:K34"/>
    <mergeCell ref="L34:M34"/>
    <mergeCell ref="N34:O34"/>
    <mergeCell ref="P34:Y34"/>
    <mergeCell ref="P36:Y36"/>
    <mergeCell ref="N31:O31"/>
    <mergeCell ref="P31:Y31"/>
    <mergeCell ref="D32:G32"/>
    <mergeCell ref="H32:I32"/>
    <mergeCell ref="J32:K32"/>
    <mergeCell ref="L32:M32"/>
    <mergeCell ref="N32:O32"/>
    <mergeCell ref="P32:Y32"/>
    <mergeCell ref="B31:B35"/>
    <mergeCell ref="C31:C33"/>
    <mergeCell ref="D31:G31"/>
    <mergeCell ref="H31:I31"/>
    <mergeCell ref="J31:K31"/>
    <mergeCell ref="L31:M31"/>
    <mergeCell ref="D33:G33"/>
    <mergeCell ref="H33:I33"/>
    <mergeCell ref="J33:K33"/>
    <mergeCell ref="L33:M33"/>
    <mergeCell ref="C35:G35"/>
    <mergeCell ref="H35:I35"/>
    <mergeCell ref="J35:K35"/>
    <mergeCell ref="L35:M35"/>
    <mergeCell ref="N35:O35"/>
    <mergeCell ref="P35:Y35"/>
    <mergeCell ref="B30:G30"/>
    <mergeCell ref="H30:I30"/>
    <mergeCell ref="J30:K30"/>
    <mergeCell ref="L30:M30"/>
    <mergeCell ref="N30:O30"/>
    <mergeCell ref="P30:Y30"/>
    <mergeCell ref="B27:G27"/>
    <mergeCell ref="H27:J27"/>
    <mergeCell ref="K27:L27"/>
    <mergeCell ref="M27:O27"/>
    <mergeCell ref="P27:Y27"/>
    <mergeCell ref="B28:G28"/>
    <mergeCell ref="H28:J28"/>
    <mergeCell ref="K28:L28"/>
    <mergeCell ref="M28:O28"/>
    <mergeCell ref="P28:Y28"/>
    <mergeCell ref="C25:G25"/>
    <mergeCell ref="H25:J25"/>
    <mergeCell ref="K25:L25"/>
    <mergeCell ref="M25:O25"/>
    <mergeCell ref="P25:Y25"/>
    <mergeCell ref="C26:G26"/>
    <mergeCell ref="H26:J26"/>
    <mergeCell ref="K26:L26"/>
    <mergeCell ref="M26:O26"/>
    <mergeCell ref="P26:Y26"/>
    <mergeCell ref="D21:G21"/>
    <mergeCell ref="H21:J21"/>
    <mergeCell ref="K21:L21"/>
    <mergeCell ref="D23:G23"/>
    <mergeCell ref="H23:J23"/>
    <mergeCell ref="K23:L23"/>
    <mergeCell ref="M23:O23"/>
    <mergeCell ref="P23:Y23"/>
    <mergeCell ref="D24:G24"/>
    <mergeCell ref="H24:J24"/>
    <mergeCell ref="K24:L24"/>
    <mergeCell ref="M24:O24"/>
    <mergeCell ref="P24:Y24"/>
    <mergeCell ref="B18:B26"/>
    <mergeCell ref="C18:G18"/>
    <mergeCell ref="H18:J18"/>
    <mergeCell ref="K18:L18"/>
    <mergeCell ref="M18:O18"/>
    <mergeCell ref="P18:Y18"/>
    <mergeCell ref="C19:G19"/>
    <mergeCell ref="H19:J19"/>
    <mergeCell ref="K19:L19"/>
    <mergeCell ref="M19:O19"/>
    <mergeCell ref="M21:O21"/>
    <mergeCell ref="P21:Y21"/>
    <mergeCell ref="D22:G22"/>
    <mergeCell ref="H22:J22"/>
    <mergeCell ref="K22:L22"/>
    <mergeCell ref="M22:O22"/>
    <mergeCell ref="P22:Y22"/>
    <mergeCell ref="P19:Y19"/>
    <mergeCell ref="C20:C24"/>
    <mergeCell ref="D20:G20"/>
    <mergeCell ref="H20:J20"/>
    <mergeCell ref="K20:L20"/>
    <mergeCell ref="M20:O20"/>
    <mergeCell ref="P20:Y20"/>
    <mergeCell ref="B17:G17"/>
    <mergeCell ref="H17:J17"/>
    <mergeCell ref="K17:L17"/>
    <mergeCell ref="M17:O17"/>
    <mergeCell ref="P17:Y17"/>
    <mergeCell ref="P14:Q14"/>
    <mergeCell ref="R14:S14"/>
    <mergeCell ref="T14:U14"/>
    <mergeCell ref="V14:W14"/>
    <mergeCell ref="X14:Y14"/>
    <mergeCell ref="C15:G15"/>
    <mergeCell ref="H15:I15"/>
    <mergeCell ref="J15:K15"/>
    <mergeCell ref="L15:M15"/>
    <mergeCell ref="N15:O15"/>
    <mergeCell ref="B13:B15"/>
    <mergeCell ref="V13:W13"/>
    <mergeCell ref="X13:Y13"/>
    <mergeCell ref="C14:G14"/>
    <mergeCell ref="H14:I14"/>
    <mergeCell ref="J14:K14"/>
    <mergeCell ref="L14:M14"/>
    <mergeCell ref="N14:O14"/>
    <mergeCell ref="P15:Q15"/>
    <mergeCell ref="R15:Y15"/>
    <mergeCell ref="C13:G13"/>
    <mergeCell ref="H13:I13"/>
    <mergeCell ref="J13:K13"/>
    <mergeCell ref="L13:M13"/>
    <mergeCell ref="N13:O13"/>
    <mergeCell ref="P13:Q13"/>
    <mergeCell ref="R13:S13"/>
    <mergeCell ref="T13:U13"/>
    <mergeCell ref="T11:U11"/>
    <mergeCell ref="V11:W11"/>
    <mergeCell ref="X11:Y11"/>
    <mergeCell ref="C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V9:W9"/>
    <mergeCell ref="X9:Y9"/>
    <mergeCell ref="C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V7:W7"/>
    <mergeCell ref="X7:Y7"/>
    <mergeCell ref="C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B7:B12"/>
    <mergeCell ref="C7:G7"/>
    <mergeCell ref="H7:I7"/>
    <mergeCell ref="J7:K7"/>
    <mergeCell ref="L7:M7"/>
    <mergeCell ref="N7:O7"/>
    <mergeCell ref="P7:Q7"/>
    <mergeCell ref="R7:S7"/>
    <mergeCell ref="T7:U7"/>
    <mergeCell ref="C9:G9"/>
    <mergeCell ref="H9:I9"/>
    <mergeCell ref="J9:K9"/>
    <mergeCell ref="L9:M9"/>
    <mergeCell ref="N9:O9"/>
    <mergeCell ref="P9:Q9"/>
    <mergeCell ref="R9:S9"/>
    <mergeCell ref="T9:U9"/>
    <mergeCell ref="C11:G11"/>
    <mergeCell ref="H11:I11"/>
    <mergeCell ref="J11:K11"/>
    <mergeCell ref="L11:M11"/>
    <mergeCell ref="N11:O11"/>
    <mergeCell ref="P11:Q11"/>
    <mergeCell ref="R11:S11"/>
    <mergeCell ref="A5:A6"/>
    <mergeCell ref="B5:G6"/>
    <mergeCell ref="H5:I6"/>
    <mergeCell ref="J5:Q5"/>
    <mergeCell ref="R5:Y5"/>
    <mergeCell ref="J6:K6"/>
    <mergeCell ref="L6:M6"/>
    <mergeCell ref="N6:O6"/>
    <mergeCell ref="P6:Q6"/>
    <mergeCell ref="R6:S6"/>
    <mergeCell ref="T6:U6"/>
    <mergeCell ref="V6:W6"/>
    <mergeCell ref="X6:Y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showZeros="0" zoomScale="90" zoomScaleNormal="9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J20" sqref="J20"/>
    </sheetView>
  </sheetViews>
  <sheetFormatPr defaultColWidth="9" defaultRowHeight="12"/>
  <cols>
    <col min="1" max="1" width="2.8984375" style="39" customWidth="1"/>
    <col min="2" max="4" width="5.59765625" style="39" customWidth="1"/>
    <col min="5" max="5" width="8.59765625" style="39" customWidth="1"/>
    <col min="6" max="8" width="5.59765625" style="39" customWidth="1"/>
    <col min="9" max="9" width="3.59765625" style="39" customWidth="1"/>
    <col min="10" max="29" width="3.09765625" style="39" customWidth="1"/>
    <col min="30" max="39" width="6.3984375" style="39" customWidth="1"/>
    <col min="40" max="62" width="2.59765625" style="39" customWidth="1"/>
    <col min="63" max="256" width="9" style="39"/>
    <col min="257" max="257" width="2.8984375" style="39" customWidth="1"/>
    <col min="258" max="260" width="5.59765625" style="39" customWidth="1"/>
    <col min="261" max="261" width="8.59765625" style="39" customWidth="1"/>
    <col min="262" max="264" width="5.59765625" style="39" customWidth="1"/>
    <col min="265" max="265" width="3.59765625" style="39" customWidth="1"/>
    <col min="266" max="285" width="3.09765625" style="39" customWidth="1"/>
    <col min="286" max="295" width="6.3984375" style="39" customWidth="1"/>
    <col min="296" max="318" width="2.59765625" style="39" customWidth="1"/>
    <col min="319" max="512" width="9" style="39"/>
    <col min="513" max="513" width="2.8984375" style="39" customWidth="1"/>
    <col min="514" max="516" width="5.59765625" style="39" customWidth="1"/>
    <col min="517" max="517" width="8.59765625" style="39" customWidth="1"/>
    <col min="518" max="520" width="5.59765625" style="39" customWidth="1"/>
    <col min="521" max="521" width="3.59765625" style="39" customWidth="1"/>
    <col min="522" max="541" width="3.09765625" style="39" customWidth="1"/>
    <col min="542" max="551" width="6.3984375" style="39" customWidth="1"/>
    <col min="552" max="574" width="2.59765625" style="39" customWidth="1"/>
    <col min="575" max="768" width="9" style="39"/>
    <col min="769" max="769" width="2.8984375" style="39" customWidth="1"/>
    <col min="770" max="772" width="5.59765625" style="39" customWidth="1"/>
    <col min="773" max="773" width="8.59765625" style="39" customWidth="1"/>
    <col min="774" max="776" width="5.59765625" style="39" customWidth="1"/>
    <col min="777" max="777" width="3.59765625" style="39" customWidth="1"/>
    <col min="778" max="797" width="3.09765625" style="39" customWidth="1"/>
    <col min="798" max="807" width="6.3984375" style="39" customWidth="1"/>
    <col min="808" max="830" width="2.59765625" style="39" customWidth="1"/>
    <col min="831" max="1024" width="9" style="39"/>
    <col min="1025" max="1025" width="2.8984375" style="39" customWidth="1"/>
    <col min="1026" max="1028" width="5.59765625" style="39" customWidth="1"/>
    <col min="1029" max="1029" width="8.59765625" style="39" customWidth="1"/>
    <col min="1030" max="1032" width="5.59765625" style="39" customWidth="1"/>
    <col min="1033" max="1033" width="3.59765625" style="39" customWidth="1"/>
    <col min="1034" max="1053" width="3.09765625" style="39" customWidth="1"/>
    <col min="1054" max="1063" width="6.3984375" style="39" customWidth="1"/>
    <col min="1064" max="1086" width="2.59765625" style="39" customWidth="1"/>
    <col min="1087" max="1280" width="9" style="39"/>
    <col min="1281" max="1281" width="2.8984375" style="39" customWidth="1"/>
    <col min="1282" max="1284" width="5.59765625" style="39" customWidth="1"/>
    <col min="1285" max="1285" width="8.59765625" style="39" customWidth="1"/>
    <col min="1286" max="1288" width="5.59765625" style="39" customWidth="1"/>
    <col min="1289" max="1289" width="3.59765625" style="39" customWidth="1"/>
    <col min="1290" max="1309" width="3.09765625" style="39" customWidth="1"/>
    <col min="1310" max="1319" width="6.3984375" style="39" customWidth="1"/>
    <col min="1320" max="1342" width="2.59765625" style="39" customWidth="1"/>
    <col min="1343" max="1536" width="9" style="39"/>
    <col min="1537" max="1537" width="2.8984375" style="39" customWidth="1"/>
    <col min="1538" max="1540" width="5.59765625" style="39" customWidth="1"/>
    <col min="1541" max="1541" width="8.59765625" style="39" customWidth="1"/>
    <col min="1542" max="1544" width="5.59765625" style="39" customWidth="1"/>
    <col min="1545" max="1545" width="3.59765625" style="39" customWidth="1"/>
    <col min="1546" max="1565" width="3.09765625" style="39" customWidth="1"/>
    <col min="1566" max="1575" width="6.3984375" style="39" customWidth="1"/>
    <col min="1576" max="1598" width="2.59765625" style="39" customWidth="1"/>
    <col min="1599" max="1792" width="9" style="39"/>
    <col min="1793" max="1793" width="2.8984375" style="39" customWidth="1"/>
    <col min="1794" max="1796" width="5.59765625" style="39" customWidth="1"/>
    <col min="1797" max="1797" width="8.59765625" style="39" customWidth="1"/>
    <col min="1798" max="1800" width="5.59765625" style="39" customWidth="1"/>
    <col min="1801" max="1801" width="3.59765625" style="39" customWidth="1"/>
    <col min="1802" max="1821" width="3.09765625" style="39" customWidth="1"/>
    <col min="1822" max="1831" width="6.3984375" style="39" customWidth="1"/>
    <col min="1832" max="1854" width="2.59765625" style="39" customWidth="1"/>
    <col min="1855" max="2048" width="9" style="39"/>
    <col min="2049" max="2049" width="2.8984375" style="39" customWidth="1"/>
    <col min="2050" max="2052" width="5.59765625" style="39" customWidth="1"/>
    <col min="2053" max="2053" width="8.59765625" style="39" customWidth="1"/>
    <col min="2054" max="2056" width="5.59765625" style="39" customWidth="1"/>
    <col min="2057" max="2057" width="3.59765625" style="39" customWidth="1"/>
    <col min="2058" max="2077" width="3.09765625" style="39" customWidth="1"/>
    <col min="2078" max="2087" width="6.3984375" style="39" customWidth="1"/>
    <col min="2088" max="2110" width="2.59765625" style="39" customWidth="1"/>
    <col min="2111" max="2304" width="9" style="39"/>
    <col min="2305" max="2305" width="2.8984375" style="39" customWidth="1"/>
    <col min="2306" max="2308" width="5.59765625" style="39" customWidth="1"/>
    <col min="2309" max="2309" width="8.59765625" style="39" customWidth="1"/>
    <col min="2310" max="2312" width="5.59765625" style="39" customWidth="1"/>
    <col min="2313" max="2313" width="3.59765625" style="39" customWidth="1"/>
    <col min="2314" max="2333" width="3.09765625" style="39" customWidth="1"/>
    <col min="2334" max="2343" width="6.3984375" style="39" customWidth="1"/>
    <col min="2344" max="2366" width="2.59765625" style="39" customWidth="1"/>
    <col min="2367" max="2560" width="9" style="39"/>
    <col min="2561" max="2561" width="2.8984375" style="39" customWidth="1"/>
    <col min="2562" max="2564" width="5.59765625" style="39" customWidth="1"/>
    <col min="2565" max="2565" width="8.59765625" style="39" customWidth="1"/>
    <col min="2566" max="2568" width="5.59765625" style="39" customWidth="1"/>
    <col min="2569" max="2569" width="3.59765625" style="39" customWidth="1"/>
    <col min="2570" max="2589" width="3.09765625" style="39" customWidth="1"/>
    <col min="2590" max="2599" width="6.3984375" style="39" customWidth="1"/>
    <col min="2600" max="2622" width="2.59765625" style="39" customWidth="1"/>
    <col min="2623" max="2816" width="9" style="39"/>
    <col min="2817" max="2817" width="2.8984375" style="39" customWidth="1"/>
    <col min="2818" max="2820" width="5.59765625" style="39" customWidth="1"/>
    <col min="2821" max="2821" width="8.59765625" style="39" customWidth="1"/>
    <col min="2822" max="2824" width="5.59765625" style="39" customWidth="1"/>
    <col min="2825" max="2825" width="3.59765625" style="39" customWidth="1"/>
    <col min="2826" max="2845" width="3.09765625" style="39" customWidth="1"/>
    <col min="2846" max="2855" width="6.3984375" style="39" customWidth="1"/>
    <col min="2856" max="2878" width="2.59765625" style="39" customWidth="1"/>
    <col min="2879" max="3072" width="9" style="39"/>
    <col min="3073" max="3073" width="2.8984375" style="39" customWidth="1"/>
    <col min="3074" max="3076" width="5.59765625" style="39" customWidth="1"/>
    <col min="3077" max="3077" width="8.59765625" style="39" customWidth="1"/>
    <col min="3078" max="3080" width="5.59765625" style="39" customWidth="1"/>
    <col min="3081" max="3081" width="3.59765625" style="39" customWidth="1"/>
    <col min="3082" max="3101" width="3.09765625" style="39" customWidth="1"/>
    <col min="3102" max="3111" width="6.3984375" style="39" customWidth="1"/>
    <col min="3112" max="3134" width="2.59765625" style="39" customWidth="1"/>
    <col min="3135" max="3328" width="9" style="39"/>
    <col min="3329" max="3329" width="2.8984375" style="39" customWidth="1"/>
    <col min="3330" max="3332" width="5.59765625" style="39" customWidth="1"/>
    <col min="3333" max="3333" width="8.59765625" style="39" customWidth="1"/>
    <col min="3334" max="3336" width="5.59765625" style="39" customWidth="1"/>
    <col min="3337" max="3337" width="3.59765625" style="39" customWidth="1"/>
    <col min="3338" max="3357" width="3.09765625" style="39" customWidth="1"/>
    <col min="3358" max="3367" width="6.3984375" style="39" customWidth="1"/>
    <col min="3368" max="3390" width="2.59765625" style="39" customWidth="1"/>
    <col min="3391" max="3584" width="9" style="39"/>
    <col min="3585" max="3585" width="2.8984375" style="39" customWidth="1"/>
    <col min="3586" max="3588" width="5.59765625" style="39" customWidth="1"/>
    <col min="3589" max="3589" width="8.59765625" style="39" customWidth="1"/>
    <col min="3590" max="3592" width="5.59765625" style="39" customWidth="1"/>
    <col min="3593" max="3593" width="3.59765625" style="39" customWidth="1"/>
    <col min="3594" max="3613" width="3.09765625" style="39" customWidth="1"/>
    <col min="3614" max="3623" width="6.3984375" style="39" customWidth="1"/>
    <col min="3624" max="3646" width="2.59765625" style="39" customWidth="1"/>
    <col min="3647" max="3840" width="9" style="39"/>
    <col min="3841" max="3841" width="2.8984375" style="39" customWidth="1"/>
    <col min="3842" max="3844" width="5.59765625" style="39" customWidth="1"/>
    <col min="3845" max="3845" width="8.59765625" style="39" customWidth="1"/>
    <col min="3846" max="3848" width="5.59765625" style="39" customWidth="1"/>
    <col min="3849" max="3849" width="3.59765625" style="39" customWidth="1"/>
    <col min="3850" max="3869" width="3.09765625" style="39" customWidth="1"/>
    <col min="3870" max="3879" width="6.3984375" style="39" customWidth="1"/>
    <col min="3880" max="3902" width="2.59765625" style="39" customWidth="1"/>
    <col min="3903" max="4096" width="9" style="39"/>
    <col min="4097" max="4097" width="2.8984375" style="39" customWidth="1"/>
    <col min="4098" max="4100" width="5.59765625" style="39" customWidth="1"/>
    <col min="4101" max="4101" width="8.59765625" style="39" customWidth="1"/>
    <col min="4102" max="4104" width="5.59765625" style="39" customWidth="1"/>
    <col min="4105" max="4105" width="3.59765625" style="39" customWidth="1"/>
    <col min="4106" max="4125" width="3.09765625" style="39" customWidth="1"/>
    <col min="4126" max="4135" width="6.3984375" style="39" customWidth="1"/>
    <col min="4136" max="4158" width="2.59765625" style="39" customWidth="1"/>
    <col min="4159" max="4352" width="9" style="39"/>
    <col min="4353" max="4353" width="2.8984375" style="39" customWidth="1"/>
    <col min="4354" max="4356" width="5.59765625" style="39" customWidth="1"/>
    <col min="4357" max="4357" width="8.59765625" style="39" customWidth="1"/>
    <col min="4358" max="4360" width="5.59765625" style="39" customWidth="1"/>
    <col min="4361" max="4361" width="3.59765625" style="39" customWidth="1"/>
    <col min="4362" max="4381" width="3.09765625" style="39" customWidth="1"/>
    <col min="4382" max="4391" width="6.3984375" style="39" customWidth="1"/>
    <col min="4392" max="4414" width="2.59765625" style="39" customWidth="1"/>
    <col min="4415" max="4608" width="9" style="39"/>
    <col min="4609" max="4609" width="2.8984375" style="39" customWidth="1"/>
    <col min="4610" max="4612" width="5.59765625" style="39" customWidth="1"/>
    <col min="4613" max="4613" width="8.59765625" style="39" customWidth="1"/>
    <col min="4614" max="4616" width="5.59765625" style="39" customWidth="1"/>
    <col min="4617" max="4617" width="3.59765625" style="39" customWidth="1"/>
    <col min="4618" max="4637" width="3.09765625" style="39" customWidth="1"/>
    <col min="4638" max="4647" width="6.3984375" style="39" customWidth="1"/>
    <col min="4648" max="4670" width="2.59765625" style="39" customWidth="1"/>
    <col min="4671" max="4864" width="9" style="39"/>
    <col min="4865" max="4865" width="2.8984375" style="39" customWidth="1"/>
    <col min="4866" max="4868" width="5.59765625" style="39" customWidth="1"/>
    <col min="4869" max="4869" width="8.59765625" style="39" customWidth="1"/>
    <col min="4870" max="4872" width="5.59765625" style="39" customWidth="1"/>
    <col min="4873" max="4873" width="3.59765625" style="39" customWidth="1"/>
    <col min="4874" max="4893" width="3.09765625" style="39" customWidth="1"/>
    <col min="4894" max="4903" width="6.3984375" style="39" customWidth="1"/>
    <col min="4904" max="4926" width="2.59765625" style="39" customWidth="1"/>
    <col min="4927" max="5120" width="9" style="39"/>
    <col min="5121" max="5121" width="2.8984375" style="39" customWidth="1"/>
    <col min="5122" max="5124" width="5.59765625" style="39" customWidth="1"/>
    <col min="5125" max="5125" width="8.59765625" style="39" customWidth="1"/>
    <col min="5126" max="5128" width="5.59765625" style="39" customWidth="1"/>
    <col min="5129" max="5129" width="3.59765625" style="39" customWidth="1"/>
    <col min="5130" max="5149" width="3.09765625" style="39" customWidth="1"/>
    <col min="5150" max="5159" width="6.3984375" style="39" customWidth="1"/>
    <col min="5160" max="5182" width="2.59765625" style="39" customWidth="1"/>
    <col min="5183" max="5376" width="9" style="39"/>
    <col min="5377" max="5377" width="2.8984375" style="39" customWidth="1"/>
    <col min="5378" max="5380" width="5.59765625" style="39" customWidth="1"/>
    <col min="5381" max="5381" width="8.59765625" style="39" customWidth="1"/>
    <col min="5382" max="5384" width="5.59765625" style="39" customWidth="1"/>
    <col min="5385" max="5385" width="3.59765625" style="39" customWidth="1"/>
    <col min="5386" max="5405" width="3.09765625" style="39" customWidth="1"/>
    <col min="5406" max="5415" width="6.3984375" style="39" customWidth="1"/>
    <col min="5416" max="5438" width="2.59765625" style="39" customWidth="1"/>
    <col min="5439" max="5632" width="9" style="39"/>
    <col min="5633" max="5633" width="2.8984375" style="39" customWidth="1"/>
    <col min="5634" max="5636" width="5.59765625" style="39" customWidth="1"/>
    <col min="5637" max="5637" width="8.59765625" style="39" customWidth="1"/>
    <col min="5638" max="5640" width="5.59765625" style="39" customWidth="1"/>
    <col min="5641" max="5641" width="3.59765625" style="39" customWidth="1"/>
    <col min="5642" max="5661" width="3.09765625" style="39" customWidth="1"/>
    <col min="5662" max="5671" width="6.3984375" style="39" customWidth="1"/>
    <col min="5672" max="5694" width="2.59765625" style="39" customWidth="1"/>
    <col min="5695" max="5888" width="9" style="39"/>
    <col min="5889" max="5889" width="2.8984375" style="39" customWidth="1"/>
    <col min="5890" max="5892" width="5.59765625" style="39" customWidth="1"/>
    <col min="5893" max="5893" width="8.59765625" style="39" customWidth="1"/>
    <col min="5894" max="5896" width="5.59765625" style="39" customWidth="1"/>
    <col min="5897" max="5897" width="3.59765625" style="39" customWidth="1"/>
    <col min="5898" max="5917" width="3.09765625" style="39" customWidth="1"/>
    <col min="5918" max="5927" width="6.3984375" style="39" customWidth="1"/>
    <col min="5928" max="5950" width="2.59765625" style="39" customWidth="1"/>
    <col min="5951" max="6144" width="9" style="39"/>
    <col min="6145" max="6145" width="2.8984375" style="39" customWidth="1"/>
    <col min="6146" max="6148" width="5.59765625" style="39" customWidth="1"/>
    <col min="6149" max="6149" width="8.59765625" style="39" customWidth="1"/>
    <col min="6150" max="6152" width="5.59765625" style="39" customWidth="1"/>
    <col min="6153" max="6153" width="3.59765625" style="39" customWidth="1"/>
    <col min="6154" max="6173" width="3.09765625" style="39" customWidth="1"/>
    <col min="6174" max="6183" width="6.3984375" style="39" customWidth="1"/>
    <col min="6184" max="6206" width="2.59765625" style="39" customWidth="1"/>
    <col min="6207" max="6400" width="9" style="39"/>
    <col min="6401" max="6401" width="2.8984375" style="39" customWidth="1"/>
    <col min="6402" max="6404" width="5.59765625" style="39" customWidth="1"/>
    <col min="6405" max="6405" width="8.59765625" style="39" customWidth="1"/>
    <col min="6406" max="6408" width="5.59765625" style="39" customWidth="1"/>
    <col min="6409" max="6409" width="3.59765625" style="39" customWidth="1"/>
    <col min="6410" max="6429" width="3.09765625" style="39" customWidth="1"/>
    <col min="6430" max="6439" width="6.3984375" style="39" customWidth="1"/>
    <col min="6440" max="6462" width="2.59765625" style="39" customWidth="1"/>
    <col min="6463" max="6656" width="9" style="39"/>
    <col min="6657" max="6657" width="2.8984375" style="39" customWidth="1"/>
    <col min="6658" max="6660" width="5.59765625" style="39" customWidth="1"/>
    <col min="6661" max="6661" width="8.59765625" style="39" customWidth="1"/>
    <col min="6662" max="6664" width="5.59765625" style="39" customWidth="1"/>
    <col min="6665" max="6665" width="3.59765625" style="39" customWidth="1"/>
    <col min="6666" max="6685" width="3.09765625" style="39" customWidth="1"/>
    <col min="6686" max="6695" width="6.3984375" style="39" customWidth="1"/>
    <col min="6696" max="6718" width="2.59765625" style="39" customWidth="1"/>
    <col min="6719" max="6912" width="9" style="39"/>
    <col min="6913" max="6913" width="2.8984375" style="39" customWidth="1"/>
    <col min="6914" max="6916" width="5.59765625" style="39" customWidth="1"/>
    <col min="6917" max="6917" width="8.59765625" style="39" customWidth="1"/>
    <col min="6918" max="6920" width="5.59765625" style="39" customWidth="1"/>
    <col min="6921" max="6921" width="3.59765625" style="39" customWidth="1"/>
    <col min="6922" max="6941" width="3.09765625" style="39" customWidth="1"/>
    <col min="6942" max="6951" width="6.3984375" style="39" customWidth="1"/>
    <col min="6952" max="6974" width="2.59765625" style="39" customWidth="1"/>
    <col min="6975" max="7168" width="9" style="39"/>
    <col min="7169" max="7169" width="2.8984375" style="39" customWidth="1"/>
    <col min="7170" max="7172" width="5.59765625" style="39" customWidth="1"/>
    <col min="7173" max="7173" width="8.59765625" style="39" customWidth="1"/>
    <col min="7174" max="7176" width="5.59765625" style="39" customWidth="1"/>
    <col min="7177" max="7177" width="3.59765625" style="39" customWidth="1"/>
    <col min="7178" max="7197" width="3.09765625" style="39" customWidth="1"/>
    <col min="7198" max="7207" width="6.3984375" style="39" customWidth="1"/>
    <col min="7208" max="7230" width="2.59765625" style="39" customWidth="1"/>
    <col min="7231" max="7424" width="9" style="39"/>
    <col min="7425" max="7425" width="2.8984375" style="39" customWidth="1"/>
    <col min="7426" max="7428" width="5.59765625" style="39" customWidth="1"/>
    <col min="7429" max="7429" width="8.59765625" style="39" customWidth="1"/>
    <col min="7430" max="7432" width="5.59765625" style="39" customWidth="1"/>
    <col min="7433" max="7433" width="3.59765625" style="39" customWidth="1"/>
    <col min="7434" max="7453" width="3.09765625" style="39" customWidth="1"/>
    <col min="7454" max="7463" width="6.3984375" style="39" customWidth="1"/>
    <col min="7464" max="7486" width="2.59765625" style="39" customWidth="1"/>
    <col min="7487" max="7680" width="9" style="39"/>
    <col min="7681" max="7681" width="2.8984375" style="39" customWidth="1"/>
    <col min="7682" max="7684" width="5.59765625" style="39" customWidth="1"/>
    <col min="7685" max="7685" width="8.59765625" style="39" customWidth="1"/>
    <col min="7686" max="7688" width="5.59765625" style="39" customWidth="1"/>
    <col min="7689" max="7689" width="3.59765625" style="39" customWidth="1"/>
    <col min="7690" max="7709" width="3.09765625" style="39" customWidth="1"/>
    <col min="7710" max="7719" width="6.3984375" style="39" customWidth="1"/>
    <col min="7720" max="7742" width="2.59765625" style="39" customWidth="1"/>
    <col min="7743" max="7936" width="9" style="39"/>
    <col min="7937" max="7937" width="2.8984375" style="39" customWidth="1"/>
    <col min="7938" max="7940" width="5.59765625" style="39" customWidth="1"/>
    <col min="7941" max="7941" width="8.59765625" style="39" customWidth="1"/>
    <col min="7942" max="7944" width="5.59765625" style="39" customWidth="1"/>
    <col min="7945" max="7945" width="3.59765625" style="39" customWidth="1"/>
    <col min="7946" max="7965" width="3.09765625" style="39" customWidth="1"/>
    <col min="7966" max="7975" width="6.3984375" style="39" customWidth="1"/>
    <col min="7976" max="7998" width="2.59765625" style="39" customWidth="1"/>
    <col min="7999" max="8192" width="9" style="39"/>
    <col min="8193" max="8193" width="2.8984375" style="39" customWidth="1"/>
    <col min="8194" max="8196" width="5.59765625" style="39" customWidth="1"/>
    <col min="8197" max="8197" width="8.59765625" style="39" customWidth="1"/>
    <col min="8198" max="8200" width="5.59765625" style="39" customWidth="1"/>
    <col min="8201" max="8201" width="3.59765625" style="39" customWidth="1"/>
    <col min="8202" max="8221" width="3.09765625" style="39" customWidth="1"/>
    <col min="8222" max="8231" width="6.3984375" style="39" customWidth="1"/>
    <col min="8232" max="8254" width="2.59765625" style="39" customWidth="1"/>
    <col min="8255" max="8448" width="9" style="39"/>
    <col min="8449" max="8449" width="2.8984375" style="39" customWidth="1"/>
    <col min="8450" max="8452" width="5.59765625" style="39" customWidth="1"/>
    <col min="8453" max="8453" width="8.59765625" style="39" customWidth="1"/>
    <col min="8454" max="8456" width="5.59765625" style="39" customWidth="1"/>
    <col min="8457" max="8457" width="3.59765625" style="39" customWidth="1"/>
    <col min="8458" max="8477" width="3.09765625" style="39" customWidth="1"/>
    <col min="8478" max="8487" width="6.3984375" style="39" customWidth="1"/>
    <col min="8488" max="8510" width="2.59765625" style="39" customWidth="1"/>
    <col min="8511" max="8704" width="9" style="39"/>
    <col min="8705" max="8705" width="2.8984375" style="39" customWidth="1"/>
    <col min="8706" max="8708" width="5.59765625" style="39" customWidth="1"/>
    <col min="8709" max="8709" width="8.59765625" style="39" customWidth="1"/>
    <col min="8710" max="8712" width="5.59765625" style="39" customWidth="1"/>
    <col min="8713" max="8713" width="3.59765625" style="39" customWidth="1"/>
    <col min="8714" max="8733" width="3.09765625" style="39" customWidth="1"/>
    <col min="8734" max="8743" width="6.3984375" style="39" customWidth="1"/>
    <col min="8744" max="8766" width="2.59765625" style="39" customWidth="1"/>
    <col min="8767" max="8960" width="9" style="39"/>
    <col min="8961" max="8961" width="2.8984375" style="39" customWidth="1"/>
    <col min="8962" max="8964" width="5.59765625" style="39" customWidth="1"/>
    <col min="8965" max="8965" width="8.59765625" style="39" customWidth="1"/>
    <col min="8966" max="8968" width="5.59765625" style="39" customWidth="1"/>
    <col min="8969" max="8969" width="3.59765625" style="39" customWidth="1"/>
    <col min="8970" max="8989" width="3.09765625" style="39" customWidth="1"/>
    <col min="8990" max="8999" width="6.3984375" style="39" customWidth="1"/>
    <col min="9000" max="9022" width="2.59765625" style="39" customWidth="1"/>
    <col min="9023" max="9216" width="9" style="39"/>
    <col min="9217" max="9217" width="2.8984375" style="39" customWidth="1"/>
    <col min="9218" max="9220" width="5.59765625" style="39" customWidth="1"/>
    <col min="9221" max="9221" width="8.59765625" style="39" customWidth="1"/>
    <col min="9222" max="9224" width="5.59765625" style="39" customWidth="1"/>
    <col min="9225" max="9225" width="3.59765625" style="39" customWidth="1"/>
    <col min="9226" max="9245" width="3.09765625" style="39" customWidth="1"/>
    <col min="9246" max="9255" width="6.3984375" style="39" customWidth="1"/>
    <col min="9256" max="9278" width="2.59765625" style="39" customWidth="1"/>
    <col min="9279" max="9472" width="9" style="39"/>
    <col min="9473" max="9473" width="2.8984375" style="39" customWidth="1"/>
    <col min="9474" max="9476" width="5.59765625" style="39" customWidth="1"/>
    <col min="9477" max="9477" width="8.59765625" style="39" customWidth="1"/>
    <col min="9478" max="9480" width="5.59765625" style="39" customWidth="1"/>
    <col min="9481" max="9481" width="3.59765625" style="39" customWidth="1"/>
    <col min="9482" max="9501" width="3.09765625" style="39" customWidth="1"/>
    <col min="9502" max="9511" width="6.3984375" style="39" customWidth="1"/>
    <col min="9512" max="9534" width="2.59765625" style="39" customWidth="1"/>
    <col min="9535" max="9728" width="9" style="39"/>
    <col min="9729" max="9729" width="2.8984375" style="39" customWidth="1"/>
    <col min="9730" max="9732" width="5.59765625" style="39" customWidth="1"/>
    <col min="9733" max="9733" width="8.59765625" style="39" customWidth="1"/>
    <col min="9734" max="9736" width="5.59765625" style="39" customWidth="1"/>
    <col min="9737" max="9737" width="3.59765625" style="39" customWidth="1"/>
    <col min="9738" max="9757" width="3.09765625" style="39" customWidth="1"/>
    <col min="9758" max="9767" width="6.3984375" style="39" customWidth="1"/>
    <col min="9768" max="9790" width="2.59765625" style="39" customWidth="1"/>
    <col min="9791" max="9984" width="9" style="39"/>
    <col min="9985" max="9985" width="2.8984375" style="39" customWidth="1"/>
    <col min="9986" max="9988" width="5.59765625" style="39" customWidth="1"/>
    <col min="9989" max="9989" width="8.59765625" style="39" customWidth="1"/>
    <col min="9990" max="9992" width="5.59765625" style="39" customWidth="1"/>
    <col min="9993" max="9993" width="3.59765625" style="39" customWidth="1"/>
    <col min="9994" max="10013" width="3.09765625" style="39" customWidth="1"/>
    <col min="10014" max="10023" width="6.3984375" style="39" customWidth="1"/>
    <col min="10024" max="10046" width="2.59765625" style="39" customWidth="1"/>
    <col min="10047" max="10240" width="9" style="39"/>
    <col min="10241" max="10241" width="2.8984375" style="39" customWidth="1"/>
    <col min="10242" max="10244" width="5.59765625" style="39" customWidth="1"/>
    <col min="10245" max="10245" width="8.59765625" style="39" customWidth="1"/>
    <col min="10246" max="10248" width="5.59765625" style="39" customWidth="1"/>
    <col min="10249" max="10249" width="3.59765625" style="39" customWidth="1"/>
    <col min="10250" max="10269" width="3.09765625" style="39" customWidth="1"/>
    <col min="10270" max="10279" width="6.3984375" style="39" customWidth="1"/>
    <col min="10280" max="10302" width="2.59765625" style="39" customWidth="1"/>
    <col min="10303" max="10496" width="9" style="39"/>
    <col min="10497" max="10497" width="2.8984375" style="39" customWidth="1"/>
    <col min="10498" max="10500" width="5.59765625" style="39" customWidth="1"/>
    <col min="10501" max="10501" width="8.59765625" style="39" customWidth="1"/>
    <col min="10502" max="10504" width="5.59765625" style="39" customWidth="1"/>
    <col min="10505" max="10505" width="3.59765625" style="39" customWidth="1"/>
    <col min="10506" max="10525" width="3.09765625" style="39" customWidth="1"/>
    <col min="10526" max="10535" width="6.3984375" style="39" customWidth="1"/>
    <col min="10536" max="10558" width="2.59765625" style="39" customWidth="1"/>
    <col min="10559" max="10752" width="9" style="39"/>
    <col min="10753" max="10753" width="2.8984375" style="39" customWidth="1"/>
    <col min="10754" max="10756" width="5.59765625" style="39" customWidth="1"/>
    <col min="10757" max="10757" width="8.59765625" style="39" customWidth="1"/>
    <col min="10758" max="10760" width="5.59765625" style="39" customWidth="1"/>
    <col min="10761" max="10761" width="3.59765625" style="39" customWidth="1"/>
    <col min="10762" max="10781" width="3.09765625" style="39" customWidth="1"/>
    <col min="10782" max="10791" width="6.3984375" style="39" customWidth="1"/>
    <col min="10792" max="10814" width="2.59765625" style="39" customWidth="1"/>
    <col min="10815" max="11008" width="9" style="39"/>
    <col min="11009" max="11009" width="2.8984375" style="39" customWidth="1"/>
    <col min="11010" max="11012" width="5.59765625" style="39" customWidth="1"/>
    <col min="11013" max="11013" width="8.59765625" style="39" customWidth="1"/>
    <col min="11014" max="11016" width="5.59765625" style="39" customWidth="1"/>
    <col min="11017" max="11017" width="3.59765625" style="39" customWidth="1"/>
    <col min="11018" max="11037" width="3.09765625" style="39" customWidth="1"/>
    <col min="11038" max="11047" width="6.3984375" style="39" customWidth="1"/>
    <col min="11048" max="11070" width="2.59765625" style="39" customWidth="1"/>
    <col min="11071" max="11264" width="9" style="39"/>
    <col min="11265" max="11265" width="2.8984375" style="39" customWidth="1"/>
    <col min="11266" max="11268" width="5.59765625" style="39" customWidth="1"/>
    <col min="11269" max="11269" width="8.59765625" style="39" customWidth="1"/>
    <col min="11270" max="11272" width="5.59765625" style="39" customWidth="1"/>
    <col min="11273" max="11273" width="3.59765625" style="39" customWidth="1"/>
    <col min="11274" max="11293" width="3.09765625" style="39" customWidth="1"/>
    <col min="11294" max="11303" width="6.3984375" style="39" customWidth="1"/>
    <col min="11304" max="11326" width="2.59765625" style="39" customWidth="1"/>
    <col min="11327" max="11520" width="9" style="39"/>
    <col min="11521" max="11521" width="2.8984375" style="39" customWidth="1"/>
    <col min="11522" max="11524" width="5.59765625" style="39" customWidth="1"/>
    <col min="11525" max="11525" width="8.59765625" style="39" customWidth="1"/>
    <col min="11526" max="11528" width="5.59765625" style="39" customWidth="1"/>
    <col min="11529" max="11529" width="3.59765625" style="39" customWidth="1"/>
    <col min="11530" max="11549" width="3.09765625" style="39" customWidth="1"/>
    <col min="11550" max="11559" width="6.3984375" style="39" customWidth="1"/>
    <col min="11560" max="11582" width="2.59765625" style="39" customWidth="1"/>
    <col min="11583" max="11776" width="9" style="39"/>
    <col min="11777" max="11777" width="2.8984375" style="39" customWidth="1"/>
    <col min="11778" max="11780" width="5.59765625" style="39" customWidth="1"/>
    <col min="11781" max="11781" width="8.59765625" style="39" customWidth="1"/>
    <col min="11782" max="11784" width="5.59765625" style="39" customWidth="1"/>
    <col min="11785" max="11785" width="3.59765625" style="39" customWidth="1"/>
    <col min="11786" max="11805" width="3.09765625" style="39" customWidth="1"/>
    <col min="11806" max="11815" width="6.3984375" style="39" customWidth="1"/>
    <col min="11816" max="11838" width="2.59765625" style="39" customWidth="1"/>
    <col min="11839" max="12032" width="9" style="39"/>
    <col min="12033" max="12033" width="2.8984375" style="39" customWidth="1"/>
    <col min="12034" max="12036" width="5.59765625" style="39" customWidth="1"/>
    <col min="12037" max="12037" width="8.59765625" style="39" customWidth="1"/>
    <col min="12038" max="12040" width="5.59765625" style="39" customWidth="1"/>
    <col min="12041" max="12041" width="3.59765625" style="39" customWidth="1"/>
    <col min="12042" max="12061" width="3.09765625" style="39" customWidth="1"/>
    <col min="12062" max="12071" width="6.3984375" style="39" customWidth="1"/>
    <col min="12072" max="12094" width="2.59765625" style="39" customWidth="1"/>
    <col min="12095" max="12288" width="9" style="39"/>
    <col min="12289" max="12289" width="2.8984375" style="39" customWidth="1"/>
    <col min="12290" max="12292" width="5.59765625" style="39" customWidth="1"/>
    <col min="12293" max="12293" width="8.59765625" style="39" customWidth="1"/>
    <col min="12294" max="12296" width="5.59765625" style="39" customWidth="1"/>
    <col min="12297" max="12297" width="3.59765625" style="39" customWidth="1"/>
    <col min="12298" max="12317" width="3.09765625" style="39" customWidth="1"/>
    <col min="12318" max="12327" width="6.3984375" style="39" customWidth="1"/>
    <col min="12328" max="12350" width="2.59765625" style="39" customWidth="1"/>
    <col min="12351" max="12544" width="9" style="39"/>
    <col min="12545" max="12545" width="2.8984375" style="39" customWidth="1"/>
    <col min="12546" max="12548" width="5.59765625" style="39" customWidth="1"/>
    <col min="12549" max="12549" width="8.59765625" style="39" customWidth="1"/>
    <col min="12550" max="12552" width="5.59765625" style="39" customWidth="1"/>
    <col min="12553" max="12553" width="3.59765625" style="39" customWidth="1"/>
    <col min="12554" max="12573" width="3.09765625" style="39" customWidth="1"/>
    <col min="12574" max="12583" width="6.3984375" style="39" customWidth="1"/>
    <col min="12584" max="12606" width="2.59765625" style="39" customWidth="1"/>
    <col min="12607" max="12800" width="9" style="39"/>
    <col min="12801" max="12801" width="2.8984375" style="39" customWidth="1"/>
    <col min="12802" max="12804" width="5.59765625" style="39" customWidth="1"/>
    <col min="12805" max="12805" width="8.59765625" style="39" customWidth="1"/>
    <col min="12806" max="12808" width="5.59765625" style="39" customWidth="1"/>
    <col min="12809" max="12809" width="3.59765625" style="39" customWidth="1"/>
    <col min="12810" max="12829" width="3.09765625" style="39" customWidth="1"/>
    <col min="12830" max="12839" width="6.3984375" style="39" customWidth="1"/>
    <col min="12840" max="12862" width="2.59765625" style="39" customWidth="1"/>
    <col min="12863" max="13056" width="9" style="39"/>
    <col min="13057" max="13057" width="2.8984375" style="39" customWidth="1"/>
    <col min="13058" max="13060" width="5.59765625" style="39" customWidth="1"/>
    <col min="13061" max="13061" width="8.59765625" style="39" customWidth="1"/>
    <col min="13062" max="13064" width="5.59765625" style="39" customWidth="1"/>
    <col min="13065" max="13065" width="3.59765625" style="39" customWidth="1"/>
    <col min="13066" max="13085" width="3.09765625" style="39" customWidth="1"/>
    <col min="13086" max="13095" width="6.3984375" style="39" customWidth="1"/>
    <col min="13096" max="13118" width="2.59765625" style="39" customWidth="1"/>
    <col min="13119" max="13312" width="9" style="39"/>
    <col min="13313" max="13313" width="2.8984375" style="39" customWidth="1"/>
    <col min="13314" max="13316" width="5.59765625" style="39" customWidth="1"/>
    <col min="13317" max="13317" width="8.59765625" style="39" customWidth="1"/>
    <col min="13318" max="13320" width="5.59765625" style="39" customWidth="1"/>
    <col min="13321" max="13321" width="3.59765625" style="39" customWidth="1"/>
    <col min="13322" max="13341" width="3.09765625" style="39" customWidth="1"/>
    <col min="13342" max="13351" width="6.3984375" style="39" customWidth="1"/>
    <col min="13352" max="13374" width="2.59765625" style="39" customWidth="1"/>
    <col min="13375" max="13568" width="9" style="39"/>
    <col min="13569" max="13569" width="2.8984375" style="39" customWidth="1"/>
    <col min="13570" max="13572" width="5.59765625" style="39" customWidth="1"/>
    <col min="13573" max="13573" width="8.59765625" style="39" customWidth="1"/>
    <col min="13574" max="13576" width="5.59765625" style="39" customWidth="1"/>
    <col min="13577" max="13577" width="3.59765625" style="39" customWidth="1"/>
    <col min="13578" max="13597" width="3.09765625" style="39" customWidth="1"/>
    <col min="13598" max="13607" width="6.3984375" style="39" customWidth="1"/>
    <col min="13608" max="13630" width="2.59765625" style="39" customWidth="1"/>
    <col min="13631" max="13824" width="9" style="39"/>
    <col min="13825" max="13825" width="2.8984375" style="39" customWidth="1"/>
    <col min="13826" max="13828" width="5.59765625" style="39" customWidth="1"/>
    <col min="13829" max="13829" width="8.59765625" style="39" customWidth="1"/>
    <col min="13830" max="13832" width="5.59765625" style="39" customWidth="1"/>
    <col min="13833" max="13833" width="3.59765625" style="39" customWidth="1"/>
    <col min="13834" max="13853" width="3.09765625" style="39" customWidth="1"/>
    <col min="13854" max="13863" width="6.3984375" style="39" customWidth="1"/>
    <col min="13864" max="13886" width="2.59765625" style="39" customWidth="1"/>
    <col min="13887" max="14080" width="9" style="39"/>
    <col min="14081" max="14081" width="2.8984375" style="39" customWidth="1"/>
    <col min="14082" max="14084" width="5.59765625" style="39" customWidth="1"/>
    <col min="14085" max="14085" width="8.59765625" style="39" customWidth="1"/>
    <col min="14086" max="14088" width="5.59765625" style="39" customWidth="1"/>
    <col min="14089" max="14089" width="3.59765625" style="39" customWidth="1"/>
    <col min="14090" max="14109" width="3.09765625" style="39" customWidth="1"/>
    <col min="14110" max="14119" width="6.3984375" style="39" customWidth="1"/>
    <col min="14120" max="14142" width="2.59765625" style="39" customWidth="1"/>
    <col min="14143" max="14336" width="9" style="39"/>
    <col min="14337" max="14337" width="2.8984375" style="39" customWidth="1"/>
    <col min="14338" max="14340" width="5.59765625" style="39" customWidth="1"/>
    <col min="14341" max="14341" width="8.59765625" style="39" customWidth="1"/>
    <col min="14342" max="14344" width="5.59765625" style="39" customWidth="1"/>
    <col min="14345" max="14345" width="3.59765625" style="39" customWidth="1"/>
    <col min="14346" max="14365" width="3.09765625" style="39" customWidth="1"/>
    <col min="14366" max="14375" width="6.3984375" style="39" customWidth="1"/>
    <col min="14376" max="14398" width="2.59765625" style="39" customWidth="1"/>
    <col min="14399" max="14592" width="9" style="39"/>
    <col min="14593" max="14593" width="2.8984375" style="39" customWidth="1"/>
    <col min="14594" max="14596" width="5.59765625" style="39" customWidth="1"/>
    <col min="14597" max="14597" width="8.59765625" style="39" customWidth="1"/>
    <col min="14598" max="14600" width="5.59765625" style="39" customWidth="1"/>
    <col min="14601" max="14601" width="3.59765625" style="39" customWidth="1"/>
    <col min="14602" max="14621" width="3.09765625" style="39" customWidth="1"/>
    <col min="14622" max="14631" width="6.3984375" style="39" customWidth="1"/>
    <col min="14632" max="14654" width="2.59765625" style="39" customWidth="1"/>
    <col min="14655" max="14848" width="9" style="39"/>
    <col min="14849" max="14849" width="2.8984375" style="39" customWidth="1"/>
    <col min="14850" max="14852" width="5.59765625" style="39" customWidth="1"/>
    <col min="14853" max="14853" width="8.59765625" style="39" customWidth="1"/>
    <col min="14854" max="14856" width="5.59765625" style="39" customWidth="1"/>
    <col min="14857" max="14857" width="3.59765625" style="39" customWidth="1"/>
    <col min="14858" max="14877" width="3.09765625" style="39" customWidth="1"/>
    <col min="14878" max="14887" width="6.3984375" style="39" customWidth="1"/>
    <col min="14888" max="14910" width="2.59765625" style="39" customWidth="1"/>
    <col min="14911" max="15104" width="9" style="39"/>
    <col min="15105" max="15105" width="2.8984375" style="39" customWidth="1"/>
    <col min="15106" max="15108" width="5.59765625" style="39" customWidth="1"/>
    <col min="15109" max="15109" width="8.59765625" style="39" customWidth="1"/>
    <col min="15110" max="15112" width="5.59765625" style="39" customWidth="1"/>
    <col min="15113" max="15113" width="3.59765625" style="39" customWidth="1"/>
    <col min="15114" max="15133" width="3.09765625" style="39" customWidth="1"/>
    <col min="15134" max="15143" width="6.3984375" style="39" customWidth="1"/>
    <col min="15144" max="15166" width="2.59765625" style="39" customWidth="1"/>
    <col min="15167" max="15360" width="9" style="39"/>
    <col min="15361" max="15361" width="2.8984375" style="39" customWidth="1"/>
    <col min="15362" max="15364" width="5.59765625" style="39" customWidth="1"/>
    <col min="15365" max="15365" width="8.59765625" style="39" customWidth="1"/>
    <col min="15366" max="15368" width="5.59765625" style="39" customWidth="1"/>
    <col min="15369" max="15369" width="3.59765625" style="39" customWidth="1"/>
    <col min="15370" max="15389" width="3.09765625" style="39" customWidth="1"/>
    <col min="15390" max="15399" width="6.3984375" style="39" customWidth="1"/>
    <col min="15400" max="15422" width="2.59765625" style="39" customWidth="1"/>
    <col min="15423" max="15616" width="9" style="39"/>
    <col min="15617" max="15617" width="2.8984375" style="39" customWidth="1"/>
    <col min="15618" max="15620" width="5.59765625" style="39" customWidth="1"/>
    <col min="15621" max="15621" width="8.59765625" style="39" customWidth="1"/>
    <col min="15622" max="15624" width="5.59765625" style="39" customWidth="1"/>
    <col min="15625" max="15625" width="3.59765625" style="39" customWidth="1"/>
    <col min="15626" max="15645" width="3.09765625" style="39" customWidth="1"/>
    <col min="15646" max="15655" width="6.3984375" style="39" customWidth="1"/>
    <col min="15656" max="15678" width="2.59765625" style="39" customWidth="1"/>
    <col min="15679" max="15872" width="9" style="39"/>
    <col min="15873" max="15873" width="2.8984375" style="39" customWidth="1"/>
    <col min="15874" max="15876" width="5.59765625" style="39" customWidth="1"/>
    <col min="15877" max="15877" width="8.59765625" style="39" customWidth="1"/>
    <col min="15878" max="15880" width="5.59765625" style="39" customWidth="1"/>
    <col min="15881" max="15881" width="3.59765625" style="39" customWidth="1"/>
    <col min="15882" max="15901" width="3.09765625" style="39" customWidth="1"/>
    <col min="15902" max="15911" width="6.3984375" style="39" customWidth="1"/>
    <col min="15912" max="15934" width="2.59765625" style="39" customWidth="1"/>
    <col min="15935" max="16128" width="9" style="39"/>
    <col min="16129" max="16129" width="2.8984375" style="39" customWidth="1"/>
    <col min="16130" max="16132" width="5.59765625" style="39" customWidth="1"/>
    <col min="16133" max="16133" width="8.59765625" style="39" customWidth="1"/>
    <col min="16134" max="16136" width="5.59765625" style="39" customWidth="1"/>
    <col min="16137" max="16137" width="3.59765625" style="39" customWidth="1"/>
    <col min="16138" max="16157" width="3.09765625" style="39" customWidth="1"/>
    <col min="16158" max="16167" width="6.3984375" style="39" customWidth="1"/>
    <col min="16168" max="16190" width="2.59765625" style="39" customWidth="1"/>
    <col min="16191" max="16384" width="9" style="39"/>
  </cols>
  <sheetData>
    <row r="1" spans="1:40" s="3" customFormat="1" ht="16.2">
      <c r="AN1" s="26" t="s">
        <v>389</v>
      </c>
    </row>
    <row r="2" spans="1:40" s="3" customFormat="1" ht="16.2">
      <c r="A2" s="3" t="s">
        <v>361</v>
      </c>
      <c r="I2" s="248"/>
      <c r="J2" s="248"/>
      <c r="K2" s="3" t="s">
        <v>382</v>
      </c>
    </row>
    <row r="3" spans="1:40" ht="16.2">
      <c r="B3" s="3" t="s">
        <v>384</v>
      </c>
    </row>
    <row r="4" spans="1:40" ht="27.75" customHeight="1">
      <c r="A4" s="519" t="s">
        <v>163</v>
      </c>
      <c r="B4" s="522" t="s">
        <v>2</v>
      </c>
      <c r="C4" s="523"/>
      <c r="D4" s="523"/>
      <c r="E4" s="524"/>
      <c r="F4" s="531" t="s">
        <v>362</v>
      </c>
      <c r="G4" s="532"/>
      <c r="H4" s="533" t="s">
        <v>363</v>
      </c>
      <c r="I4" s="519" t="s">
        <v>193</v>
      </c>
      <c r="J4" s="531" t="s">
        <v>195</v>
      </c>
      <c r="K4" s="536"/>
      <c r="L4" s="536"/>
      <c r="M4" s="536"/>
      <c r="N4" s="536"/>
      <c r="O4" s="536"/>
      <c r="P4" s="536"/>
      <c r="Q4" s="536"/>
      <c r="R4" s="536"/>
      <c r="S4" s="532"/>
      <c r="T4" s="531" t="s">
        <v>196</v>
      </c>
      <c r="U4" s="536"/>
      <c r="V4" s="536"/>
      <c r="W4" s="536"/>
      <c r="X4" s="536"/>
      <c r="Y4" s="536"/>
      <c r="Z4" s="536"/>
      <c r="AA4" s="536"/>
      <c r="AB4" s="536"/>
      <c r="AC4" s="532"/>
      <c r="AD4" s="310" t="s">
        <v>364</v>
      </c>
      <c r="AE4" s="505"/>
      <c r="AF4" s="505"/>
      <c r="AG4" s="505"/>
      <c r="AH4" s="505"/>
      <c r="AI4" s="505"/>
      <c r="AJ4" s="505"/>
      <c r="AK4" s="505"/>
      <c r="AL4" s="505"/>
      <c r="AM4" s="506"/>
      <c r="AN4" s="519" t="s">
        <v>163</v>
      </c>
    </row>
    <row r="5" spans="1:40" ht="20.25" customHeight="1">
      <c r="A5" s="520"/>
      <c r="B5" s="525"/>
      <c r="C5" s="526"/>
      <c r="D5" s="526"/>
      <c r="E5" s="527"/>
      <c r="F5" s="533" t="s">
        <v>365</v>
      </c>
      <c r="G5" s="533" t="s">
        <v>201</v>
      </c>
      <c r="H5" s="534"/>
      <c r="I5" s="359"/>
      <c r="J5" s="274">
        <v>6</v>
      </c>
      <c r="K5" s="204">
        <f>J5+1</f>
        <v>7</v>
      </c>
      <c r="L5" s="204">
        <f t="shared" ref="L5:S5" si="0">K5+1</f>
        <v>8</v>
      </c>
      <c r="M5" s="204">
        <f t="shared" si="0"/>
        <v>9</v>
      </c>
      <c r="N5" s="204">
        <f t="shared" si="0"/>
        <v>10</v>
      </c>
      <c r="O5" s="204">
        <f t="shared" si="0"/>
        <v>11</v>
      </c>
      <c r="P5" s="204">
        <f t="shared" si="0"/>
        <v>12</v>
      </c>
      <c r="Q5" s="204">
        <f t="shared" si="0"/>
        <v>13</v>
      </c>
      <c r="R5" s="204">
        <f t="shared" si="0"/>
        <v>14</v>
      </c>
      <c r="S5" s="204">
        <f t="shared" si="0"/>
        <v>15</v>
      </c>
      <c r="T5" s="274">
        <v>6</v>
      </c>
      <c r="U5" s="204">
        <f>T5+1</f>
        <v>7</v>
      </c>
      <c r="V5" s="204">
        <f t="shared" ref="V5:AC5" si="1">U5+1</f>
        <v>8</v>
      </c>
      <c r="W5" s="204">
        <f t="shared" si="1"/>
        <v>9</v>
      </c>
      <c r="X5" s="204">
        <f t="shared" si="1"/>
        <v>10</v>
      </c>
      <c r="Y5" s="204">
        <f t="shared" si="1"/>
        <v>11</v>
      </c>
      <c r="Z5" s="204">
        <f t="shared" si="1"/>
        <v>12</v>
      </c>
      <c r="AA5" s="204">
        <f t="shared" si="1"/>
        <v>13</v>
      </c>
      <c r="AB5" s="204">
        <f t="shared" si="1"/>
        <v>14</v>
      </c>
      <c r="AC5" s="204">
        <f t="shared" si="1"/>
        <v>15</v>
      </c>
      <c r="AD5" s="274">
        <v>6</v>
      </c>
      <c r="AE5" s="204">
        <f>AD5+1</f>
        <v>7</v>
      </c>
      <c r="AF5" s="204">
        <f t="shared" ref="AF5:AM5" si="2">AE5+1</f>
        <v>8</v>
      </c>
      <c r="AG5" s="204">
        <f t="shared" si="2"/>
        <v>9</v>
      </c>
      <c r="AH5" s="204">
        <f t="shared" si="2"/>
        <v>10</v>
      </c>
      <c r="AI5" s="204">
        <f t="shared" si="2"/>
        <v>11</v>
      </c>
      <c r="AJ5" s="204">
        <f t="shared" si="2"/>
        <v>12</v>
      </c>
      <c r="AK5" s="204">
        <f t="shared" si="2"/>
        <v>13</v>
      </c>
      <c r="AL5" s="204">
        <f t="shared" si="2"/>
        <v>14</v>
      </c>
      <c r="AM5" s="204">
        <f t="shared" si="2"/>
        <v>15</v>
      </c>
      <c r="AN5" s="520"/>
    </row>
    <row r="6" spans="1:40" ht="31.5" customHeight="1">
      <c r="A6" s="520"/>
      <c r="B6" s="525"/>
      <c r="C6" s="526"/>
      <c r="D6" s="526"/>
      <c r="E6" s="527"/>
      <c r="F6" s="535"/>
      <c r="G6" s="535"/>
      <c r="H6" s="535"/>
      <c r="I6" s="359"/>
      <c r="J6" s="42" t="s">
        <v>5</v>
      </c>
      <c r="K6" s="42" t="s">
        <v>5</v>
      </c>
      <c r="L6" s="42" t="s">
        <v>5</v>
      </c>
      <c r="M6" s="42" t="s">
        <v>5</v>
      </c>
      <c r="N6" s="42" t="s">
        <v>5</v>
      </c>
      <c r="O6" s="42" t="s">
        <v>5</v>
      </c>
      <c r="P6" s="42" t="s">
        <v>5</v>
      </c>
      <c r="Q6" s="42" t="s">
        <v>5</v>
      </c>
      <c r="R6" s="42" t="s">
        <v>5</v>
      </c>
      <c r="S6" s="42" t="s">
        <v>5</v>
      </c>
      <c r="T6" s="42" t="s">
        <v>5</v>
      </c>
      <c r="U6" s="42" t="s">
        <v>5</v>
      </c>
      <c r="V6" s="42" t="s">
        <v>5</v>
      </c>
      <c r="W6" s="42" t="s">
        <v>5</v>
      </c>
      <c r="X6" s="42" t="s">
        <v>5</v>
      </c>
      <c r="Y6" s="42" t="s">
        <v>5</v>
      </c>
      <c r="Z6" s="42" t="s">
        <v>5</v>
      </c>
      <c r="AA6" s="42" t="s">
        <v>5</v>
      </c>
      <c r="AB6" s="42" t="s">
        <v>5</v>
      </c>
      <c r="AC6" s="42" t="s">
        <v>5</v>
      </c>
      <c r="AD6" s="205" t="s">
        <v>5</v>
      </c>
      <c r="AE6" s="205" t="s">
        <v>5</v>
      </c>
      <c r="AF6" s="205" t="s">
        <v>5</v>
      </c>
      <c r="AG6" s="205" t="s">
        <v>5</v>
      </c>
      <c r="AH6" s="205" t="s">
        <v>5</v>
      </c>
      <c r="AI6" s="205" t="s">
        <v>5</v>
      </c>
      <c r="AJ6" s="205" t="s">
        <v>5</v>
      </c>
      <c r="AK6" s="205" t="s">
        <v>5</v>
      </c>
      <c r="AL6" s="205" t="s">
        <v>5</v>
      </c>
      <c r="AM6" s="205" t="s">
        <v>5</v>
      </c>
      <c r="AN6" s="520"/>
    </row>
    <row r="7" spans="1:40">
      <c r="A7" s="521"/>
      <c r="B7" s="528"/>
      <c r="C7" s="529"/>
      <c r="D7" s="529"/>
      <c r="E7" s="530"/>
      <c r="F7" s="206" t="s">
        <v>286</v>
      </c>
      <c r="G7" s="206" t="s">
        <v>356</v>
      </c>
      <c r="H7" s="206" t="s">
        <v>70</v>
      </c>
      <c r="I7" s="206" t="s">
        <v>221</v>
      </c>
      <c r="J7" s="206" t="s">
        <v>70</v>
      </c>
      <c r="K7" s="206" t="s">
        <v>70</v>
      </c>
      <c r="L7" s="206" t="s">
        <v>70</v>
      </c>
      <c r="M7" s="206" t="s">
        <v>70</v>
      </c>
      <c r="N7" s="206" t="s">
        <v>70</v>
      </c>
      <c r="O7" s="206" t="s">
        <v>70</v>
      </c>
      <c r="P7" s="206" t="s">
        <v>70</v>
      </c>
      <c r="Q7" s="206" t="s">
        <v>70</v>
      </c>
      <c r="R7" s="206" t="s">
        <v>70</v>
      </c>
      <c r="S7" s="113" t="s">
        <v>70</v>
      </c>
      <c r="T7" s="206" t="s">
        <v>74</v>
      </c>
      <c r="U7" s="206" t="s">
        <v>74</v>
      </c>
      <c r="V7" s="206" t="s">
        <v>74</v>
      </c>
      <c r="W7" s="206" t="s">
        <v>74</v>
      </c>
      <c r="X7" s="206" t="s">
        <v>74</v>
      </c>
      <c r="Y7" s="206" t="s">
        <v>74</v>
      </c>
      <c r="Z7" s="206" t="s">
        <v>74</v>
      </c>
      <c r="AA7" s="206" t="s">
        <v>74</v>
      </c>
      <c r="AB7" s="206" t="s">
        <v>74</v>
      </c>
      <c r="AC7" s="206" t="s">
        <v>74</v>
      </c>
      <c r="AD7" s="206" t="s">
        <v>72</v>
      </c>
      <c r="AE7" s="206" t="s">
        <v>72</v>
      </c>
      <c r="AF7" s="206" t="s">
        <v>72</v>
      </c>
      <c r="AG7" s="206" t="s">
        <v>72</v>
      </c>
      <c r="AH7" s="206" t="s">
        <v>72</v>
      </c>
      <c r="AI7" s="206" t="s">
        <v>72</v>
      </c>
      <c r="AJ7" s="206" t="s">
        <v>72</v>
      </c>
      <c r="AK7" s="206" t="s">
        <v>72</v>
      </c>
      <c r="AL7" s="206" t="s">
        <v>72</v>
      </c>
      <c r="AM7" s="206" t="s">
        <v>72</v>
      </c>
      <c r="AN7" s="521"/>
    </row>
    <row r="8" spans="1:40" ht="24.9" customHeight="1">
      <c r="A8" s="207">
        <v>1</v>
      </c>
      <c r="B8" s="533" t="s">
        <v>9</v>
      </c>
      <c r="C8" s="533" t="s">
        <v>362</v>
      </c>
      <c r="D8" s="533" t="s">
        <v>206</v>
      </c>
      <c r="E8" s="208" t="s">
        <v>366</v>
      </c>
      <c r="F8" s="209">
        <v>2006</v>
      </c>
      <c r="G8" s="209">
        <v>30</v>
      </c>
      <c r="H8" s="210"/>
      <c r="I8" s="211">
        <f>'２　介護報酬（加算　処遇除く）'!F8</f>
        <v>0</v>
      </c>
      <c r="J8" s="39">
        <f>'１　介護報酬（基本報酬）'!K14</f>
        <v>97</v>
      </c>
      <c r="K8" s="212">
        <f>'１　介護報酬（基本報酬）'!L14</f>
        <v>97</v>
      </c>
      <c r="L8" s="39">
        <f>'１　介護報酬（基本報酬）'!M14</f>
        <v>97</v>
      </c>
      <c r="M8" s="212">
        <f>'１　介護報酬（基本報酬）'!N14</f>
        <v>97</v>
      </c>
      <c r="N8" s="39">
        <f>'１　介護報酬（基本報酬）'!O14</f>
        <v>97</v>
      </c>
      <c r="O8" s="212">
        <f>'１　介護報酬（基本報酬）'!P14</f>
        <v>97</v>
      </c>
      <c r="P8" s="39">
        <f>'１　介護報酬（基本報酬）'!Q14</f>
        <v>97</v>
      </c>
      <c r="Q8" s="212">
        <f>'１　介護報酬（基本報酬）'!R14</f>
        <v>97</v>
      </c>
      <c r="R8" s="39">
        <f>'１　介護報酬（基本報酬）'!S14</f>
        <v>97</v>
      </c>
      <c r="S8" s="212">
        <f>'１　介護報酬（基本報酬）'!T14</f>
        <v>97</v>
      </c>
      <c r="T8" s="212">
        <f>'１　介護報酬（基本報酬）'!U14</f>
        <v>12</v>
      </c>
      <c r="U8" s="212">
        <f>'１　介護報酬（基本報酬）'!V14</f>
        <v>12</v>
      </c>
      <c r="V8" s="212">
        <f>'１　介護報酬（基本報酬）'!W14</f>
        <v>12</v>
      </c>
      <c r="W8" s="212">
        <f>'１　介護報酬（基本報酬）'!X14</f>
        <v>12</v>
      </c>
      <c r="X8" s="212">
        <f>'１　介護報酬（基本報酬）'!Y14</f>
        <v>12</v>
      </c>
      <c r="Y8" s="212">
        <f>'１　介護報酬（基本報酬）'!Z14</f>
        <v>12</v>
      </c>
      <c r="Z8" s="212">
        <f>'１　介護報酬（基本報酬）'!AA14</f>
        <v>12</v>
      </c>
      <c r="AA8" s="212">
        <f>'１　介護報酬（基本報酬）'!AB14</f>
        <v>12</v>
      </c>
      <c r="AB8" s="212">
        <f>'１　介護報酬（基本報酬）'!AC14</f>
        <v>12</v>
      </c>
      <c r="AC8" s="212">
        <f>'１　介護報酬（基本報酬）'!AD14</f>
        <v>12</v>
      </c>
      <c r="AD8" s="213">
        <f>ROUNDDOWN((F8*G8*(H8/100)*I8*(J8/100)*T8)/1000,0)</f>
        <v>0</v>
      </c>
      <c r="AE8" s="213">
        <f>ROUNDDOWN((F8*G8*(H8/100)*I8*(K8/100)*U8)/1000,0)</f>
        <v>0</v>
      </c>
      <c r="AF8" s="213">
        <f>ROUNDDOWN((F8*G8*(H8/100)*I8*(L8/100)*V8)/1000,0)</f>
        <v>0</v>
      </c>
      <c r="AG8" s="213">
        <f>ROUNDDOWN((F8*G8*(H8/100)*I8*(M8/100)*W8)/1000,0)</f>
        <v>0</v>
      </c>
      <c r="AH8" s="213">
        <f>ROUNDDOWN((F8*G8*(H8/100)*I8*(N8/100)*X8)/1000,0)</f>
        <v>0</v>
      </c>
      <c r="AI8" s="213">
        <f>ROUNDDOWN((F8*G8*(H8/100)*I8*(O8/100)*Y8)/1000,0)</f>
        <v>0</v>
      </c>
      <c r="AJ8" s="213">
        <f>ROUNDDOWN((F8*G8*(H8/100)*I8*(P8/100)*Z8)/1000,0)</f>
        <v>0</v>
      </c>
      <c r="AK8" s="213">
        <f>ROUNDDOWN((F8*G8*(H8/100)*I8*(Q8/100)*AA8)/1000,0)</f>
        <v>0</v>
      </c>
      <c r="AL8" s="213">
        <f>ROUNDDOWN((F8*G8*(H8/100)*I8*(R8/100)*AB8)/1000,0)</f>
        <v>0</v>
      </c>
      <c r="AM8" s="214">
        <f>ROUNDDOWN((F8*G8*(H8/100)*I8*(S8/100)*AC8)/1000,0)</f>
        <v>0</v>
      </c>
      <c r="AN8" s="207">
        <f>A8</f>
        <v>1</v>
      </c>
    </row>
    <row r="9" spans="1:40" ht="24.9" customHeight="1">
      <c r="A9" s="207">
        <f>A8+1</f>
        <v>2</v>
      </c>
      <c r="B9" s="541"/>
      <c r="C9" s="541"/>
      <c r="D9" s="542"/>
      <c r="E9" s="208" t="s">
        <v>367</v>
      </c>
      <c r="F9" s="209">
        <f>'３　居住費'!I39</f>
        <v>0</v>
      </c>
      <c r="G9" s="209">
        <v>30</v>
      </c>
      <c r="H9" s="215">
        <f>100-H8</f>
        <v>100</v>
      </c>
      <c r="I9" s="211">
        <f>I8</f>
        <v>0</v>
      </c>
      <c r="J9" s="215">
        <f>J8</f>
        <v>97</v>
      </c>
      <c r="K9" s="215">
        <f t="shared" ref="K9:T15" si="3">K8</f>
        <v>97</v>
      </c>
      <c r="L9" s="215">
        <f t="shared" si="3"/>
        <v>97</v>
      </c>
      <c r="M9" s="215">
        <f t="shared" si="3"/>
        <v>97</v>
      </c>
      <c r="N9" s="215">
        <f t="shared" si="3"/>
        <v>97</v>
      </c>
      <c r="O9" s="215">
        <f t="shared" si="3"/>
        <v>97</v>
      </c>
      <c r="P9" s="215">
        <f t="shared" si="3"/>
        <v>97</v>
      </c>
      <c r="Q9" s="215">
        <f t="shared" si="3"/>
        <v>97</v>
      </c>
      <c r="R9" s="215">
        <f t="shared" si="3"/>
        <v>97</v>
      </c>
      <c r="S9" s="215">
        <f t="shared" si="3"/>
        <v>97</v>
      </c>
      <c r="T9" s="216">
        <f>T8</f>
        <v>12</v>
      </c>
      <c r="U9" s="216">
        <f t="shared" ref="U9:AC15" si="4">U8</f>
        <v>12</v>
      </c>
      <c r="V9" s="216">
        <f t="shared" si="4"/>
        <v>12</v>
      </c>
      <c r="W9" s="216">
        <f t="shared" si="4"/>
        <v>12</v>
      </c>
      <c r="X9" s="216">
        <f t="shared" si="4"/>
        <v>12</v>
      </c>
      <c r="Y9" s="216">
        <f t="shared" si="4"/>
        <v>12</v>
      </c>
      <c r="Z9" s="216">
        <f t="shared" si="4"/>
        <v>12</v>
      </c>
      <c r="AA9" s="216">
        <f t="shared" si="4"/>
        <v>12</v>
      </c>
      <c r="AB9" s="216">
        <f t="shared" si="4"/>
        <v>12</v>
      </c>
      <c r="AC9" s="216">
        <f t="shared" si="4"/>
        <v>12</v>
      </c>
      <c r="AD9" s="213">
        <f t="shared" ref="AD9:AD23" si="5">ROUNDDOWN((F9*G9*(H9/100)*I9*(J9/100)*T9)/1000,0)</f>
        <v>0</v>
      </c>
      <c r="AE9" s="213">
        <f t="shared" ref="AE9:AE23" si="6">ROUNDDOWN((F9*G9*(H9/100)*I9*(K9/100)*U9)/1000,0)</f>
        <v>0</v>
      </c>
      <c r="AF9" s="213">
        <f t="shared" ref="AF9:AF23" si="7">ROUNDDOWN((F9*G9*(H9/100)*I9*(L9/100)*V9)/1000,0)</f>
        <v>0</v>
      </c>
      <c r="AG9" s="213">
        <f t="shared" ref="AG9:AG23" si="8">ROUNDDOWN((F9*G9*(H9/100)*I9*(M9/100)*W9)/1000,0)</f>
        <v>0</v>
      </c>
      <c r="AH9" s="213">
        <f t="shared" ref="AH9:AH23" si="9">ROUNDDOWN((F9*G9*(H9/100)*I9*(N9/100)*X9)/1000,0)</f>
        <v>0</v>
      </c>
      <c r="AI9" s="213">
        <f t="shared" ref="AI9:AI23" si="10">ROUNDDOWN((F9*G9*(H9/100)*I9*(O9/100)*Y9)/1000,0)</f>
        <v>0</v>
      </c>
      <c r="AJ9" s="213">
        <f t="shared" ref="AJ9:AJ23" si="11">ROUNDDOWN((F9*G9*(H9/100)*I9*(P9/100)*Z9)/1000,0)</f>
        <v>0</v>
      </c>
      <c r="AK9" s="213">
        <f t="shared" ref="AK9:AK23" si="12">ROUNDDOWN((F9*G9*(H9/100)*I9*(Q9/100)*AA9)/1000,0)</f>
        <v>0</v>
      </c>
      <c r="AL9" s="213">
        <f t="shared" ref="AL9:AL23" si="13">ROUNDDOWN((F9*G9*(H9/100)*I9*(R9/100)*AB9)/1000,0)</f>
        <v>0</v>
      </c>
      <c r="AM9" s="214">
        <f t="shared" ref="AM9:AM23" si="14">ROUNDDOWN((F9*G9*(H9/100)*I9*(S9/100)*AC9)/1000,0)</f>
        <v>0</v>
      </c>
      <c r="AN9" s="207">
        <f t="shared" ref="AN9:AN27" si="15">A9</f>
        <v>2</v>
      </c>
    </row>
    <row r="10" spans="1:40" ht="24.9" customHeight="1">
      <c r="A10" s="207">
        <f t="shared" ref="A10:A27" si="16">A9+1</f>
        <v>3</v>
      </c>
      <c r="B10" s="541"/>
      <c r="C10" s="541"/>
      <c r="D10" s="533" t="s">
        <v>236</v>
      </c>
      <c r="E10" s="208" t="s">
        <v>366</v>
      </c>
      <c r="F10" s="209">
        <v>1171</v>
      </c>
      <c r="G10" s="209">
        <v>30</v>
      </c>
      <c r="H10" s="210">
        <v>64</v>
      </c>
      <c r="I10" s="211">
        <f>'１　介護報酬（基本報酬）'!E14</f>
        <v>6</v>
      </c>
      <c r="J10" s="215">
        <f t="shared" ref="J10:J15" si="17">J9</f>
        <v>97</v>
      </c>
      <c r="K10" s="215">
        <f t="shared" si="3"/>
        <v>97</v>
      </c>
      <c r="L10" s="215">
        <f t="shared" si="3"/>
        <v>97</v>
      </c>
      <c r="M10" s="215">
        <f t="shared" si="3"/>
        <v>97</v>
      </c>
      <c r="N10" s="215">
        <f t="shared" si="3"/>
        <v>97</v>
      </c>
      <c r="O10" s="215">
        <f t="shared" si="3"/>
        <v>97</v>
      </c>
      <c r="P10" s="215">
        <f t="shared" si="3"/>
        <v>97</v>
      </c>
      <c r="Q10" s="215">
        <f t="shared" si="3"/>
        <v>97</v>
      </c>
      <c r="R10" s="215">
        <f t="shared" si="3"/>
        <v>97</v>
      </c>
      <c r="S10" s="215">
        <f t="shared" si="3"/>
        <v>97</v>
      </c>
      <c r="T10" s="216">
        <f t="shared" si="3"/>
        <v>12</v>
      </c>
      <c r="U10" s="216">
        <f t="shared" si="4"/>
        <v>12</v>
      </c>
      <c r="V10" s="216">
        <f t="shared" si="4"/>
        <v>12</v>
      </c>
      <c r="W10" s="216">
        <f t="shared" si="4"/>
        <v>12</v>
      </c>
      <c r="X10" s="216">
        <f t="shared" si="4"/>
        <v>12</v>
      </c>
      <c r="Y10" s="216">
        <f t="shared" si="4"/>
        <v>12</v>
      </c>
      <c r="Z10" s="216">
        <f t="shared" si="4"/>
        <v>12</v>
      </c>
      <c r="AA10" s="216">
        <f t="shared" si="4"/>
        <v>12</v>
      </c>
      <c r="AB10" s="216">
        <f t="shared" si="4"/>
        <v>12</v>
      </c>
      <c r="AC10" s="216">
        <f t="shared" si="4"/>
        <v>12</v>
      </c>
      <c r="AD10" s="213">
        <f t="shared" si="5"/>
        <v>1570</v>
      </c>
      <c r="AE10" s="213">
        <f t="shared" si="6"/>
        <v>1570</v>
      </c>
      <c r="AF10" s="213">
        <f t="shared" si="7"/>
        <v>1570</v>
      </c>
      <c r="AG10" s="213">
        <f t="shared" si="8"/>
        <v>1570</v>
      </c>
      <c r="AH10" s="213">
        <f t="shared" si="9"/>
        <v>1570</v>
      </c>
      <c r="AI10" s="213">
        <f t="shared" si="10"/>
        <v>1570</v>
      </c>
      <c r="AJ10" s="213">
        <f t="shared" si="11"/>
        <v>1570</v>
      </c>
      <c r="AK10" s="213">
        <f t="shared" si="12"/>
        <v>1570</v>
      </c>
      <c r="AL10" s="213">
        <f t="shared" si="13"/>
        <v>1570</v>
      </c>
      <c r="AM10" s="214">
        <f t="shared" si="14"/>
        <v>1570</v>
      </c>
      <c r="AN10" s="207">
        <f t="shared" si="15"/>
        <v>3</v>
      </c>
    </row>
    <row r="11" spans="1:40" ht="24.9" customHeight="1">
      <c r="A11" s="207">
        <f t="shared" si="16"/>
        <v>4</v>
      </c>
      <c r="B11" s="541"/>
      <c r="C11" s="541"/>
      <c r="D11" s="542"/>
      <c r="E11" s="208" t="s">
        <v>367</v>
      </c>
      <c r="F11" s="209">
        <f>'３　居住費'!J39</f>
        <v>1250</v>
      </c>
      <c r="G11" s="209">
        <v>30</v>
      </c>
      <c r="H11" s="215">
        <f>100-H10</f>
        <v>36</v>
      </c>
      <c r="I11" s="211">
        <f>I10</f>
        <v>6</v>
      </c>
      <c r="J11" s="215">
        <f t="shared" si="17"/>
        <v>97</v>
      </c>
      <c r="K11" s="215">
        <f t="shared" si="3"/>
        <v>97</v>
      </c>
      <c r="L11" s="215">
        <f t="shared" si="3"/>
        <v>97</v>
      </c>
      <c r="M11" s="215">
        <f t="shared" si="3"/>
        <v>97</v>
      </c>
      <c r="N11" s="215">
        <f t="shared" si="3"/>
        <v>97</v>
      </c>
      <c r="O11" s="215">
        <f t="shared" si="3"/>
        <v>97</v>
      </c>
      <c r="P11" s="215">
        <f t="shared" si="3"/>
        <v>97</v>
      </c>
      <c r="Q11" s="215">
        <f t="shared" si="3"/>
        <v>97</v>
      </c>
      <c r="R11" s="215">
        <f t="shared" si="3"/>
        <v>97</v>
      </c>
      <c r="S11" s="215">
        <f t="shared" si="3"/>
        <v>97</v>
      </c>
      <c r="T11" s="216">
        <f t="shared" si="3"/>
        <v>12</v>
      </c>
      <c r="U11" s="216">
        <f t="shared" si="4"/>
        <v>12</v>
      </c>
      <c r="V11" s="216">
        <f t="shared" si="4"/>
        <v>12</v>
      </c>
      <c r="W11" s="216">
        <f t="shared" si="4"/>
        <v>12</v>
      </c>
      <c r="X11" s="216">
        <f t="shared" si="4"/>
        <v>12</v>
      </c>
      <c r="Y11" s="216">
        <f t="shared" si="4"/>
        <v>12</v>
      </c>
      <c r="Z11" s="216">
        <f t="shared" si="4"/>
        <v>12</v>
      </c>
      <c r="AA11" s="216">
        <f t="shared" si="4"/>
        <v>12</v>
      </c>
      <c r="AB11" s="216">
        <f t="shared" si="4"/>
        <v>12</v>
      </c>
      <c r="AC11" s="216">
        <f t="shared" si="4"/>
        <v>12</v>
      </c>
      <c r="AD11" s="213">
        <f t="shared" si="5"/>
        <v>942</v>
      </c>
      <c r="AE11" s="213">
        <f t="shared" si="6"/>
        <v>942</v>
      </c>
      <c r="AF11" s="213">
        <f t="shared" si="7"/>
        <v>942</v>
      </c>
      <c r="AG11" s="213">
        <f t="shared" si="8"/>
        <v>942</v>
      </c>
      <c r="AH11" s="213">
        <f t="shared" si="9"/>
        <v>942</v>
      </c>
      <c r="AI11" s="213">
        <f t="shared" si="10"/>
        <v>942</v>
      </c>
      <c r="AJ11" s="213">
        <f t="shared" si="11"/>
        <v>942</v>
      </c>
      <c r="AK11" s="213">
        <f t="shared" si="12"/>
        <v>942</v>
      </c>
      <c r="AL11" s="213">
        <f t="shared" si="13"/>
        <v>942</v>
      </c>
      <c r="AM11" s="214">
        <f t="shared" si="14"/>
        <v>942</v>
      </c>
      <c r="AN11" s="207">
        <f t="shared" si="15"/>
        <v>4</v>
      </c>
    </row>
    <row r="12" spans="1:40" ht="24.9" customHeight="1">
      <c r="A12" s="207">
        <f t="shared" si="16"/>
        <v>5</v>
      </c>
      <c r="B12" s="541"/>
      <c r="C12" s="541"/>
      <c r="D12" s="533" t="s">
        <v>368</v>
      </c>
      <c r="E12" s="208" t="s">
        <v>366</v>
      </c>
      <c r="F12" s="209">
        <v>855</v>
      </c>
      <c r="G12" s="209">
        <v>30</v>
      </c>
      <c r="H12" s="210">
        <v>64</v>
      </c>
      <c r="I12" s="211">
        <f>'２　介護報酬（加算　処遇除く）'!F34</f>
        <v>80</v>
      </c>
      <c r="J12" s="215">
        <f t="shared" si="17"/>
        <v>97</v>
      </c>
      <c r="K12" s="215">
        <f t="shared" si="3"/>
        <v>97</v>
      </c>
      <c r="L12" s="215">
        <f t="shared" si="3"/>
        <v>97</v>
      </c>
      <c r="M12" s="215">
        <f t="shared" si="3"/>
        <v>97</v>
      </c>
      <c r="N12" s="215">
        <f t="shared" si="3"/>
        <v>97</v>
      </c>
      <c r="O12" s="215">
        <f t="shared" si="3"/>
        <v>97</v>
      </c>
      <c r="P12" s="215">
        <f t="shared" si="3"/>
        <v>97</v>
      </c>
      <c r="Q12" s="215">
        <f t="shared" si="3"/>
        <v>97</v>
      </c>
      <c r="R12" s="215">
        <f t="shared" si="3"/>
        <v>97</v>
      </c>
      <c r="S12" s="215">
        <f t="shared" si="3"/>
        <v>97</v>
      </c>
      <c r="T12" s="216">
        <f t="shared" si="3"/>
        <v>12</v>
      </c>
      <c r="U12" s="216">
        <f t="shared" si="4"/>
        <v>12</v>
      </c>
      <c r="V12" s="216">
        <f t="shared" si="4"/>
        <v>12</v>
      </c>
      <c r="W12" s="216">
        <f t="shared" si="4"/>
        <v>12</v>
      </c>
      <c r="X12" s="216">
        <f t="shared" si="4"/>
        <v>12</v>
      </c>
      <c r="Y12" s="216">
        <f t="shared" si="4"/>
        <v>12</v>
      </c>
      <c r="Z12" s="216">
        <f t="shared" si="4"/>
        <v>12</v>
      </c>
      <c r="AA12" s="216">
        <f t="shared" si="4"/>
        <v>12</v>
      </c>
      <c r="AB12" s="216">
        <f t="shared" si="4"/>
        <v>12</v>
      </c>
      <c r="AC12" s="216">
        <f t="shared" si="4"/>
        <v>12</v>
      </c>
      <c r="AD12" s="213">
        <f t="shared" si="5"/>
        <v>15286</v>
      </c>
      <c r="AE12" s="213">
        <f t="shared" si="6"/>
        <v>15286</v>
      </c>
      <c r="AF12" s="213">
        <f t="shared" si="7"/>
        <v>15286</v>
      </c>
      <c r="AG12" s="213">
        <f t="shared" si="8"/>
        <v>15286</v>
      </c>
      <c r="AH12" s="213">
        <f t="shared" si="9"/>
        <v>15286</v>
      </c>
      <c r="AI12" s="213">
        <f t="shared" si="10"/>
        <v>15286</v>
      </c>
      <c r="AJ12" s="213">
        <f t="shared" si="11"/>
        <v>15286</v>
      </c>
      <c r="AK12" s="213">
        <f t="shared" si="12"/>
        <v>15286</v>
      </c>
      <c r="AL12" s="213">
        <f t="shared" si="13"/>
        <v>15286</v>
      </c>
      <c r="AM12" s="214">
        <f t="shared" si="14"/>
        <v>15286</v>
      </c>
      <c r="AN12" s="207">
        <f t="shared" si="15"/>
        <v>5</v>
      </c>
    </row>
    <row r="13" spans="1:40" ht="24.9" customHeight="1">
      <c r="A13" s="207">
        <f t="shared" si="16"/>
        <v>6</v>
      </c>
      <c r="B13" s="541"/>
      <c r="C13" s="542"/>
      <c r="D13" s="542"/>
      <c r="E13" s="208" t="s">
        <v>367</v>
      </c>
      <c r="F13" s="217">
        <f>'３　居住費'!K39</f>
        <v>1070</v>
      </c>
      <c r="G13" s="209">
        <v>30</v>
      </c>
      <c r="H13" s="215">
        <f>100-H12</f>
        <v>36</v>
      </c>
      <c r="I13" s="211">
        <f>I12</f>
        <v>80</v>
      </c>
      <c r="J13" s="215">
        <f t="shared" si="17"/>
        <v>97</v>
      </c>
      <c r="K13" s="215">
        <f t="shared" si="3"/>
        <v>97</v>
      </c>
      <c r="L13" s="215">
        <f t="shared" si="3"/>
        <v>97</v>
      </c>
      <c r="M13" s="215">
        <f t="shared" si="3"/>
        <v>97</v>
      </c>
      <c r="N13" s="215">
        <f t="shared" si="3"/>
        <v>97</v>
      </c>
      <c r="O13" s="215">
        <f t="shared" si="3"/>
        <v>97</v>
      </c>
      <c r="P13" s="215">
        <f t="shared" si="3"/>
        <v>97</v>
      </c>
      <c r="Q13" s="215">
        <f t="shared" si="3"/>
        <v>97</v>
      </c>
      <c r="R13" s="215">
        <f t="shared" si="3"/>
        <v>97</v>
      </c>
      <c r="S13" s="215">
        <f t="shared" si="3"/>
        <v>97</v>
      </c>
      <c r="T13" s="216">
        <f t="shared" si="3"/>
        <v>12</v>
      </c>
      <c r="U13" s="216">
        <f t="shared" si="4"/>
        <v>12</v>
      </c>
      <c r="V13" s="216">
        <f t="shared" si="4"/>
        <v>12</v>
      </c>
      <c r="W13" s="216">
        <f t="shared" si="4"/>
        <v>12</v>
      </c>
      <c r="X13" s="216">
        <f t="shared" si="4"/>
        <v>12</v>
      </c>
      <c r="Y13" s="216">
        <f t="shared" si="4"/>
        <v>12</v>
      </c>
      <c r="Z13" s="216">
        <f t="shared" si="4"/>
        <v>12</v>
      </c>
      <c r="AA13" s="216">
        <f t="shared" si="4"/>
        <v>12</v>
      </c>
      <c r="AB13" s="216">
        <f t="shared" si="4"/>
        <v>12</v>
      </c>
      <c r="AC13" s="216">
        <f t="shared" si="4"/>
        <v>12</v>
      </c>
      <c r="AD13" s="213">
        <f t="shared" si="5"/>
        <v>10760</v>
      </c>
      <c r="AE13" s="213">
        <f t="shared" si="6"/>
        <v>10760</v>
      </c>
      <c r="AF13" s="213">
        <f t="shared" si="7"/>
        <v>10760</v>
      </c>
      <c r="AG13" s="213">
        <f t="shared" si="8"/>
        <v>10760</v>
      </c>
      <c r="AH13" s="213">
        <f t="shared" si="9"/>
        <v>10760</v>
      </c>
      <c r="AI13" s="213">
        <f t="shared" si="10"/>
        <v>10760</v>
      </c>
      <c r="AJ13" s="213">
        <f t="shared" si="11"/>
        <v>10760</v>
      </c>
      <c r="AK13" s="213">
        <f t="shared" si="12"/>
        <v>10760</v>
      </c>
      <c r="AL13" s="213">
        <f t="shared" si="13"/>
        <v>10760</v>
      </c>
      <c r="AM13" s="214">
        <f t="shared" si="14"/>
        <v>10760</v>
      </c>
      <c r="AN13" s="207">
        <f t="shared" si="15"/>
        <v>6</v>
      </c>
    </row>
    <row r="14" spans="1:40" ht="24.9" customHeight="1">
      <c r="A14" s="207">
        <f t="shared" si="16"/>
        <v>7</v>
      </c>
      <c r="B14" s="541"/>
      <c r="C14" s="537" t="s">
        <v>17</v>
      </c>
      <c r="D14" s="538"/>
      <c r="E14" s="208" t="s">
        <v>366</v>
      </c>
      <c r="F14" s="209">
        <v>1445</v>
      </c>
      <c r="G14" s="209">
        <v>30</v>
      </c>
      <c r="H14" s="215">
        <f>ROUNDDOWN(((((H8/100)*I8)+((H10/100)*I10)+((H12/100)*I12))/I14)*100,0)</f>
        <v>64</v>
      </c>
      <c r="I14" s="218">
        <f>I8+I10+I12</f>
        <v>86</v>
      </c>
      <c r="J14" s="215">
        <f t="shared" si="17"/>
        <v>97</v>
      </c>
      <c r="K14" s="215">
        <f t="shared" si="3"/>
        <v>97</v>
      </c>
      <c r="L14" s="215">
        <f t="shared" si="3"/>
        <v>97</v>
      </c>
      <c r="M14" s="215">
        <f t="shared" si="3"/>
        <v>97</v>
      </c>
      <c r="N14" s="215">
        <f t="shared" si="3"/>
        <v>97</v>
      </c>
      <c r="O14" s="215">
        <f t="shared" si="3"/>
        <v>97</v>
      </c>
      <c r="P14" s="215">
        <f t="shared" si="3"/>
        <v>97</v>
      </c>
      <c r="Q14" s="215">
        <f t="shared" si="3"/>
        <v>97</v>
      </c>
      <c r="R14" s="215">
        <f t="shared" si="3"/>
        <v>97</v>
      </c>
      <c r="S14" s="215">
        <f t="shared" si="3"/>
        <v>97</v>
      </c>
      <c r="T14" s="216">
        <f t="shared" si="3"/>
        <v>12</v>
      </c>
      <c r="U14" s="216">
        <f t="shared" si="4"/>
        <v>12</v>
      </c>
      <c r="V14" s="216">
        <f t="shared" si="4"/>
        <v>12</v>
      </c>
      <c r="W14" s="216">
        <f t="shared" si="4"/>
        <v>12</v>
      </c>
      <c r="X14" s="216">
        <f t="shared" si="4"/>
        <v>12</v>
      </c>
      <c r="Y14" s="216">
        <f t="shared" si="4"/>
        <v>12</v>
      </c>
      <c r="Z14" s="216">
        <f t="shared" si="4"/>
        <v>12</v>
      </c>
      <c r="AA14" s="216">
        <f t="shared" si="4"/>
        <v>12</v>
      </c>
      <c r="AB14" s="216">
        <f t="shared" si="4"/>
        <v>12</v>
      </c>
      <c r="AC14" s="216">
        <f t="shared" si="4"/>
        <v>12</v>
      </c>
      <c r="AD14" s="213">
        <f t="shared" si="5"/>
        <v>27772</v>
      </c>
      <c r="AE14" s="213">
        <f t="shared" si="6"/>
        <v>27772</v>
      </c>
      <c r="AF14" s="213">
        <f t="shared" si="7"/>
        <v>27772</v>
      </c>
      <c r="AG14" s="213">
        <f t="shared" si="8"/>
        <v>27772</v>
      </c>
      <c r="AH14" s="213">
        <f t="shared" si="9"/>
        <v>27772</v>
      </c>
      <c r="AI14" s="213">
        <f t="shared" si="10"/>
        <v>27772</v>
      </c>
      <c r="AJ14" s="213">
        <f t="shared" si="11"/>
        <v>27772</v>
      </c>
      <c r="AK14" s="213">
        <f t="shared" si="12"/>
        <v>27772</v>
      </c>
      <c r="AL14" s="213">
        <f t="shared" si="13"/>
        <v>27772</v>
      </c>
      <c r="AM14" s="214">
        <f t="shared" si="14"/>
        <v>27772</v>
      </c>
      <c r="AN14" s="207">
        <f t="shared" si="15"/>
        <v>7</v>
      </c>
    </row>
    <row r="15" spans="1:40" ht="24.9" customHeight="1">
      <c r="A15" s="207">
        <f t="shared" si="16"/>
        <v>8</v>
      </c>
      <c r="B15" s="542"/>
      <c r="C15" s="539"/>
      <c r="D15" s="540"/>
      <c r="E15" s="208" t="s">
        <v>367</v>
      </c>
      <c r="F15" s="209">
        <f>'４　食費'!H37</f>
        <v>1720</v>
      </c>
      <c r="G15" s="209">
        <v>30</v>
      </c>
      <c r="H15" s="215">
        <f>100-H14</f>
        <v>36</v>
      </c>
      <c r="I15" s="211">
        <f>I14</f>
        <v>86</v>
      </c>
      <c r="J15" s="215">
        <f t="shared" si="17"/>
        <v>97</v>
      </c>
      <c r="K15" s="215">
        <f t="shared" si="3"/>
        <v>97</v>
      </c>
      <c r="L15" s="215">
        <f t="shared" si="3"/>
        <v>97</v>
      </c>
      <c r="M15" s="215">
        <f t="shared" si="3"/>
        <v>97</v>
      </c>
      <c r="N15" s="215">
        <f t="shared" si="3"/>
        <v>97</v>
      </c>
      <c r="O15" s="215">
        <f t="shared" si="3"/>
        <v>97</v>
      </c>
      <c r="P15" s="215">
        <f t="shared" si="3"/>
        <v>97</v>
      </c>
      <c r="Q15" s="215">
        <f t="shared" si="3"/>
        <v>97</v>
      </c>
      <c r="R15" s="215">
        <f t="shared" si="3"/>
        <v>97</v>
      </c>
      <c r="S15" s="215">
        <f t="shared" si="3"/>
        <v>97</v>
      </c>
      <c r="T15" s="216">
        <f t="shared" si="3"/>
        <v>12</v>
      </c>
      <c r="U15" s="216">
        <f t="shared" si="4"/>
        <v>12</v>
      </c>
      <c r="V15" s="216">
        <f t="shared" si="4"/>
        <v>12</v>
      </c>
      <c r="W15" s="216">
        <f t="shared" si="4"/>
        <v>12</v>
      </c>
      <c r="X15" s="216">
        <f t="shared" si="4"/>
        <v>12</v>
      </c>
      <c r="Y15" s="216">
        <f t="shared" si="4"/>
        <v>12</v>
      </c>
      <c r="Z15" s="216">
        <f t="shared" si="4"/>
        <v>12</v>
      </c>
      <c r="AA15" s="216">
        <f t="shared" si="4"/>
        <v>12</v>
      </c>
      <c r="AB15" s="216">
        <f t="shared" si="4"/>
        <v>12</v>
      </c>
      <c r="AC15" s="216">
        <f t="shared" si="4"/>
        <v>12</v>
      </c>
      <c r="AD15" s="213">
        <f t="shared" si="5"/>
        <v>18595</v>
      </c>
      <c r="AE15" s="213">
        <f t="shared" si="6"/>
        <v>18595</v>
      </c>
      <c r="AF15" s="213">
        <f t="shared" si="7"/>
        <v>18595</v>
      </c>
      <c r="AG15" s="213">
        <f t="shared" si="8"/>
        <v>18595</v>
      </c>
      <c r="AH15" s="213">
        <f t="shared" si="9"/>
        <v>18595</v>
      </c>
      <c r="AI15" s="213">
        <f t="shared" si="10"/>
        <v>18595</v>
      </c>
      <c r="AJ15" s="213">
        <f t="shared" si="11"/>
        <v>18595</v>
      </c>
      <c r="AK15" s="213">
        <f t="shared" si="12"/>
        <v>18595</v>
      </c>
      <c r="AL15" s="213">
        <f t="shared" si="13"/>
        <v>18595</v>
      </c>
      <c r="AM15" s="214">
        <f t="shared" si="14"/>
        <v>18595</v>
      </c>
      <c r="AN15" s="207">
        <f t="shared" si="15"/>
        <v>8</v>
      </c>
    </row>
    <row r="16" spans="1:40" ht="24.9" customHeight="1">
      <c r="A16" s="207">
        <f t="shared" si="16"/>
        <v>9</v>
      </c>
      <c r="B16" s="533" t="s">
        <v>369</v>
      </c>
      <c r="C16" s="533" t="s">
        <v>370</v>
      </c>
      <c r="D16" s="533" t="s">
        <v>206</v>
      </c>
      <c r="E16" s="208" t="s">
        <v>366</v>
      </c>
      <c r="F16" s="287">
        <v>2066</v>
      </c>
      <c r="G16" s="287">
        <v>30</v>
      </c>
      <c r="H16" s="288"/>
      <c r="I16" s="219">
        <f>'１　介護報酬（基本報酬）'!E24</f>
        <v>0</v>
      </c>
      <c r="J16" s="215">
        <f>'１　介護報酬（基本報酬）'!K34</f>
        <v>0</v>
      </c>
      <c r="K16" s="215">
        <f>'１　介護報酬（基本報酬）'!L34</f>
        <v>0</v>
      </c>
      <c r="L16" s="215">
        <f>'１　介護報酬（基本報酬）'!M34</f>
        <v>0</v>
      </c>
      <c r="M16" s="215">
        <f>'１　介護報酬（基本報酬）'!N34</f>
        <v>0</v>
      </c>
      <c r="N16" s="215">
        <f>'１　介護報酬（基本報酬）'!O34</f>
        <v>0</v>
      </c>
      <c r="O16" s="215">
        <f>'１　介護報酬（基本報酬）'!P34</f>
        <v>0</v>
      </c>
      <c r="P16" s="215">
        <f>'１　介護報酬（基本報酬）'!Q34</f>
        <v>0</v>
      </c>
      <c r="Q16" s="215">
        <f>'１　介護報酬（基本報酬）'!R34</f>
        <v>0</v>
      </c>
      <c r="R16" s="215">
        <f>'１　介護報酬（基本報酬）'!S34</f>
        <v>0</v>
      </c>
      <c r="S16" s="215">
        <f>'１　介護報酬（基本報酬）'!T34</f>
        <v>0</v>
      </c>
      <c r="T16" s="215">
        <f>'１　介護報酬（基本報酬）'!U34</f>
        <v>0</v>
      </c>
      <c r="U16" s="215">
        <f>'１　介護報酬（基本報酬）'!V34</f>
        <v>0</v>
      </c>
      <c r="V16" s="215">
        <f>'１　介護報酬（基本報酬）'!W34</f>
        <v>0</v>
      </c>
      <c r="W16" s="215">
        <f>'１　介護報酬（基本報酬）'!X34</f>
        <v>0</v>
      </c>
      <c r="X16" s="215">
        <f>'１　介護報酬（基本報酬）'!Y34</f>
        <v>0</v>
      </c>
      <c r="Y16" s="215">
        <f>'１　介護報酬（基本報酬）'!Z34</f>
        <v>0</v>
      </c>
      <c r="Z16" s="215">
        <f>'１　介護報酬（基本報酬）'!AA34</f>
        <v>0</v>
      </c>
      <c r="AA16" s="215">
        <f>'１　介護報酬（基本報酬）'!AB34</f>
        <v>0</v>
      </c>
      <c r="AB16" s="215">
        <f>'１　介護報酬（基本報酬）'!AC34</f>
        <v>0</v>
      </c>
      <c r="AC16" s="215">
        <f>'１　介護報酬（基本報酬）'!AD34</f>
        <v>0</v>
      </c>
      <c r="AD16" s="213">
        <f>ROUNDDOWN((F16*G16*(H16/100)*I16*(J16/100)*T16)/1000,0)</f>
        <v>0</v>
      </c>
      <c r="AE16" s="213">
        <f t="shared" si="6"/>
        <v>0</v>
      </c>
      <c r="AF16" s="213">
        <f t="shared" si="7"/>
        <v>0</v>
      </c>
      <c r="AG16" s="213">
        <f t="shared" si="8"/>
        <v>0</v>
      </c>
      <c r="AH16" s="213">
        <f t="shared" si="9"/>
        <v>0</v>
      </c>
      <c r="AI16" s="213">
        <f t="shared" si="10"/>
        <v>0</v>
      </c>
      <c r="AJ16" s="213">
        <f t="shared" si="11"/>
        <v>0</v>
      </c>
      <c r="AK16" s="213">
        <f t="shared" si="12"/>
        <v>0</v>
      </c>
      <c r="AL16" s="213">
        <f t="shared" si="13"/>
        <v>0</v>
      </c>
      <c r="AM16" s="214">
        <f t="shared" si="14"/>
        <v>0</v>
      </c>
      <c r="AN16" s="207">
        <f t="shared" si="15"/>
        <v>9</v>
      </c>
    </row>
    <row r="17" spans="1:40" ht="24.9" customHeight="1">
      <c r="A17" s="207">
        <f t="shared" si="16"/>
        <v>10</v>
      </c>
      <c r="B17" s="541"/>
      <c r="C17" s="541"/>
      <c r="D17" s="542"/>
      <c r="E17" s="208" t="s">
        <v>367</v>
      </c>
      <c r="F17" s="287">
        <f>'３　居住費'!I39</f>
        <v>0</v>
      </c>
      <c r="G17" s="287">
        <v>30</v>
      </c>
      <c r="H17" s="289">
        <f>100-H16</f>
        <v>100</v>
      </c>
      <c r="I17" s="219">
        <f>I16</f>
        <v>0</v>
      </c>
      <c r="J17" s="215">
        <f>J$16</f>
        <v>0</v>
      </c>
      <c r="K17" s="215">
        <f>K$16</f>
        <v>0</v>
      </c>
      <c r="L17" s="215">
        <f t="shared" ref="L17:S21" si="18">L$16</f>
        <v>0</v>
      </c>
      <c r="M17" s="215">
        <f t="shared" si="18"/>
        <v>0</v>
      </c>
      <c r="N17" s="215">
        <f t="shared" si="18"/>
        <v>0</v>
      </c>
      <c r="O17" s="215">
        <f t="shared" si="18"/>
        <v>0</v>
      </c>
      <c r="P17" s="215">
        <f t="shared" si="18"/>
        <v>0</v>
      </c>
      <c r="Q17" s="215">
        <f t="shared" si="18"/>
        <v>0</v>
      </c>
      <c r="R17" s="215">
        <f t="shared" si="18"/>
        <v>0</v>
      </c>
      <c r="S17" s="215">
        <f t="shared" si="18"/>
        <v>0</v>
      </c>
      <c r="T17" s="216">
        <f>T16</f>
        <v>0</v>
      </c>
      <c r="U17" s="216">
        <f t="shared" ref="U17:AC23" si="19">U16</f>
        <v>0</v>
      </c>
      <c r="V17" s="216">
        <f t="shared" si="19"/>
        <v>0</v>
      </c>
      <c r="W17" s="216">
        <f t="shared" si="19"/>
        <v>0</v>
      </c>
      <c r="X17" s="216">
        <f t="shared" si="19"/>
        <v>0</v>
      </c>
      <c r="Y17" s="216">
        <f t="shared" si="19"/>
        <v>0</v>
      </c>
      <c r="Z17" s="216">
        <f t="shared" si="19"/>
        <v>0</v>
      </c>
      <c r="AA17" s="216">
        <f t="shared" si="19"/>
        <v>0</v>
      </c>
      <c r="AB17" s="216">
        <f t="shared" si="19"/>
        <v>0</v>
      </c>
      <c r="AC17" s="216">
        <f t="shared" si="19"/>
        <v>0</v>
      </c>
      <c r="AD17" s="213">
        <f>ROUNDDOWN((F17*G17*(H17/100)*I17*(J17/100)*T17)/1000,0)</f>
        <v>0</v>
      </c>
      <c r="AE17" s="213">
        <f t="shared" si="6"/>
        <v>0</v>
      </c>
      <c r="AF17" s="213">
        <f t="shared" si="7"/>
        <v>0</v>
      </c>
      <c r="AG17" s="213">
        <f t="shared" si="8"/>
        <v>0</v>
      </c>
      <c r="AH17" s="213">
        <f t="shared" si="9"/>
        <v>0</v>
      </c>
      <c r="AI17" s="213">
        <f t="shared" si="10"/>
        <v>0</v>
      </c>
      <c r="AJ17" s="213">
        <f t="shared" si="11"/>
        <v>0</v>
      </c>
      <c r="AK17" s="213">
        <f t="shared" si="12"/>
        <v>0</v>
      </c>
      <c r="AL17" s="213">
        <f t="shared" si="13"/>
        <v>0</v>
      </c>
      <c r="AM17" s="214">
        <f t="shared" si="14"/>
        <v>0</v>
      </c>
      <c r="AN17" s="207">
        <f t="shared" si="15"/>
        <v>10</v>
      </c>
    </row>
    <row r="18" spans="1:40" ht="24.9" customHeight="1">
      <c r="A18" s="207">
        <f t="shared" si="16"/>
        <v>11</v>
      </c>
      <c r="B18" s="541"/>
      <c r="C18" s="541"/>
      <c r="D18" s="533" t="s">
        <v>236</v>
      </c>
      <c r="E18" s="208" t="s">
        <v>366</v>
      </c>
      <c r="F18" s="209">
        <v>1171</v>
      </c>
      <c r="G18" s="209">
        <v>30</v>
      </c>
      <c r="H18" s="210">
        <v>64</v>
      </c>
      <c r="I18" s="219">
        <f>'１　介護報酬（基本報酬）'!E29</f>
        <v>4</v>
      </c>
      <c r="J18" s="215">
        <f>'１　介護報酬（基本報酬）'!K29</f>
        <v>50</v>
      </c>
      <c r="K18" s="215">
        <f>'１　介護報酬（基本報酬）'!L29</f>
        <v>50</v>
      </c>
      <c r="L18" s="215">
        <f>'１　介護報酬（基本報酬）'!M29</f>
        <v>50</v>
      </c>
      <c r="M18" s="215">
        <f>'１　介護報酬（基本報酬）'!N29</f>
        <v>50</v>
      </c>
      <c r="N18" s="215">
        <f>'１　介護報酬（基本報酬）'!O29</f>
        <v>50</v>
      </c>
      <c r="O18" s="215">
        <f>'１　介護報酬（基本報酬）'!P29</f>
        <v>50</v>
      </c>
      <c r="P18" s="215">
        <f>'１　介護報酬（基本報酬）'!Q29</f>
        <v>50</v>
      </c>
      <c r="Q18" s="215">
        <f>'１　介護報酬（基本報酬）'!R29</f>
        <v>50</v>
      </c>
      <c r="R18" s="215">
        <f>'１　介護報酬（基本報酬）'!S29</f>
        <v>50</v>
      </c>
      <c r="S18" s="215">
        <f>'１　介護報酬（基本報酬）'!T29</f>
        <v>50</v>
      </c>
      <c r="T18" s="216">
        <f>'１　介護報酬（基本報酬）'!U29</f>
        <v>12</v>
      </c>
      <c r="U18" s="216">
        <f>'１　介護報酬（基本報酬）'!V29</f>
        <v>12</v>
      </c>
      <c r="V18" s="216">
        <f>'１　介護報酬（基本報酬）'!W29</f>
        <v>12</v>
      </c>
      <c r="W18" s="216">
        <f>'１　介護報酬（基本報酬）'!X29</f>
        <v>12</v>
      </c>
      <c r="X18" s="216">
        <f>'１　介護報酬（基本報酬）'!Y29</f>
        <v>12</v>
      </c>
      <c r="Y18" s="216">
        <f>'１　介護報酬（基本報酬）'!Z29</f>
        <v>12</v>
      </c>
      <c r="Z18" s="216">
        <f>'１　介護報酬（基本報酬）'!AA29</f>
        <v>12</v>
      </c>
      <c r="AA18" s="216">
        <f>'１　介護報酬（基本報酬）'!AB29</f>
        <v>12</v>
      </c>
      <c r="AB18" s="216">
        <f>'１　介護報酬（基本報酬）'!AC29</f>
        <v>12</v>
      </c>
      <c r="AC18" s="216">
        <f>'１　介護報酬（基本報酬）'!AD29</f>
        <v>12</v>
      </c>
      <c r="AD18" s="213">
        <f>ROUNDDOWN((F18*G18*(H18/100)*I18*(J18/100)*T18)/1000,0)</f>
        <v>539</v>
      </c>
      <c r="AE18" s="213">
        <f t="shared" si="6"/>
        <v>539</v>
      </c>
      <c r="AF18" s="213">
        <f t="shared" si="7"/>
        <v>539</v>
      </c>
      <c r="AG18" s="213">
        <f t="shared" si="8"/>
        <v>539</v>
      </c>
      <c r="AH18" s="213">
        <f t="shared" si="9"/>
        <v>539</v>
      </c>
      <c r="AI18" s="213">
        <f t="shared" si="10"/>
        <v>539</v>
      </c>
      <c r="AJ18" s="213">
        <f t="shared" si="11"/>
        <v>539</v>
      </c>
      <c r="AK18" s="213">
        <f t="shared" si="12"/>
        <v>539</v>
      </c>
      <c r="AL18" s="213">
        <f t="shared" si="13"/>
        <v>539</v>
      </c>
      <c r="AM18" s="214">
        <f t="shared" si="14"/>
        <v>539</v>
      </c>
      <c r="AN18" s="207">
        <f t="shared" si="15"/>
        <v>11</v>
      </c>
    </row>
    <row r="19" spans="1:40" ht="24.9" customHeight="1">
      <c r="A19" s="207">
        <f t="shared" si="16"/>
        <v>12</v>
      </c>
      <c r="B19" s="541"/>
      <c r="C19" s="541"/>
      <c r="D19" s="542"/>
      <c r="E19" s="208" t="s">
        <v>367</v>
      </c>
      <c r="F19" s="209">
        <f>'３　居住費'!J39</f>
        <v>1250</v>
      </c>
      <c r="G19" s="209">
        <v>30</v>
      </c>
      <c r="H19" s="215">
        <f>100-H18</f>
        <v>36</v>
      </c>
      <c r="I19" s="219">
        <f>I18</f>
        <v>4</v>
      </c>
      <c r="J19" s="215">
        <f t="shared" ref="J19:S19" si="20">J18</f>
        <v>50</v>
      </c>
      <c r="K19" s="215">
        <f t="shared" si="20"/>
        <v>50</v>
      </c>
      <c r="L19" s="215">
        <f t="shared" si="20"/>
        <v>50</v>
      </c>
      <c r="M19" s="215">
        <f t="shared" si="20"/>
        <v>50</v>
      </c>
      <c r="N19" s="215">
        <f t="shared" si="20"/>
        <v>50</v>
      </c>
      <c r="O19" s="215">
        <f t="shared" si="20"/>
        <v>50</v>
      </c>
      <c r="P19" s="215">
        <f t="shared" si="20"/>
        <v>50</v>
      </c>
      <c r="Q19" s="215">
        <f t="shared" si="20"/>
        <v>50</v>
      </c>
      <c r="R19" s="215">
        <f t="shared" si="20"/>
        <v>50</v>
      </c>
      <c r="S19" s="215">
        <f t="shared" si="20"/>
        <v>50</v>
      </c>
      <c r="T19" s="216">
        <f t="shared" ref="T19:T23" si="21">T18</f>
        <v>12</v>
      </c>
      <c r="U19" s="216">
        <f t="shared" si="19"/>
        <v>12</v>
      </c>
      <c r="V19" s="216">
        <f t="shared" si="19"/>
        <v>12</v>
      </c>
      <c r="W19" s="216">
        <f t="shared" si="19"/>
        <v>12</v>
      </c>
      <c r="X19" s="216">
        <f t="shared" si="19"/>
        <v>12</v>
      </c>
      <c r="Y19" s="216">
        <f t="shared" si="19"/>
        <v>12</v>
      </c>
      <c r="Z19" s="216">
        <f t="shared" si="19"/>
        <v>12</v>
      </c>
      <c r="AA19" s="216">
        <f t="shared" si="19"/>
        <v>12</v>
      </c>
      <c r="AB19" s="216">
        <f t="shared" si="19"/>
        <v>12</v>
      </c>
      <c r="AC19" s="216">
        <f t="shared" si="19"/>
        <v>12</v>
      </c>
      <c r="AD19" s="213">
        <f>ROUNDDOWN((F19*G19*(H19/100)*I19*(J19/100)*T19)/1000,0)</f>
        <v>324</v>
      </c>
      <c r="AE19" s="213">
        <f t="shared" si="6"/>
        <v>324</v>
      </c>
      <c r="AF19" s="213">
        <f t="shared" si="7"/>
        <v>324</v>
      </c>
      <c r="AG19" s="213">
        <f t="shared" si="8"/>
        <v>324</v>
      </c>
      <c r="AH19" s="213">
        <f t="shared" si="9"/>
        <v>324</v>
      </c>
      <c r="AI19" s="213">
        <f t="shared" si="10"/>
        <v>324</v>
      </c>
      <c r="AJ19" s="213">
        <f t="shared" si="11"/>
        <v>324</v>
      </c>
      <c r="AK19" s="213">
        <f t="shared" si="12"/>
        <v>324</v>
      </c>
      <c r="AL19" s="213">
        <f t="shared" si="13"/>
        <v>324</v>
      </c>
      <c r="AM19" s="214">
        <f t="shared" si="14"/>
        <v>324</v>
      </c>
      <c r="AN19" s="207">
        <f t="shared" si="15"/>
        <v>12</v>
      </c>
    </row>
    <row r="20" spans="1:40" ht="24.9" customHeight="1">
      <c r="A20" s="207">
        <f t="shared" si="16"/>
        <v>13</v>
      </c>
      <c r="B20" s="541"/>
      <c r="C20" s="541"/>
      <c r="D20" s="533" t="s">
        <v>368</v>
      </c>
      <c r="E20" s="208" t="s">
        <v>366</v>
      </c>
      <c r="F20" s="287">
        <v>855</v>
      </c>
      <c r="G20" s="287">
        <v>30</v>
      </c>
      <c r="H20" s="288"/>
      <c r="I20" s="219">
        <f>'１　介護報酬（基本報酬）'!E34</f>
        <v>0</v>
      </c>
      <c r="J20" s="215">
        <f t="shared" ref="J20:K21" si="22">J$16</f>
        <v>0</v>
      </c>
      <c r="K20" s="215">
        <f t="shared" si="22"/>
        <v>0</v>
      </c>
      <c r="L20" s="215">
        <f t="shared" si="18"/>
        <v>0</v>
      </c>
      <c r="M20" s="215">
        <f t="shared" si="18"/>
        <v>0</v>
      </c>
      <c r="N20" s="215">
        <f t="shared" si="18"/>
        <v>0</v>
      </c>
      <c r="O20" s="215">
        <f t="shared" si="18"/>
        <v>0</v>
      </c>
      <c r="P20" s="215">
        <f t="shared" si="18"/>
        <v>0</v>
      </c>
      <c r="Q20" s="215">
        <f t="shared" si="18"/>
        <v>0</v>
      </c>
      <c r="R20" s="215">
        <f t="shared" si="18"/>
        <v>0</v>
      </c>
      <c r="S20" s="215">
        <f t="shared" si="18"/>
        <v>0</v>
      </c>
      <c r="T20" s="216">
        <f t="shared" si="21"/>
        <v>12</v>
      </c>
      <c r="U20" s="216">
        <f t="shared" si="19"/>
        <v>12</v>
      </c>
      <c r="V20" s="216">
        <f t="shared" si="19"/>
        <v>12</v>
      </c>
      <c r="W20" s="216">
        <f t="shared" si="19"/>
        <v>12</v>
      </c>
      <c r="X20" s="216">
        <f t="shared" si="19"/>
        <v>12</v>
      </c>
      <c r="Y20" s="216">
        <f t="shared" si="19"/>
        <v>12</v>
      </c>
      <c r="Z20" s="216">
        <f t="shared" si="19"/>
        <v>12</v>
      </c>
      <c r="AA20" s="216">
        <f t="shared" si="19"/>
        <v>12</v>
      </c>
      <c r="AB20" s="216">
        <f t="shared" si="19"/>
        <v>12</v>
      </c>
      <c r="AC20" s="216">
        <f t="shared" si="19"/>
        <v>12</v>
      </c>
      <c r="AD20" s="213">
        <f t="shared" si="5"/>
        <v>0</v>
      </c>
      <c r="AE20" s="213">
        <f t="shared" si="6"/>
        <v>0</v>
      </c>
      <c r="AF20" s="213">
        <f t="shared" si="7"/>
        <v>0</v>
      </c>
      <c r="AG20" s="213">
        <f t="shared" si="8"/>
        <v>0</v>
      </c>
      <c r="AH20" s="213">
        <f t="shared" si="9"/>
        <v>0</v>
      </c>
      <c r="AI20" s="213">
        <f t="shared" si="10"/>
        <v>0</v>
      </c>
      <c r="AJ20" s="213">
        <f t="shared" si="11"/>
        <v>0</v>
      </c>
      <c r="AK20" s="213">
        <f t="shared" si="12"/>
        <v>0</v>
      </c>
      <c r="AL20" s="213">
        <f t="shared" si="13"/>
        <v>0</v>
      </c>
      <c r="AM20" s="214">
        <f t="shared" si="14"/>
        <v>0</v>
      </c>
      <c r="AN20" s="207">
        <f t="shared" si="15"/>
        <v>13</v>
      </c>
    </row>
    <row r="21" spans="1:40" ht="24.9" customHeight="1">
      <c r="A21" s="207">
        <f t="shared" si="16"/>
        <v>14</v>
      </c>
      <c r="B21" s="541"/>
      <c r="C21" s="542"/>
      <c r="D21" s="542"/>
      <c r="E21" s="208" t="s">
        <v>367</v>
      </c>
      <c r="F21" s="290">
        <f>'３　居住費'!K39</f>
        <v>1070</v>
      </c>
      <c r="G21" s="287">
        <v>30</v>
      </c>
      <c r="H21" s="289">
        <f>100-H20</f>
        <v>100</v>
      </c>
      <c r="I21" s="219">
        <f>I20</f>
        <v>0</v>
      </c>
      <c r="J21" s="215">
        <f t="shared" si="22"/>
        <v>0</v>
      </c>
      <c r="K21" s="215">
        <f t="shared" si="22"/>
        <v>0</v>
      </c>
      <c r="L21" s="215">
        <f t="shared" si="18"/>
        <v>0</v>
      </c>
      <c r="M21" s="215">
        <f t="shared" si="18"/>
        <v>0</v>
      </c>
      <c r="N21" s="215">
        <f t="shared" si="18"/>
        <v>0</v>
      </c>
      <c r="O21" s="215">
        <f t="shared" si="18"/>
        <v>0</v>
      </c>
      <c r="P21" s="215">
        <f t="shared" si="18"/>
        <v>0</v>
      </c>
      <c r="Q21" s="215">
        <f t="shared" si="18"/>
        <v>0</v>
      </c>
      <c r="R21" s="215">
        <f t="shared" si="18"/>
        <v>0</v>
      </c>
      <c r="S21" s="215">
        <f t="shared" si="18"/>
        <v>0</v>
      </c>
      <c r="T21" s="216">
        <f t="shared" si="21"/>
        <v>12</v>
      </c>
      <c r="U21" s="216">
        <f t="shared" si="19"/>
        <v>12</v>
      </c>
      <c r="V21" s="216">
        <f t="shared" si="19"/>
        <v>12</v>
      </c>
      <c r="W21" s="216">
        <f t="shared" si="19"/>
        <v>12</v>
      </c>
      <c r="X21" s="216">
        <f t="shared" si="19"/>
        <v>12</v>
      </c>
      <c r="Y21" s="216">
        <f t="shared" si="19"/>
        <v>12</v>
      </c>
      <c r="Z21" s="216">
        <f t="shared" si="19"/>
        <v>12</v>
      </c>
      <c r="AA21" s="216">
        <f t="shared" si="19"/>
        <v>12</v>
      </c>
      <c r="AB21" s="216">
        <f t="shared" si="19"/>
        <v>12</v>
      </c>
      <c r="AC21" s="216">
        <f t="shared" si="19"/>
        <v>12</v>
      </c>
      <c r="AD21" s="213">
        <f t="shared" si="5"/>
        <v>0</v>
      </c>
      <c r="AE21" s="213">
        <f t="shared" si="6"/>
        <v>0</v>
      </c>
      <c r="AF21" s="213">
        <f t="shared" si="7"/>
        <v>0</v>
      </c>
      <c r="AG21" s="213">
        <f t="shared" si="8"/>
        <v>0</v>
      </c>
      <c r="AH21" s="213">
        <f t="shared" si="9"/>
        <v>0</v>
      </c>
      <c r="AI21" s="213">
        <f t="shared" si="10"/>
        <v>0</v>
      </c>
      <c r="AJ21" s="213">
        <f t="shared" si="11"/>
        <v>0</v>
      </c>
      <c r="AK21" s="213">
        <f t="shared" si="12"/>
        <v>0</v>
      </c>
      <c r="AL21" s="213">
        <f t="shared" si="13"/>
        <v>0</v>
      </c>
      <c r="AM21" s="214">
        <f t="shared" si="14"/>
        <v>0</v>
      </c>
      <c r="AN21" s="207">
        <f t="shared" si="15"/>
        <v>14</v>
      </c>
    </row>
    <row r="22" spans="1:40" ht="24.9" customHeight="1">
      <c r="A22" s="207">
        <f t="shared" si="16"/>
        <v>15</v>
      </c>
      <c r="B22" s="541"/>
      <c r="C22" s="537" t="s">
        <v>17</v>
      </c>
      <c r="D22" s="538"/>
      <c r="E22" s="208" t="s">
        <v>366</v>
      </c>
      <c r="F22" s="209">
        <v>1445</v>
      </c>
      <c r="G22" s="209">
        <v>30</v>
      </c>
      <c r="H22" s="276">
        <v>64</v>
      </c>
      <c r="I22" s="219">
        <f>I18</f>
        <v>4</v>
      </c>
      <c r="J22" s="215">
        <f t="shared" ref="J22:S22" si="23">J18</f>
        <v>50</v>
      </c>
      <c r="K22" s="215">
        <f t="shared" si="23"/>
        <v>50</v>
      </c>
      <c r="L22" s="215">
        <f t="shared" si="23"/>
        <v>50</v>
      </c>
      <c r="M22" s="215">
        <f t="shared" si="23"/>
        <v>50</v>
      </c>
      <c r="N22" s="215">
        <f t="shared" si="23"/>
        <v>50</v>
      </c>
      <c r="O22" s="215">
        <f t="shared" si="23"/>
        <v>50</v>
      </c>
      <c r="P22" s="215">
        <f t="shared" si="23"/>
        <v>50</v>
      </c>
      <c r="Q22" s="215">
        <f t="shared" si="23"/>
        <v>50</v>
      </c>
      <c r="R22" s="215">
        <f t="shared" si="23"/>
        <v>50</v>
      </c>
      <c r="S22" s="215">
        <f t="shared" si="23"/>
        <v>50</v>
      </c>
      <c r="T22" s="216">
        <f t="shared" si="21"/>
        <v>12</v>
      </c>
      <c r="U22" s="216">
        <f t="shared" si="19"/>
        <v>12</v>
      </c>
      <c r="V22" s="216">
        <f t="shared" si="19"/>
        <v>12</v>
      </c>
      <c r="W22" s="216">
        <f t="shared" si="19"/>
        <v>12</v>
      </c>
      <c r="X22" s="216">
        <f t="shared" si="19"/>
        <v>12</v>
      </c>
      <c r="Y22" s="216">
        <f t="shared" si="19"/>
        <v>12</v>
      </c>
      <c r="Z22" s="216">
        <f t="shared" si="19"/>
        <v>12</v>
      </c>
      <c r="AA22" s="216">
        <f t="shared" si="19"/>
        <v>12</v>
      </c>
      <c r="AB22" s="216">
        <f t="shared" si="19"/>
        <v>12</v>
      </c>
      <c r="AC22" s="216">
        <f t="shared" si="19"/>
        <v>12</v>
      </c>
      <c r="AD22" s="213">
        <f t="shared" si="5"/>
        <v>665</v>
      </c>
      <c r="AE22" s="213">
        <f t="shared" si="6"/>
        <v>665</v>
      </c>
      <c r="AF22" s="213">
        <f t="shared" si="7"/>
        <v>665</v>
      </c>
      <c r="AG22" s="213">
        <f t="shared" si="8"/>
        <v>665</v>
      </c>
      <c r="AH22" s="213">
        <f t="shared" si="9"/>
        <v>665</v>
      </c>
      <c r="AI22" s="213">
        <f t="shared" si="10"/>
        <v>665</v>
      </c>
      <c r="AJ22" s="213">
        <f t="shared" si="11"/>
        <v>665</v>
      </c>
      <c r="AK22" s="213">
        <f t="shared" si="12"/>
        <v>665</v>
      </c>
      <c r="AL22" s="213">
        <f t="shared" si="13"/>
        <v>665</v>
      </c>
      <c r="AM22" s="214">
        <f t="shared" si="14"/>
        <v>665</v>
      </c>
      <c r="AN22" s="207">
        <f t="shared" si="15"/>
        <v>15</v>
      </c>
    </row>
    <row r="23" spans="1:40" ht="24.9" customHeight="1">
      <c r="A23" s="207">
        <f t="shared" si="16"/>
        <v>16</v>
      </c>
      <c r="B23" s="542"/>
      <c r="C23" s="539"/>
      <c r="D23" s="540"/>
      <c r="E23" s="208" t="s">
        <v>367</v>
      </c>
      <c r="F23" s="209">
        <f>'４　食費'!H37</f>
        <v>1720</v>
      </c>
      <c r="G23" s="209">
        <v>30</v>
      </c>
      <c r="H23" s="215">
        <f>100-H22</f>
        <v>36</v>
      </c>
      <c r="I23" s="219">
        <f>I22</f>
        <v>4</v>
      </c>
      <c r="J23" s="215">
        <f t="shared" ref="J23:S23" si="24">J22</f>
        <v>50</v>
      </c>
      <c r="K23" s="215">
        <f t="shared" si="24"/>
        <v>50</v>
      </c>
      <c r="L23" s="215">
        <f t="shared" si="24"/>
        <v>50</v>
      </c>
      <c r="M23" s="215">
        <f t="shared" si="24"/>
        <v>50</v>
      </c>
      <c r="N23" s="215">
        <f t="shared" si="24"/>
        <v>50</v>
      </c>
      <c r="O23" s="215">
        <f t="shared" si="24"/>
        <v>50</v>
      </c>
      <c r="P23" s="215">
        <f t="shared" si="24"/>
        <v>50</v>
      </c>
      <c r="Q23" s="215">
        <f t="shared" si="24"/>
        <v>50</v>
      </c>
      <c r="R23" s="215">
        <f t="shared" si="24"/>
        <v>50</v>
      </c>
      <c r="S23" s="215">
        <f t="shared" si="24"/>
        <v>50</v>
      </c>
      <c r="T23" s="216">
        <f t="shared" si="21"/>
        <v>12</v>
      </c>
      <c r="U23" s="216">
        <f t="shared" si="19"/>
        <v>12</v>
      </c>
      <c r="V23" s="216">
        <f t="shared" si="19"/>
        <v>12</v>
      </c>
      <c r="W23" s="216">
        <f t="shared" si="19"/>
        <v>12</v>
      </c>
      <c r="X23" s="216">
        <f t="shared" si="19"/>
        <v>12</v>
      </c>
      <c r="Y23" s="216">
        <f t="shared" si="19"/>
        <v>12</v>
      </c>
      <c r="Z23" s="216">
        <f t="shared" si="19"/>
        <v>12</v>
      </c>
      <c r="AA23" s="216">
        <f t="shared" si="19"/>
        <v>12</v>
      </c>
      <c r="AB23" s="216">
        <f t="shared" si="19"/>
        <v>12</v>
      </c>
      <c r="AC23" s="216">
        <f t="shared" si="19"/>
        <v>12</v>
      </c>
      <c r="AD23" s="213">
        <f t="shared" si="5"/>
        <v>445</v>
      </c>
      <c r="AE23" s="213">
        <f t="shared" si="6"/>
        <v>445</v>
      </c>
      <c r="AF23" s="213">
        <f t="shared" si="7"/>
        <v>445</v>
      </c>
      <c r="AG23" s="213">
        <f t="shared" si="8"/>
        <v>445</v>
      </c>
      <c r="AH23" s="213">
        <f t="shared" si="9"/>
        <v>445</v>
      </c>
      <c r="AI23" s="213">
        <f t="shared" si="10"/>
        <v>445</v>
      </c>
      <c r="AJ23" s="213">
        <f t="shared" si="11"/>
        <v>445</v>
      </c>
      <c r="AK23" s="213">
        <f t="shared" si="12"/>
        <v>445</v>
      </c>
      <c r="AL23" s="213">
        <f t="shared" si="13"/>
        <v>445</v>
      </c>
      <c r="AM23" s="214">
        <f t="shared" si="14"/>
        <v>445</v>
      </c>
      <c r="AN23" s="207">
        <f t="shared" si="15"/>
        <v>16</v>
      </c>
    </row>
    <row r="24" spans="1:40" ht="24.9" customHeight="1">
      <c r="A24" s="207">
        <f t="shared" si="16"/>
        <v>17</v>
      </c>
      <c r="B24" s="211" t="s">
        <v>371</v>
      </c>
      <c r="C24" s="543" t="s">
        <v>17</v>
      </c>
      <c r="D24" s="544"/>
      <c r="E24" s="220" t="s">
        <v>372</v>
      </c>
      <c r="F24" s="209">
        <f>'４　食費'!H37</f>
        <v>1720</v>
      </c>
      <c r="G24" s="209">
        <v>30</v>
      </c>
      <c r="H24" s="215">
        <v>100</v>
      </c>
      <c r="I24" s="275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13">
        <f>ROUNDDOWN((F24*G24*(H24/100)*I24*(J24/100)*T24)/1000,0)</f>
        <v>0</v>
      </c>
      <c r="AE24" s="213">
        <f>ROUNDDOWN((F24*G24*(H24/100)*I24*(K24/100)*U24)/1000,0)</f>
        <v>0</v>
      </c>
      <c r="AF24" s="213">
        <f>ROUNDDOWN((F24*G24*(H24/100)*I24*(L24/100)*V24)/1000,0)</f>
        <v>0</v>
      </c>
      <c r="AG24" s="213">
        <f>ROUNDDOWN((F24*G24*(H24/100)*I24*(M24/100)*W24)/1000,0)</f>
        <v>0</v>
      </c>
      <c r="AH24" s="213">
        <f>ROUNDDOWN((F24*G24*(H24/100)*I24*(N24/100)*X24)/1000,0)</f>
        <v>0</v>
      </c>
      <c r="AI24" s="213">
        <f>ROUNDDOWN((F24*G24*(H24/100)*I24*(O24/100)*Y24)/1000,0)</f>
        <v>0</v>
      </c>
      <c r="AJ24" s="213">
        <f>ROUNDDOWN((F24*G24*(H24/100)*I24*(P24/100)*Z24)/1000,0)</f>
        <v>0</v>
      </c>
      <c r="AK24" s="213">
        <f>ROUNDDOWN((F24*G24*(H24/100)*I24*(Q24/100)*AA24)/1000,0)</f>
        <v>0</v>
      </c>
      <c r="AL24" s="213">
        <f>ROUNDDOWN((F24*G24*(H24/100)*I24*(R24/100)*AB24)/1000,0)</f>
        <v>0</v>
      </c>
      <c r="AM24" s="214">
        <f>ROUNDDOWN((F24*G24*(H24/100)*I24*(S24/100)*AC24)/1000,0)</f>
        <v>0</v>
      </c>
      <c r="AN24" s="207">
        <f t="shared" si="15"/>
        <v>17</v>
      </c>
    </row>
    <row r="25" spans="1:40" ht="24.9" customHeight="1">
      <c r="A25" s="207">
        <f t="shared" si="16"/>
        <v>18</v>
      </c>
      <c r="B25" s="519" t="s">
        <v>3</v>
      </c>
      <c r="C25" s="543" t="s">
        <v>373</v>
      </c>
      <c r="D25" s="545"/>
      <c r="E25" s="544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2">
        <f>SUM(AD8:AD13)+SUM(AD16:AD21)</f>
        <v>29421</v>
      </c>
      <c r="AE25" s="222">
        <f t="shared" ref="AE25:AM25" si="25">SUM(AE8:AE13)+SUM(AE16:AE21)</f>
        <v>29421</v>
      </c>
      <c r="AF25" s="222">
        <f t="shared" si="25"/>
        <v>29421</v>
      </c>
      <c r="AG25" s="222">
        <f t="shared" si="25"/>
        <v>29421</v>
      </c>
      <c r="AH25" s="222">
        <f t="shared" si="25"/>
        <v>29421</v>
      </c>
      <c r="AI25" s="222">
        <f t="shared" si="25"/>
        <v>29421</v>
      </c>
      <c r="AJ25" s="222">
        <f t="shared" si="25"/>
        <v>29421</v>
      </c>
      <c r="AK25" s="222">
        <f t="shared" si="25"/>
        <v>29421</v>
      </c>
      <c r="AL25" s="222">
        <f t="shared" si="25"/>
        <v>29421</v>
      </c>
      <c r="AM25" s="222">
        <f t="shared" si="25"/>
        <v>29421</v>
      </c>
      <c r="AN25" s="207">
        <f t="shared" si="15"/>
        <v>18</v>
      </c>
    </row>
    <row r="26" spans="1:40" ht="24.9" customHeight="1">
      <c r="A26" s="207">
        <f t="shared" si="16"/>
        <v>19</v>
      </c>
      <c r="B26" s="345"/>
      <c r="C26" s="543" t="s">
        <v>374</v>
      </c>
      <c r="D26" s="545"/>
      <c r="E26" s="544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2">
        <f>SUM(AD14:AD15)+SUM(AD22:AD23)+AD24</f>
        <v>47477</v>
      </c>
      <c r="AE26" s="222">
        <f t="shared" ref="AE26:AM26" si="26">SUM(AE14:AE15)+SUM(AE22:AE23)+AE24</f>
        <v>47477</v>
      </c>
      <c r="AF26" s="222">
        <f t="shared" si="26"/>
        <v>47477</v>
      </c>
      <c r="AG26" s="222">
        <f t="shared" si="26"/>
        <v>47477</v>
      </c>
      <c r="AH26" s="222">
        <f t="shared" si="26"/>
        <v>47477</v>
      </c>
      <c r="AI26" s="222">
        <f t="shared" si="26"/>
        <v>47477</v>
      </c>
      <c r="AJ26" s="222">
        <f t="shared" si="26"/>
        <v>47477</v>
      </c>
      <c r="AK26" s="222">
        <f t="shared" si="26"/>
        <v>47477</v>
      </c>
      <c r="AL26" s="222">
        <f t="shared" si="26"/>
        <v>47477</v>
      </c>
      <c r="AM26" s="222">
        <f t="shared" si="26"/>
        <v>47477</v>
      </c>
      <c r="AN26" s="207">
        <f t="shared" si="15"/>
        <v>19</v>
      </c>
    </row>
    <row r="27" spans="1:40" ht="24.9" customHeight="1">
      <c r="A27" s="207">
        <f t="shared" si="16"/>
        <v>20</v>
      </c>
      <c r="B27" s="546" t="s">
        <v>219</v>
      </c>
      <c r="C27" s="547"/>
      <c r="D27" s="547"/>
      <c r="E27" s="548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2">
        <f>SUM(AD25:AD26)</f>
        <v>76898</v>
      </c>
      <c r="AE27" s="222">
        <f t="shared" ref="AE27:AM27" si="27">SUM(AE25:AE26)</f>
        <v>76898</v>
      </c>
      <c r="AF27" s="222">
        <f t="shared" si="27"/>
        <v>76898</v>
      </c>
      <c r="AG27" s="222">
        <f t="shared" si="27"/>
        <v>76898</v>
      </c>
      <c r="AH27" s="222">
        <f t="shared" si="27"/>
        <v>76898</v>
      </c>
      <c r="AI27" s="222">
        <f t="shared" si="27"/>
        <v>76898</v>
      </c>
      <c r="AJ27" s="222">
        <f t="shared" si="27"/>
        <v>76898</v>
      </c>
      <c r="AK27" s="222">
        <f t="shared" si="27"/>
        <v>76898</v>
      </c>
      <c r="AL27" s="222">
        <f t="shared" si="27"/>
        <v>76898</v>
      </c>
      <c r="AM27" s="222">
        <f t="shared" si="27"/>
        <v>76898</v>
      </c>
      <c r="AN27" s="207">
        <f t="shared" si="15"/>
        <v>20</v>
      </c>
    </row>
  </sheetData>
  <mergeCells count="28">
    <mergeCell ref="C24:D24"/>
    <mergeCell ref="B25:B26"/>
    <mergeCell ref="C25:E25"/>
    <mergeCell ref="C26:E26"/>
    <mergeCell ref="B27:E27"/>
    <mergeCell ref="C14:D15"/>
    <mergeCell ref="B16:B23"/>
    <mergeCell ref="C16:C21"/>
    <mergeCell ref="D16:D17"/>
    <mergeCell ref="D18:D19"/>
    <mergeCell ref="D20:D21"/>
    <mergeCell ref="C22:D23"/>
    <mergeCell ref="B8:B15"/>
    <mergeCell ref="C8:C13"/>
    <mergeCell ref="D8:D9"/>
    <mergeCell ref="D10:D11"/>
    <mergeCell ref="D12:D13"/>
    <mergeCell ref="T4:AC4"/>
    <mergeCell ref="AD4:AM4"/>
    <mergeCell ref="AN4:AN7"/>
    <mergeCell ref="F5:F6"/>
    <mergeCell ref="G5:G6"/>
    <mergeCell ref="J4:S4"/>
    <mergeCell ref="A4:A7"/>
    <mergeCell ref="B4:E7"/>
    <mergeCell ref="F4:G4"/>
    <mergeCell ref="H4:H6"/>
    <mergeCell ref="I4:I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Zeros="0" zoomScale="90" zoomScaleNormal="90" workbookViewId="0">
      <pane xSplit="6" ySplit="7" topLeftCell="G35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ColWidth="9" defaultRowHeight="12"/>
  <cols>
    <col min="1" max="1" width="3.8984375" style="39" customWidth="1"/>
    <col min="2" max="4" width="2.59765625" style="65" customWidth="1"/>
    <col min="5" max="5" width="13.19921875" style="65" customWidth="1"/>
    <col min="6" max="6" width="35.69921875" style="65" bestFit="1" customWidth="1"/>
    <col min="7" max="7" width="6.69921875" style="39" customWidth="1"/>
    <col min="8" max="17" width="4.09765625" style="39" customWidth="1"/>
    <col min="18" max="27" width="6.09765625" style="39" customWidth="1"/>
    <col min="28" max="28" width="3.5" style="39" customWidth="1"/>
    <col min="29" max="57" width="2.59765625" style="39" customWidth="1"/>
    <col min="58" max="16384" width="9" style="39"/>
  </cols>
  <sheetData>
    <row r="1" spans="1:28" s="3" customFormat="1" ht="16.2">
      <c r="B1" s="1"/>
      <c r="C1" s="1"/>
      <c r="D1" s="1"/>
      <c r="E1" s="1"/>
      <c r="F1" s="1"/>
      <c r="AB1" s="26" t="s">
        <v>390</v>
      </c>
    </row>
    <row r="2" spans="1:28" s="3" customFormat="1" ht="16.2">
      <c r="A2" s="3" t="s">
        <v>75</v>
      </c>
      <c r="B2" s="1"/>
      <c r="C2" s="1"/>
      <c r="D2" s="1"/>
      <c r="E2" s="1"/>
      <c r="F2" s="1"/>
      <c r="G2" s="248"/>
      <c r="H2" s="248"/>
      <c r="I2" s="3" t="s">
        <v>382</v>
      </c>
    </row>
    <row r="3" spans="1:28" ht="16.2">
      <c r="B3" s="3" t="s">
        <v>384</v>
      </c>
    </row>
    <row r="4" spans="1:28" ht="30" customHeight="1">
      <c r="A4" s="519" t="s">
        <v>1</v>
      </c>
      <c r="B4" s="549" t="s">
        <v>2</v>
      </c>
      <c r="C4" s="550"/>
      <c r="D4" s="550"/>
      <c r="E4" s="315"/>
      <c r="F4" s="553" t="s">
        <v>76</v>
      </c>
      <c r="G4" s="519" t="s">
        <v>77</v>
      </c>
      <c r="H4" s="556" t="s">
        <v>78</v>
      </c>
      <c r="I4" s="556"/>
      <c r="J4" s="556"/>
      <c r="K4" s="556"/>
      <c r="L4" s="556"/>
      <c r="M4" s="556"/>
      <c r="N4" s="556"/>
      <c r="O4" s="556"/>
      <c r="P4" s="556"/>
      <c r="Q4" s="557"/>
      <c r="R4" s="560" t="s">
        <v>79</v>
      </c>
      <c r="S4" s="556"/>
      <c r="T4" s="556"/>
      <c r="U4" s="556"/>
      <c r="V4" s="556"/>
      <c r="W4" s="556"/>
      <c r="X4" s="556"/>
      <c r="Y4" s="556"/>
      <c r="Z4" s="556"/>
      <c r="AA4" s="557"/>
      <c r="AB4" s="519" t="s">
        <v>1</v>
      </c>
    </row>
    <row r="5" spans="1:28" ht="15" customHeight="1">
      <c r="A5" s="520"/>
      <c r="B5" s="551"/>
      <c r="C5" s="552"/>
      <c r="D5" s="552"/>
      <c r="E5" s="318"/>
      <c r="F5" s="554"/>
      <c r="G5" s="520"/>
      <c r="H5" s="267">
        <v>6</v>
      </c>
      <c r="I5" s="40">
        <f>H5+1</f>
        <v>7</v>
      </c>
      <c r="J5" s="40">
        <f t="shared" ref="J5:Q5" si="0">I5+1</f>
        <v>8</v>
      </c>
      <c r="K5" s="40">
        <f t="shared" si="0"/>
        <v>9</v>
      </c>
      <c r="L5" s="40">
        <f t="shared" si="0"/>
        <v>10</v>
      </c>
      <c r="M5" s="40">
        <f t="shared" si="0"/>
        <v>11</v>
      </c>
      <c r="N5" s="40">
        <f t="shared" si="0"/>
        <v>12</v>
      </c>
      <c r="O5" s="40">
        <f t="shared" si="0"/>
        <v>13</v>
      </c>
      <c r="P5" s="40">
        <f t="shared" si="0"/>
        <v>14</v>
      </c>
      <c r="Q5" s="40">
        <f t="shared" si="0"/>
        <v>15</v>
      </c>
      <c r="R5" s="266">
        <v>6</v>
      </c>
      <c r="S5" s="41">
        <f>R5+1</f>
        <v>7</v>
      </c>
      <c r="T5" s="41">
        <f t="shared" ref="T5:AA5" si="1">S5+1</f>
        <v>8</v>
      </c>
      <c r="U5" s="41">
        <f t="shared" si="1"/>
        <v>9</v>
      </c>
      <c r="V5" s="41">
        <f t="shared" si="1"/>
        <v>10</v>
      </c>
      <c r="W5" s="41">
        <f t="shared" si="1"/>
        <v>11</v>
      </c>
      <c r="X5" s="41">
        <f t="shared" si="1"/>
        <v>12</v>
      </c>
      <c r="Y5" s="41">
        <f t="shared" si="1"/>
        <v>13</v>
      </c>
      <c r="Z5" s="41">
        <f t="shared" si="1"/>
        <v>14</v>
      </c>
      <c r="AA5" s="41">
        <f t="shared" si="1"/>
        <v>15</v>
      </c>
      <c r="AB5" s="527"/>
    </row>
    <row r="6" spans="1:28" ht="15" customHeight="1">
      <c r="A6" s="520"/>
      <c r="B6" s="551"/>
      <c r="C6" s="552"/>
      <c r="D6" s="552"/>
      <c r="E6" s="318"/>
      <c r="F6" s="554"/>
      <c r="G6" s="520"/>
      <c r="H6" s="42" t="s">
        <v>5</v>
      </c>
      <c r="I6" s="42" t="s">
        <v>5</v>
      </c>
      <c r="J6" s="42" t="s">
        <v>5</v>
      </c>
      <c r="K6" s="42" t="s">
        <v>5</v>
      </c>
      <c r="L6" s="42" t="s">
        <v>5</v>
      </c>
      <c r="M6" s="42" t="s">
        <v>5</v>
      </c>
      <c r="N6" s="42" t="s">
        <v>5</v>
      </c>
      <c r="O6" s="42" t="s">
        <v>5</v>
      </c>
      <c r="P6" s="42" t="s">
        <v>5</v>
      </c>
      <c r="Q6" s="42" t="s">
        <v>5</v>
      </c>
      <c r="R6" s="42" t="s">
        <v>5</v>
      </c>
      <c r="S6" s="42" t="s">
        <v>5</v>
      </c>
      <c r="T6" s="42" t="s">
        <v>5</v>
      </c>
      <c r="U6" s="42" t="s">
        <v>5</v>
      </c>
      <c r="V6" s="42" t="s">
        <v>5</v>
      </c>
      <c r="W6" s="42" t="s">
        <v>5</v>
      </c>
      <c r="X6" s="42" t="s">
        <v>5</v>
      </c>
      <c r="Y6" s="42" t="s">
        <v>5</v>
      </c>
      <c r="Z6" s="42" t="s">
        <v>5</v>
      </c>
      <c r="AA6" s="42" t="s">
        <v>5</v>
      </c>
      <c r="AB6" s="527"/>
    </row>
    <row r="7" spans="1:28" ht="15" customHeight="1">
      <c r="A7" s="521"/>
      <c r="B7" s="319"/>
      <c r="C7" s="320"/>
      <c r="D7" s="320"/>
      <c r="E7" s="321"/>
      <c r="F7" s="555"/>
      <c r="G7" s="43" t="s">
        <v>73</v>
      </c>
      <c r="H7" s="28" t="s">
        <v>74</v>
      </c>
      <c r="I7" s="28" t="s">
        <v>74</v>
      </c>
      <c r="J7" s="28" t="s">
        <v>74</v>
      </c>
      <c r="K7" s="28" t="s">
        <v>74</v>
      </c>
      <c r="L7" s="28" t="s">
        <v>74</v>
      </c>
      <c r="M7" s="28" t="s">
        <v>74</v>
      </c>
      <c r="N7" s="28" t="s">
        <v>74</v>
      </c>
      <c r="O7" s="28" t="s">
        <v>74</v>
      </c>
      <c r="P7" s="28" t="s">
        <v>74</v>
      </c>
      <c r="Q7" s="28" t="s">
        <v>74</v>
      </c>
      <c r="R7" s="28" t="s">
        <v>72</v>
      </c>
      <c r="S7" s="28" t="s">
        <v>72</v>
      </c>
      <c r="T7" s="28" t="s">
        <v>72</v>
      </c>
      <c r="U7" s="28" t="s">
        <v>72</v>
      </c>
      <c r="V7" s="28" t="s">
        <v>72</v>
      </c>
      <c r="W7" s="28" t="s">
        <v>72</v>
      </c>
      <c r="X7" s="28" t="s">
        <v>72</v>
      </c>
      <c r="Y7" s="28" t="s">
        <v>72</v>
      </c>
      <c r="Z7" s="28" t="s">
        <v>72</v>
      </c>
      <c r="AA7" s="28" t="s">
        <v>72</v>
      </c>
      <c r="AB7" s="530"/>
    </row>
    <row r="8" spans="1:28">
      <c r="A8" s="44">
        <v>1</v>
      </c>
      <c r="B8" s="45" t="s">
        <v>80</v>
      </c>
      <c r="C8" s="46"/>
      <c r="D8" s="46"/>
      <c r="E8" s="46"/>
      <c r="F8" s="47"/>
      <c r="G8" s="48"/>
      <c r="H8" s="47"/>
      <c r="I8" s="46"/>
      <c r="J8" s="47"/>
      <c r="K8" s="46"/>
      <c r="L8" s="47"/>
      <c r="M8" s="46"/>
      <c r="N8" s="47"/>
      <c r="O8" s="46"/>
      <c r="P8" s="47"/>
      <c r="Q8" s="49"/>
      <c r="R8" s="50"/>
      <c r="S8" s="50"/>
      <c r="T8" s="51"/>
      <c r="U8" s="50"/>
      <c r="V8" s="51"/>
      <c r="W8" s="50"/>
      <c r="X8" s="51"/>
      <c r="Y8" s="50"/>
      <c r="Z8" s="51"/>
      <c r="AA8" s="50"/>
      <c r="AB8" s="44">
        <f>A8</f>
        <v>1</v>
      </c>
    </row>
    <row r="9" spans="1:28">
      <c r="A9" s="44">
        <f>A8+1</f>
        <v>2</v>
      </c>
      <c r="B9" s="45"/>
      <c r="C9" s="46" t="s">
        <v>81</v>
      </c>
      <c r="D9" s="46"/>
      <c r="E9" s="46"/>
      <c r="F9" s="47" t="s">
        <v>82</v>
      </c>
      <c r="G9" s="52"/>
      <c r="H9" s="53">
        <v>12</v>
      </c>
      <c r="I9" s="54">
        <v>12</v>
      </c>
      <c r="J9" s="53">
        <v>12</v>
      </c>
      <c r="K9" s="54">
        <v>12</v>
      </c>
      <c r="L9" s="53">
        <v>12</v>
      </c>
      <c r="M9" s="54">
        <v>12</v>
      </c>
      <c r="N9" s="53">
        <v>12</v>
      </c>
      <c r="O9" s="54">
        <v>12</v>
      </c>
      <c r="P9" s="53">
        <v>12</v>
      </c>
      <c r="Q9" s="55">
        <v>12</v>
      </c>
      <c r="R9" s="50">
        <f>$G9*H9</f>
        <v>0</v>
      </c>
      <c r="S9" s="50">
        <f t="shared" ref="S9:AA24" si="2">$G9*I9</f>
        <v>0</v>
      </c>
      <c r="T9" s="50">
        <f t="shared" si="2"/>
        <v>0</v>
      </c>
      <c r="U9" s="50">
        <f t="shared" si="2"/>
        <v>0</v>
      </c>
      <c r="V9" s="50">
        <f t="shared" si="2"/>
        <v>0</v>
      </c>
      <c r="W9" s="50">
        <f t="shared" si="2"/>
        <v>0</v>
      </c>
      <c r="X9" s="50">
        <f t="shared" si="2"/>
        <v>0</v>
      </c>
      <c r="Y9" s="50">
        <f t="shared" si="2"/>
        <v>0</v>
      </c>
      <c r="Z9" s="50">
        <f t="shared" si="2"/>
        <v>0</v>
      </c>
      <c r="AA9" s="50">
        <f t="shared" si="2"/>
        <v>0</v>
      </c>
      <c r="AB9" s="44">
        <f t="shared" ref="AB9:AB60" si="3">A9</f>
        <v>2</v>
      </c>
    </row>
    <row r="10" spans="1:28">
      <c r="A10" s="44">
        <f t="shared" ref="A10:A60" si="4">A9+1</f>
        <v>3</v>
      </c>
      <c r="B10" s="45"/>
      <c r="C10" s="46" t="s">
        <v>83</v>
      </c>
      <c r="D10" s="46"/>
      <c r="E10" s="46"/>
      <c r="F10" s="47" t="s">
        <v>84</v>
      </c>
      <c r="G10" s="52"/>
      <c r="H10" s="53">
        <v>12</v>
      </c>
      <c r="I10" s="54">
        <v>12</v>
      </c>
      <c r="J10" s="53">
        <v>12</v>
      </c>
      <c r="K10" s="54">
        <v>12</v>
      </c>
      <c r="L10" s="53">
        <v>12</v>
      </c>
      <c r="M10" s="54">
        <v>12</v>
      </c>
      <c r="N10" s="53">
        <v>12</v>
      </c>
      <c r="O10" s="54">
        <v>12</v>
      </c>
      <c r="P10" s="53">
        <v>12</v>
      </c>
      <c r="Q10" s="55">
        <v>12</v>
      </c>
      <c r="R10" s="50">
        <f t="shared" ref="R10:AA26" si="5">$G10*H10</f>
        <v>0</v>
      </c>
      <c r="S10" s="50">
        <f t="shared" si="2"/>
        <v>0</v>
      </c>
      <c r="T10" s="50">
        <f t="shared" si="2"/>
        <v>0</v>
      </c>
      <c r="U10" s="50">
        <f t="shared" si="2"/>
        <v>0</v>
      </c>
      <c r="V10" s="50">
        <f t="shared" si="2"/>
        <v>0</v>
      </c>
      <c r="W10" s="50">
        <f t="shared" si="2"/>
        <v>0</v>
      </c>
      <c r="X10" s="50">
        <f t="shared" si="2"/>
        <v>0</v>
      </c>
      <c r="Y10" s="50">
        <f t="shared" si="2"/>
        <v>0</v>
      </c>
      <c r="Z10" s="50">
        <f t="shared" si="2"/>
        <v>0</v>
      </c>
      <c r="AA10" s="50">
        <f t="shared" si="2"/>
        <v>0</v>
      </c>
      <c r="AB10" s="44">
        <f t="shared" si="3"/>
        <v>3</v>
      </c>
    </row>
    <row r="11" spans="1:28">
      <c r="A11" s="44">
        <f t="shared" si="4"/>
        <v>4</v>
      </c>
      <c r="B11" s="45"/>
      <c r="C11" s="46" t="s">
        <v>85</v>
      </c>
      <c r="D11" s="46"/>
      <c r="E11" s="46"/>
      <c r="F11" s="47" t="s">
        <v>86</v>
      </c>
      <c r="G11" s="52"/>
      <c r="H11" s="53">
        <v>12</v>
      </c>
      <c r="I11" s="54">
        <v>12</v>
      </c>
      <c r="J11" s="53">
        <v>12</v>
      </c>
      <c r="K11" s="54">
        <v>12</v>
      </c>
      <c r="L11" s="53">
        <v>12</v>
      </c>
      <c r="M11" s="54">
        <v>12</v>
      </c>
      <c r="N11" s="53">
        <v>12</v>
      </c>
      <c r="O11" s="54">
        <v>12</v>
      </c>
      <c r="P11" s="53">
        <v>12</v>
      </c>
      <c r="Q11" s="55">
        <v>12</v>
      </c>
      <c r="R11" s="50">
        <f t="shared" si="5"/>
        <v>0</v>
      </c>
      <c r="S11" s="50">
        <f t="shared" si="2"/>
        <v>0</v>
      </c>
      <c r="T11" s="50">
        <f t="shared" si="2"/>
        <v>0</v>
      </c>
      <c r="U11" s="50">
        <f t="shared" si="2"/>
        <v>0</v>
      </c>
      <c r="V11" s="50">
        <f t="shared" si="2"/>
        <v>0</v>
      </c>
      <c r="W11" s="50">
        <f t="shared" si="2"/>
        <v>0</v>
      </c>
      <c r="X11" s="50">
        <f t="shared" si="2"/>
        <v>0</v>
      </c>
      <c r="Y11" s="50">
        <f t="shared" si="2"/>
        <v>0</v>
      </c>
      <c r="Z11" s="50">
        <f t="shared" si="2"/>
        <v>0</v>
      </c>
      <c r="AA11" s="50">
        <f t="shared" si="2"/>
        <v>0</v>
      </c>
      <c r="AB11" s="44">
        <f t="shared" si="3"/>
        <v>4</v>
      </c>
    </row>
    <row r="12" spans="1:28">
      <c r="A12" s="44">
        <f t="shared" si="4"/>
        <v>5</v>
      </c>
      <c r="B12" s="45"/>
      <c r="C12" s="46" t="s">
        <v>87</v>
      </c>
      <c r="D12" s="46"/>
      <c r="E12" s="46"/>
      <c r="F12" s="47" t="s">
        <v>88</v>
      </c>
      <c r="G12" s="52"/>
      <c r="H12" s="53">
        <v>12</v>
      </c>
      <c r="I12" s="54">
        <v>12</v>
      </c>
      <c r="J12" s="53">
        <v>12</v>
      </c>
      <c r="K12" s="54">
        <v>12</v>
      </c>
      <c r="L12" s="53">
        <v>12</v>
      </c>
      <c r="M12" s="54">
        <v>12</v>
      </c>
      <c r="N12" s="53">
        <v>12</v>
      </c>
      <c r="O12" s="54">
        <v>12</v>
      </c>
      <c r="P12" s="53">
        <v>12</v>
      </c>
      <c r="Q12" s="55">
        <v>12</v>
      </c>
      <c r="R12" s="50">
        <f t="shared" si="5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  <c r="W12" s="50">
        <f t="shared" si="2"/>
        <v>0</v>
      </c>
      <c r="X12" s="50">
        <f t="shared" si="2"/>
        <v>0</v>
      </c>
      <c r="Y12" s="50">
        <f t="shared" si="2"/>
        <v>0</v>
      </c>
      <c r="Z12" s="50">
        <f t="shared" si="2"/>
        <v>0</v>
      </c>
      <c r="AA12" s="50">
        <f t="shared" si="2"/>
        <v>0</v>
      </c>
      <c r="AB12" s="44">
        <f t="shared" si="3"/>
        <v>5</v>
      </c>
    </row>
    <row r="13" spans="1:28">
      <c r="A13" s="44">
        <f t="shared" si="4"/>
        <v>6</v>
      </c>
      <c r="B13" s="45"/>
      <c r="C13" s="46" t="s">
        <v>89</v>
      </c>
      <c r="D13" s="46"/>
      <c r="E13" s="46"/>
      <c r="F13" s="47" t="s">
        <v>90</v>
      </c>
      <c r="G13" s="52"/>
      <c r="H13" s="53">
        <v>12</v>
      </c>
      <c r="I13" s="54">
        <v>12</v>
      </c>
      <c r="J13" s="53">
        <v>12</v>
      </c>
      <c r="K13" s="54">
        <v>12</v>
      </c>
      <c r="L13" s="53">
        <v>12</v>
      </c>
      <c r="M13" s="54">
        <v>12</v>
      </c>
      <c r="N13" s="53">
        <v>12</v>
      </c>
      <c r="O13" s="54">
        <v>12</v>
      </c>
      <c r="P13" s="53">
        <v>12</v>
      </c>
      <c r="Q13" s="55">
        <v>12</v>
      </c>
      <c r="R13" s="50">
        <f t="shared" si="5"/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44">
        <f t="shared" si="3"/>
        <v>6</v>
      </c>
    </row>
    <row r="14" spans="1:28">
      <c r="A14" s="44">
        <f t="shared" si="4"/>
        <v>7</v>
      </c>
      <c r="B14" s="45"/>
      <c r="C14" s="46" t="s">
        <v>91</v>
      </c>
      <c r="D14" s="46"/>
      <c r="E14" s="46"/>
      <c r="F14" s="47" t="s">
        <v>92</v>
      </c>
      <c r="G14" s="52"/>
      <c r="H14" s="53">
        <v>12</v>
      </c>
      <c r="I14" s="54">
        <v>12</v>
      </c>
      <c r="J14" s="53">
        <v>12</v>
      </c>
      <c r="K14" s="54">
        <v>12</v>
      </c>
      <c r="L14" s="53">
        <v>12</v>
      </c>
      <c r="M14" s="54">
        <v>12</v>
      </c>
      <c r="N14" s="53">
        <v>12</v>
      </c>
      <c r="O14" s="54">
        <v>12</v>
      </c>
      <c r="P14" s="53">
        <v>12</v>
      </c>
      <c r="Q14" s="55">
        <v>12</v>
      </c>
      <c r="R14" s="50">
        <f t="shared" si="5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0</v>
      </c>
      <c r="Z14" s="50">
        <f t="shared" si="2"/>
        <v>0</v>
      </c>
      <c r="AA14" s="50">
        <f t="shared" si="2"/>
        <v>0</v>
      </c>
      <c r="AB14" s="44">
        <f t="shared" si="3"/>
        <v>7</v>
      </c>
    </row>
    <row r="15" spans="1:28">
      <c r="A15" s="44">
        <f t="shared" si="4"/>
        <v>8</v>
      </c>
      <c r="B15" s="45"/>
      <c r="C15" s="46" t="s">
        <v>93</v>
      </c>
      <c r="D15" s="46"/>
      <c r="E15" s="46"/>
      <c r="F15" s="47" t="s">
        <v>94</v>
      </c>
      <c r="G15" s="52"/>
      <c r="H15" s="53">
        <v>12</v>
      </c>
      <c r="I15" s="54">
        <v>12</v>
      </c>
      <c r="J15" s="53">
        <v>12</v>
      </c>
      <c r="K15" s="54">
        <v>12</v>
      </c>
      <c r="L15" s="53">
        <v>12</v>
      </c>
      <c r="M15" s="54">
        <v>12</v>
      </c>
      <c r="N15" s="53">
        <v>12</v>
      </c>
      <c r="O15" s="54">
        <v>12</v>
      </c>
      <c r="P15" s="53">
        <v>12</v>
      </c>
      <c r="Q15" s="55">
        <v>12</v>
      </c>
      <c r="R15" s="50">
        <f t="shared" si="5"/>
        <v>0</v>
      </c>
      <c r="S15" s="50">
        <f t="shared" si="2"/>
        <v>0</v>
      </c>
      <c r="T15" s="50">
        <f t="shared" si="2"/>
        <v>0</v>
      </c>
      <c r="U15" s="50">
        <f t="shared" si="2"/>
        <v>0</v>
      </c>
      <c r="V15" s="50">
        <f t="shared" si="2"/>
        <v>0</v>
      </c>
      <c r="W15" s="50">
        <f t="shared" si="2"/>
        <v>0</v>
      </c>
      <c r="X15" s="50">
        <f t="shared" si="2"/>
        <v>0</v>
      </c>
      <c r="Y15" s="50">
        <f t="shared" si="2"/>
        <v>0</v>
      </c>
      <c r="Z15" s="50">
        <f t="shared" si="2"/>
        <v>0</v>
      </c>
      <c r="AA15" s="50">
        <f t="shared" si="2"/>
        <v>0</v>
      </c>
      <c r="AB15" s="44">
        <f t="shared" si="3"/>
        <v>8</v>
      </c>
    </row>
    <row r="16" spans="1:28">
      <c r="A16" s="44">
        <f t="shared" si="4"/>
        <v>9</v>
      </c>
      <c r="B16" s="45"/>
      <c r="C16" s="46" t="s">
        <v>95</v>
      </c>
      <c r="D16" s="46"/>
      <c r="E16" s="46"/>
      <c r="F16" s="47" t="s">
        <v>96</v>
      </c>
      <c r="G16" s="52"/>
      <c r="H16" s="53">
        <v>12</v>
      </c>
      <c r="I16" s="54">
        <v>12</v>
      </c>
      <c r="J16" s="53">
        <v>12</v>
      </c>
      <c r="K16" s="54">
        <v>12</v>
      </c>
      <c r="L16" s="53">
        <v>12</v>
      </c>
      <c r="M16" s="54">
        <v>12</v>
      </c>
      <c r="N16" s="53">
        <v>12</v>
      </c>
      <c r="O16" s="54">
        <v>12</v>
      </c>
      <c r="P16" s="53">
        <v>12</v>
      </c>
      <c r="Q16" s="55">
        <v>12</v>
      </c>
      <c r="R16" s="50">
        <f t="shared" si="5"/>
        <v>0</v>
      </c>
      <c r="S16" s="50">
        <f t="shared" si="2"/>
        <v>0</v>
      </c>
      <c r="T16" s="50">
        <f t="shared" si="2"/>
        <v>0</v>
      </c>
      <c r="U16" s="50">
        <f t="shared" si="2"/>
        <v>0</v>
      </c>
      <c r="V16" s="50">
        <f t="shared" si="2"/>
        <v>0</v>
      </c>
      <c r="W16" s="50">
        <f t="shared" si="2"/>
        <v>0</v>
      </c>
      <c r="X16" s="50">
        <f t="shared" si="2"/>
        <v>0</v>
      </c>
      <c r="Y16" s="50">
        <f t="shared" si="2"/>
        <v>0</v>
      </c>
      <c r="Z16" s="50">
        <f t="shared" si="2"/>
        <v>0</v>
      </c>
      <c r="AA16" s="50">
        <f t="shared" si="2"/>
        <v>0</v>
      </c>
      <c r="AB16" s="44">
        <f t="shared" si="3"/>
        <v>9</v>
      </c>
    </row>
    <row r="17" spans="1:28">
      <c r="A17" s="44">
        <f t="shared" si="4"/>
        <v>10</v>
      </c>
      <c r="B17" s="45"/>
      <c r="C17" s="46" t="s">
        <v>97</v>
      </c>
      <c r="D17" s="46"/>
      <c r="E17" s="46"/>
      <c r="F17" s="47" t="s">
        <v>98</v>
      </c>
      <c r="G17" s="52"/>
      <c r="H17" s="53">
        <v>12</v>
      </c>
      <c r="I17" s="54">
        <v>12</v>
      </c>
      <c r="J17" s="53">
        <v>12</v>
      </c>
      <c r="K17" s="54">
        <v>12</v>
      </c>
      <c r="L17" s="53">
        <v>12</v>
      </c>
      <c r="M17" s="54">
        <v>12</v>
      </c>
      <c r="N17" s="53">
        <v>12</v>
      </c>
      <c r="O17" s="54">
        <v>12</v>
      </c>
      <c r="P17" s="53">
        <v>12</v>
      </c>
      <c r="Q17" s="55">
        <v>12</v>
      </c>
      <c r="R17" s="50">
        <f t="shared" si="5"/>
        <v>0</v>
      </c>
      <c r="S17" s="50">
        <f t="shared" si="2"/>
        <v>0</v>
      </c>
      <c r="T17" s="50">
        <f t="shared" si="2"/>
        <v>0</v>
      </c>
      <c r="U17" s="50">
        <f t="shared" si="2"/>
        <v>0</v>
      </c>
      <c r="V17" s="50">
        <f t="shared" si="2"/>
        <v>0</v>
      </c>
      <c r="W17" s="50">
        <f t="shared" si="2"/>
        <v>0</v>
      </c>
      <c r="X17" s="50">
        <f t="shared" si="2"/>
        <v>0</v>
      </c>
      <c r="Y17" s="50">
        <f t="shared" si="2"/>
        <v>0</v>
      </c>
      <c r="Z17" s="50">
        <f t="shared" si="2"/>
        <v>0</v>
      </c>
      <c r="AA17" s="50">
        <f t="shared" si="2"/>
        <v>0</v>
      </c>
      <c r="AB17" s="44">
        <f t="shared" si="3"/>
        <v>10</v>
      </c>
    </row>
    <row r="18" spans="1:28">
      <c r="A18" s="44">
        <f t="shared" si="4"/>
        <v>11</v>
      </c>
      <c r="B18" s="45"/>
      <c r="C18" s="46" t="s">
        <v>99</v>
      </c>
      <c r="D18" s="46"/>
      <c r="E18" s="46"/>
      <c r="F18" s="47" t="s">
        <v>100</v>
      </c>
      <c r="G18" s="52"/>
      <c r="H18" s="53">
        <v>12</v>
      </c>
      <c r="I18" s="54">
        <v>12</v>
      </c>
      <c r="J18" s="53">
        <v>12</v>
      </c>
      <c r="K18" s="54">
        <v>12</v>
      </c>
      <c r="L18" s="53">
        <v>12</v>
      </c>
      <c r="M18" s="54">
        <v>12</v>
      </c>
      <c r="N18" s="53">
        <v>12</v>
      </c>
      <c r="O18" s="54">
        <v>12</v>
      </c>
      <c r="P18" s="53">
        <v>12</v>
      </c>
      <c r="Q18" s="55">
        <v>12</v>
      </c>
      <c r="R18" s="50">
        <f t="shared" si="5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44">
        <f t="shared" si="3"/>
        <v>11</v>
      </c>
    </row>
    <row r="19" spans="1:28">
      <c r="A19" s="44">
        <f t="shared" si="4"/>
        <v>12</v>
      </c>
      <c r="B19" s="45"/>
      <c r="C19" s="46" t="s">
        <v>101</v>
      </c>
      <c r="D19" s="46"/>
      <c r="E19" s="46"/>
      <c r="F19" s="47" t="s">
        <v>102</v>
      </c>
      <c r="G19" s="52"/>
      <c r="H19" s="53">
        <v>12</v>
      </c>
      <c r="I19" s="54">
        <v>12</v>
      </c>
      <c r="J19" s="53">
        <v>12</v>
      </c>
      <c r="K19" s="54">
        <v>12</v>
      </c>
      <c r="L19" s="53">
        <v>12</v>
      </c>
      <c r="M19" s="54">
        <v>12</v>
      </c>
      <c r="N19" s="53">
        <v>12</v>
      </c>
      <c r="O19" s="54">
        <v>12</v>
      </c>
      <c r="P19" s="53">
        <v>12</v>
      </c>
      <c r="Q19" s="55">
        <v>12</v>
      </c>
      <c r="R19" s="50">
        <f t="shared" si="5"/>
        <v>0</v>
      </c>
      <c r="S19" s="50">
        <f t="shared" si="2"/>
        <v>0</v>
      </c>
      <c r="T19" s="50">
        <f t="shared" si="2"/>
        <v>0</v>
      </c>
      <c r="U19" s="50">
        <f t="shared" si="2"/>
        <v>0</v>
      </c>
      <c r="V19" s="50">
        <f t="shared" si="2"/>
        <v>0</v>
      </c>
      <c r="W19" s="50">
        <f t="shared" si="2"/>
        <v>0</v>
      </c>
      <c r="X19" s="50">
        <f t="shared" si="2"/>
        <v>0</v>
      </c>
      <c r="Y19" s="50">
        <f t="shared" si="2"/>
        <v>0</v>
      </c>
      <c r="Z19" s="50">
        <f t="shared" si="2"/>
        <v>0</v>
      </c>
      <c r="AA19" s="50">
        <f t="shared" si="2"/>
        <v>0</v>
      </c>
      <c r="AB19" s="44">
        <f t="shared" si="3"/>
        <v>12</v>
      </c>
    </row>
    <row r="20" spans="1:28">
      <c r="A20" s="44">
        <f t="shared" si="4"/>
        <v>13</v>
      </c>
      <c r="B20" s="45"/>
      <c r="C20" s="46" t="s">
        <v>103</v>
      </c>
      <c r="D20" s="46"/>
      <c r="E20" s="46"/>
      <c r="F20" s="47" t="s">
        <v>104</v>
      </c>
      <c r="G20" s="52"/>
      <c r="H20" s="53">
        <v>12</v>
      </c>
      <c r="I20" s="54">
        <v>12</v>
      </c>
      <c r="J20" s="53">
        <v>12</v>
      </c>
      <c r="K20" s="54">
        <v>12</v>
      </c>
      <c r="L20" s="53">
        <v>12</v>
      </c>
      <c r="M20" s="54">
        <v>12</v>
      </c>
      <c r="N20" s="53">
        <v>12</v>
      </c>
      <c r="O20" s="54">
        <v>12</v>
      </c>
      <c r="P20" s="53">
        <v>12</v>
      </c>
      <c r="Q20" s="55">
        <v>12</v>
      </c>
      <c r="R20" s="50">
        <f t="shared" si="5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 t="shared" si="2"/>
        <v>0</v>
      </c>
      <c r="AA20" s="50">
        <f t="shared" si="2"/>
        <v>0</v>
      </c>
      <c r="AB20" s="44">
        <f t="shared" si="3"/>
        <v>13</v>
      </c>
    </row>
    <row r="21" spans="1:28">
      <c r="A21" s="44">
        <f t="shared" si="4"/>
        <v>14</v>
      </c>
      <c r="B21" s="45"/>
      <c r="C21" s="46" t="s">
        <v>105</v>
      </c>
      <c r="D21" s="46"/>
      <c r="E21" s="46"/>
      <c r="F21" s="47" t="s">
        <v>106</v>
      </c>
      <c r="G21" s="52"/>
      <c r="H21" s="53">
        <v>12</v>
      </c>
      <c r="I21" s="54">
        <v>12</v>
      </c>
      <c r="J21" s="53">
        <v>12</v>
      </c>
      <c r="K21" s="54">
        <v>12</v>
      </c>
      <c r="L21" s="53">
        <v>12</v>
      </c>
      <c r="M21" s="54">
        <v>12</v>
      </c>
      <c r="N21" s="53">
        <v>12</v>
      </c>
      <c r="O21" s="54">
        <v>12</v>
      </c>
      <c r="P21" s="53">
        <v>12</v>
      </c>
      <c r="Q21" s="55">
        <v>12</v>
      </c>
      <c r="R21" s="50">
        <f t="shared" si="5"/>
        <v>0</v>
      </c>
      <c r="S21" s="50">
        <f t="shared" si="2"/>
        <v>0</v>
      </c>
      <c r="T21" s="50">
        <f t="shared" si="2"/>
        <v>0</v>
      </c>
      <c r="U21" s="50">
        <f t="shared" si="2"/>
        <v>0</v>
      </c>
      <c r="V21" s="50">
        <f t="shared" si="2"/>
        <v>0</v>
      </c>
      <c r="W21" s="50">
        <f t="shared" si="2"/>
        <v>0</v>
      </c>
      <c r="X21" s="50">
        <f t="shared" si="2"/>
        <v>0</v>
      </c>
      <c r="Y21" s="50">
        <f t="shared" si="2"/>
        <v>0</v>
      </c>
      <c r="Z21" s="50">
        <f t="shared" si="2"/>
        <v>0</v>
      </c>
      <c r="AA21" s="50">
        <f t="shared" si="2"/>
        <v>0</v>
      </c>
      <c r="AB21" s="44">
        <f t="shared" si="3"/>
        <v>14</v>
      </c>
    </row>
    <row r="22" spans="1:28">
      <c r="A22" s="44">
        <f t="shared" si="4"/>
        <v>15</v>
      </c>
      <c r="B22" s="45"/>
      <c r="C22" s="46" t="s">
        <v>107</v>
      </c>
      <c r="D22" s="46"/>
      <c r="E22" s="46"/>
      <c r="F22" s="47" t="s">
        <v>108</v>
      </c>
      <c r="G22" s="52"/>
      <c r="H22" s="53">
        <v>12</v>
      </c>
      <c r="I22" s="54">
        <v>12</v>
      </c>
      <c r="J22" s="53">
        <v>12</v>
      </c>
      <c r="K22" s="54">
        <v>12</v>
      </c>
      <c r="L22" s="53">
        <v>12</v>
      </c>
      <c r="M22" s="54">
        <v>12</v>
      </c>
      <c r="N22" s="53">
        <v>12</v>
      </c>
      <c r="O22" s="54">
        <v>12</v>
      </c>
      <c r="P22" s="53">
        <v>12</v>
      </c>
      <c r="Q22" s="55">
        <v>12</v>
      </c>
      <c r="R22" s="50">
        <f t="shared" si="5"/>
        <v>0</v>
      </c>
      <c r="S22" s="50">
        <f t="shared" si="2"/>
        <v>0</v>
      </c>
      <c r="T22" s="50">
        <f t="shared" si="2"/>
        <v>0</v>
      </c>
      <c r="U22" s="50">
        <f t="shared" si="2"/>
        <v>0</v>
      </c>
      <c r="V22" s="50">
        <f t="shared" si="2"/>
        <v>0</v>
      </c>
      <c r="W22" s="50">
        <f t="shared" si="2"/>
        <v>0</v>
      </c>
      <c r="X22" s="50">
        <f t="shared" si="2"/>
        <v>0</v>
      </c>
      <c r="Y22" s="50">
        <f t="shared" si="2"/>
        <v>0</v>
      </c>
      <c r="Z22" s="50">
        <f t="shared" si="2"/>
        <v>0</v>
      </c>
      <c r="AA22" s="50">
        <f t="shared" si="2"/>
        <v>0</v>
      </c>
      <c r="AB22" s="44">
        <f t="shared" si="3"/>
        <v>15</v>
      </c>
    </row>
    <row r="23" spans="1:28">
      <c r="A23" s="44">
        <f t="shared" si="4"/>
        <v>16</v>
      </c>
      <c r="B23" s="45"/>
      <c r="C23" s="46" t="s">
        <v>109</v>
      </c>
      <c r="D23" s="46"/>
      <c r="E23" s="46"/>
      <c r="F23" s="47" t="s">
        <v>110</v>
      </c>
      <c r="G23" s="52"/>
      <c r="H23" s="53">
        <v>12</v>
      </c>
      <c r="I23" s="54">
        <v>12</v>
      </c>
      <c r="J23" s="53">
        <v>12</v>
      </c>
      <c r="K23" s="54">
        <v>12</v>
      </c>
      <c r="L23" s="53">
        <v>12</v>
      </c>
      <c r="M23" s="54">
        <v>12</v>
      </c>
      <c r="N23" s="53">
        <v>12</v>
      </c>
      <c r="O23" s="54">
        <v>12</v>
      </c>
      <c r="P23" s="53">
        <v>12</v>
      </c>
      <c r="Q23" s="55">
        <v>12</v>
      </c>
      <c r="R23" s="50">
        <f t="shared" si="5"/>
        <v>0</v>
      </c>
      <c r="S23" s="50">
        <f t="shared" si="2"/>
        <v>0</v>
      </c>
      <c r="T23" s="50">
        <f t="shared" si="2"/>
        <v>0</v>
      </c>
      <c r="U23" s="50">
        <f t="shared" si="2"/>
        <v>0</v>
      </c>
      <c r="V23" s="50">
        <f t="shared" si="2"/>
        <v>0</v>
      </c>
      <c r="W23" s="50">
        <f t="shared" si="2"/>
        <v>0</v>
      </c>
      <c r="X23" s="50">
        <f t="shared" si="2"/>
        <v>0</v>
      </c>
      <c r="Y23" s="50">
        <f t="shared" si="2"/>
        <v>0</v>
      </c>
      <c r="Z23" s="50">
        <f t="shared" si="2"/>
        <v>0</v>
      </c>
      <c r="AA23" s="50">
        <f t="shared" si="2"/>
        <v>0</v>
      </c>
      <c r="AB23" s="44">
        <f t="shared" si="3"/>
        <v>16</v>
      </c>
    </row>
    <row r="24" spans="1:28">
      <c r="A24" s="44">
        <f t="shared" si="4"/>
        <v>17</v>
      </c>
      <c r="B24" s="45"/>
      <c r="C24" s="46" t="s">
        <v>111</v>
      </c>
      <c r="D24" s="46"/>
      <c r="E24" s="46"/>
      <c r="F24" s="47" t="s">
        <v>112</v>
      </c>
      <c r="G24" s="52"/>
      <c r="H24" s="53">
        <v>12</v>
      </c>
      <c r="I24" s="54">
        <v>12</v>
      </c>
      <c r="J24" s="53">
        <v>12</v>
      </c>
      <c r="K24" s="54">
        <v>12</v>
      </c>
      <c r="L24" s="53">
        <v>12</v>
      </c>
      <c r="M24" s="54">
        <v>12</v>
      </c>
      <c r="N24" s="53">
        <v>12</v>
      </c>
      <c r="O24" s="54">
        <v>12</v>
      </c>
      <c r="P24" s="53">
        <v>12</v>
      </c>
      <c r="Q24" s="55">
        <v>12</v>
      </c>
      <c r="R24" s="50">
        <f t="shared" si="5"/>
        <v>0</v>
      </c>
      <c r="S24" s="50">
        <f t="shared" si="2"/>
        <v>0</v>
      </c>
      <c r="T24" s="50">
        <f t="shared" si="2"/>
        <v>0</v>
      </c>
      <c r="U24" s="50">
        <f t="shared" si="2"/>
        <v>0</v>
      </c>
      <c r="V24" s="50">
        <f t="shared" si="2"/>
        <v>0</v>
      </c>
      <c r="W24" s="50">
        <f t="shared" si="2"/>
        <v>0</v>
      </c>
      <c r="X24" s="50">
        <f t="shared" si="2"/>
        <v>0</v>
      </c>
      <c r="Y24" s="50">
        <f t="shared" si="2"/>
        <v>0</v>
      </c>
      <c r="Z24" s="50">
        <f t="shared" si="2"/>
        <v>0</v>
      </c>
      <c r="AA24" s="50">
        <f t="shared" si="2"/>
        <v>0</v>
      </c>
      <c r="AB24" s="44">
        <f t="shared" si="3"/>
        <v>17</v>
      </c>
    </row>
    <row r="25" spans="1:28">
      <c r="A25" s="44">
        <f t="shared" si="4"/>
        <v>18</v>
      </c>
      <c r="B25" s="45"/>
      <c r="C25" s="558" t="s">
        <v>113</v>
      </c>
      <c r="D25" s="558"/>
      <c r="E25" s="559"/>
      <c r="F25" s="47"/>
      <c r="G25" s="52"/>
      <c r="H25" s="53">
        <v>12</v>
      </c>
      <c r="I25" s="54">
        <v>12</v>
      </c>
      <c r="J25" s="53">
        <v>12</v>
      </c>
      <c r="K25" s="54">
        <v>12</v>
      </c>
      <c r="L25" s="53">
        <v>12</v>
      </c>
      <c r="M25" s="54">
        <v>12</v>
      </c>
      <c r="N25" s="53">
        <v>12</v>
      </c>
      <c r="O25" s="54">
        <v>12</v>
      </c>
      <c r="P25" s="53">
        <v>12</v>
      </c>
      <c r="Q25" s="55">
        <v>12</v>
      </c>
      <c r="R25" s="50">
        <f t="shared" si="5"/>
        <v>0</v>
      </c>
      <c r="S25" s="50">
        <f t="shared" si="5"/>
        <v>0</v>
      </c>
      <c r="T25" s="50">
        <f t="shared" si="5"/>
        <v>0</v>
      </c>
      <c r="U25" s="50">
        <f t="shared" si="5"/>
        <v>0</v>
      </c>
      <c r="V25" s="50">
        <f t="shared" si="5"/>
        <v>0</v>
      </c>
      <c r="W25" s="50">
        <f t="shared" si="5"/>
        <v>0</v>
      </c>
      <c r="X25" s="50">
        <f t="shared" si="5"/>
        <v>0</v>
      </c>
      <c r="Y25" s="50">
        <f t="shared" si="5"/>
        <v>0</v>
      </c>
      <c r="Z25" s="50">
        <f t="shared" si="5"/>
        <v>0</v>
      </c>
      <c r="AA25" s="50">
        <f t="shared" si="5"/>
        <v>0</v>
      </c>
      <c r="AB25" s="44">
        <f t="shared" si="3"/>
        <v>18</v>
      </c>
    </row>
    <row r="26" spans="1:28">
      <c r="A26" s="44">
        <f t="shared" si="4"/>
        <v>19</v>
      </c>
      <c r="B26" s="45"/>
      <c r="C26" s="558" t="s">
        <v>113</v>
      </c>
      <c r="D26" s="558"/>
      <c r="E26" s="559"/>
      <c r="F26" s="47"/>
      <c r="G26" s="52"/>
      <c r="H26" s="53">
        <v>12</v>
      </c>
      <c r="I26" s="54">
        <v>12</v>
      </c>
      <c r="J26" s="53">
        <v>12</v>
      </c>
      <c r="K26" s="54">
        <v>12</v>
      </c>
      <c r="L26" s="53">
        <v>12</v>
      </c>
      <c r="M26" s="54">
        <v>12</v>
      </c>
      <c r="N26" s="53">
        <v>12</v>
      </c>
      <c r="O26" s="54">
        <v>12</v>
      </c>
      <c r="P26" s="53">
        <v>12</v>
      </c>
      <c r="Q26" s="55">
        <v>12</v>
      </c>
      <c r="R26" s="50">
        <f t="shared" si="5"/>
        <v>0</v>
      </c>
      <c r="S26" s="50">
        <f t="shared" si="5"/>
        <v>0</v>
      </c>
      <c r="T26" s="50">
        <f t="shared" si="5"/>
        <v>0</v>
      </c>
      <c r="U26" s="50">
        <f t="shared" si="5"/>
        <v>0</v>
      </c>
      <c r="V26" s="50">
        <f t="shared" si="5"/>
        <v>0</v>
      </c>
      <c r="W26" s="50">
        <f t="shared" si="5"/>
        <v>0</v>
      </c>
      <c r="X26" s="50">
        <f t="shared" si="5"/>
        <v>0</v>
      </c>
      <c r="Y26" s="50">
        <f t="shared" si="5"/>
        <v>0</v>
      </c>
      <c r="Z26" s="50">
        <f t="shared" si="5"/>
        <v>0</v>
      </c>
      <c r="AA26" s="50">
        <f t="shared" si="5"/>
        <v>0</v>
      </c>
      <c r="AB26" s="44">
        <f t="shared" si="3"/>
        <v>19</v>
      </c>
    </row>
    <row r="27" spans="1:28" ht="18" customHeight="1">
      <c r="A27" s="44">
        <f t="shared" si="4"/>
        <v>20</v>
      </c>
      <c r="B27" s="45"/>
      <c r="C27" s="46"/>
      <c r="D27" s="46"/>
      <c r="E27" s="56" t="s">
        <v>114</v>
      </c>
      <c r="F27" s="47"/>
      <c r="G27" s="48"/>
      <c r="H27" s="47"/>
      <c r="I27" s="46"/>
      <c r="J27" s="47"/>
      <c r="K27" s="46"/>
      <c r="L27" s="47"/>
      <c r="M27" s="46"/>
      <c r="N27" s="47"/>
      <c r="O27" s="46"/>
      <c r="P27" s="47"/>
      <c r="Q27" s="49"/>
      <c r="R27" s="50">
        <f>SUM(R9:R26)</f>
        <v>0</v>
      </c>
      <c r="S27" s="50">
        <f t="shared" ref="S27:AA27" si="6">SUM(S9:S26)</f>
        <v>0</v>
      </c>
      <c r="T27" s="50">
        <f t="shared" si="6"/>
        <v>0</v>
      </c>
      <c r="U27" s="50">
        <f t="shared" si="6"/>
        <v>0</v>
      </c>
      <c r="V27" s="50">
        <f t="shared" si="6"/>
        <v>0</v>
      </c>
      <c r="W27" s="50">
        <f t="shared" si="6"/>
        <v>0</v>
      </c>
      <c r="X27" s="50">
        <f t="shared" si="6"/>
        <v>0</v>
      </c>
      <c r="Y27" s="50">
        <f t="shared" si="6"/>
        <v>0</v>
      </c>
      <c r="Z27" s="50">
        <f t="shared" si="6"/>
        <v>0</v>
      </c>
      <c r="AA27" s="50">
        <f t="shared" si="6"/>
        <v>0</v>
      </c>
      <c r="AB27" s="44">
        <f t="shared" si="3"/>
        <v>20</v>
      </c>
    </row>
    <row r="28" spans="1:28">
      <c r="A28" s="44">
        <f t="shared" si="4"/>
        <v>21</v>
      </c>
      <c r="B28" s="45" t="s">
        <v>115</v>
      </c>
      <c r="C28" s="46"/>
      <c r="D28" s="46"/>
      <c r="E28" s="46"/>
      <c r="F28" s="47"/>
      <c r="G28" s="48"/>
      <c r="H28" s="47"/>
      <c r="I28" s="46"/>
      <c r="J28" s="47"/>
      <c r="K28" s="46"/>
      <c r="L28" s="47"/>
      <c r="M28" s="46"/>
      <c r="N28" s="47"/>
      <c r="O28" s="46"/>
      <c r="P28" s="47"/>
      <c r="Q28" s="49"/>
      <c r="R28" s="50"/>
      <c r="S28" s="50"/>
      <c r="T28" s="51"/>
      <c r="U28" s="50"/>
      <c r="V28" s="51"/>
      <c r="W28" s="50"/>
      <c r="X28" s="51"/>
      <c r="Y28" s="50"/>
      <c r="Z28" s="51"/>
      <c r="AA28" s="50"/>
      <c r="AB28" s="44">
        <f t="shared" si="3"/>
        <v>21</v>
      </c>
    </row>
    <row r="29" spans="1:28">
      <c r="A29" s="44">
        <f t="shared" si="4"/>
        <v>22</v>
      </c>
      <c r="B29" s="45"/>
      <c r="C29" s="46" t="s">
        <v>116</v>
      </c>
      <c r="D29" s="46"/>
      <c r="E29" s="46"/>
      <c r="F29" s="47" t="s">
        <v>117</v>
      </c>
      <c r="G29" s="52"/>
      <c r="H29" s="53">
        <v>12</v>
      </c>
      <c r="I29" s="54">
        <v>12</v>
      </c>
      <c r="J29" s="53">
        <v>12</v>
      </c>
      <c r="K29" s="54">
        <v>12</v>
      </c>
      <c r="L29" s="53">
        <v>12</v>
      </c>
      <c r="M29" s="54">
        <v>12</v>
      </c>
      <c r="N29" s="53">
        <v>12</v>
      </c>
      <c r="O29" s="54">
        <v>12</v>
      </c>
      <c r="P29" s="53">
        <v>12</v>
      </c>
      <c r="Q29" s="55">
        <v>12</v>
      </c>
      <c r="R29" s="50">
        <f>$G29*H29</f>
        <v>0</v>
      </c>
      <c r="S29" s="50">
        <f t="shared" ref="S29:AA44" si="7">$G29*I29</f>
        <v>0</v>
      </c>
      <c r="T29" s="50">
        <f t="shared" si="7"/>
        <v>0</v>
      </c>
      <c r="U29" s="50">
        <f t="shared" si="7"/>
        <v>0</v>
      </c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0</v>
      </c>
      <c r="Z29" s="50">
        <f t="shared" si="7"/>
        <v>0</v>
      </c>
      <c r="AA29" s="50">
        <f t="shared" si="7"/>
        <v>0</v>
      </c>
      <c r="AB29" s="44">
        <f t="shared" si="3"/>
        <v>22</v>
      </c>
    </row>
    <row r="30" spans="1:28">
      <c r="A30" s="44">
        <f t="shared" si="4"/>
        <v>23</v>
      </c>
      <c r="B30" s="45"/>
      <c r="C30" s="46" t="s">
        <v>118</v>
      </c>
      <c r="D30" s="46"/>
      <c r="E30" s="46"/>
      <c r="F30" s="47" t="s">
        <v>119</v>
      </c>
      <c r="G30" s="52"/>
      <c r="H30" s="53">
        <v>12</v>
      </c>
      <c r="I30" s="54">
        <v>12</v>
      </c>
      <c r="J30" s="53">
        <v>12</v>
      </c>
      <c r="K30" s="54">
        <v>12</v>
      </c>
      <c r="L30" s="53">
        <v>12</v>
      </c>
      <c r="M30" s="54">
        <v>12</v>
      </c>
      <c r="N30" s="53">
        <v>12</v>
      </c>
      <c r="O30" s="54">
        <v>12</v>
      </c>
      <c r="P30" s="53">
        <v>12</v>
      </c>
      <c r="Q30" s="55">
        <v>12</v>
      </c>
      <c r="R30" s="50">
        <f t="shared" ref="R30:AA59" si="8">$G30*H30</f>
        <v>0</v>
      </c>
      <c r="S30" s="50">
        <f t="shared" si="7"/>
        <v>0</v>
      </c>
      <c r="T30" s="50">
        <f t="shared" si="7"/>
        <v>0</v>
      </c>
      <c r="U30" s="50">
        <f t="shared" si="7"/>
        <v>0</v>
      </c>
      <c r="V30" s="50">
        <f t="shared" si="7"/>
        <v>0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44">
        <f t="shared" si="3"/>
        <v>23</v>
      </c>
    </row>
    <row r="31" spans="1:28">
      <c r="A31" s="44">
        <f t="shared" si="4"/>
        <v>24</v>
      </c>
      <c r="B31" s="45"/>
      <c r="C31" s="46" t="s">
        <v>120</v>
      </c>
      <c r="D31" s="46"/>
      <c r="E31" s="46"/>
      <c r="F31" s="47" t="s">
        <v>121</v>
      </c>
      <c r="G31" s="52"/>
      <c r="H31" s="53">
        <v>12</v>
      </c>
      <c r="I31" s="54">
        <v>12</v>
      </c>
      <c r="J31" s="53">
        <v>12</v>
      </c>
      <c r="K31" s="54">
        <v>12</v>
      </c>
      <c r="L31" s="53">
        <v>12</v>
      </c>
      <c r="M31" s="54">
        <v>12</v>
      </c>
      <c r="N31" s="53">
        <v>12</v>
      </c>
      <c r="O31" s="54">
        <v>12</v>
      </c>
      <c r="P31" s="53">
        <v>12</v>
      </c>
      <c r="Q31" s="55">
        <v>12</v>
      </c>
      <c r="R31" s="50">
        <f t="shared" si="8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0</v>
      </c>
      <c r="Z31" s="50">
        <f t="shared" si="7"/>
        <v>0</v>
      </c>
      <c r="AA31" s="50">
        <f t="shared" si="7"/>
        <v>0</v>
      </c>
      <c r="AB31" s="44">
        <f t="shared" si="3"/>
        <v>24</v>
      </c>
    </row>
    <row r="32" spans="1:28">
      <c r="A32" s="44">
        <f t="shared" si="4"/>
        <v>25</v>
      </c>
      <c r="B32" s="45"/>
      <c r="C32" s="46" t="s">
        <v>122</v>
      </c>
      <c r="D32" s="46"/>
      <c r="E32" s="46"/>
      <c r="F32" s="47" t="s">
        <v>123</v>
      </c>
      <c r="G32" s="52"/>
      <c r="H32" s="53">
        <v>12</v>
      </c>
      <c r="I32" s="54">
        <v>12</v>
      </c>
      <c r="J32" s="53">
        <v>12</v>
      </c>
      <c r="K32" s="54">
        <v>12</v>
      </c>
      <c r="L32" s="53">
        <v>12</v>
      </c>
      <c r="M32" s="54">
        <v>12</v>
      </c>
      <c r="N32" s="53">
        <v>12</v>
      </c>
      <c r="O32" s="54">
        <v>12</v>
      </c>
      <c r="P32" s="53">
        <v>12</v>
      </c>
      <c r="Q32" s="55">
        <v>12</v>
      </c>
      <c r="R32" s="50">
        <f t="shared" si="8"/>
        <v>0</v>
      </c>
      <c r="S32" s="50">
        <f t="shared" si="7"/>
        <v>0</v>
      </c>
      <c r="T32" s="50">
        <f t="shared" si="7"/>
        <v>0</v>
      </c>
      <c r="U32" s="50">
        <f t="shared" si="7"/>
        <v>0</v>
      </c>
      <c r="V32" s="50">
        <f t="shared" si="7"/>
        <v>0</v>
      </c>
      <c r="W32" s="50">
        <f t="shared" si="7"/>
        <v>0</v>
      </c>
      <c r="X32" s="50">
        <f t="shared" si="7"/>
        <v>0</v>
      </c>
      <c r="Y32" s="50">
        <f t="shared" si="7"/>
        <v>0</v>
      </c>
      <c r="Z32" s="50">
        <f t="shared" si="7"/>
        <v>0</v>
      </c>
      <c r="AA32" s="50">
        <f t="shared" si="7"/>
        <v>0</v>
      </c>
      <c r="AB32" s="44">
        <f t="shared" si="3"/>
        <v>25</v>
      </c>
    </row>
    <row r="33" spans="1:28">
      <c r="A33" s="44">
        <f t="shared" si="4"/>
        <v>26</v>
      </c>
      <c r="B33" s="45"/>
      <c r="C33" s="46" t="s">
        <v>124</v>
      </c>
      <c r="D33" s="46"/>
      <c r="E33" s="46"/>
      <c r="F33" s="47" t="s">
        <v>125</v>
      </c>
      <c r="G33" s="52"/>
      <c r="H33" s="53">
        <v>12</v>
      </c>
      <c r="I33" s="54">
        <v>12</v>
      </c>
      <c r="J33" s="53">
        <v>12</v>
      </c>
      <c r="K33" s="54">
        <v>12</v>
      </c>
      <c r="L33" s="53">
        <v>12</v>
      </c>
      <c r="M33" s="54">
        <v>12</v>
      </c>
      <c r="N33" s="53">
        <v>12</v>
      </c>
      <c r="O33" s="54">
        <v>12</v>
      </c>
      <c r="P33" s="53">
        <v>12</v>
      </c>
      <c r="Q33" s="55">
        <v>12</v>
      </c>
      <c r="R33" s="50">
        <f t="shared" si="8"/>
        <v>0</v>
      </c>
      <c r="S33" s="50">
        <f t="shared" si="7"/>
        <v>0</v>
      </c>
      <c r="T33" s="50">
        <f t="shared" si="7"/>
        <v>0</v>
      </c>
      <c r="U33" s="50">
        <f t="shared" si="7"/>
        <v>0</v>
      </c>
      <c r="V33" s="50">
        <f t="shared" si="7"/>
        <v>0</v>
      </c>
      <c r="W33" s="50">
        <f t="shared" si="7"/>
        <v>0</v>
      </c>
      <c r="X33" s="50">
        <f t="shared" si="7"/>
        <v>0</v>
      </c>
      <c r="Y33" s="50">
        <f t="shared" si="7"/>
        <v>0</v>
      </c>
      <c r="Z33" s="50">
        <f t="shared" si="7"/>
        <v>0</v>
      </c>
      <c r="AA33" s="50">
        <f t="shared" si="7"/>
        <v>0</v>
      </c>
      <c r="AB33" s="44">
        <f t="shared" si="3"/>
        <v>26</v>
      </c>
    </row>
    <row r="34" spans="1:28">
      <c r="A34" s="44">
        <f t="shared" si="4"/>
        <v>27</v>
      </c>
      <c r="B34" s="45"/>
      <c r="C34" s="46" t="s">
        <v>126</v>
      </c>
      <c r="D34" s="46"/>
      <c r="E34" s="46"/>
      <c r="F34" s="47" t="s">
        <v>127</v>
      </c>
      <c r="G34" s="52"/>
      <c r="H34" s="53">
        <v>12</v>
      </c>
      <c r="I34" s="54">
        <v>12</v>
      </c>
      <c r="J34" s="53">
        <v>12</v>
      </c>
      <c r="K34" s="54">
        <v>12</v>
      </c>
      <c r="L34" s="53">
        <v>12</v>
      </c>
      <c r="M34" s="54">
        <v>12</v>
      </c>
      <c r="N34" s="53">
        <v>12</v>
      </c>
      <c r="O34" s="54">
        <v>12</v>
      </c>
      <c r="P34" s="53">
        <v>12</v>
      </c>
      <c r="Q34" s="55">
        <v>12</v>
      </c>
      <c r="R34" s="50">
        <f t="shared" si="8"/>
        <v>0</v>
      </c>
      <c r="S34" s="50">
        <f t="shared" si="7"/>
        <v>0</v>
      </c>
      <c r="T34" s="50">
        <f t="shared" si="7"/>
        <v>0</v>
      </c>
      <c r="U34" s="50">
        <f t="shared" si="7"/>
        <v>0</v>
      </c>
      <c r="V34" s="50">
        <f t="shared" si="7"/>
        <v>0</v>
      </c>
      <c r="W34" s="50">
        <f t="shared" si="7"/>
        <v>0</v>
      </c>
      <c r="X34" s="50">
        <f t="shared" si="7"/>
        <v>0</v>
      </c>
      <c r="Y34" s="50">
        <f t="shared" si="7"/>
        <v>0</v>
      </c>
      <c r="Z34" s="50">
        <f t="shared" si="7"/>
        <v>0</v>
      </c>
      <c r="AA34" s="50">
        <f t="shared" si="7"/>
        <v>0</v>
      </c>
      <c r="AB34" s="44">
        <f t="shared" si="3"/>
        <v>27</v>
      </c>
    </row>
    <row r="35" spans="1:28">
      <c r="A35" s="44">
        <f t="shared" si="4"/>
        <v>28</v>
      </c>
      <c r="B35" s="45"/>
      <c r="C35" s="46" t="s">
        <v>99</v>
      </c>
      <c r="D35" s="46"/>
      <c r="E35" s="46"/>
      <c r="F35" s="47" t="s">
        <v>128</v>
      </c>
      <c r="G35" s="52"/>
      <c r="H35" s="53">
        <v>12</v>
      </c>
      <c r="I35" s="54">
        <v>12</v>
      </c>
      <c r="J35" s="53">
        <v>12</v>
      </c>
      <c r="K35" s="54">
        <v>12</v>
      </c>
      <c r="L35" s="53">
        <v>12</v>
      </c>
      <c r="M35" s="54">
        <v>12</v>
      </c>
      <c r="N35" s="53">
        <v>12</v>
      </c>
      <c r="O35" s="54">
        <v>12</v>
      </c>
      <c r="P35" s="53">
        <v>12</v>
      </c>
      <c r="Q35" s="55">
        <v>12</v>
      </c>
      <c r="R35" s="50">
        <f t="shared" si="8"/>
        <v>0</v>
      </c>
      <c r="S35" s="50">
        <f t="shared" si="7"/>
        <v>0</v>
      </c>
      <c r="T35" s="50">
        <f t="shared" si="7"/>
        <v>0</v>
      </c>
      <c r="U35" s="50">
        <f t="shared" si="7"/>
        <v>0</v>
      </c>
      <c r="V35" s="50">
        <f t="shared" si="7"/>
        <v>0</v>
      </c>
      <c r="W35" s="50">
        <f t="shared" si="7"/>
        <v>0</v>
      </c>
      <c r="X35" s="50">
        <f t="shared" si="7"/>
        <v>0</v>
      </c>
      <c r="Y35" s="50">
        <f t="shared" si="7"/>
        <v>0</v>
      </c>
      <c r="Z35" s="50">
        <f t="shared" si="7"/>
        <v>0</v>
      </c>
      <c r="AA35" s="50">
        <f t="shared" si="7"/>
        <v>0</v>
      </c>
      <c r="AB35" s="44">
        <f t="shared" si="3"/>
        <v>28</v>
      </c>
    </row>
    <row r="36" spans="1:28">
      <c r="A36" s="44">
        <f t="shared" si="4"/>
        <v>29</v>
      </c>
      <c r="B36" s="45"/>
      <c r="C36" s="46" t="s">
        <v>101</v>
      </c>
      <c r="D36" s="46"/>
      <c r="E36" s="46"/>
      <c r="F36" s="47" t="s">
        <v>129</v>
      </c>
      <c r="G36" s="52"/>
      <c r="H36" s="53">
        <v>12</v>
      </c>
      <c r="I36" s="54">
        <v>12</v>
      </c>
      <c r="J36" s="53">
        <v>12</v>
      </c>
      <c r="K36" s="54">
        <v>12</v>
      </c>
      <c r="L36" s="53">
        <v>12</v>
      </c>
      <c r="M36" s="54">
        <v>12</v>
      </c>
      <c r="N36" s="53">
        <v>12</v>
      </c>
      <c r="O36" s="54">
        <v>12</v>
      </c>
      <c r="P36" s="53">
        <v>12</v>
      </c>
      <c r="Q36" s="55">
        <v>12</v>
      </c>
      <c r="R36" s="50">
        <f t="shared" si="8"/>
        <v>0</v>
      </c>
      <c r="S36" s="50">
        <f t="shared" si="7"/>
        <v>0</v>
      </c>
      <c r="T36" s="50">
        <f t="shared" si="7"/>
        <v>0</v>
      </c>
      <c r="U36" s="50">
        <f t="shared" si="7"/>
        <v>0</v>
      </c>
      <c r="V36" s="50">
        <f t="shared" si="7"/>
        <v>0</v>
      </c>
      <c r="W36" s="50">
        <f t="shared" si="7"/>
        <v>0</v>
      </c>
      <c r="X36" s="50">
        <f t="shared" si="7"/>
        <v>0</v>
      </c>
      <c r="Y36" s="50">
        <f t="shared" si="7"/>
        <v>0</v>
      </c>
      <c r="Z36" s="50">
        <f t="shared" si="7"/>
        <v>0</v>
      </c>
      <c r="AA36" s="50">
        <f t="shared" si="7"/>
        <v>0</v>
      </c>
      <c r="AB36" s="44">
        <f t="shared" si="3"/>
        <v>29</v>
      </c>
    </row>
    <row r="37" spans="1:28">
      <c r="A37" s="44">
        <f t="shared" si="4"/>
        <v>30</v>
      </c>
      <c r="B37" s="45"/>
      <c r="C37" s="46" t="s">
        <v>130</v>
      </c>
      <c r="D37" s="46"/>
      <c r="E37" s="46"/>
      <c r="F37" s="47" t="s">
        <v>131</v>
      </c>
      <c r="G37" s="52"/>
      <c r="H37" s="53">
        <v>12</v>
      </c>
      <c r="I37" s="54">
        <v>12</v>
      </c>
      <c r="J37" s="53">
        <v>12</v>
      </c>
      <c r="K37" s="54">
        <v>12</v>
      </c>
      <c r="L37" s="53">
        <v>12</v>
      </c>
      <c r="M37" s="54">
        <v>12</v>
      </c>
      <c r="N37" s="53">
        <v>12</v>
      </c>
      <c r="O37" s="54">
        <v>12</v>
      </c>
      <c r="P37" s="53">
        <v>12</v>
      </c>
      <c r="Q37" s="55">
        <v>12</v>
      </c>
      <c r="R37" s="50">
        <f t="shared" si="8"/>
        <v>0</v>
      </c>
      <c r="S37" s="50">
        <f t="shared" si="7"/>
        <v>0</v>
      </c>
      <c r="T37" s="50">
        <f t="shared" si="7"/>
        <v>0</v>
      </c>
      <c r="U37" s="50">
        <f t="shared" si="7"/>
        <v>0</v>
      </c>
      <c r="V37" s="50">
        <f t="shared" si="7"/>
        <v>0</v>
      </c>
      <c r="W37" s="50">
        <f t="shared" si="7"/>
        <v>0</v>
      </c>
      <c r="X37" s="50">
        <f t="shared" si="7"/>
        <v>0</v>
      </c>
      <c r="Y37" s="50">
        <f t="shared" si="7"/>
        <v>0</v>
      </c>
      <c r="Z37" s="50">
        <f t="shared" si="7"/>
        <v>0</v>
      </c>
      <c r="AA37" s="50">
        <f t="shared" si="7"/>
        <v>0</v>
      </c>
      <c r="AB37" s="44">
        <f t="shared" si="3"/>
        <v>30</v>
      </c>
    </row>
    <row r="38" spans="1:28">
      <c r="A38" s="44">
        <f t="shared" si="4"/>
        <v>31</v>
      </c>
      <c r="B38" s="45"/>
      <c r="C38" s="46" t="s">
        <v>132</v>
      </c>
      <c r="D38" s="46"/>
      <c r="E38" s="46"/>
      <c r="F38" s="47" t="s">
        <v>133</v>
      </c>
      <c r="G38" s="52"/>
      <c r="H38" s="53">
        <v>12</v>
      </c>
      <c r="I38" s="54">
        <v>12</v>
      </c>
      <c r="J38" s="53">
        <v>12</v>
      </c>
      <c r="K38" s="54">
        <v>12</v>
      </c>
      <c r="L38" s="53">
        <v>12</v>
      </c>
      <c r="M38" s="54">
        <v>12</v>
      </c>
      <c r="N38" s="53">
        <v>12</v>
      </c>
      <c r="O38" s="54">
        <v>12</v>
      </c>
      <c r="P38" s="53">
        <v>12</v>
      </c>
      <c r="Q38" s="55">
        <v>12</v>
      </c>
      <c r="R38" s="50">
        <f t="shared" si="8"/>
        <v>0</v>
      </c>
      <c r="S38" s="50">
        <f t="shared" si="7"/>
        <v>0</v>
      </c>
      <c r="T38" s="50">
        <f t="shared" si="7"/>
        <v>0</v>
      </c>
      <c r="U38" s="50">
        <f t="shared" si="7"/>
        <v>0</v>
      </c>
      <c r="V38" s="50">
        <f t="shared" si="7"/>
        <v>0</v>
      </c>
      <c r="W38" s="50">
        <f t="shared" si="7"/>
        <v>0</v>
      </c>
      <c r="X38" s="50">
        <f t="shared" si="7"/>
        <v>0</v>
      </c>
      <c r="Y38" s="50">
        <f t="shared" si="7"/>
        <v>0</v>
      </c>
      <c r="Z38" s="50">
        <f t="shared" si="7"/>
        <v>0</v>
      </c>
      <c r="AA38" s="50">
        <f t="shared" si="7"/>
        <v>0</v>
      </c>
      <c r="AB38" s="44">
        <f t="shared" si="3"/>
        <v>31</v>
      </c>
    </row>
    <row r="39" spans="1:28">
      <c r="A39" s="44">
        <f t="shared" si="4"/>
        <v>32</v>
      </c>
      <c r="B39" s="45"/>
      <c r="C39" s="46" t="s">
        <v>134</v>
      </c>
      <c r="D39" s="46"/>
      <c r="E39" s="46"/>
      <c r="F39" s="47" t="s">
        <v>135</v>
      </c>
      <c r="G39" s="52"/>
      <c r="H39" s="53">
        <v>12</v>
      </c>
      <c r="I39" s="54">
        <v>12</v>
      </c>
      <c r="J39" s="53">
        <v>12</v>
      </c>
      <c r="K39" s="54">
        <v>12</v>
      </c>
      <c r="L39" s="53">
        <v>12</v>
      </c>
      <c r="M39" s="54">
        <v>12</v>
      </c>
      <c r="N39" s="53">
        <v>12</v>
      </c>
      <c r="O39" s="54">
        <v>12</v>
      </c>
      <c r="P39" s="53">
        <v>12</v>
      </c>
      <c r="Q39" s="55">
        <v>12</v>
      </c>
      <c r="R39" s="50">
        <f t="shared" si="8"/>
        <v>0</v>
      </c>
      <c r="S39" s="50">
        <f t="shared" si="7"/>
        <v>0</v>
      </c>
      <c r="T39" s="50">
        <f t="shared" si="7"/>
        <v>0</v>
      </c>
      <c r="U39" s="50">
        <f t="shared" si="7"/>
        <v>0</v>
      </c>
      <c r="V39" s="50">
        <f t="shared" si="7"/>
        <v>0</v>
      </c>
      <c r="W39" s="50">
        <f t="shared" si="7"/>
        <v>0</v>
      </c>
      <c r="X39" s="50">
        <f t="shared" si="7"/>
        <v>0</v>
      </c>
      <c r="Y39" s="50">
        <f t="shared" si="7"/>
        <v>0</v>
      </c>
      <c r="Z39" s="50">
        <f t="shared" si="7"/>
        <v>0</v>
      </c>
      <c r="AA39" s="50">
        <f t="shared" si="7"/>
        <v>0</v>
      </c>
      <c r="AB39" s="44">
        <f t="shared" si="3"/>
        <v>32</v>
      </c>
    </row>
    <row r="40" spans="1:28">
      <c r="A40" s="44">
        <f t="shared" si="4"/>
        <v>33</v>
      </c>
      <c r="B40" s="45"/>
      <c r="C40" s="46" t="s">
        <v>136</v>
      </c>
      <c r="D40" s="46"/>
      <c r="E40" s="46"/>
      <c r="F40" s="47" t="s">
        <v>137</v>
      </c>
      <c r="G40" s="52"/>
      <c r="H40" s="53">
        <v>12</v>
      </c>
      <c r="I40" s="54">
        <v>12</v>
      </c>
      <c r="J40" s="53">
        <v>12</v>
      </c>
      <c r="K40" s="54">
        <v>12</v>
      </c>
      <c r="L40" s="53">
        <v>12</v>
      </c>
      <c r="M40" s="54">
        <v>12</v>
      </c>
      <c r="N40" s="53">
        <v>12</v>
      </c>
      <c r="O40" s="54">
        <v>12</v>
      </c>
      <c r="P40" s="53">
        <v>12</v>
      </c>
      <c r="Q40" s="55">
        <v>12</v>
      </c>
      <c r="R40" s="50">
        <f t="shared" si="8"/>
        <v>0</v>
      </c>
      <c r="S40" s="50">
        <f t="shared" si="7"/>
        <v>0</v>
      </c>
      <c r="T40" s="50">
        <f t="shared" si="7"/>
        <v>0</v>
      </c>
      <c r="U40" s="50">
        <f t="shared" si="7"/>
        <v>0</v>
      </c>
      <c r="V40" s="50">
        <f t="shared" si="7"/>
        <v>0</v>
      </c>
      <c r="W40" s="50">
        <f t="shared" si="7"/>
        <v>0</v>
      </c>
      <c r="X40" s="50">
        <f t="shared" si="7"/>
        <v>0</v>
      </c>
      <c r="Y40" s="50">
        <f t="shared" si="7"/>
        <v>0</v>
      </c>
      <c r="Z40" s="50">
        <f t="shared" si="7"/>
        <v>0</v>
      </c>
      <c r="AA40" s="50">
        <f t="shared" si="7"/>
        <v>0</v>
      </c>
      <c r="AB40" s="44">
        <f t="shared" si="3"/>
        <v>33</v>
      </c>
    </row>
    <row r="41" spans="1:28">
      <c r="A41" s="44">
        <f t="shared" si="4"/>
        <v>34</v>
      </c>
      <c r="B41" s="45"/>
      <c r="C41" s="46" t="s">
        <v>138</v>
      </c>
      <c r="D41" s="46"/>
      <c r="E41" s="46"/>
      <c r="F41" s="47"/>
      <c r="G41" s="52"/>
      <c r="H41" s="53">
        <v>12</v>
      </c>
      <c r="I41" s="54">
        <v>12</v>
      </c>
      <c r="J41" s="53">
        <v>12</v>
      </c>
      <c r="K41" s="54">
        <v>12</v>
      </c>
      <c r="L41" s="53">
        <v>12</v>
      </c>
      <c r="M41" s="54">
        <v>12</v>
      </c>
      <c r="N41" s="53">
        <v>12</v>
      </c>
      <c r="O41" s="54">
        <v>12</v>
      </c>
      <c r="P41" s="53">
        <v>12</v>
      </c>
      <c r="Q41" s="55">
        <v>12</v>
      </c>
      <c r="R41" s="50">
        <f t="shared" si="8"/>
        <v>0</v>
      </c>
      <c r="S41" s="50">
        <f t="shared" si="7"/>
        <v>0</v>
      </c>
      <c r="T41" s="50">
        <f t="shared" si="7"/>
        <v>0</v>
      </c>
      <c r="U41" s="50">
        <f t="shared" si="7"/>
        <v>0</v>
      </c>
      <c r="V41" s="50">
        <f t="shared" si="7"/>
        <v>0</v>
      </c>
      <c r="W41" s="50">
        <f t="shared" si="7"/>
        <v>0</v>
      </c>
      <c r="X41" s="50">
        <f t="shared" si="7"/>
        <v>0</v>
      </c>
      <c r="Y41" s="50">
        <f t="shared" si="7"/>
        <v>0</v>
      </c>
      <c r="Z41" s="50">
        <f t="shared" si="7"/>
        <v>0</v>
      </c>
      <c r="AA41" s="50">
        <f t="shared" si="7"/>
        <v>0</v>
      </c>
      <c r="AB41" s="44">
        <f t="shared" si="3"/>
        <v>34</v>
      </c>
    </row>
    <row r="42" spans="1:28">
      <c r="A42" s="44">
        <f t="shared" si="4"/>
        <v>35</v>
      </c>
      <c r="B42" s="45"/>
      <c r="C42" s="46"/>
      <c r="D42" s="46" t="s">
        <v>139</v>
      </c>
      <c r="E42" s="46"/>
      <c r="F42" s="47"/>
      <c r="G42" s="52"/>
      <c r="H42" s="53">
        <v>12</v>
      </c>
      <c r="I42" s="54">
        <v>12</v>
      </c>
      <c r="J42" s="53">
        <v>12</v>
      </c>
      <c r="K42" s="54">
        <v>12</v>
      </c>
      <c r="L42" s="53">
        <v>12</v>
      </c>
      <c r="M42" s="54">
        <v>12</v>
      </c>
      <c r="N42" s="53">
        <v>12</v>
      </c>
      <c r="O42" s="54">
        <v>12</v>
      </c>
      <c r="P42" s="53">
        <v>12</v>
      </c>
      <c r="Q42" s="55">
        <v>12</v>
      </c>
      <c r="R42" s="50">
        <f t="shared" si="8"/>
        <v>0</v>
      </c>
      <c r="S42" s="50">
        <f t="shared" si="7"/>
        <v>0</v>
      </c>
      <c r="T42" s="50">
        <f t="shared" si="7"/>
        <v>0</v>
      </c>
      <c r="U42" s="50">
        <f t="shared" si="7"/>
        <v>0</v>
      </c>
      <c r="V42" s="50">
        <f t="shared" si="7"/>
        <v>0</v>
      </c>
      <c r="W42" s="50">
        <f t="shared" si="7"/>
        <v>0</v>
      </c>
      <c r="X42" s="50">
        <f t="shared" si="7"/>
        <v>0</v>
      </c>
      <c r="Y42" s="50">
        <f t="shared" si="7"/>
        <v>0</v>
      </c>
      <c r="Z42" s="50">
        <f t="shared" si="7"/>
        <v>0</v>
      </c>
      <c r="AA42" s="50">
        <f t="shared" si="7"/>
        <v>0</v>
      </c>
      <c r="AB42" s="44">
        <f t="shared" si="3"/>
        <v>35</v>
      </c>
    </row>
    <row r="43" spans="1:28">
      <c r="A43" s="44">
        <f t="shared" si="4"/>
        <v>36</v>
      </c>
      <c r="B43" s="45"/>
      <c r="C43" s="46"/>
      <c r="D43" s="46" t="s">
        <v>140</v>
      </c>
      <c r="E43" s="46"/>
      <c r="F43" s="47"/>
      <c r="G43" s="52"/>
      <c r="H43" s="53">
        <v>12</v>
      </c>
      <c r="I43" s="54">
        <v>12</v>
      </c>
      <c r="J43" s="53">
        <v>12</v>
      </c>
      <c r="K43" s="54">
        <v>12</v>
      </c>
      <c r="L43" s="53">
        <v>12</v>
      </c>
      <c r="M43" s="54">
        <v>12</v>
      </c>
      <c r="N43" s="53">
        <v>12</v>
      </c>
      <c r="O43" s="54">
        <v>12</v>
      </c>
      <c r="P43" s="53">
        <v>12</v>
      </c>
      <c r="Q43" s="55">
        <v>12</v>
      </c>
      <c r="R43" s="50">
        <f t="shared" si="8"/>
        <v>0</v>
      </c>
      <c r="S43" s="50">
        <f t="shared" si="7"/>
        <v>0</v>
      </c>
      <c r="T43" s="50">
        <f t="shared" si="7"/>
        <v>0</v>
      </c>
      <c r="U43" s="50">
        <f t="shared" si="7"/>
        <v>0</v>
      </c>
      <c r="V43" s="50">
        <f t="shared" si="7"/>
        <v>0</v>
      </c>
      <c r="W43" s="50">
        <f t="shared" si="7"/>
        <v>0</v>
      </c>
      <c r="X43" s="50">
        <f t="shared" si="7"/>
        <v>0</v>
      </c>
      <c r="Y43" s="50">
        <f t="shared" si="7"/>
        <v>0</v>
      </c>
      <c r="Z43" s="50">
        <f t="shared" si="7"/>
        <v>0</v>
      </c>
      <c r="AA43" s="50">
        <f t="shared" si="7"/>
        <v>0</v>
      </c>
      <c r="AB43" s="44">
        <f t="shared" si="3"/>
        <v>36</v>
      </c>
    </row>
    <row r="44" spans="1:28">
      <c r="A44" s="44">
        <f t="shared" si="4"/>
        <v>37</v>
      </c>
      <c r="B44" s="45"/>
      <c r="C44" s="46"/>
      <c r="D44" s="46" t="s">
        <v>141</v>
      </c>
      <c r="E44" s="46"/>
      <c r="F44" s="47"/>
      <c r="G44" s="52"/>
      <c r="H44" s="53">
        <v>12</v>
      </c>
      <c r="I44" s="54">
        <v>12</v>
      </c>
      <c r="J44" s="53">
        <v>12</v>
      </c>
      <c r="K44" s="54">
        <v>12</v>
      </c>
      <c r="L44" s="53">
        <v>12</v>
      </c>
      <c r="M44" s="54">
        <v>12</v>
      </c>
      <c r="N44" s="53">
        <v>12</v>
      </c>
      <c r="O44" s="54">
        <v>12</v>
      </c>
      <c r="P44" s="53">
        <v>12</v>
      </c>
      <c r="Q44" s="55">
        <v>12</v>
      </c>
      <c r="R44" s="50">
        <f t="shared" si="8"/>
        <v>0</v>
      </c>
      <c r="S44" s="50">
        <f t="shared" si="7"/>
        <v>0</v>
      </c>
      <c r="T44" s="50">
        <f t="shared" si="7"/>
        <v>0</v>
      </c>
      <c r="U44" s="50">
        <f t="shared" si="7"/>
        <v>0</v>
      </c>
      <c r="V44" s="50">
        <f t="shared" si="7"/>
        <v>0</v>
      </c>
      <c r="W44" s="50">
        <f t="shared" si="7"/>
        <v>0</v>
      </c>
      <c r="X44" s="50">
        <f t="shared" si="7"/>
        <v>0</v>
      </c>
      <c r="Y44" s="50">
        <f t="shared" si="7"/>
        <v>0</v>
      </c>
      <c r="Z44" s="50">
        <f t="shared" si="7"/>
        <v>0</v>
      </c>
      <c r="AA44" s="50">
        <f t="shared" si="7"/>
        <v>0</v>
      </c>
      <c r="AB44" s="44">
        <f t="shared" si="3"/>
        <v>37</v>
      </c>
    </row>
    <row r="45" spans="1:28">
      <c r="A45" s="44">
        <f t="shared" si="4"/>
        <v>38</v>
      </c>
      <c r="B45" s="45"/>
      <c r="C45" s="46"/>
      <c r="D45" s="46" t="s">
        <v>142</v>
      </c>
      <c r="E45" s="46"/>
      <c r="F45" s="57"/>
      <c r="G45" s="52"/>
      <c r="H45" s="53">
        <v>12</v>
      </c>
      <c r="I45" s="54">
        <v>12</v>
      </c>
      <c r="J45" s="53">
        <v>12</v>
      </c>
      <c r="K45" s="54">
        <v>12</v>
      </c>
      <c r="L45" s="53">
        <v>12</v>
      </c>
      <c r="M45" s="54">
        <v>12</v>
      </c>
      <c r="N45" s="53">
        <v>12</v>
      </c>
      <c r="O45" s="54">
        <v>12</v>
      </c>
      <c r="P45" s="53">
        <v>12</v>
      </c>
      <c r="Q45" s="55">
        <v>12</v>
      </c>
      <c r="R45" s="50">
        <f t="shared" si="8"/>
        <v>0</v>
      </c>
      <c r="S45" s="50">
        <f t="shared" si="8"/>
        <v>0</v>
      </c>
      <c r="T45" s="50">
        <f t="shared" si="8"/>
        <v>0</v>
      </c>
      <c r="U45" s="50">
        <f t="shared" si="8"/>
        <v>0</v>
      </c>
      <c r="V45" s="50">
        <f t="shared" si="8"/>
        <v>0</v>
      </c>
      <c r="W45" s="50">
        <f t="shared" si="8"/>
        <v>0</v>
      </c>
      <c r="X45" s="50">
        <f t="shared" si="8"/>
        <v>0</v>
      </c>
      <c r="Y45" s="50">
        <f t="shared" si="8"/>
        <v>0</v>
      </c>
      <c r="Z45" s="50">
        <f t="shared" si="8"/>
        <v>0</v>
      </c>
      <c r="AA45" s="50">
        <f t="shared" si="8"/>
        <v>0</v>
      </c>
      <c r="AB45" s="44">
        <f t="shared" si="3"/>
        <v>38</v>
      </c>
    </row>
    <row r="46" spans="1:28">
      <c r="A46" s="44">
        <f t="shared" si="4"/>
        <v>39</v>
      </c>
      <c r="B46" s="45"/>
      <c r="C46" s="46"/>
      <c r="D46" s="46" t="s">
        <v>143</v>
      </c>
      <c r="E46" s="46"/>
      <c r="F46" s="57"/>
      <c r="G46" s="52"/>
      <c r="H46" s="53">
        <v>12</v>
      </c>
      <c r="I46" s="54">
        <v>12</v>
      </c>
      <c r="J46" s="53">
        <v>12</v>
      </c>
      <c r="K46" s="54">
        <v>12</v>
      </c>
      <c r="L46" s="53">
        <v>12</v>
      </c>
      <c r="M46" s="54">
        <v>12</v>
      </c>
      <c r="N46" s="53">
        <v>12</v>
      </c>
      <c r="O46" s="54">
        <v>12</v>
      </c>
      <c r="P46" s="53">
        <v>12</v>
      </c>
      <c r="Q46" s="55">
        <v>12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44">
        <f t="shared" si="3"/>
        <v>39</v>
      </c>
    </row>
    <row r="47" spans="1:28">
      <c r="A47" s="44">
        <f t="shared" si="4"/>
        <v>40</v>
      </c>
      <c r="B47" s="45"/>
      <c r="C47" s="46"/>
      <c r="D47" s="46" t="s">
        <v>144</v>
      </c>
      <c r="E47" s="46"/>
      <c r="F47" s="57"/>
      <c r="G47" s="52"/>
      <c r="H47" s="53">
        <v>12</v>
      </c>
      <c r="I47" s="54">
        <v>12</v>
      </c>
      <c r="J47" s="53">
        <v>12</v>
      </c>
      <c r="K47" s="54">
        <v>12</v>
      </c>
      <c r="L47" s="53">
        <v>12</v>
      </c>
      <c r="M47" s="54">
        <v>12</v>
      </c>
      <c r="N47" s="53">
        <v>12</v>
      </c>
      <c r="O47" s="54">
        <v>12</v>
      </c>
      <c r="P47" s="53">
        <v>12</v>
      </c>
      <c r="Q47" s="55">
        <v>12</v>
      </c>
      <c r="R47" s="50">
        <f t="shared" si="8"/>
        <v>0</v>
      </c>
      <c r="S47" s="50">
        <f t="shared" si="8"/>
        <v>0</v>
      </c>
      <c r="T47" s="50">
        <f t="shared" si="8"/>
        <v>0</v>
      </c>
      <c r="U47" s="50">
        <f t="shared" si="8"/>
        <v>0</v>
      </c>
      <c r="V47" s="50">
        <f t="shared" si="8"/>
        <v>0</v>
      </c>
      <c r="W47" s="50">
        <f t="shared" si="8"/>
        <v>0</v>
      </c>
      <c r="X47" s="50">
        <f t="shared" si="8"/>
        <v>0</v>
      </c>
      <c r="Y47" s="50">
        <f t="shared" si="8"/>
        <v>0</v>
      </c>
      <c r="Z47" s="50">
        <f t="shared" si="8"/>
        <v>0</v>
      </c>
      <c r="AA47" s="50">
        <f t="shared" si="8"/>
        <v>0</v>
      </c>
      <c r="AB47" s="44">
        <f t="shared" si="3"/>
        <v>40</v>
      </c>
    </row>
    <row r="48" spans="1:28">
      <c r="A48" s="44">
        <f t="shared" si="4"/>
        <v>41</v>
      </c>
      <c r="B48" s="45"/>
      <c r="C48" s="46"/>
      <c r="D48" s="558" t="s">
        <v>145</v>
      </c>
      <c r="E48" s="559"/>
      <c r="F48" s="57"/>
      <c r="G48" s="52"/>
      <c r="H48" s="53">
        <v>12</v>
      </c>
      <c r="I48" s="54">
        <v>12</v>
      </c>
      <c r="J48" s="53">
        <v>12</v>
      </c>
      <c r="K48" s="54">
        <v>12</v>
      </c>
      <c r="L48" s="53">
        <v>12</v>
      </c>
      <c r="M48" s="54">
        <v>12</v>
      </c>
      <c r="N48" s="53">
        <v>12</v>
      </c>
      <c r="O48" s="54">
        <v>12</v>
      </c>
      <c r="P48" s="53">
        <v>12</v>
      </c>
      <c r="Q48" s="55">
        <v>12</v>
      </c>
      <c r="R48" s="50">
        <f t="shared" si="8"/>
        <v>0</v>
      </c>
      <c r="S48" s="50">
        <f t="shared" si="8"/>
        <v>0</v>
      </c>
      <c r="T48" s="50">
        <f t="shared" si="8"/>
        <v>0</v>
      </c>
      <c r="U48" s="50">
        <f t="shared" si="8"/>
        <v>0</v>
      </c>
      <c r="V48" s="50">
        <f t="shared" si="8"/>
        <v>0</v>
      </c>
      <c r="W48" s="50">
        <f t="shared" si="8"/>
        <v>0</v>
      </c>
      <c r="X48" s="50">
        <f t="shared" si="8"/>
        <v>0</v>
      </c>
      <c r="Y48" s="50">
        <f t="shared" si="8"/>
        <v>0</v>
      </c>
      <c r="Z48" s="50">
        <f t="shared" si="8"/>
        <v>0</v>
      </c>
      <c r="AA48" s="50">
        <f t="shared" si="8"/>
        <v>0</v>
      </c>
      <c r="AB48" s="44">
        <f t="shared" si="3"/>
        <v>41</v>
      </c>
    </row>
    <row r="49" spans="1:28">
      <c r="A49" s="44">
        <f t="shared" si="4"/>
        <v>42</v>
      </c>
      <c r="B49" s="45"/>
      <c r="C49" s="46"/>
      <c r="D49" s="558" t="s">
        <v>145</v>
      </c>
      <c r="E49" s="559"/>
      <c r="F49" s="57"/>
      <c r="G49" s="52"/>
      <c r="H49" s="53">
        <v>12</v>
      </c>
      <c r="I49" s="54">
        <v>12</v>
      </c>
      <c r="J49" s="53">
        <v>12</v>
      </c>
      <c r="K49" s="54">
        <v>12</v>
      </c>
      <c r="L49" s="53">
        <v>12</v>
      </c>
      <c r="M49" s="54">
        <v>12</v>
      </c>
      <c r="N49" s="53">
        <v>12</v>
      </c>
      <c r="O49" s="54">
        <v>12</v>
      </c>
      <c r="P49" s="53">
        <v>12</v>
      </c>
      <c r="Q49" s="55">
        <v>12</v>
      </c>
      <c r="R49" s="50">
        <f t="shared" si="8"/>
        <v>0</v>
      </c>
      <c r="S49" s="50">
        <f t="shared" si="8"/>
        <v>0</v>
      </c>
      <c r="T49" s="50">
        <f t="shared" si="8"/>
        <v>0</v>
      </c>
      <c r="U49" s="50">
        <f t="shared" si="8"/>
        <v>0</v>
      </c>
      <c r="V49" s="50">
        <f t="shared" si="8"/>
        <v>0</v>
      </c>
      <c r="W49" s="50">
        <f t="shared" si="8"/>
        <v>0</v>
      </c>
      <c r="X49" s="50">
        <f t="shared" si="8"/>
        <v>0</v>
      </c>
      <c r="Y49" s="50">
        <f t="shared" si="8"/>
        <v>0</v>
      </c>
      <c r="Z49" s="50">
        <f t="shared" si="8"/>
        <v>0</v>
      </c>
      <c r="AA49" s="50">
        <f t="shared" si="8"/>
        <v>0</v>
      </c>
      <c r="AB49" s="44">
        <f t="shared" si="3"/>
        <v>42</v>
      </c>
    </row>
    <row r="50" spans="1:28">
      <c r="A50" s="44">
        <f t="shared" si="4"/>
        <v>43</v>
      </c>
      <c r="B50" s="45"/>
      <c r="C50" s="46" t="s">
        <v>146</v>
      </c>
      <c r="D50" s="46"/>
      <c r="E50" s="46"/>
      <c r="F50" s="47" t="s">
        <v>147</v>
      </c>
      <c r="G50" s="52"/>
      <c r="H50" s="53">
        <v>12</v>
      </c>
      <c r="I50" s="54">
        <v>12</v>
      </c>
      <c r="J50" s="53">
        <v>12</v>
      </c>
      <c r="K50" s="54">
        <v>12</v>
      </c>
      <c r="L50" s="53">
        <v>12</v>
      </c>
      <c r="M50" s="54">
        <v>12</v>
      </c>
      <c r="N50" s="53">
        <v>12</v>
      </c>
      <c r="O50" s="54">
        <v>12</v>
      </c>
      <c r="P50" s="53">
        <v>12</v>
      </c>
      <c r="Q50" s="55">
        <v>12</v>
      </c>
      <c r="R50" s="50">
        <f t="shared" si="8"/>
        <v>0</v>
      </c>
      <c r="S50" s="50">
        <f t="shared" si="8"/>
        <v>0</v>
      </c>
      <c r="T50" s="50">
        <f t="shared" si="8"/>
        <v>0</v>
      </c>
      <c r="U50" s="50">
        <f t="shared" si="8"/>
        <v>0</v>
      </c>
      <c r="V50" s="50">
        <f t="shared" si="8"/>
        <v>0</v>
      </c>
      <c r="W50" s="50">
        <f t="shared" si="8"/>
        <v>0</v>
      </c>
      <c r="X50" s="50">
        <f t="shared" si="8"/>
        <v>0</v>
      </c>
      <c r="Y50" s="50">
        <f t="shared" si="8"/>
        <v>0</v>
      </c>
      <c r="Z50" s="50">
        <f t="shared" si="8"/>
        <v>0</v>
      </c>
      <c r="AA50" s="50">
        <f t="shared" si="8"/>
        <v>0</v>
      </c>
      <c r="AB50" s="44">
        <f t="shared" si="3"/>
        <v>43</v>
      </c>
    </row>
    <row r="51" spans="1:28">
      <c r="A51" s="44">
        <f t="shared" si="4"/>
        <v>44</v>
      </c>
      <c r="B51" s="45"/>
      <c r="C51" s="46" t="s">
        <v>105</v>
      </c>
      <c r="D51" s="46"/>
      <c r="E51" s="46"/>
      <c r="F51" s="47" t="s">
        <v>148</v>
      </c>
      <c r="G51" s="52"/>
      <c r="H51" s="53">
        <v>12</v>
      </c>
      <c r="I51" s="54">
        <v>12</v>
      </c>
      <c r="J51" s="53">
        <v>12</v>
      </c>
      <c r="K51" s="54">
        <v>12</v>
      </c>
      <c r="L51" s="53">
        <v>12</v>
      </c>
      <c r="M51" s="54">
        <v>12</v>
      </c>
      <c r="N51" s="53">
        <v>12</v>
      </c>
      <c r="O51" s="54">
        <v>12</v>
      </c>
      <c r="P51" s="53">
        <v>12</v>
      </c>
      <c r="Q51" s="55">
        <v>12</v>
      </c>
      <c r="R51" s="50">
        <f t="shared" si="8"/>
        <v>0</v>
      </c>
      <c r="S51" s="50">
        <f t="shared" si="8"/>
        <v>0</v>
      </c>
      <c r="T51" s="50">
        <f t="shared" si="8"/>
        <v>0</v>
      </c>
      <c r="U51" s="50">
        <f t="shared" si="8"/>
        <v>0</v>
      </c>
      <c r="V51" s="50">
        <f t="shared" si="8"/>
        <v>0</v>
      </c>
      <c r="W51" s="50">
        <f t="shared" si="8"/>
        <v>0</v>
      </c>
      <c r="X51" s="50">
        <f t="shared" si="8"/>
        <v>0</v>
      </c>
      <c r="Y51" s="50">
        <f t="shared" si="8"/>
        <v>0</v>
      </c>
      <c r="Z51" s="50">
        <f t="shared" si="8"/>
        <v>0</v>
      </c>
      <c r="AA51" s="50">
        <f t="shared" si="8"/>
        <v>0</v>
      </c>
      <c r="AB51" s="44">
        <f t="shared" si="3"/>
        <v>44</v>
      </c>
    </row>
    <row r="52" spans="1:28">
      <c r="A52" s="44">
        <f t="shared" si="4"/>
        <v>45</v>
      </c>
      <c r="B52" s="45"/>
      <c r="C52" s="46" t="s">
        <v>107</v>
      </c>
      <c r="D52" s="46"/>
      <c r="E52" s="46"/>
      <c r="F52" s="47" t="s">
        <v>149</v>
      </c>
      <c r="G52" s="52"/>
      <c r="H52" s="53">
        <v>12</v>
      </c>
      <c r="I52" s="54">
        <v>12</v>
      </c>
      <c r="J52" s="53">
        <v>12</v>
      </c>
      <c r="K52" s="54">
        <v>12</v>
      </c>
      <c r="L52" s="53">
        <v>12</v>
      </c>
      <c r="M52" s="54">
        <v>12</v>
      </c>
      <c r="N52" s="53">
        <v>12</v>
      </c>
      <c r="O52" s="54">
        <v>12</v>
      </c>
      <c r="P52" s="53">
        <v>12</v>
      </c>
      <c r="Q52" s="55">
        <v>12</v>
      </c>
      <c r="R52" s="50">
        <f t="shared" si="8"/>
        <v>0</v>
      </c>
      <c r="S52" s="50">
        <f t="shared" si="8"/>
        <v>0</v>
      </c>
      <c r="T52" s="50">
        <f t="shared" si="8"/>
        <v>0</v>
      </c>
      <c r="U52" s="50">
        <f t="shared" si="8"/>
        <v>0</v>
      </c>
      <c r="V52" s="50">
        <f t="shared" si="8"/>
        <v>0</v>
      </c>
      <c r="W52" s="50">
        <f t="shared" si="8"/>
        <v>0</v>
      </c>
      <c r="X52" s="50">
        <f t="shared" si="8"/>
        <v>0</v>
      </c>
      <c r="Y52" s="50">
        <f t="shared" si="8"/>
        <v>0</v>
      </c>
      <c r="Z52" s="50">
        <f t="shared" si="8"/>
        <v>0</v>
      </c>
      <c r="AA52" s="50">
        <f t="shared" si="8"/>
        <v>0</v>
      </c>
      <c r="AB52" s="44">
        <f t="shared" si="3"/>
        <v>45</v>
      </c>
    </row>
    <row r="53" spans="1:28">
      <c r="A53" s="44">
        <f t="shared" si="4"/>
        <v>46</v>
      </c>
      <c r="B53" s="45"/>
      <c r="C53" s="46" t="s">
        <v>150</v>
      </c>
      <c r="D53" s="46"/>
      <c r="E53" s="46"/>
      <c r="F53" s="47" t="s">
        <v>151</v>
      </c>
      <c r="G53" s="52"/>
      <c r="H53" s="53">
        <v>12</v>
      </c>
      <c r="I53" s="54">
        <v>12</v>
      </c>
      <c r="J53" s="53">
        <v>12</v>
      </c>
      <c r="K53" s="54">
        <v>12</v>
      </c>
      <c r="L53" s="53">
        <v>12</v>
      </c>
      <c r="M53" s="54">
        <v>12</v>
      </c>
      <c r="N53" s="53">
        <v>12</v>
      </c>
      <c r="O53" s="54">
        <v>12</v>
      </c>
      <c r="P53" s="53">
        <v>12</v>
      </c>
      <c r="Q53" s="55">
        <v>12</v>
      </c>
      <c r="R53" s="50">
        <f t="shared" si="8"/>
        <v>0</v>
      </c>
      <c r="S53" s="50">
        <f t="shared" si="8"/>
        <v>0</v>
      </c>
      <c r="T53" s="50">
        <f t="shared" si="8"/>
        <v>0</v>
      </c>
      <c r="U53" s="50">
        <f t="shared" si="8"/>
        <v>0</v>
      </c>
      <c r="V53" s="50">
        <f t="shared" si="8"/>
        <v>0</v>
      </c>
      <c r="W53" s="50">
        <f t="shared" si="8"/>
        <v>0</v>
      </c>
      <c r="X53" s="50">
        <f t="shared" si="8"/>
        <v>0</v>
      </c>
      <c r="Y53" s="50">
        <f t="shared" si="8"/>
        <v>0</v>
      </c>
      <c r="Z53" s="50">
        <f t="shared" si="8"/>
        <v>0</v>
      </c>
      <c r="AA53" s="50">
        <f t="shared" si="8"/>
        <v>0</v>
      </c>
      <c r="AB53" s="44">
        <f t="shared" si="3"/>
        <v>46</v>
      </c>
    </row>
    <row r="54" spans="1:28">
      <c r="A54" s="44">
        <f t="shared" si="4"/>
        <v>47</v>
      </c>
      <c r="B54" s="45"/>
      <c r="C54" s="46" t="s">
        <v>152</v>
      </c>
      <c r="D54" s="46"/>
      <c r="E54" s="46"/>
      <c r="F54" s="47" t="s">
        <v>153</v>
      </c>
      <c r="G54" s="52"/>
      <c r="H54" s="53">
        <v>12</v>
      </c>
      <c r="I54" s="54">
        <v>12</v>
      </c>
      <c r="J54" s="53">
        <v>12</v>
      </c>
      <c r="K54" s="54">
        <v>12</v>
      </c>
      <c r="L54" s="53">
        <v>12</v>
      </c>
      <c r="M54" s="54">
        <v>12</v>
      </c>
      <c r="N54" s="53">
        <v>12</v>
      </c>
      <c r="O54" s="54">
        <v>12</v>
      </c>
      <c r="P54" s="53">
        <v>12</v>
      </c>
      <c r="Q54" s="55">
        <v>12</v>
      </c>
      <c r="R54" s="50">
        <f t="shared" si="8"/>
        <v>0</v>
      </c>
      <c r="S54" s="50">
        <f t="shared" si="8"/>
        <v>0</v>
      </c>
      <c r="T54" s="50">
        <f t="shared" si="8"/>
        <v>0</v>
      </c>
      <c r="U54" s="50">
        <f t="shared" si="8"/>
        <v>0</v>
      </c>
      <c r="V54" s="50">
        <f t="shared" si="8"/>
        <v>0</v>
      </c>
      <c r="W54" s="50">
        <f t="shared" si="8"/>
        <v>0</v>
      </c>
      <c r="X54" s="50">
        <f t="shared" si="8"/>
        <v>0</v>
      </c>
      <c r="Y54" s="50">
        <f t="shared" si="8"/>
        <v>0</v>
      </c>
      <c r="Z54" s="50">
        <f t="shared" si="8"/>
        <v>0</v>
      </c>
      <c r="AA54" s="50">
        <f t="shared" si="8"/>
        <v>0</v>
      </c>
      <c r="AB54" s="44">
        <f t="shared" si="3"/>
        <v>47</v>
      </c>
    </row>
    <row r="55" spans="1:28">
      <c r="A55" s="44">
        <f t="shared" si="4"/>
        <v>48</v>
      </c>
      <c r="B55" s="45"/>
      <c r="C55" s="46" t="s">
        <v>154</v>
      </c>
      <c r="D55" s="46"/>
      <c r="E55" s="46"/>
      <c r="F55" s="47" t="s">
        <v>155</v>
      </c>
      <c r="G55" s="52"/>
      <c r="H55" s="53">
        <v>12</v>
      </c>
      <c r="I55" s="54">
        <v>12</v>
      </c>
      <c r="J55" s="53">
        <v>12</v>
      </c>
      <c r="K55" s="54">
        <v>12</v>
      </c>
      <c r="L55" s="53">
        <v>12</v>
      </c>
      <c r="M55" s="54">
        <v>12</v>
      </c>
      <c r="N55" s="53">
        <v>12</v>
      </c>
      <c r="O55" s="54">
        <v>12</v>
      </c>
      <c r="P55" s="53">
        <v>12</v>
      </c>
      <c r="Q55" s="55">
        <v>12</v>
      </c>
      <c r="R55" s="50">
        <f t="shared" si="8"/>
        <v>0</v>
      </c>
      <c r="S55" s="50">
        <f t="shared" si="8"/>
        <v>0</v>
      </c>
      <c r="T55" s="50">
        <f t="shared" si="8"/>
        <v>0</v>
      </c>
      <c r="U55" s="50">
        <f t="shared" si="8"/>
        <v>0</v>
      </c>
      <c r="V55" s="50">
        <f t="shared" si="8"/>
        <v>0</v>
      </c>
      <c r="W55" s="50">
        <f t="shared" si="8"/>
        <v>0</v>
      </c>
      <c r="X55" s="50">
        <f t="shared" si="8"/>
        <v>0</v>
      </c>
      <c r="Y55" s="50">
        <f t="shared" si="8"/>
        <v>0</v>
      </c>
      <c r="Z55" s="50">
        <f t="shared" si="8"/>
        <v>0</v>
      </c>
      <c r="AA55" s="50">
        <f t="shared" si="8"/>
        <v>0</v>
      </c>
      <c r="AB55" s="44">
        <f t="shared" si="3"/>
        <v>48</v>
      </c>
    </row>
    <row r="56" spans="1:28">
      <c r="A56" s="44">
        <f t="shared" si="4"/>
        <v>49</v>
      </c>
      <c r="B56" s="45"/>
      <c r="C56" s="46" t="s">
        <v>156</v>
      </c>
      <c r="D56" s="46"/>
      <c r="E56" s="46"/>
      <c r="F56" s="47" t="s">
        <v>157</v>
      </c>
      <c r="G56" s="52"/>
      <c r="H56" s="53">
        <v>12</v>
      </c>
      <c r="I56" s="54">
        <v>12</v>
      </c>
      <c r="J56" s="53">
        <v>12</v>
      </c>
      <c r="K56" s="54">
        <v>12</v>
      </c>
      <c r="L56" s="53">
        <v>12</v>
      </c>
      <c r="M56" s="54">
        <v>12</v>
      </c>
      <c r="N56" s="53">
        <v>12</v>
      </c>
      <c r="O56" s="54">
        <v>12</v>
      </c>
      <c r="P56" s="53">
        <v>12</v>
      </c>
      <c r="Q56" s="55">
        <v>12</v>
      </c>
      <c r="R56" s="50">
        <f t="shared" si="8"/>
        <v>0</v>
      </c>
      <c r="S56" s="50">
        <f t="shared" si="8"/>
        <v>0</v>
      </c>
      <c r="T56" s="50">
        <f t="shared" si="8"/>
        <v>0</v>
      </c>
      <c r="U56" s="50">
        <f t="shared" si="8"/>
        <v>0</v>
      </c>
      <c r="V56" s="50">
        <f t="shared" si="8"/>
        <v>0</v>
      </c>
      <c r="W56" s="50">
        <f t="shared" si="8"/>
        <v>0</v>
      </c>
      <c r="X56" s="50">
        <f t="shared" si="8"/>
        <v>0</v>
      </c>
      <c r="Y56" s="50">
        <f t="shared" si="8"/>
        <v>0</v>
      </c>
      <c r="Z56" s="50">
        <f t="shared" si="8"/>
        <v>0</v>
      </c>
      <c r="AA56" s="50">
        <f t="shared" si="8"/>
        <v>0</v>
      </c>
      <c r="AB56" s="44">
        <f t="shared" si="3"/>
        <v>49</v>
      </c>
    </row>
    <row r="57" spans="1:28">
      <c r="A57" s="44">
        <f t="shared" si="4"/>
        <v>50</v>
      </c>
      <c r="B57" s="45"/>
      <c r="C57" s="46" t="s">
        <v>158</v>
      </c>
      <c r="D57" s="46"/>
      <c r="E57" s="46"/>
      <c r="F57" s="47" t="s">
        <v>159</v>
      </c>
      <c r="G57" s="52"/>
      <c r="H57" s="53">
        <v>12</v>
      </c>
      <c r="I57" s="54">
        <v>12</v>
      </c>
      <c r="J57" s="53">
        <v>12</v>
      </c>
      <c r="K57" s="54">
        <v>12</v>
      </c>
      <c r="L57" s="53">
        <v>12</v>
      </c>
      <c r="M57" s="54">
        <v>12</v>
      </c>
      <c r="N57" s="53">
        <v>12</v>
      </c>
      <c r="O57" s="54">
        <v>12</v>
      </c>
      <c r="P57" s="53">
        <v>12</v>
      </c>
      <c r="Q57" s="55">
        <v>12</v>
      </c>
      <c r="R57" s="50">
        <f t="shared" si="8"/>
        <v>0</v>
      </c>
      <c r="S57" s="50">
        <f t="shared" si="8"/>
        <v>0</v>
      </c>
      <c r="T57" s="50">
        <f t="shared" si="8"/>
        <v>0</v>
      </c>
      <c r="U57" s="50">
        <f t="shared" si="8"/>
        <v>0</v>
      </c>
      <c r="V57" s="50">
        <f t="shared" si="8"/>
        <v>0</v>
      </c>
      <c r="W57" s="50">
        <f t="shared" si="8"/>
        <v>0</v>
      </c>
      <c r="X57" s="50">
        <f t="shared" si="8"/>
        <v>0</v>
      </c>
      <c r="Y57" s="50">
        <f t="shared" si="8"/>
        <v>0</v>
      </c>
      <c r="Z57" s="50">
        <f t="shared" si="8"/>
        <v>0</v>
      </c>
      <c r="AA57" s="50">
        <f t="shared" si="8"/>
        <v>0</v>
      </c>
      <c r="AB57" s="44">
        <f t="shared" si="3"/>
        <v>50</v>
      </c>
    </row>
    <row r="58" spans="1:28">
      <c r="A58" s="44">
        <f t="shared" si="4"/>
        <v>51</v>
      </c>
      <c r="B58" s="45"/>
      <c r="C58" s="558" t="s">
        <v>113</v>
      </c>
      <c r="D58" s="558"/>
      <c r="E58" s="559"/>
      <c r="F58" s="47"/>
      <c r="G58" s="52"/>
      <c r="H58" s="53">
        <v>12</v>
      </c>
      <c r="I58" s="54">
        <v>12</v>
      </c>
      <c r="J58" s="53">
        <v>12</v>
      </c>
      <c r="K58" s="54">
        <v>12</v>
      </c>
      <c r="L58" s="53">
        <v>12</v>
      </c>
      <c r="M58" s="54">
        <v>12</v>
      </c>
      <c r="N58" s="53">
        <v>12</v>
      </c>
      <c r="O58" s="54">
        <v>12</v>
      </c>
      <c r="P58" s="53">
        <v>12</v>
      </c>
      <c r="Q58" s="55">
        <v>12</v>
      </c>
      <c r="R58" s="50">
        <f t="shared" si="8"/>
        <v>0</v>
      </c>
      <c r="S58" s="50">
        <f t="shared" si="8"/>
        <v>0</v>
      </c>
      <c r="T58" s="50">
        <f t="shared" si="8"/>
        <v>0</v>
      </c>
      <c r="U58" s="50">
        <f t="shared" si="8"/>
        <v>0</v>
      </c>
      <c r="V58" s="50">
        <f t="shared" si="8"/>
        <v>0</v>
      </c>
      <c r="W58" s="50">
        <f t="shared" si="8"/>
        <v>0</v>
      </c>
      <c r="X58" s="50">
        <f t="shared" si="8"/>
        <v>0</v>
      </c>
      <c r="Y58" s="50">
        <f t="shared" si="8"/>
        <v>0</v>
      </c>
      <c r="Z58" s="50">
        <f t="shared" si="8"/>
        <v>0</v>
      </c>
      <c r="AA58" s="50">
        <f t="shared" si="8"/>
        <v>0</v>
      </c>
      <c r="AB58" s="44">
        <f t="shared" si="3"/>
        <v>51</v>
      </c>
    </row>
    <row r="59" spans="1:28">
      <c r="A59" s="44">
        <f t="shared" si="4"/>
        <v>52</v>
      </c>
      <c r="B59" s="45"/>
      <c r="C59" s="558" t="s">
        <v>113</v>
      </c>
      <c r="D59" s="558"/>
      <c r="E59" s="559"/>
      <c r="F59" s="47"/>
      <c r="G59" s="52"/>
      <c r="H59" s="53">
        <v>12</v>
      </c>
      <c r="I59" s="54">
        <v>12</v>
      </c>
      <c r="J59" s="53">
        <v>12</v>
      </c>
      <c r="K59" s="54">
        <v>12</v>
      </c>
      <c r="L59" s="53">
        <v>12</v>
      </c>
      <c r="M59" s="54">
        <v>12</v>
      </c>
      <c r="N59" s="53">
        <v>12</v>
      </c>
      <c r="O59" s="54">
        <v>12</v>
      </c>
      <c r="P59" s="53">
        <v>12</v>
      </c>
      <c r="Q59" s="55">
        <v>12</v>
      </c>
      <c r="R59" s="50">
        <f t="shared" si="8"/>
        <v>0</v>
      </c>
      <c r="S59" s="50">
        <f t="shared" si="8"/>
        <v>0</v>
      </c>
      <c r="T59" s="50">
        <f t="shared" si="8"/>
        <v>0</v>
      </c>
      <c r="U59" s="50">
        <f t="shared" si="8"/>
        <v>0</v>
      </c>
      <c r="V59" s="50">
        <f t="shared" si="8"/>
        <v>0</v>
      </c>
      <c r="W59" s="50">
        <f t="shared" si="8"/>
        <v>0</v>
      </c>
      <c r="X59" s="50">
        <f t="shared" si="8"/>
        <v>0</v>
      </c>
      <c r="Y59" s="50">
        <f t="shared" si="8"/>
        <v>0</v>
      </c>
      <c r="Z59" s="50">
        <f t="shared" si="8"/>
        <v>0</v>
      </c>
      <c r="AA59" s="50">
        <f t="shared" si="8"/>
        <v>0</v>
      </c>
      <c r="AB59" s="44">
        <f t="shared" si="3"/>
        <v>52</v>
      </c>
    </row>
    <row r="60" spans="1:28" ht="18" customHeight="1">
      <c r="A60" s="58">
        <f t="shared" si="4"/>
        <v>53</v>
      </c>
      <c r="B60" s="59"/>
      <c r="C60" s="60"/>
      <c r="D60" s="60"/>
      <c r="E60" s="61" t="s">
        <v>160</v>
      </c>
      <c r="F60" s="62"/>
      <c r="G60" s="6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4">
        <f>SUM(R29:R59)</f>
        <v>0</v>
      </c>
      <c r="S60" s="64">
        <f t="shared" ref="S60:AA60" si="9">SUM(S29:S59)</f>
        <v>0</v>
      </c>
      <c r="T60" s="64">
        <f t="shared" si="9"/>
        <v>0</v>
      </c>
      <c r="U60" s="64">
        <f t="shared" si="9"/>
        <v>0</v>
      </c>
      <c r="V60" s="64">
        <f t="shared" si="9"/>
        <v>0</v>
      </c>
      <c r="W60" s="64">
        <f t="shared" si="9"/>
        <v>0</v>
      </c>
      <c r="X60" s="64">
        <f t="shared" si="9"/>
        <v>0</v>
      </c>
      <c r="Y60" s="64">
        <f t="shared" si="9"/>
        <v>0</v>
      </c>
      <c r="Z60" s="64">
        <f t="shared" si="9"/>
        <v>0</v>
      </c>
      <c r="AA60" s="64">
        <f t="shared" si="9"/>
        <v>0</v>
      </c>
      <c r="AB60" s="58">
        <f t="shared" si="3"/>
        <v>53</v>
      </c>
    </row>
  </sheetData>
  <mergeCells count="13">
    <mergeCell ref="C59:E59"/>
    <mergeCell ref="AB4:AB7"/>
    <mergeCell ref="C25:E25"/>
    <mergeCell ref="C26:E26"/>
    <mergeCell ref="D48:E48"/>
    <mergeCell ref="D49:E49"/>
    <mergeCell ref="C58:E58"/>
    <mergeCell ref="R4:AA4"/>
    <mergeCell ref="A4:A7"/>
    <mergeCell ref="B4:E7"/>
    <mergeCell ref="F4:F7"/>
    <mergeCell ref="G4:G6"/>
    <mergeCell ref="H4:Q4"/>
  </mergeCells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0" zoomScaleNormal="90" workbookViewId="0">
      <selection activeCell="H5" sqref="H5:J5"/>
    </sheetView>
  </sheetViews>
  <sheetFormatPr defaultColWidth="4.09765625" defaultRowHeight="13.2"/>
  <cols>
    <col min="1" max="2" width="4.09765625" style="67" customWidth="1"/>
    <col min="3" max="6" width="7.59765625" style="67" customWidth="1"/>
    <col min="7" max="9" width="8.59765625" style="67" customWidth="1"/>
    <col min="10" max="10" width="6.59765625" style="67" customWidth="1"/>
    <col min="11" max="13" width="8.59765625" style="67" customWidth="1"/>
    <col min="14" max="14" width="6.59765625" style="67" customWidth="1"/>
    <col min="15" max="17" width="8.59765625" style="67" customWidth="1"/>
    <col min="18" max="18" width="6.59765625" style="67" customWidth="1"/>
    <col min="19" max="21" width="8.59765625" style="67" customWidth="1"/>
    <col min="22" max="22" width="6.59765625" style="67" customWidth="1"/>
    <col min="23" max="23" width="4.09765625" style="67" customWidth="1"/>
    <col min="24" max="67" width="2.59765625" style="67" customWidth="1"/>
    <col min="68" max="16384" width="4.09765625" style="67"/>
  </cols>
  <sheetData>
    <row r="1" spans="1:23" s="66" customFormat="1" ht="16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6" t="s">
        <v>391</v>
      </c>
    </row>
    <row r="2" spans="1:23" s="66" customFormat="1" ht="16.2">
      <c r="A2" s="3" t="s">
        <v>162</v>
      </c>
      <c r="B2" s="3"/>
      <c r="C2" s="3"/>
      <c r="D2" s="3"/>
      <c r="E2" s="3"/>
      <c r="F2" s="3"/>
      <c r="G2" s="3"/>
      <c r="H2" s="3"/>
      <c r="I2" s="3"/>
      <c r="J2" s="248"/>
      <c r="K2" s="3" t="s">
        <v>382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6.8" thickBot="1">
      <c r="A3" s="4"/>
      <c r="B3" s="3" t="s">
        <v>384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6.5" customHeight="1" thickTop="1">
      <c r="A4" s="561" t="s">
        <v>163</v>
      </c>
      <c r="B4" s="563" t="s">
        <v>5</v>
      </c>
      <c r="C4" s="566" t="s">
        <v>3</v>
      </c>
      <c r="D4" s="566"/>
      <c r="E4" s="567"/>
      <c r="F4" s="568"/>
      <c r="G4" s="571" t="s">
        <v>164</v>
      </c>
      <c r="H4" s="572"/>
      <c r="I4" s="572"/>
      <c r="J4" s="563"/>
      <c r="K4" s="571" t="s">
        <v>165</v>
      </c>
      <c r="L4" s="572"/>
      <c r="M4" s="572"/>
      <c r="N4" s="563"/>
      <c r="O4" s="571" t="s">
        <v>166</v>
      </c>
      <c r="P4" s="572"/>
      <c r="Q4" s="572"/>
      <c r="R4" s="563"/>
      <c r="S4" s="571" t="s">
        <v>167</v>
      </c>
      <c r="T4" s="572"/>
      <c r="U4" s="572"/>
      <c r="V4" s="572"/>
      <c r="W4" s="578" t="s">
        <v>163</v>
      </c>
    </row>
    <row r="5" spans="1:23" ht="25.5" customHeight="1">
      <c r="A5" s="562"/>
      <c r="B5" s="564"/>
      <c r="C5" s="569"/>
      <c r="D5" s="569"/>
      <c r="E5" s="569"/>
      <c r="F5" s="570"/>
      <c r="G5" s="68" t="s">
        <v>168</v>
      </c>
      <c r="H5" s="581" t="s">
        <v>396</v>
      </c>
      <c r="I5" s="582"/>
      <c r="J5" s="583"/>
      <c r="K5" s="68" t="s">
        <v>168</v>
      </c>
      <c r="L5" s="581"/>
      <c r="M5" s="582"/>
      <c r="N5" s="583"/>
      <c r="O5" s="68" t="s">
        <v>168</v>
      </c>
      <c r="P5" s="581"/>
      <c r="Q5" s="582"/>
      <c r="R5" s="583"/>
      <c r="S5" s="68" t="s">
        <v>168</v>
      </c>
      <c r="T5" s="581"/>
      <c r="U5" s="582"/>
      <c r="V5" s="582"/>
      <c r="W5" s="579"/>
    </row>
    <row r="6" spans="1:23" ht="13.5" customHeight="1">
      <c r="A6" s="562"/>
      <c r="B6" s="564"/>
      <c r="C6" s="569"/>
      <c r="D6" s="569"/>
      <c r="E6" s="569"/>
      <c r="F6" s="570"/>
      <c r="G6" s="68" t="s">
        <v>169</v>
      </c>
      <c r="H6" s="581" t="s">
        <v>170</v>
      </c>
      <c r="I6" s="584"/>
      <c r="J6" s="585"/>
      <c r="K6" s="68" t="s">
        <v>169</v>
      </c>
      <c r="L6" s="581"/>
      <c r="M6" s="584"/>
      <c r="N6" s="585"/>
      <c r="O6" s="68" t="s">
        <v>169</v>
      </c>
      <c r="P6" s="581"/>
      <c r="Q6" s="584"/>
      <c r="R6" s="585"/>
      <c r="S6" s="68" t="s">
        <v>169</v>
      </c>
      <c r="T6" s="581"/>
      <c r="U6" s="584"/>
      <c r="V6" s="584"/>
      <c r="W6" s="579"/>
    </row>
    <row r="7" spans="1:23" ht="13.5" customHeight="1">
      <c r="A7" s="562"/>
      <c r="B7" s="564"/>
      <c r="C7" s="569"/>
      <c r="D7" s="569"/>
      <c r="E7" s="569"/>
      <c r="F7" s="570"/>
      <c r="G7" s="68" t="s">
        <v>171</v>
      </c>
      <c r="H7" s="69">
        <v>30000</v>
      </c>
      <c r="I7" s="12" t="s">
        <v>72</v>
      </c>
      <c r="J7" s="70"/>
      <c r="K7" s="68" t="s">
        <v>171</v>
      </c>
      <c r="L7" s="69"/>
      <c r="M7" s="12" t="s">
        <v>72</v>
      </c>
      <c r="N7" s="70"/>
      <c r="O7" s="68" t="s">
        <v>171</v>
      </c>
      <c r="P7" s="69"/>
      <c r="Q7" s="12" t="s">
        <v>72</v>
      </c>
      <c r="R7" s="70"/>
      <c r="S7" s="68" t="s">
        <v>171</v>
      </c>
      <c r="T7" s="69"/>
      <c r="U7" s="12" t="s">
        <v>72</v>
      </c>
      <c r="V7" s="71"/>
      <c r="W7" s="579"/>
    </row>
    <row r="8" spans="1:23" ht="13.5" customHeight="1">
      <c r="A8" s="562"/>
      <c r="B8" s="564"/>
      <c r="C8" s="569"/>
      <c r="D8" s="569"/>
      <c r="E8" s="569"/>
      <c r="F8" s="570"/>
      <c r="G8" s="68" t="s">
        <v>172</v>
      </c>
      <c r="H8" s="268">
        <v>5</v>
      </c>
      <c r="I8" s="73" t="s">
        <v>5</v>
      </c>
      <c r="J8" s="74"/>
      <c r="K8" s="68" t="s">
        <v>172</v>
      </c>
      <c r="L8" s="268">
        <v>5</v>
      </c>
      <c r="M8" s="73" t="s">
        <v>5</v>
      </c>
      <c r="N8" s="74"/>
      <c r="O8" s="68" t="s">
        <v>172</v>
      </c>
      <c r="P8" s="268">
        <v>5</v>
      </c>
      <c r="Q8" s="73" t="s">
        <v>5</v>
      </c>
      <c r="R8" s="74"/>
      <c r="S8" s="68" t="s">
        <v>172</v>
      </c>
      <c r="T8" s="268">
        <v>5</v>
      </c>
      <c r="U8" s="73" t="s">
        <v>5</v>
      </c>
      <c r="V8" s="75"/>
      <c r="W8" s="579"/>
    </row>
    <row r="9" spans="1:23" ht="13.5" customHeight="1">
      <c r="A9" s="562"/>
      <c r="B9" s="564"/>
      <c r="C9" s="569"/>
      <c r="D9" s="569"/>
      <c r="E9" s="569"/>
      <c r="F9" s="570"/>
      <c r="G9" s="68" t="s">
        <v>173</v>
      </c>
      <c r="H9" s="76">
        <v>5</v>
      </c>
      <c r="I9" s="73" t="s">
        <v>5</v>
      </c>
      <c r="J9" s="77"/>
      <c r="K9" s="68" t="s">
        <v>173</v>
      </c>
      <c r="L9" s="76">
        <v>5</v>
      </c>
      <c r="M9" s="73" t="s">
        <v>5</v>
      </c>
      <c r="N9" s="77"/>
      <c r="O9" s="68" t="s">
        <v>173</v>
      </c>
      <c r="P9" s="76">
        <v>5</v>
      </c>
      <c r="Q9" s="73" t="s">
        <v>5</v>
      </c>
      <c r="R9" s="77"/>
      <c r="S9" s="68" t="s">
        <v>173</v>
      </c>
      <c r="T9" s="76">
        <v>5</v>
      </c>
      <c r="U9" s="73" t="s">
        <v>5</v>
      </c>
      <c r="V9" s="78"/>
      <c r="W9" s="579"/>
    </row>
    <row r="10" spans="1:23" ht="13.5" customHeight="1">
      <c r="A10" s="562"/>
      <c r="B10" s="564"/>
      <c r="C10" s="569"/>
      <c r="D10" s="569"/>
      <c r="E10" s="569"/>
      <c r="F10" s="570"/>
      <c r="G10" s="68" t="s">
        <v>174</v>
      </c>
      <c r="H10" s="76">
        <v>6</v>
      </c>
      <c r="I10" s="73" t="s">
        <v>5</v>
      </c>
      <c r="J10" s="77"/>
      <c r="K10" s="68" t="s">
        <v>174</v>
      </c>
      <c r="L10" s="76">
        <v>6</v>
      </c>
      <c r="M10" s="73" t="s">
        <v>5</v>
      </c>
      <c r="N10" s="77"/>
      <c r="O10" s="68" t="s">
        <v>174</v>
      </c>
      <c r="P10" s="76">
        <v>6</v>
      </c>
      <c r="Q10" s="73" t="s">
        <v>5</v>
      </c>
      <c r="R10" s="77"/>
      <c r="S10" s="68" t="s">
        <v>174</v>
      </c>
      <c r="T10" s="76">
        <v>6</v>
      </c>
      <c r="U10" s="73" t="s">
        <v>5</v>
      </c>
      <c r="V10" s="78"/>
      <c r="W10" s="579"/>
    </row>
    <row r="11" spans="1:23" ht="13.5" customHeight="1">
      <c r="A11" s="562"/>
      <c r="B11" s="564"/>
      <c r="C11" s="569"/>
      <c r="D11" s="569"/>
      <c r="E11" s="569"/>
      <c r="F11" s="570"/>
      <c r="G11" s="68" t="s">
        <v>175</v>
      </c>
      <c r="H11" s="76">
        <v>20</v>
      </c>
      <c r="I11" s="73" t="s">
        <v>176</v>
      </c>
      <c r="J11" s="77"/>
      <c r="K11" s="68" t="s">
        <v>175</v>
      </c>
      <c r="L11" s="76">
        <v>20</v>
      </c>
      <c r="M11" s="73" t="s">
        <v>176</v>
      </c>
      <c r="N11" s="77"/>
      <c r="O11" s="68" t="s">
        <v>175</v>
      </c>
      <c r="P11" s="76">
        <v>20</v>
      </c>
      <c r="Q11" s="73" t="s">
        <v>176</v>
      </c>
      <c r="R11" s="77"/>
      <c r="S11" s="68" t="s">
        <v>175</v>
      </c>
      <c r="T11" s="76">
        <v>20</v>
      </c>
      <c r="U11" s="73" t="s">
        <v>176</v>
      </c>
      <c r="V11" s="78"/>
      <c r="W11" s="579"/>
    </row>
    <row r="12" spans="1:23" ht="13.5" customHeight="1">
      <c r="A12" s="562"/>
      <c r="B12" s="564"/>
      <c r="C12" s="569"/>
      <c r="D12" s="569"/>
      <c r="E12" s="569"/>
      <c r="F12" s="570"/>
      <c r="G12" s="68" t="s">
        <v>177</v>
      </c>
      <c r="H12" s="79">
        <f>H9+H11-1</f>
        <v>24</v>
      </c>
      <c r="I12" s="73" t="s">
        <v>5</v>
      </c>
      <c r="J12" s="77"/>
      <c r="K12" s="68" t="s">
        <v>177</v>
      </c>
      <c r="L12" s="79">
        <f>L9+L11-1</f>
        <v>24</v>
      </c>
      <c r="M12" s="73" t="s">
        <v>5</v>
      </c>
      <c r="N12" s="77"/>
      <c r="O12" s="68" t="s">
        <v>177</v>
      </c>
      <c r="P12" s="79">
        <f>P9+P11-1</f>
        <v>24</v>
      </c>
      <c r="Q12" s="73" t="s">
        <v>5</v>
      </c>
      <c r="R12" s="77"/>
      <c r="S12" s="68" t="s">
        <v>177</v>
      </c>
      <c r="T12" s="79">
        <f>T9+T11-1</f>
        <v>24</v>
      </c>
      <c r="U12" s="73" t="s">
        <v>5</v>
      </c>
      <c r="V12" s="78"/>
      <c r="W12" s="579"/>
    </row>
    <row r="13" spans="1:23" ht="13.5" customHeight="1">
      <c r="A13" s="562"/>
      <c r="B13" s="564"/>
      <c r="C13" s="569"/>
      <c r="D13" s="569"/>
      <c r="E13" s="569"/>
      <c r="F13" s="570"/>
      <c r="G13" s="68" t="s">
        <v>178</v>
      </c>
      <c r="H13" s="72">
        <f>ROUNDUP(H7/(H11-(H10-H9)),0)</f>
        <v>1579</v>
      </c>
      <c r="I13" s="73" t="s">
        <v>71</v>
      </c>
      <c r="J13" s="77"/>
      <c r="K13" s="68" t="s">
        <v>178</v>
      </c>
      <c r="L13" s="72">
        <f>ROUNDUP(L7/(L11-(L10-L9)),0)</f>
        <v>0</v>
      </c>
      <c r="M13" s="73" t="s">
        <v>71</v>
      </c>
      <c r="N13" s="77"/>
      <c r="O13" s="68" t="s">
        <v>178</v>
      </c>
      <c r="P13" s="72">
        <f>ROUNDUP(P7/(P11-(P10-P9)),0)</f>
        <v>0</v>
      </c>
      <c r="Q13" s="73" t="s">
        <v>71</v>
      </c>
      <c r="R13" s="77"/>
      <c r="S13" s="68" t="s">
        <v>178</v>
      </c>
      <c r="T13" s="72">
        <f>ROUNDUP(T7/(T11-(T10-T9)),0)</f>
        <v>0</v>
      </c>
      <c r="U13" s="73" t="s">
        <v>71</v>
      </c>
      <c r="V13" s="78"/>
      <c r="W13" s="579"/>
    </row>
    <row r="14" spans="1:23" ht="13.5" customHeight="1">
      <c r="A14" s="562"/>
      <c r="B14" s="564"/>
      <c r="C14" s="569"/>
      <c r="D14" s="569"/>
      <c r="E14" s="569"/>
      <c r="F14" s="570"/>
      <c r="G14" s="68" t="s">
        <v>179</v>
      </c>
      <c r="H14" s="80">
        <v>2.5</v>
      </c>
      <c r="I14" s="81" t="s">
        <v>180</v>
      </c>
      <c r="J14" s="82"/>
      <c r="K14" s="68" t="s">
        <v>179</v>
      </c>
      <c r="L14" s="80"/>
      <c r="M14" s="81" t="s">
        <v>180</v>
      </c>
      <c r="N14" s="82"/>
      <c r="O14" s="68" t="s">
        <v>179</v>
      </c>
      <c r="P14" s="80"/>
      <c r="Q14" s="81" t="s">
        <v>180</v>
      </c>
      <c r="R14" s="82"/>
      <c r="S14" s="68" t="s">
        <v>179</v>
      </c>
      <c r="T14" s="80"/>
      <c r="U14" s="81" t="s">
        <v>180</v>
      </c>
      <c r="V14" s="83"/>
      <c r="W14" s="579"/>
    </row>
    <row r="15" spans="1:23" ht="20.25" customHeight="1">
      <c r="A15" s="562"/>
      <c r="B15" s="565"/>
      <c r="C15" s="573" t="s">
        <v>171</v>
      </c>
      <c r="D15" s="291" t="s">
        <v>181</v>
      </c>
      <c r="E15" s="575" t="s">
        <v>182</v>
      </c>
      <c r="F15" s="576"/>
      <c r="G15" s="573" t="s">
        <v>171</v>
      </c>
      <c r="H15" s="291" t="s">
        <v>181</v>
      </c>
      <c r="I15" s="304" t="s">
        <v>182</v>
      </c>
      <c r="J15" s="577"/>
      <c r="K15" s="573" t="s">
        <v>171</v>
      </c>
      <c r="L15" s="291" t="s">
        <v>181</v>
      </c>
      <c r="M15" s="304" t="s">
        <v>182</v>
      </c>
      <c r="N15" s="577"/>
      <c r="O15" s="573" t="s">
        <v>171</v>
      </c>
      <c r="P15" s="291" t="s">
        <v>181</v>
      </c>
      <c r="Q15" s="304" t="s">
        <v>182</v>
      </c>
      <c r="R15" s="577"/>
      <c r="S15" s="573" t="s">
        <v>171</v>
      </c>
      <c r="T15" s="291" t="s">
        <v>181</v>
      </c>
      <c r="U15" s="304" t="s">
        <v>182</v>
      </c>
      <c r="V15" s="586"/>
      <c r="W15" s="579"/>
    </row>
    <row r="16" spans="1:23" ht="18.75" customHeight="1">
      <c r="A16" s="562"/>
      <c r="B16" s="565"/>
      <c r="C16" s="574"/>
      <c r="D16" s="293"/>
      <c r="E16" s="11" t="s">
        <v>183</v>
      </c>
      <c r="F16" s="84" t="s">
        <v>184</v>
      </c>
      <c r="G16" s="574"/>
      <c r="H16" s="293"/>
      <c r="I16" s="85" t="s">
        <v>183</v>
      </c>
      <c r="J16" s="84" t="s">
        <v>184</v>
      </c>
      <c r="K16" s="574"/>
      <c r="L16" s="293"/>
      <c r="M16" s="85" t="s">
        <v>183</v>
      </c>
      <c r="N16" s="84" t="s">
        <v>184</v>
      </c>
      <c r="O16" s="574"/>
      <c r="P16" s="293"/>
      <c r="Q16" s="85" t="s">
        <v>183</v>
      </c>
      <c r="R16" s="84" t="s">
        <v>184</v>
      </c>
      <c r="S16" s="574"/>
      <c r="T16" s="293"/>
      <c r="U16" s="85" t="s">
        <v>183</v>
      </c>
      <c r="V16" s="85" t="s">
        <v>184</v>
      </c>
      <c r="W16" s="580"/>
    </row>
    <row r="17" spans="1:23" ht="13.5" customHeight="1">
      <c r="A17" s="86">
        <v>1</v>
      </c>
      <c r="B17" s="272">
        <f>H8</f>
        <v>5</v>
      </c>
      <c r="C17" s="87">
        <f>SUM(G17,K17,O17,S17)</f>
        <v>30000</v>
      </c>
      <c r="D17" s="88">
        <f>SUM(H17,L17,P17,T17)</f>
        <v>30000</v>
      </c>
      <c r="E17" s="88">
        <f>SUM(I17,M17,Q17,U17)</f>
        <v>0</v>
      </c>
      <c r="F17" s="89">
        <f>SUM(J17,N17,R17,V17)</f>
        <v>750</v>
      </c>
      <c r="G17" s="87">
        <f t="shared" ref="G17:G51" si="0">IF($H$7=0,0,IF(B17=$H$9,$H$7,0))</f>
        <v>30000</v>
      </c>
      <c r="H17" s="88">
        <f>IF($H$7=0,0,IF(B17=$H$9,$H$7,IF(B17&lt;H9,0,IF(H16-I16&gt;0,H16-I16,0))))</f>
        <v>30000</v>
      </c>
      <c r="I17" s="88">
        <f>IF($H$7=0,0,IF(B17&gt;=$H$10,IF(B17&lt;$H$12,$H$13,IF(B17=$H$12,H17,0)),0))</f>
        <v>0</v>
      </c>
      <c r="J17" s="89">
        <f t="shared" ref="J17:J51" si="1">IF($H$7=0,0,ROUNDUP(($H$14/100)*H17,0))</f>
        <v>750</v>
      </c>
      <c r="K17" s="87">
        <f>IF($L$7=0,0,IF(B17=$L$9,$L$7,0))</f>
        <v>0</v>
      </c>
      <c r="L17" s="88">
        <f>IF($L$7=0,0,IF(B17=$L$9,$L$7,IF(B17&lt;L9,0,IF(L16-M16&gt;0,L16-M16,0))))</f>
        <v>0</v>
      </c>
      <c r="M17" s="88">
        <f>IF($L$7=0,0,IF(B17&gt;=$L$10,IF(B17&lt;$L$12,$L$13,IF(B17=$L$12,L17,0)),0))</f>
        <v>0</v>
      </c>
      <c r="N17" s="89">
        <f>IF($L$7=0,0,ROUNDUP(($L$14/100)*L17,0))</f>
        <v>0</v>
      </c>
      <c r="O17" s="87">
        <f>IF($P$7=0,0,IF(B17=$P$9,$P$7,0))</f>
        <v>0</v>
      </c>
      <c r="P17" s="88">
        <f>IF($P$7=0,0,IF(B17=$P$9,$P$7,IF(B17&lt;P9,0,IF(P16-Q16&gt;0,P16-Q16,0))))</f>
        <v>0</v>
      </c>
      <c r="Q17" s="88">
        <f>IF($P$7=0,0,IF(B17&gt;=$P$10,IF(B17&lt;$P$12,$P$13,IF(B17=$P$12,P17,0)),0))</f>
        <v>0</v>
      </c>
      <c r="R17" s="89">
        <f>IF($P$7=0,0,ROUNDUP(($P$14/100)*P17,0))</f>
        <v>0</v>
      </c>
      <c r="S17" s="87">
        <f t="shared" ref="S17:S51" si="2">IF($T$7=0,0,IF(B17=$T$9,$T$7,0))</f>
        <v>0</v>
      </c>
      <c r="T17" s="88">
        <f>IF($T$7=0,0,IF(B17=$T$9,$T$7,IF(B17&lt;T9,0,IF(T16-U16&gt;0,T16-U16,0))))</f>
        <v>0</v>
      </c>
      <c r="U17" s="88">
        <f>IF($T$7=0,0,IF(B17&gt;=$T$10,IF(B17&lt;$T$12,$T$13,IF(B17=$T$12,T17,0)),0))</f>
        <v>0</v>
      </c>
      <c r="V17" s="90">
        <f>IF($T$7=0,0,ROUNDUP(($T$14/100)*T17,0))</f>
        <v>0</v>
      </c>
      <c r="W17" s="91">
        <f>A17</f>
        <v>1</v>
      </c>
    </row>
    <row r="18" spans="1:23">
      <c r="A18" s="92">
        <f>A17+1</f>
        <v>2</v>
      </c>
      <c r="B18" s="93">
        <f>B17+1</f>
        <v>6</v>
      </c>
      <c r="C18" s="94">
        <f t="shared" ref="C18:F51" si="3">SUM(G18,K18,O18,S18)</f>
        <v>0</v>
      </c>
      <c r="D18" s="50">
        <f t="shared" si="3"/>
        <v>30000</v>
      </c>
      <c r="E18" s="50">
        <f t="shared" si="3"/>
        <v>1579</v>
      </c>
      <c r="F18" s="95">
        <f t="shared" si="3"/>
        <v>750</v>
      </c>
      <c r="G18" s="94">
        <f t="shared" si="0"/>
        <v>0</v>
      </c>
      <c r="H18" s="50">
        <f t="shared" ref="H18:H51" si="4">IF($H$7=0,0,IF(B18=$H$9,$H$7,IF(H17-I17&gt;0,H17-I17,0)))</f>
        <v>30000</v>
      </c>
      <c r="I18" s="50">
        <f t="shared" ref="I18:I51" si="5">IF($H$7=0,0,IF(B18&gt;=$H$10,IF(B18&lt;$H$12,$H$13,IF(B18=$H$12,H18,0)),0))</f>
        <v>1579</v>
      </c>
      <c r="J18" s="95">
        <f t="shared" si="1"/>
        <v>750</v>
      </c>
      <c r="K18" s="94">
        <f t="shared" ref="K18:K51" si="6">IF($L$7=0,0,IF(B18=$L$9,$L$7,0))</f>
        <v>0</v>
      </c>
      <c r="L18" s="50">
        <f>IF($L$7=0,0,IF(B18=$L$9,$L$7,IF(L17-M17&gt;0,L17-M17,0)))</f>
        <v>0</v>
      </c>
      <c r="M18" s="50">
        <f t="shared" ref="M18:M51" si="7">IF($L$7=0,0,IF(B18&gt;=$L$10,IF(B18&lt;$L$12,$L$13,IF(B18=$L$12,L18,0)),0))</f>
        <v>0</v>
      </c>
      <c r="N18" s="95">
        <f t="shared" ref="N18:N51" si="8">IF($L$7=0,0,ROUNDUP(($L$14/100)*L18,0))</f>
        <v>0</v>
      </c>
      <c r="O18" s="94">
        <f t="shared" ref="O18:O51" si="9">IF($P$7=0,0,IF(B18=$P$9,$P$7,0))</f>
        <v>0</v>
      </c>
      <c r="P18" s="50">
        <f>IF($P$7=0,0,IF(B18=$P$9,$P$7,IF(P17-Q17&gt;0,P17-Q17,0)))</f>
        <v>0</v>
      </c>
      <c r="Q18" s="50">
        <f t="shared" ref="Q18:Q51" si="10">IF($P$7=0,0,IF(B18&gt;=$P$10,IF(B18&lt;$P$12,$P$13,IF(B18=$P$12,P18,0)),0))</f>
        <v>0</v>
      </c>
      <c r="R18" s="95">
        <f t="shared" ref="R18:R51" si="11">IF($P$7=0,0,ROUNDUP(($P$14/100)*P18,0))</f>
        <v>0</v>
      </c>
      <c r="S18" s="94">
        <f t="shared" si="2"/>
        <v>0</v>
      </c>
      <c r="T18" s="50">
        <f>IF($T$7=0,0,IF(B18=$T$9,$T$7,IF(T17-U17&gt;0,T17-U17,0)))</f>
        <v>0</v>
      </c>
      <c r="U18" s="50">
        <f t="shared" ref="U18:U51" si="12">IF($T$7=0,0,IF(B18&gt;=$T$10,IF(B18&lt;$T$12,$T$13,IF(B18=$T$12,T18,0)),0))</f>
        <v>0</v>
      </c>
      <c r="V18" s="96">
        <f t="shared" ref="V18:V51" si="13">IF($T$7=0,0,ROUNDUP(($T$14/100)*T18,0))</f>
        <v>0</v>
      </c>
      <c r="W18" s="97">
        <f t="shared" ref="W18:W52" si="14">A18</f>
        <v>2</v>
      </c>
    </row>
    <row r="19" spans="1:23">
      <c r="A19" s="92">
        <f t="shared" ref="A19:B34" si="15">A18+1</f>
        <v>3</v>
      </c>
      <c r="B19" s="93">
        <f t="shared" si="15"/>
        <v>7</v>
      </c>
      <c r="C19" s="94">
        <f t="shared" si="3"/>
        <v>0</v>
      </c>
      <c r="D19" s="50">
        <f t="shared" si="3"/>
        <v>28421</v>
      </c>
      <c r="E19" s="50">
        <f t="shared" si="3"/>
        <v>1579</v>
      </c>
      <c r="F19" s="95">
        <f t="shared" si="3"/>
        <v>711</v>
      </c>
      <c r="G19" s="94">
        <f t="shared" si="0"/>
        <v>0</v>
      </c>
      <c r="H19" s="50">
        <f t="shared" si="4"/>
        <v>28421</v>
      </c>
      <c r="I19" s="50">
        <f t="shared" si="5"/>
        <v>1579</v>
      </c>
      <c r="J19" s="95">
        <f t="shared" si="1"/>
        <v>711</v>
      </c>
      <c r="K19" s="94">
        <f t="shared" si="6"/>
        <v>0</v>
      </c>
      <c r="L19" s="50">
        <f t="shared" ref="L19:L51" si="16">IF($L$7=0,0,IF(B19=$L$9,$L$7,IF(L18-M18&gt;0,L18-M18,0)))</f>
        <v>0</v>
      </c>
      <c r="M19" s="50">
        <f t="shared" si="7"/>
        <v>0</v>
      </c>
      <c r="N19" s="95">
        <f t="shared" si="8"/>
        <v>0</v>
      </c>
      <c r="O19" s="94">
        <f t="shared" si="9"/>
        <v>0</v>
      </c>
      <c r="P19" s="50">
        <f t="shared" ref="P19:P51" si="17">IF($P$7=0,0,IF(B19=$P$9,$P$7,IF(P18-Q18&gt;0,P18-Q18,0)))</f>
        <v>0</v>
      </c>
      <c r="Q19" s="50">
        <f t="shared" si="10"/>
        <v>0</v>
      </c>
      <c r="R19" s="95">
        <f t="shared" si="11"/>
        <v>0</v>
      </c>
      <c r="S19" s="94">
        <f t="shared" si="2"/>
        <v>0</v>
      </c>
      <c r="T19" s="50">
        <f t="shared" ref="T19:T51" si="18">IF($T$7=0,0,IF(B19=$T$9,$T$7,IF(T18-U18&gt;0,T18-U18,0)))</f>
        <v>0</v>
      </c>
      <c r="U19" s="50">
        <f t="shared" si="12"/>
        <v>0</v>
      </c>
      <c r="V19" s="96">
        <f t="shared" si="13"/>
        <v>0</v>
      </c>
      <c r="W19" s="97">
        <f t="shared" si="14"/>
        <v>3</v>
      </c>
    </row>
    <row r="20" spans="1:23">
      <c r="A20" s="92">
        <f t="shared" si="15"/>
        <v>4</v>
      </c>
      <c r="B20" s="93">
        <f t="shared" si="15"/>
        <v>8</v>
      </c>
      <c r="C20" s="94">
        <f t="shared" si="3"/>
        <v>0</v>
      </c>
      <c r="D20" s="50">
        <f t="shared" si="3"/>
        <v>26842</v>
      </c>
      <c r="E20" s="50">
        <f t="shared" si="3"/>
        <v>1579</v>
      </c>
      <c r="F20" s="95">
        <f t="shared" si="3"/>
        <v>672</v>
      </c>
      <c r="G20" s="94">
        <f t="shared" si="0"/>
        <v>0</v>
      </c>
      <c r="H20" s="50">
        <f t="shared" si="4"/>
        <v>26842</v>
      </c>
      <c r="I20" s="50">
        <f t="shared" si="5"/>
        <v>1579</v>
      </c>
      <c r="J20" s="95">
        <f t="shared" si="1"/>
        <v>672</v>
      </c>
      <c r="K20" s="94">
        <f t="shared" si="6"/>
        <v>0</v>
      </c>
      <c r="L20" s="50">
        <f t="shared" si="16"/>
        <v>0</v>
      </c>
      <c r="M20" s="50">
        <f t="shared" si="7"/>
        <v>0</v>
      </c>
      <c r="N20" s="95">
        <f t="shared" si="8"/>
        <v>0</v>
      </c>
      <c r="O20" s="94">
        <f t="shared" si="9"/>
        <v>0</v>
      </c>
      <c r="P20" s="50">
        <f t="shared" si="17"/>
        <v>0</v>
      </c>
      <c r="Q20" s="50">
        <f t="shared" si="10"/>
        <v>0</v>
      </c>
      <c r="R20" s="95">
        <f t="shared" si="11"/>
        <v>0</v>
      </c>
      <c r="S20" s="94">
        <f t="shared" si="2"/>
        <v>0</v>
      </c>
      <c r="T20" s="50">
        <f t="shared" si="18"/>
        <v>0</v>
      </c>
      <c r="U20" s="50">
        <f t="shared" si="12"/>
        <v>0</v>
      </c>
      <c r="V20" s="96">
        <f t="shared" si="13"/>
        <v>0</v>
      </c>
      <c r="W20" s="97">
        <f t="shared" si="14"/>
        <v>4</v>
      </c>
    </row>
    <row r="21" spans="1:23">
      <c r="A21" s="92">
        <f t="shared" si="15"/>
        <v>5</v>
      </c>
      <c r="B21" s="93">
        <f t="shared" si="15"/>
        <v>9</v>
      </c>
      <c r="C21" s="94">
        <f t="shared" si="3"/>
        <v>0</v>
      </c>
      <c r="D21" s="50">
        <f t="shared" si="3"/>
        <v>25263</v>
      </c>
      <c r="E21" s="50">
        <f t="shared" si="3"/>
        <v>1579</v>
      </c>
      <c r="F21" s="95">
        <f t="shared" si="3"/>
        <v>632</v>
      </c>
      <c r="G21" s="94">
        <f t="shared" si="0"/>
        <v>0</v>
      </c>
      <c r="H21" s="50">
        <f t="shared" si="4"/>
        <v>25263</v>
      </c>
      <c r="I21" s="50">
        <f t="shared" si="5"/>
        <v>1579</v>
      </c>
      <c r="J21" s="95">
        <f t="shared" si="1"/>
        <v>632</v>
      </c>
      <c r="K21" s="94">
        <f t="shared" si="6"/>
        <v>0</v>
      </c>
      <c r="L21" s="50">
        <f t="shared" si="16"/>
        <v>0</v>
      </c>
      <c r="M21" s="50">
        <f t="shared" si="7"/>
        <v>0</v>
      </c>
      <c r="N21" s="95">
        <f t="shared" si="8"/>
        <v>0</v>
      </c>
      <c r="O21" s="94">
        <f t="shared" si="9"/>
        <v>0</v>
      </c>
      <c r="P21" s="50">
        <f t="shared" si="17"/>
        <v>0</v>
      </c>
      <c r="Q21" s="50">
        <f t="shared" si="10"/>
        <v>0</v>
      </c>
      <c r="R21" s="95">
        <f t="shared" si="11"/>
        <v>0</v>
      </c>
      <c r="S21" s="94">
        <f t="shared" si="2"/>
        <v>0</v>
      </c>
      <c r="T21" s="50">
        <f t="shared" si="18"/>
        <v>0</v>
      </c>
      <c r="U21" s="50">
        <f t="shared" si="12"/>
        <v>0</v>
      </c>
      <c r="V21" s="96">
        <f t="shared" si="13"/>
        <v>0</v>
      </c>
      <c r="W21" s="97">
        <f t="shared" si="14"/>
        <v>5</v>
      </c>
    </row>
    <row r="22" spans="1:23">
      <c r="A22" s="92">
        <f t="shared" si="15"/>
        <v>6</v>
      </c>
      <c r="B22" s="93">
        <f t="shared" si="15"/>
        <v>10</v>
      </c>
      <c r="C22" s="94">
        <f t="shared" si="3"/>
        <v>0</v>
      </c>
      <c r="D22" s="50">
        <f t="shared" si="3"/>
        <v>23684</v>
      </c>
      <c r="E22" s="50">
        <f t="shared" si="3"/>
        <v>1579</v>
      </c>
      <c r="F22" s="95">
        <f t="shared" si="3"/>
        <v>593</v>
      </c>
      <c r="G22" s="94">
        <f t="shared" si="0"/>
        <v>0</v>
      </c>
      <c r="H22" s="50">
        <f t="shared" si="4"/>
        <v>23684</v>
      </c>
      <c r="I22" s="50">
        <f t="shared" si="5"/>
        <v>1579</v>
      </c>
      <c r="J22" s="95">
        <f t="shared" si="1"/>
        <v>593</v>
      </c>
      <c r="K22" s="94">
        <f t="shared" si="6"/>
        <v>0</v>
      </c>
      <c r="L22" s="50">
        <f t="shared" si="16"/>
        <v>0</v>
      </c>
      <c r="M22" s="50">
        <f t="shared" si="7"/>
        <v>0</v>
      </c>
      <c r="N22" s="95">
        <f t="shared" si="8"/>
        <v>0</v>
      </c>
      <c r="O22" s="94">
        <f t="shared" si="9"/>
        <v>0</v>
      </c>
      <c r="P22" s="50">
        <f t="shared" si="17"/>
        <v>0</v>
      </c>
      <c r="Q22" s="50">
        <f t="shared" si="10"/>
        <v>0</v>
      </c>
      <c r="R22" s="95">
        <f t="shared" si="11"/>
        <v>0</v>
      </c>
      <c r="S22" s="94">
        <f t="shared" si="2"/>
        <v>0</v>
      </c>
      <c r="T22" s="50">
        <f t="shared" si="18"/>
        <v>0</v>
      </c>
      <c r="U22" s="50">
        <f t="shared" si="12"/>
        <v>0</v>
      </c>
      <c r="V22" s="96">
        <f t="shared" si="13"/>
        <v>0</v>
      </c>
      <c r="W22" s="97">
        <f t="shared" si="14"/>
        <v>6</v>
      </c>
    </row>
    <row r="23" spans="1:23">
      <c r="A23" s="92">
        <f t="shared" si="15"/>
        <v>7</v>
      </c>
      <c r="B23" s="93">
        <f t="shared" si="15"/>
        <v>11</v>
      </c>
      <c r="C23" s="94">
        <f t="shared" si="3"/>
        <v>0</v>
      </c>
      <c r="D23" s="50">
        <f t="shared" si="3"/>
        <v>22105</v>
      </c>
      <c r="E23" s="50">
        <f t="shared" si="3"/>
        <v>1579</v>
      </c>
      <c r="F23" s="95">
        <f t="shared" si="3"/>
        <v>553</v>
      </c>
      <c r="G23" s="94">
        <f t="shared" si="0"/>
        <v>0</v>
      </c>
      <c r="H23" s="50">
        <f t="shared" si="4"/>
        <v>22105</v>
      </c>
      <c r="I23" s="50">
        <f t="shared" si="5"/>
        <v>1579</v>
      </c>
      <c r="J23" s="95">
        <f t="shared" si="1"/>
        <v>553</v>
      </c>
      <c r="K23" s="94">
        <f t="shared" si="6"/>
        <v>0</v>
      </c>
      <c r="L23" s="50">
        <f t="shared" si="16"/>
        <v>0</v>
      </c>
      <c r="M23" s="50">
        <f t="shared" si="7"/>
        <v>0</v>
      </c>
      <c r="N23" s="95">
        <f t="shared" si="8"/>
        <v>0</v>
      </c>
      <c r="O23" s="94">
        <f t="shared" si="9"/>
        <v>0</v>
      </c>
      <c r="P23" s="50">
        <f t="shared" si="17"/>
        <v>0</v>
      </c>
      <c r="Q23" s="50">
        <f t="shared" si="10"/>
        <v>0</v>
      </c>
      <c r="R23" s="95">
        <f t="shared" si="11"/>
        <v>0</v>
      </c>
      <c r="S23" s="94">
        <f t="shared" si="2"/>
        <v>0</v>
      </c>
      <c r="T23" s="50">
        <f t="shared" si="18"/>
        <v>0</v>
      </c>
      <c r="U23" s="50">
        <f t="shared" si="12"/>
        <v>0</v>
      </c>
      <c r="V23" s="96">
        <f t="shared" si="13"/>
        <v>0</v>
      </c>
      <c r="W23" s="97">
        <f t="shared" si="14"/>
        <v>7</v>
      </c>
    </row>
    <row r="24" spans="1:23">
      <c r="A24" s="92">
        <f t="shared" si="15"/>
        <v>8</v>
      </c>
      <c r="B24" s="93">
        <f t="shared" si="15"/>
        <v>12</v>
      </c>
      <c r="C24" s="94">
        <f t="shared" si="3"/>
        <v>0</v>
      </c>
      <c r="D24" s="50">
        <f t="shared" si="3"/>
        <v>20526</v>
      </c>
      <c r="E24" s="50">
        <f t="shared" si="3"/>
        <v>1579</v>
      </c>
      <c r="F24" s="95">
        <f t="shared" si="3"/>
        <v>514</v>
      </c>
      <c r="G24" s="94">
        <f t="shared" si="0"/>
        <v>0</v>
      </c>
      <c r="H24" s="50">
        <f t="shared" si="4"/>
        <v>20526</v>
      </c>
      <c r="I24" s="50">
        <f t="shared" si="5"/>
        <v>1579</v>
      </c>
      <c r="J24" s="95">
        <f t="shared" si="1"/>
        <v>514</v>
      </c>
      <c r="K24" s="94">
        <f t="shared" si="6"/>
        <v>0</v>
      </c>
      <c r="L24" s="50">
        <f t="shared" si="16"/>
        <v>0</v>
      </c>
      <c r="M24" s="50">
        <f t="shared" si="7"/>
        <v>0</v>
      </c>
      <c r="N24" s="95">
        <f t="shared" si="8"/>
        <v>0</v>
      </c>
      <c r="O24" s="94">
        <f t="shared" si="9"/>
        <v>0</v>
      </c>
      <c r="P24" s="50">
        <f t="shared" si="17"/>
        <v>0</v>
      </c>
      <c r="Q24" s="50">
        <f t="shared" si="10"/>
        <v>0</v>
      </c>
      <c r="R24" s="95">
        <f t="shared" si="11"/>
        <v>0</v>
      </c>
      <c r="S24" s="94">
        <f t="shared" si="2"/>
        <v>0</v>
      </c>
      <c r="T24" s="50">
        <f t="shared" si="18"/>
        <v>0</v>
      </c>
      <c r="U24" s="50">
        <f t="shared" si="12"/>
        <v>0</v>
      </c>
      <c r="V24" s="96">
        <f t="shared" si="13"/>
        <v>0</v>
      </c>
      <c r="W24" s="97">
        <f t="shared" si="14"/>
        <v>8</v>
      </c>
    </row>
    <row r="25" spans="1:23">
      <c r="A25" s="92">
        <f t="shared" si="15"/>
        <v>9</v>
      </c>
      <c r="B25" s="93">
        <f t="shared" si="15"/>
        <v>13</v>
      </c>
      <c r="C25" s="94">
        <f t="shared" si="3"/>
        <v>0</v>
      </c>
      <c r="D25" s="50">
        <f t="shared" si="3"/>
        <v>18947</v>
      </c>
      <c r="E25" s="50">
        <f t="shared" si="3"/>
        <v>1579</v>
      </c>
      <c r="F25" s="95">
        <f t="shared" si="3"/>
        <v>474</v>
      </c>
      <c r="G25" s="94">
        <f t="shared" si="0"/>
        <v>0</v>
      </c>
      <c r="H25" s="50">
        <f t="shared" si="4"/>
        <v>18947</v>
      </c>
      <c r="I25" s="50">
        <f t="shared" si="5"/>
        <v>1579</v>
      </c>
      <c r="J25" s="95">
        <f t="shared" si="1"/>
        <v>474</v>
      </c>
      <c r="K25" s="94">
        <f t="shared" si="6"/>
        <v>0</v>
      </c>
      <c r="L25" s="50">
        <f t="shared" si="16"/>
        <v>0</v>
      </c>
      <c r="M25" s="50">
        <f t="shared" si="7"/>
        <v>0</v>
      </c>
      <c r="N25" s="95">
        <f t="shared" si="8"/>
        <v>0</v>
      </c>
      <c r="O25" s="94">
        <f t="shared" si="9"/>
        <v>0</v>
      </c>
      <c r="P25" s="50">
        <f t="shared" si="17"/>
        <v>0</v>
      </c>
      <c r="Q25" s="50">
        <f t="shared" si="10"/>
        <v>0</v>
      </c>
      <c r="R25" s="95">
        <f t="shared" si="11"/>
        <v>0</v>
      </c>
      <c r="S25" s="94">
        <f t="shared" si="2"/>
        <v>0</v>
      </c>
      <c r="T25" s="50">
        <f t="shared" si="18"/>
        <v>0</v>
      </c>
      <c r="U25" s="50">
        <f t="shared" si="12"/>
        <v>0</v>
      </c>
      <c r="V25" s="96">
        <f t="shared" si="13"/>
        <v>0</v>
      </c>
      <c r="W25" s="97">
        <f t="shared" si="14"/>
        <v>9</v>
      </c>
    </row>
    <row r="26" spans="1:23">
      <c r="A26" s="92">
        <f t="shared" si="15"/>
        <v>10</v>
      </c>
      <c r="B26" s="93">
        <f t="shared" si="15"/>
        <v>14</v>
      </c>
      <c r="C26" s="94">
        <f t="shared" si="3"/>
        <v>0</v>
      </c>
      <c r="D26" s="50">
        <f t="shared" si="3"/>
        <v>17368</v>
      </c>
      <c r="E26" s="50">
        <f t="shared" si="3"/>
        <v>1579</v>
      </c>
      <c r="F26" s="95">
        <f t="shared" si="3"/>
        <v>435</v>
      </c>
      <c r="G26" s="94">
        <f t="shared" si="0"/>
        <v>0</v>
      </c>
      <c r="H26" s="50">
        <f t="shared" si="4"/>
        <v>17368</v>
      </c>
      <c r="I26" s="50">
        <f t="shared" si="5"/>
        <v>1579</v>
      </c>
      <c r="J26" s="95">
        <f t="shared" si="1"/>
        <v>435</v>
      </c>
      <c r="K26" s="94">
        <f t="shared" si="6"/>
        <v>0</v>
      </c>
      <c r="L26" s="50">
        <f t="shared" si="16"/>
        <v>0</v>
      </c>
      <c r="M26" s="50">
        <f t="shared" si="7"/>
        <v>0</v>
      </c>
      <c r="N26" s="95">
        <f t="shared" si="8"/>
        <v>0</v>
      </c>
      <c r="O26" s="94">
        <f t="shared" si="9"/>
        <v>0</v>
      </c>
      <c r="P26" s="50">
        <f t="shared" si="17"/>
        <v>0</v>
      </c>
      <c r="Q26" s="50">
        <f t="shared" si="10"/>
        <v>0</v>
      </c>
      <c r="R26" s="95">
        <f t="shared" si="11"/>
        <v>0</v>
      </c>
      <c r="S26" s="94">
        <f t="shared" si="2"/>
        <v>0</v>
      </c>
      <c r="T26" s="50">
        <f t="shared" si="18"/>
        <v>0</v>
      </c>
      <c r="U26" s="50">
        <f t="shared" si="12"/>
        <v>0</v>
      </c>
      <c r="V26" s="96">
        <f t="shared" si="13"/>
        <v>0</v>
      </c>
      <c r="W26" s="97">
        <f t="shared" si="14"/>
        <v>10</v>
      </c>
    </row>
    <row r="27" spans="1:23">
      <c r="A27" s="92">
        <f t="shared" si="15"/>
        <v>11</v>
      </c>
      <c r="B27" s="93">
        <f t="shared" si="15"/>
        <v>15</v>
      </c>
      <c r="C27" s="94">
        <f t="shared" si="3"/>
        <v>0</v>
      </c>
      <c r="D27" s="50">
        <f t="shared" si="3"/>
        <v>15789</v>
      </c>
      <c r="E27" s="50">
        <f t="shared" si="3"/>
        <v>1579</v>
      </c>
      <c r="F27" s="95">
        <f t="shared" si="3"/>
        <v>395</v>
      </c>
      <c r="G27" s="94">
        <f t="shared" si="0"/>
        <v>0</v>
      </c>
      <c r="H27" s="50">
        <f t="shared" si="4"/>
        <v>15789</v>
      </c>
      <c r="I27" s="50">
        <f t="shared" si="5"/>
        <v>1579</v>
      </c>
      <c r="J27" s="95">
        <f t="shared" si="1"/>
        <v>395</v>
      </c>
      <c r="K27" s="94">
        <f t="shared" si="6"/>
        <v>0</v>
      </c>
      <c r="L27" s="50">
        <f t="shared" si="16"/>
        <v>0</v>
      </c>
      <c r="M27" s="50">
        <f t="shared" si="7"/>
        <v>0</v>
      </c>
      <c r="N27" s="95">
        <f t="shared" si="8"/>
        <v>0</v>
      </c>
      <c r="O27" s="94">
        <f t="shared" si="9"/>
        <v>0</v>
      </c>
      <c r="P27" s="50">
        <f t="shared" si="17"/>
        <v>0</v>
      </c>
      <c r="Q27" s="50">
        <f t="shared" si="10"/>
        <v>0</v>
      </c>
      <c r="R27" s="95">
        <f t="shared" si="11"/>
        <v>0</v>
      </c>
      <c r="S27" s="94">
        <f t="shared" si="2"/>
        <v>0</v>
      </c>
      <c r="T27" s="50">
        <f t="shared" si="18"/>
        <v>0</v>
      </c>
      <c r="U27" s="50">
        <f t="shared" si="12"/>
        <v>0</v>
      </c>
      <c r="V27" s="96">
        <f t="shared" si="13"/>
        <v>0</v>
      </c>
      <c r="W27" s="97">
        <f t="shared" si="14"/>
        <v>11</v>
      </c>
    </row>
    <row r="28" spans="1:23">
      <c r="A28" s="92">
        <f t="shared" si="15"/>
        <v>12</v>
      </c>
      <c r="B28" s="93">
        <f t="shared" si="15"/>
        <v>16</v>
      </c>
      <c r="C28" s="94">
        <f t="shared" si="3"/>
        <v>0</v>
      </c>
      <c r="D28" s="50">
        <f t="shared" si="3"/>
        <v>14210</v>
      </c>
      <c r="E28" s="50">
        <f t="shared" si="3"/>
        <v>1579</v>
      </c>
      <c r="F28" s="95">
        <f t="shared" si="3"/>
        <v>356</v>
      </c>
      <c r="G28" s="94">
        <f t="shared" si="0"/>
        <v>0</v>
      </c>
      <c r="H28" s="50">
        <f t="shared" si="4"/>
        <v>14210</v>
      </c>
      <c r="I28" s="50">
        <f t="shared" si="5"/>
        <v>1579</v>
      </c>
      <c r="J28" s="95">
        <f t="shared" si="1"/>
        <v>356</v>
      </c>
      <c r="K28" s="94">
        <f t="shared" si="6"/>
        <v>0</v>
      </c>
      <c r="L28" s="50">
        <f t="shared" si="16"/>
        <v>0</v>
      </c>
      <c r="M28" s="50">
        <f t="shared" si="7"/>
        <v>0</v>
      </c>
      <c r="N28" s="95">
        <f t="shared" si="8"/>
        <v>0</v>
      </c>
      <c r="O28" s="94">
        <f t="shared" si="9"/>
        <v>0</v>
      </c>
      <c r="P28" s="50">
        <f t="shared" si="17"/>
        <v>0</v>
      </c>
      <c r="Q28" s="50">
        <f t="shared" si="10"/>
        <v>0</v>
      </c>
      <c r="R28" s="95">
        <f t="shared" si="11"/>
        <v>0</v>
      </c>
      <c r="S28" s="94">
        <f t="shared" si="2"/>
        <v>0</v>
      </c>
      <c r="T28" s="50">
        <f t="shared" si="18"/>
        <v>0</v>
      </c>
      <c r="U28" s="50">
        <f t="shared" si="12"/>
        <v>0</v>
      </c>
      <c r="V28" s="96">
        <f t="shared" si="13"/>
        <v>0</v>
      </c>
      <c r="W28" s="97">
        <f t="shared" si="14"/>
        <v>12</v>
      </c>
    </row>
    <row r="29" spans="1:23" ht="13.5" customHeight="1">
      <c r="A29" s="92">
        <f t="shared" si="15"/>
        <v>13</v>
      </c>
      <c r="B29" s="93">
        <f t="shared" si="15"/>
        <v>17</v>
      </c>
      <c r="C29" s="94">
        <f t="shared" si="3"/>
        <v>0</v>
      </c>
      <c r="D29" s="50">
        <f t="shared" si="3"/>
        <v>12631</v>
      </c>
      <c r="E29" s="50">
        <f t="shared" si="3"/>
        <v>1579</v>
      </c>
      <c r="F29" s="95">
        <f t="shared" si="3"/>
        <v>316</v>
      </c>
      <c r="G29" s="94">
        <f t="shared" si="0"/>
        <v>0</v>
      </c>
      <c r="H29" s="50">
        <f t="shared" si="4"/>
        <v>12631</v>
      </c>
      <c r="I29" s="50">
        <f t="shared" si="5"/>
        <v>1579</v>
      </c>
      <c r="J29" s="95">
        <f t="shared" si="1"/>
        <v>316</v>
      </c>
      <c r="K29" s="94">
        <f t="shared" si="6"/>
        <v>0</v>
      </c>
      <c r="L29" s="50">
        <f t="shared" si="16"/>
        <v>0</v>
      </c>
      <c r="M29" s="50">
        <f t="shared" si="7"/>
        <v>0</v>
      </c>
      <c r="N29" s="95">
        <f t="shared" si="8"/>
        <v>0</v>
      </c>
      <c r="O29" s="94">
        <f t="shared" si="9"/>
        <v>0</v>
      </c>
      <c r="P29" s="50">
        <f t="shared" si="17"/>
        <v>0</v>
      </c>
      <c r="Q29" s="50">
        <f t="shared" si="10"/>
        <v>0</v>
      </c>
      <c r="R29" s="95">
        <f t="shared" si="11"/>
        <v>0</v>
      </c>
      <c r="S29" s="94">
        <f t="shared" si="2"/>
        <v>0</v>
      </c>
      <c r="T29" s="50">
        <f t="shared" si="18"/>
        <v>0</v>
      </c>
      <c r="U29" s="50">
        <f t="shared" si="12"/>
        <v>0</v>
      </c>
      <c r="V29" s="96">
        <f t="shared" si="13"/>
        <v>0</v>
      </c>
      <c r="W29" s="97">
        <f t="shared" si="14"/>
        <v>13</v>
      </c>
    </row>
    <row r="30" spans="1:23">
      <c r="A30" s="92">
        <f t="shared" si="15"/>
        <v>14</v>
      </c>
      <c r="B30" s="93">
        <f t="shared" si="15"/>
        <v>18</v>
      </c>
      <c r="C30" s="94">
        <f t="shared" si="3"/>
        <v>0</v>
      </c>
      <c r="D30" s="50">
        <f t="shared" si="3"/>
        <v>11052</v>
      </c>
      <c r="E30" s="50">
        <f t="shared" si="3"/>
        <v>1579</v>
      </c>
      <c r="F30" s="95">
        <f t="shared" si="3"/>
        <v>277</v>
      </c>
      <c r="G30" s="94">
        <f t="shared" si="0"/>
        <v>0</v>
      </c>
      <c r="H30" s="50">
        <f t="shared" si="4"/>
        <v>11052</v>
      </c>
      <c r="I30" s="50">
        <f t="shared" si="5"/>
        <v>1579</v>
      </c>
      <c r="J30" s="95">
        <f t="shared" si="1"/>
        <v>277</v>
      </c>
      <c r="K30" s="94">
        <f t="shared" si="6"/>
        <v>0</v>
      </c>
      <c r="L30" s="50">
        <f t="shared" si="16"/>
        <v>0</v>
      </c>
      <c r="M30" s="50">
        <f t="shared" si="7"/>
        <v>0</v>
      </c>
      <c r="N30" s="95">
        <f t="shared" si="8"/>
        <v>0</v>
      </c>
      <c r="O30" s="94">
        <f t="shared" si="9"/>
        <v>0</v>
      </c>
      <c r="P30" s="50">
        <f t="shared" si="17"/>
        <v>0</v>
      </c>
      <c r="Q30" s="50">
        <f t="shared" si="10"/>
        <v>0</v>
      </c>
      <c r="R30" s="95">
        <f t="shared" si="11"/>
        <v>0</v>
      </c>
      <c r="S30" s="94">
        <f t="shared" si="2"/>
        <v>0</v>
      </c>
      <c r="T30" s="50">
        <f t="shared" si="18"/>
        <v>0</v>
      </c>
      <c r="U30" s="50">
        <f t="shared" si="12"/>
        <v>0</v>
      </c>
      <c r="V30" s="96">
        <f t="shared" si="13"/>
        <v>0</v>
      </c>
      <c r="W30" s="97">
        <f t="shared" si="14"/>
        <v>14</v>
      </c>
    </row>
    <row r="31" spans="1:23">
      <c r="A31" s="92">
        <f t="shared" si="15"/>
        <v>15</v>
      </c>
      <c r="B31" s="93">
        <f t="shared" si="15"/>
        <v>19</v>
      </c>
      <c r="C31" s="94">
        <f t="shared" si="3"/>
        <v>0</v>
      </c>
      <c r="D31" s="50">
        <f t="shared" si="3"/>
        <v>9473</v>
      </c>
      <c r="E31" s="50">
        <f t="shared" si="3"/>
        <v>1579</v>
      </c>
      <c r="F31" s="95">
        <f t="shared" si="3"/>
        <v>237</v>
      </c>
      <c r="G31" s="94">
        <f t="shared" si="0"/>
        <v>0</v>
      </c>
      <c r="H31" s="50">
        <f t="shared" si="4"/>
        <v>9473</v>
      </c>
      <c r="I31" s="50">
        <f t="shared" si="5"/>
        <v>1579</v>
      </c>
      <c r="J31" s="95">
        <f t="shared" si="1"/>
        <v>237</v>
      </c>
      <c r="K31" s="94">
        <f t="shared" si="6"/>
        <v>0</v>
      </c>
      <c r="L31" s="50">
        <f t="shared" si="16"/>
        <v>0</v>
      </c>
      <c r="M31" s="50">
        <f t="shared" si="7"/>
        <v>0</v>
      </c>
      <c r="N31" s="95">
        <f t="shared" si="8"/>
        <v>0</v>
      </c>
      <c r="O31" s="94">
        <f t="shared" si="9"/>
        <v>0</v>
      </c>
      <c r="P31" s="50">
        <f t="shared" si="17"/>
        <v>0</v>
      </c>
      <c r="Q31" s="50">
        <f t="shared" si="10"/>
        <v>0</v>
      </c>
      <c r="R31" s="95">
        <f t="shared" si="11"/>
        <v>0</v>
      </c>
      <c r="S31" s="94">
        <f t="shared" si="2"/>
        <v>0</v>
      </c>
      <c r="T31" s="50">
        <f t="shared" si="18"/>
        <v>0</v>
      </c>
      <c r="U31" s="50">
        <f t="shared" si="12"/>
        <v>0</v>
      </c>
      <c r="V31" s="96">
        <f t="shared" si="13"/>
        <v>0</v>
      </c>
      <c r="W31" s="97">
        <f t="shared" si="14"/>
        <v>15</v>
      </c>
    </row>
    <row r="32" spans="1:23">
      <c r="A32" s="92">
        <f t="shared" si="15"/>
        <v>16</v>
      </c>
      <c r="B32" s="93">
        <f t="shared" si="15"/>
        <v>20</v>
      </c>
      <c r="C32" s="94">
        <f t="shared" si="3"/>
        <v>0</v>
      </c>
      <c r="D32" s="50">
        <f t="shared" si="3"/>
        <v>7894</v>
      </c>
      <c r="E32" s="50">
        <f t="shared" si="3"/>
        <v>1579</v>
      </c>
      <c r="F32" s="95">
        <f t="shared" si="3"/>
        <v>198</v>
      </c>
      <c r="G32" s="94">
        <f t="shared" si="0"/>
        <v>0</v>
      </c>
      <c r="H32" s="50">
        <f t="shared" si="4"/>
        <v>7894</v>
      </c>
      <c r="I32" s="50">
        <f t="shared" si="5"/>
        <v>1579</v>
      </c>
      <c r="J32" s="95">
        <f t="shared" si="1"/>
        <v>198</v>
      </c>
      <c r="K32" s="94">
        <f t="shared" si="6"/>
        <v>0</v>
      </c>
      <c r="L32" s="50">
        <f t="shared" si="16"/>
        <v>0</v>
      </c>
      <c r="M32" s="50">
        <f t="shared" si="7"/>
        <v>0</v>
      </c>
      <c r="N32" s="95">
        <f t="shared" si="8"/>
        <v>0</v>
      </c>
      <c r="O32" s="94">
        <f t="shared" si="9"/>
        <v>0</v>
      </c>
      <c r="P32" s="50">
        <f t="shared" si="17"/>
        <v>0</v>
      </c>
      <c r="Q32" s="50">
        <f t="shared" si="10"/>
        <v>0</v>
      </c>
      <c r="R32" s="95">
        <f t="shared" si="11"/>
        <v>0</v>
      </c>
      <c r="S32" s="94">
        <f t="shared" si="2"/>
        <v>0</v>
      </c>
      <c r="T32" s="50">
        <f t="shared" si="18"/>
        <v>0</v>
      </c>
      <c r="U32" s="50">
        <f t="shared" si="12"/>
        <v>0</v>
      </c>
      <c r="V32" s="96">
        <f t="shared" si="13"/>
        <v>0</v>
      </c>
      <c r="W32" s="97">
        <f t="shared" si="14"/>
        <v>16</v>
      </c>
    </row>
    <row r="33" spans="1:23">
      <c r="A33" s="92">
        <f t="shared" si="15"/>
        <v>17</v>
      </c>
      <c r="B33" s="93">
        <f t="shared" si="15"/>
        <v>21</v>
      </c>
      <c r="C33" s="94">
        <f t="shared" si="3"/>
        <v>0</v>
      </c>
      <c r="D33" s="50">
        <f t="shared" si="3"/>
        <v>6315</v>
      </c>
      <c r="E33" s="50">
        <f t="shared" si="3"/>
        <v>1579</v>
      </c>
      <c r="F33" s="95">
        <f t="shared" si="3"/>
        <v>158</v>
      </c>
      <c r="G33" s="94">
        <f t="shared" si="0"/>
        <v>0</v>
      </c>
      <c r="H33" s="50">
        <f t="shared" si="4"/>
        <v>6315</v>
      </c>
      <c r="I33" s="50">
        <f t="shared" si="5"/>
        <v>1579</v>
      </c>
      <c r="J33" s="95">
        <f t="shared" si="1"/>
        <v>158</v>
      </c>
      <c r="K33" s="94">
        <f t="shared" si="6"/>
        <v>0</v>
      </c>
      <c r="L33" s="50">
        <f t="shared" si="16"/>
        <v>0</v>
      </c>
      <c r="M33" s="50">
        <f t="shared" si="7"/>
        <v>0</v>
      </c>
      <c r="N33" s="95">
        <f t="shared" si="8"/>
        <v>0</v>
      </c>
      <c r="O33" s="94">
        <f t="shared" si="9"/>
        <v>0</v>
      </c>
      <c r="P33" s="50">
        <f t="shared" si="17"/>
        <v>0</v>
      </c>
      <c r="Q33" s="50">
        <f t="shared" si="10"/>
        <v>0</v>
      </c>
      <c r="R33" s="95">
        <f t="shared" si="11"/>
        <v>0</v>
      </c>
      <c r="S33" s="94">
        <f t="shared" si="2"/>
        <v>0</v>
      </c>
      <c r="T33" s="50">
        <f t="shared" si="18"/>
        <v>0</v>
      </c>
      <c r="U33" s="50">
        <f t="shared" si="12"/>
        <v>0</v>
      </c>
      <c r="V33" s="96">
        <f t="shared" si="13"/>
        <v>0</v>
      </c>
      <c r="W33" s="97">
        <f t="shared" si="14"/>
        <v>17</v>
      </c>
    </row>
    <row r="34" spans="1:23">
      <c r="A34" s="92">
        <f t="shared" si="15"/>
        <v>18</v>
      </c>
      <c r="B34" s="93">
        <f t="shared" si="15"/>
        <v>22</v>
      </c>
      <c r="C34" s="94">
        <f t="shared" si="3"/>
        <v>0</v>
      </c>
      <c r="D34" s="50">
        <f t="shared" si="3"/>
        <v>4736</v>
      </c>
      <c r="E34" s="50">
        <f t="shared" si="3"/>
        <v>1579</v>
      </c>
      <c r="F34" s="95">
        <f t="shared" si="3"/>
        <v>119</v>
      </c>
      <c r="G34" s="94">
        <f t="shared" si="0"/>
        <v>0</v>
      </c>
      <c r="H34" s="50">
        <f t="shared" si="4"/>
        <v>4736</v>
      </c>
      <c r="I34" s="50">
        <f t="shared" si="5"/>
        <v>1579</v>
      </c>
      <c r="J34" s="95">
        <f t="shared" si="1"/>
        <v>119</v>
      </c>
      <c r="K34" s="94">
        <f t="shared" si="6"/>
        <v>0</v>
      </c>
      <c r="L34" s="50">
        <f t="shared" si="16"/>
        <v>0</v>
      </c>
      <c r="M34" s="50">
        <f t="shared" si="7"/>
        <v>0</v>
      </c>
      <c r="N34" s="95">
        <f t="shared" si="8"/>
        <v>0</v>
      </c>
      <c r="O34" s="94">
        <f t="shared" si="9"/>
        <v>0</v>
      </c>
      <c r="P34" s="50">
        <f t="shared" si="17"/>
        <v>0</v>
      </c>
      <c r="Q34" s="50">
        <f t="shared" si="10"/>
        <v>0</v>
      </c>
      <c r="R34" s="95">
        <f t="shared" si="11"/>
        <v>0</v>
      </c>
      <c r="S34" s="94">
        <f t="shared" si="2"/>
        <v>0</v>
      </c>
      <c r="T34" s="50">
        <f t="shared" si="18"/>
        <v>0</v>
      </c>
      <c r="U34" s="50">
        <f t="shared" si="12"/>
        <v>0</v>
      </c>
      <c r="V34" s="96">
        <f t="shared" si="13"/>
        <v>0</v>
      </c>
      <c r="W34" s="97">
        <f t="shared" si="14"/>
        <v>18</v>
      </c>
    </row>
    <row r="35" spans="1:23">
      <c r="A35" s="92">
        <f t="shared" ref="A35:B50" si="19">A34+1</f>
        <v>19</v>
      </c>
      <c r="B35" s="93">
        <f t="shared" si="19"/>
        <v>23</v>
      </c>
      <c r="C35" s="94">
        <f t="shared" si="3"/>
        <v>0</v>
      </c>
      <c r="D35" s="50">
        <f t="shared" si="3"/>
        <v>3157</v>
      </c>
      <c r="E35" s="50">
        <f t="shared" si="3"/>
        <v>1579</v>
      </c>
      <c r="F35" s="95">
        <f t="shared" si="3"/>
        <v>79</v>
      </c>
      <c r="G35" s="94">
        <f t="shared" si="0"/>
        <v>0</v>
      </c>
      <c r="H35" s="50">
        <f t="shared" si="4"/>
        <v>3157</v>
      </c>
      <c r="I35" s="50">
        <f t="shared" si="5"/>
        <v>1579</v>
      </c>
      <c r="J35" s="95">
        <f t="shared" si="1"/>
        <v>79</v>
      </c>
      <c r="K35" s="94">
        <f t="shared" si="6"/>
        <v>0</v>
      </c>
      <c r="L35" s="50">
        <f t="shared" si="16"/>
        <v>0</v>
      </c>
      <c r="M35" s="50">
        <f t="shared" si="7"/>
        <v>0</v>
      </c>
      <c r="N35" s="95">
        <f t="shared" si="8"/>
        <v>0</v>
      </c>
      <c r="O35" s="94">
        <f t="shared" si="9"/>
        <v>0</v>
      </c>
      <c r="P35" s="50">
        <f t="shared" si="17"/>
        <v>0</v>
      </c>
      <c r="Q35" s="50">
        <f t="shared" si="10"/>
        <v>0</v>
      </c>
      <c r="R35" s="95">
        <f t="shared" si="11"/>
        <v>0</v>
      </c>
      <c r="S35" s="94">
        <f t="shared" si="2"/>
        <v>0</v>
      </c>
      <c r="T35" s="50">
        <f t="shared" si="18"/>
        <v>0</v>
      </c>
      <c r="U35" s="50">
        <f t="shared" si="12"/>
        <v>0</v>
      </c>
      <c r="V35" s="96">
        <f t="shared" si="13"/>
        <v>0</v>
      </c>
      <c r="W35" s="97">
        <f t="shared" si="14"/>
        <v>19</v>
      </c>
    </row>
    <row r="36" spans="1:23">
      <c r="A36" s="92">
        <f t="shared" si="19"/>
        <v>20</v>
      </c>
      <c r="B36" s="93">
        <f t="shared" si="19"/>
        <v>24</v>
      </c>
      <c r="C36" s="94">
        <f t="shared" si="3"/>
        <v>0</v>
      </c>
      <c r="D36" s="50">
        <f t="shared" si="3"/>
        <v>1578</v>
      </c>
      <c r="E36" s="50">
        <f t="shared" si="3"/>
        <v>1578</v>
      </c>
      <c r="F36" s="95">
        <f t="shared" si="3"/>
        <v>40</v>
      </c>
      <c r="G36" s="94">
        <f t="shared" si="0"/>
        <v>0</v>
      </c>
      <c r="H36" s="50">
        <f t="shared" si="4"/>
        <v>1578</v>
      </c>
      <c r="I36" s="50">
        <f t="shared" si="5"/>
        <v>1578</v>
      </c>
      <c r="J36" s="95">
        <f t="shared" si="1"/>
        <v>40</v>
      </c>
      <c r="K36" s="94">
        <f t="shared" si="6"/>
        <v>0</v>
      </c>
      <c r="L36" s="50">
        <f t="shared" si="16"/>
        <v>0</v>
      </c>
      <c r="M36" s="50">
        <f t="shared" si="7"/>
        <v>0</v>
      </c>
      <c r="N36" s="95">
        <f t="shared" si="8"/>
        <v>0</v>
      </c>
      <c r="O36" s="94">
        <f t="shared" si="9"/>
        <v>0</v>
      </c>
      <c r="P36" s="50">
        <f t="shared" si="17"/>
        <v>0</v>
      </c>
      <c r="Q36" s="50">
        <f t="shared" si="10"/>
        <v>0</v>
      </c>
      <c r="R36" s="95">
        <f t="shared" si="11"/>
        <v>0</v>
      </c>
      <c r="S36" s="94">
        <f t="shared" si="2"/>
        <v>0</v>
      </c>
      <c r="T36" s="50">
        <f t="shared" si="18"/>
        <v>0</v>
      </c>
      <c r="U36" s="50">
        <f t="shared" si="12"/>
        <v>0</v>
      </c>
      <c r="V36" s="96">
        <f t="shared" si="13"/>
        <v>0</v>
      </c>
      <c r="W36" s="97">
        <f t="shared" si="14"/>
        <v>20</v>
      </c>
    </row>
    <row r="37" spans="1:23">
      <c r="A37" s="92">
        <f t="shared" si="19"/>
        <v>21</v>
      </c>
      <c r="B37" s="93">
        <f t="shared" si="19"/>
        <v>25</v>
      </c>
      <c r="C37" s="94">
        <f t="shared" si="3"/>
        <v>0</v>
      </c>
      <c r="D37" s="50">
        <f t="shared" si="3"/>
        <v>0</v>
      </c>
      <c r="E37" s="50">
        <f t="shared" si="3"/>
        <v>0</v>
      </c>
      <c r="F37" s="95">
        <f t="shared" si="3"/>
        <v>0</v>
      </c>
      <c r="G37" s="94">
        <f t="shared" si="0"/>
        <v>0</v>
      </c>
      <c r="H37" s="50">
        <f t="shared" si="4"/>
        <v>0</v>
      </c>
      <c r="I37" s="50">
        <f t="shared" si="5"/>
        <v>0</v>
      </c>
      <c r="J37" s="95">
        <f t="shared" si="1"/>
        <v>0</v>
      </c>
      <c r="K37" s="94">
        <f t="shared" si="6"/>
        <v>0</v>
      </c>
      <c r="L37" s="50">
        <f t="shared" si="16"/>
        <v>0</v>
      </c>
      <c r="M37" s="50">
        <f t="shared" si="7"/>
        <v>0</v>
      </c>
      <c r="N37" s="95">
        <f t="shared" si="8"/>
        <v>0</v>
      </c>
      <c r="O37" s="94">
        <f t="shared" si="9"/>
        <v>0</v>
      </c>
      <c r="P37" s="50">
        <f t="shared" si="17"/>
        <v>0</v>
      </c>
      <c r="Q37" s="50">
        <f t="shared" si="10"/>
        <v>0</v>
      </c>
      <c r="R37" s="95">
        <f t="shared" si="11"/>
        <v>0</v>
      </c>
      <c r="S37" s="94">
        <f t="shared" si="2"/>
        <v>0</v>
      </c>
      <c r="T37" s="50">
        <f t="shared" si="18"/>
        <v>0</v>
      </c>
      <c r="U37" s="50">
        <f t="shared" si="12"/>
        <v>0</v>
      </c>
      <c r="V37" s="96">
        <f t="shared" si="13"/>
        <v>0</v>
      </c>
      <c r="W37" s="97">
        <f t="shared" si="14"/>
        <v>21</v>
      </c>
    </row>
    <row r="38" spans="1:23">
      <c r="A38" s="92">
        <f t="shared" si="19"/>
        <v>22</v>
      </c>
      <c r="B38" s="93">
        <f t="shared" si="19"/>
        <v>26</v>
      </c>
      <c r="C38" s="94">
        <f t="shared" si="3"/>
        <v>0</v>
      </c>
      <c r="D38" s="50">
        <f t="shared" si="3"/>
        <v>0</v>
      </c>
      <c r="E38" s="50">
        <f t="shared" si="3"/>
        <v>0</v>
      </c>
      <c r="F38" s="95">
        <f t="shared" si="3"/>
        <v>0</v>
      </c>
      <c r="G38" s="94">
        <f t="shared" si="0"/>
        <v>0</v>
      </c>
      <c r="H38" s="50">
        <f t="shared" si="4"/>
        <v>0</v>
      </c>
      <c r="I38" s="50">
        <f t="shared" si="5"/>
        <v>0</v>
      </c>
      <c r="J38" s="95">
        <f t="shared" si="1"/>
        <v>0</v>
      </c>
      <c r="K38" s="94">
        <f t="shared" si="6"/>
        <v>0</v>
      </c>
      <c r="L38" s="50">
        <f t="shared" si="16"/>
        <v>0</v>
      </c>
      <c r="M38" s="50">
        <f t="shared" si="7"/>
        <v>0</v>
      </c>
      <c r="N38" s="95">
        <f t="shared" si="8"/>
        <v>0</v>
      </c>
      <c r="O38" s="94">
        <f t="shared" si="9"/>
        <v>0</v>
      </c>
      <c r="P38" s="50">
        <f t="shared" si="17"/>
        <v>0</v>
      </c>
      <c r="Q38" s="50">
        <f t="shared" si="10"/>
        <v>0</v>
      </c>
      <c r="R38" s="95">
        <f t="shared" si="11"/>
        <v>0</v>
      </c>
      <c r="S38" s="94">
        <f t="shared" si="2"/>
        <v>0</v>
      </c>
      <c r="T38" s="50">
        <f t="shared" si="18"/>
        <v>0</v>
      </c>
      <c r="U38" s="50">
        <f t="shared" si="12"/>
        <v>0</v>
      </c>
      <c r="V38" s="96">
        <f t="shared" si="13"/>
        <v>0</v>
      </c>
      <c r="W38" s="97">
        <f t="shared" si="14"/>
        <v>22</v>
      </c>
    </row>
    <row r="39" spans="1:23">
      <c r="A39" s="92">
        <f t="shared" si="19"/>
        <v>23</v>
      </c>
      <c r="B39" s="93">
        <f t="shared" si="19"/>
        <v>27</v>
      </c>
      <c r="C39" s="94">
        <f t="shared" si="3"/>
        <v>0</v>
      </c>
      <c r="D39" s="50">
        <f t="shared" si="3"/>
        <v>0</v>
      </c>
      <c r="E39" s="50">
        <f t="shared" si="3"/>
        <v>0</v>
      </c>
      <c r="F39" s="95">
        <f t="shared" si="3"/>
        <v>0</v>
      </c>
      <c r="G39" s="94">
        <f t="shared" si="0"/>
        <v>0</v>
      </c>
      <c r="H39" s="50">
        <f t="shared" si="4"/>
        <v>0</v>
      </c>
      <c r="I39" s="50">
        <f t="shared" si="5"/>
        <v>0</v>
      </c>
      <c r="J39" s="95">
        <f t="shared" si="1"/>
        <v>0</v>
      </c>
      <c r="K39" s="94">
        <f t="shared" si="6"/>
        <v>0</v>
      </c>
      <c r="L39" s="50">
        <f t="shared" si="16"/>
        <v>0</v>
      </c>
      <c r="M39" s="50">
        <f t="shared" si="7"/>
        <v>0</v>
      </c>
      <c r="N39" s="95">
        <f t="shared" si="8"/>
        <v>0</v>
      </c>
      <c r="O39" s="94">
        <f t="shared" si="9"/>
        <v>0</v>
      </c>
      <c r="P39" s="50">
        <f t="shared" si="17"/>
        <v>0</v>
      </c>
      <c r="Q39" s="50">
        <f t="shared" si="10"/>
        <v>0</v>
      </c>
      <c r="R39" s="95">
        <f t="shared" si="11"/>
        <v>0</v>
      </c>
      <c r="S39" s="94">
        <f t="shared" si="2"/>
        <v>0</v>
      </c>
      <c r="T39" s="50">
        <f t="shared" si="18"/>
        <v>0</v>
      </c>
      <c r="U39" s="50">
        <f t="shared" si="12"/>
        <v>0</v>
      </c>
      <c r="V39" s="96">
        <f t="shared" si="13"/>
        <v>0</v>
      </c>
      <c r="W39" s="97">
        <f t="shared" si="14"/>
        <v>23</v>
      </c>
    </row>
    <row r="40" spans="1:23">
      <c r="A40" s="92">
        <f t="shared" si="19"/>
        <v>24</v>
      </c>
      <c r="B40" s="93">
        <f t="shared" si="19"/>
        <v>28</v>
      </c>
      <c r="C40" s="94">
        <f t="shared" si="3"/>
        <v>0</v>
      </c>
      <c r="D40" s="50">
        <f t="shared" si="3"/>
        <v>0</v>
      </c>
      <c r="E40" s="50">
        <f t="shared" si="3"/>
        <v>0</v>
      </c>
      <c r="F40" s="95">
        <f t="shared" si="3"/>
        <v>0</v>
      </c>
      <c r="G40" s="94">
        <f t="shared" si="0"/>
        <v>0</v>
      </c>
      <c r="H40" s="50">
        <f t="shared" si="4"/>
        <v>0</v>
      </c>
      <c r="I40" s="50">
        <f t="shared" si="5"/>
        <v>0</v>
      </c>
      <c r="J40" s="95">
        <f t="shared" si="1"/>
        <v>0</v>
      </c>
      <c r="K40" s="94">
        <f t="shared" si="6"/>
        <v>0</v>
      </c>
      <c r="L40" s="50">
        <f t="shared" si="16"/>
        <v>0</v>
      </c>
      <c r="M40" s="50">
        <f t="shared" si="7"/>
        <v>0</v>
      </c>
      <c r="N40" s="95">
        <f t="shared" si="8"/>
        <v>0</v>
      </c>
      <c r="O40" s="94">
        <f t="shared" si="9"/>
        <v>0</v>
      </c>
      <c r="P40" s="50">
        <f t="shared" si="17"/>
        <v>0</v>
      </c>
      <c r="Q40" s="50">
        <f t="shared" si="10"/>
        <v>0</v>
      </c>
      <c r="R40" s="95">
        <f t="shared" si="11"/>
        <v>0</v>
      </c>
      <c r="S40" s="94">
        <f t="shared" si="2"/>
        <v>0</v>
      </c>
      <c r="T40" s="50">
        <f t="shared" si="18"/>
        <v>0</v>
      </c>
      <c r="U40" s="50">
        <f t="shared" si="12"/>
        <v>0</v>
      </c>
      <c r="V40" s="96">
        <f t="shared" si="13"/>
        <v>0</v>
      </c>
      <c r="W40" s="97">
        <f t="shared" si="14"/>
        <v>24</v>
      </c>
    </row>
    <row r="41" spans="1:23" ht="13.5" customHeight="1">
      <c r="A41" s="92">
        <f t="shared" si="19"/>
        <v>25</v>
      </c>
      <c r="B41" s="93">
        <f t="shared" si="19"/>
        <v>29</v>
      </c>
      <c r="C41" s="94">
        <f t="shared" si="3"/>
        <v>0</v>
      </c>
      <c r="D41" s="50">
        <f t="shared" si="3"/>
        <v>0</v>
      </c>
      <c r="E41" s="50">
        <f t="shared" si="3"/>
        <v>0</v>
      </c>
      <c r="F41" s="95">
        <f t="shared" si="3"/>
        <v>0</v>
      </c>
      <c r="G41" s="94">
        <f t="shared" si="0"/>
        <v>0</v>
      </c>
      <c r="H41" s="50">
        <f t="shared" si="4"/>
        <v>0</v>
      </c>
      <c r="I41" s="50">
        <f t="shared" si="5"/>
        <v>0</v>
      </c>
      <c r="J41" s="95">
        <f t="shared" si="1"/>
        <v>0</v>
      </c>
      <c r="K41" s="94">
        <f t="shared" si="6"/>
        <v>0</v>
      </c>
      <c r="L41" s="50">
        <f t="shared" si="16"/>
        <v>0</v>
      </c>
      <c r="M41" s="50">
        <f t="shared" si="7"/>
        <v>0</v>
      </c>
      <c r="N41" s="95">
        <f t="shared" si="8"/>
        <v>0</v>
      </c>
      <c r="O41" s="94">
        <f t="shared" si="9"/>
        <v>0</v>
      </c>
      <c r="P41" s="50">
        <f t="shared" si="17"/>
        <v>0</v>
      </c>
      <c r="Q41" s="50">
        <f t="shared" si="10"/>
        <v>0</v>
      </c>
      <c r="R41" s="95">
        <f t="shared" si="11"/>
        <v>0</v>
      </c>
      <c r="S41" s="94">
        <f t="shared" si="2"/>
        <v>0</v>
      </c>
      <c r="T41" s="50">
        <f t="shared" si="18"/>
        <v>0</v>
      </c>
      <c r="U41" s="50">
        <f t="shared" si="12"/>
        <v>0</v>
      </c>
      <c r="V41" s="96">
        <f t="shared" si="13"/>
        <v>0</v>
      </c>
      <c r="W41" s="97">
        <f t="shared" si="14"/>
        <v>25</v>
      </c>
    </row>
    <row r="42" spans="1:23">
      <c r="A42" s="92">
        <f t="shared" si="19"/>
        <v>26</v>
      </c>
      <c r="B42" s="93">
        <f t="shared" si="19"/>
        <v>30</v>
      </c>
      <c r="C42" s="94">
        <f t="shared" si="3"/>
        <v>0</v>
      </c>
      <c r="D42" s="50">
        <f t="shared" si="3"/>
        <v>0</v>
      </c>
      <c r="E42" s="50">
        <f t="shared" si="3"/>
        <v>0</v>
      </c>
      <c r="F42" s="95">
        <f t="shared" si="3"/>
        <v>0</v>
      </c>
      <c r="G42" s="94">
        <f t="shared" si="0"/>
        <v>0</v>
      </c>
      <c r="H42" s="50">
        <f t="shared" si="4"/>
        <v>0</v>
      </c>
      <c r="I42" s="50">
        <f t="shared" si="5"/>
        <v>0</v>
      </c>
      <c r="J42" s="95">
        <f t="shared" si="1"/>
        <v>0</v>
      </c>
      <c r="K42" s="94">
        <f t="shared" si="6"/>
        <v>0</v>
      </c>
      <c r="L42" s="50">
        <f t="shared" si="16"/>
        <v>0</v>
      </c>
      <c r="M42" s="50">
        <f t="shared" si="7"/>
        <v>0</v>
      </c>
      <c r="N42" s="95">
        <f t="shared" si="8"/>
        <v>0</v>
      </c>
      <c r="O42" s="94">
        <f t="shared" si="9"/>
        <v>0</v>
      </c>
      <c r="P42" s="50">
        <f t="shared" si="17"/>
        <v>0</v>
      </c>
      <c r="Q42" s="50">
        <f t="shared" si="10"/>
        <v>0</v>
      </c>
      <c r="R42" s="95">
        <f t="shared" si="11"/>
        <v>0</v>
      </c>
      <c r="S42" s="94">
        <f t="shared" si="2"/>
        <v>0</v>
      </c>
      <c r="T42" s="50">
        <f t="shared" si="18"/>
        <v>0</v>
      </c>
      <c r="U42" s="50">
        <f t="shared" si="12"/>
        <v>0</v>
      </c>
      <c r="V42" s="96">
        <f t="shared" si="13"/>
        <v>0</v>
      </c>
      <c r="W42" s="97">
        <f t="shared" si="14"/>
        <v>26</v>
      </c>
    </row>
    <row r="43" spans="1:23">
      <c r="A43" s="92">
        <f t="shared" si="19"/>
        <v>27</v>
      </c>
      <c r="B43" s="93">
        <f t="shared" si="19"/>
        <v>31</v>
      </c>
      <c r="C43" s="94">
        <f t="shared" si="3"/>
        <v>0</v>
      </c>
      <c r="D43" s="50">
        <f t="shared" si="3"/>
        <v>0</v>
      </c>
      <c r="E43" s="50">
        <f t="shared" si="3"/>
        <v>0</v>
      </c>
      <c r="F43" s="95">
        <f t="shared" si="3"/>
        <v>0</v>
      </c>
      <c r="G43" s="94">
        <f t="shared" si="0"/>
        <v>0</v>
      </c>
      <c r="H43" s="50">
        <f t="shared" si="4"/>
        <v>0</v>
      </c>
      <c r="I43" s="50">
        <f t="shared" si="5"/>
        <v>0</v>
      </c>
      <c r="J43" s="95">
        <f t="shared" si="1"/>
        <v>0</v>
      </c>
      <c r="K43" s="94">
        <f t="shared" si="6"/>
        <v>0</v>
      </c>
      <c r="L43" s="50">
        <f t="shared" si="16"/>
        <v>0</v>
      </c>
      <c r="M43" s="50">
        <f t="shared" si="7"/>
        <v>0</v>
      </c>
      <c r="N43" s="95">
        <f t="shared" si="8"/>
        <v>0</v>
      </c>
      <c r="O43" s="94">
        <f t="shared" si="9"/>
        <v>0</v>
      </c>
      <c r="P43" s="50">
        <f t="shared" si="17"/>
        <v>0</v>
      </c>
      <c r="Q43" s="50">
        <f t="shared" si="10"/>
        <v>0</v>
      </c>
      <c r="R43" s="95">
        <f t="shared" si="11"/>
        <v>0</v>
      </c>
      <c r="S43" s="94">
        <f t="shared" si="2"/>
        <v>0</v>
      </c>
      <c r="T43" s="50">
        <f t="shared" si="18"/>
        <v>0</v>
      </c>
      <c r="U43" s="50">
        <f t="shared" si="12"/>
        <v>0</v>
      </c>
      <c r="V43" s="96">
        <f t="shared" si="13"/>
        <v>0</v>
      </c>
      <c r="W43" s="97">
        <f t="shared" si="14"/>
        <v>27</v>
      </c>
    </row>
    <row r="44" spans="1:23">
      <c r="A44" s="92">
        <f t="shared" si="19"/>
        <v>28</v>
      </c>
      <c r="B44" s="93">
        <f t="shared" si="19"/>
        <v>32</v>
      </c>
      <c r="C44" s="94">
        <f t="shared" si="3"/>
        <v>0</v>
      </c>
      <c r="D44" s="50">
        <f t="shared" si="3"/>
        <v>0</v>
      </c>
      <c r="E44" s="50">
        <f t="shared" si="3"/>
        <v>0</v>
      </c>
      <c r="F44" s="95">
        <f t="shared" si="3"/>
        <v>0</v>
      </c>
      <c r="G44" s="94">
        <f t="shared" si="0"/>
        <v>0</v>
      </c>
      <c r="H44" s="50">
        <f t="shared" si="4"/>
        <v>0</v>
      </c>
      <c r="I44" s="50">
        <f t="shared" si="5"/>
        <v>0</v>
      </c>
      <c r="J44" s="95">
        <f t="shared" si="1"/>
        <v>0</v>
      </c>
      <c r="K44" s="94">
        <f t="shared" si="6"/>
        <v>0</v>
      </c>
      <c r="L44" s="50">
        <f t="shared" si="16"/>
        <v>0</v>
      </c>
      <c r="M44" s="50">
        <f t="shared" si="7"/>
        <v>0</v>
      </c>
      <c r="N44" s="95">
        <f t="shared" si="8"/>
        <v>0</v>
      </c>
      <c r="O44" s="94">
        <f t="shared" si="9"/>
        <v>0</v>
      </c>
      <c r="P44" s="50">
        <f t="shared" si="17"/>
        <v>0</v>
      </c>
      <c r="Q44" s="50">
        <f t="shared" si="10"/>
        <v>0</v>
      </c>
      <c r="R44" s="95">
        <f t="shared" si="11"/>
        <v>0</v>
      </c>
      <c r="S44" s="94">
        <f t="shared" si="2"/>
        <v>0</v>
      </c>
      <c r="T44" s="50">
        <f t="shared" si="18"/>
        <v>0</v>
      </c>
      <c r="U44" s="50">
        <f t="shared" si="12"/>
        <v>0</v>
      </c>
      <c r="V44" s="96">
        <f t="shared" si="13"/>
        <v>0</v>
      </c>
      <c r="W44" s="97">
        <f t="shared" si="14"/>
        <v>28</v>
      </c>
    </row>
    <row r="45" spans="1:23">
      <c r="A45" s="92">
        <f t="shared" si="19"/>
        <v>29</v>
      </c>
      <c r="B45" s="93">
        <f t="shared" si="19"/>
        <v>33</v>
      </c>
      <c r="C45" s="94">
        <f t="shared" si="3"/>
        <v>0</v>
      </c>
      <c r="D45" s="50">
        <f t="shared" si="3"/>
        <v>0</v>
      </c>
      <c r="E45" s="50">
        <f t="shared" si="3"/>
        <v>0</v>
      </c>
      <c r="F45" s="95">
        <f t="shared" si="3"/>
        <v>0</v>
      </c>
      <c r="G45" s="94">
        <f t="shared" si="0"/>
        <v>0</v>
      </c>
      <c r="H45" s="50">
        <f t="shared" si="4"/>
        <v>0</v>
      </c>
      <c r="I45" s="50">
        <f t="shared" si="5"/>
        <v>0</v>
      </c>
      <c r="J45" s="95">
        <f t="shared" si="1"/>
        <v>0</v>
      </c>
      <c r="K45" s="94">
        <f t="shared" si="6"/>
        <v>0</v>
      </c>
      <c r="L45" s="50">
        <f t="shared" si="16"/>
        <v>0</v>
      </c>
      <c r="M45" s="50">
        <f t="shared" si="7"/>
        <v>0</v>
      </c>
      <c r="N45" s="95">
        <f t="shared" si="8"/>
        <v>0</v>
      </c>
      <c r="O45" s="94">
        <f t="shared" si="9"/>
        <v>0</v>
      </c>
      <c r="P45" s="50">
        <f t="shared" si="17"/>
        <v>0</v>
      </c>
      <c r="Q45" s="50">
        <f t="shared" si="10"/>
        <v>0</v>
      </c>
      <c r="R45" s="95">
        <f t="shared" si="11"/>
        <v>0</v>
      </c>
      <c r="S45" s="94">
        <f t="shared" si="2"/>
        <v>0</v>
      </c>
      <c r="T45" s="50">
        <f t="shared" si="18"/>
        <v>0</v>
      </c>
      <c r="U45" s="50">
        <f t="shared" si="12"/>
        <v>0</v>
      </c>
      <c r="V45" s="96">
        <f t="shared" si="13"/>
        <v>0</v>
      </c>
      <c r="W45" s="97">
        <f t="shared" si="14"/>
        <v>29</v>
      </c>
    </row>
    <row r="46" spans="1:23">
      <c r="A46" s="92">
        <f t="shared" si="19"/>
        <v>30</v>
      </c>
      <c r="B46" s="93">
        <f t="shared" si="19"/>
        <v>34</v>
      </c>
      <c r="C46" s="94">
        <f t="shared" si="3"/>
        <v>0</v>
      </c>
      <c r="D46" s="50">
        <f t="shared" si="3"/>
        <v>0</v>
      </c>
      <c r="E46" s="50">
        <f t="shared" si="3"/>
        <v>0</v>
      </c>
      <c r="F46" s="95">
        <f t="shared" si="3"/>
        <v>0</v>
      </c>
      <c r="G46" s="94">
        <f t="shared" si="0"/>
        <v>0</v>
      </c>
      <c r="H46" s="50">
        <f t="shared" si="4"/>
        <v>0</v>
      </c>
      <c r="I46" s="50">
        <f t="shared" si="5"/>
        <v>0</v>
      </c>
      <c r="J46" s="95">
        <f t="shared" si="1"/>
        <v>0</v>
      </c>
      <c r="K46" s="94">
        <f t="shared" si="6"/>
        <v>0</v>
      </c>
      <c r="L46" s="50">
        <f t="shared" si="16"/>
        <v>0</v>
      </c>
      <c r="M46" s="50">
        <f t="shared" si="7"/>
        <v>0</v>
      </c>
      <c r="N46" s="95">
        <f t="shared" si="8"/>
        <v>0</v>
      </c>
      <c r="O46" s="94">
        <f t="shared" si="9"/>
        <v>0</v>
      </c>
      <c r="P46" s="50">
        <f t="shared" si="17"/>
        <v>0</v>
      </c>
      <c r="Q46" s="50">
        <f t="shared" si="10"/>
        <v>0</v>
      </c>
      <c r="R46" s="95">
        <f t="shared" si="11"/>
        <v>0</v>
      </c>
      <c r="S46" s="94">
        <f t="shared" si="2"/>
        <v>0</v>
      </c>
      <c r="T46" s="50">
        <f t="shared" si="18"/>
        <v>0</v>
      </c>
      <c r="U46" s="50">
        <f t="shared" si="12"/>
        <v>0</v>
      </c>
      <c r="V46" s="96">
        <f t="shared" si="13"/>
        <v>0</v>
      </c>
      <c r="W46" s="97">
        <f t="shared" si="14"/>
        <v>30</v>
      </c>
    </row>
    <row r="47" spans="1:23">
      <c r="A47" s="92">
        <f t="shared" si="19"/>
        <v>31</v>
      </c>
      <c r="B47" s="93">
        <f t="shared" si="19"/>
        <v>35</v>
      </c>
      <c r="C47" s="94">
        <f t="shared" si="3"/>
        <v>0</v>
      </c>
      <c r="D47" s="50">
        <f t="shared" si="3"/>
        <v>0</v>
      </c>
      <c r="E47" s="50">
        <f t="shared" si="3"/>
        <v>0</v>
      </c>
      <c r="F47" s="95">
        <f t="shared" si="3"/>
        <v>0</v>
      </c>
      <c r="G47" s="94">
        <f t="shared" si="0"/>
        <v>0</v>
      </c>
      <c r="H47" s="50">
        <f t="shared" si="4"/>
        <v>0</v>
      </c>
      <c r="I47" s="50">
        <f t="shared" si="5"/>
        <v>0</v>
      </c>
      <c r="J47" s="95">
        <f t="shared" si="1"/>
        <v>0</v>
      </c>
      <c r="K47" s="94">
        <f t="shared" si="6"/>
        <v>0</v>
      </c>
      <c r="L47" s="50">
        <f t="shared" si="16"/>
        <v>0</v>
      </c>
      <c r="M47" s="50">
        <f t="shared" si="7"/>
        <v>0</v>
      </c>
      <c r="N47" s="95">
        <f t="shared" si="8"/>
        <v>0</v>
      </c>
      <c r="O47" s="94">
        <f t="shared" si="9"/>
        <v>0</v>
      </c>
      <c r="P47" s="50">
        <f t="shared" si="17"/>
        <v>0</v>
      </c>
      <c r="Q47" s="50">
        <f t="shared" si="10"/>
        <v>0</v>
      </c>
      <c r="R47" s="95">
        <f t="shared" si="11"/>
        <v>0</v>
      </c>
      <c r="S47" s="94">
        <f t="shared" si="2"/>
        <v>0</v>
      </c>
      <c r="T47" s="50">
        <f t="shared" si="18"/>
        <v>0</v>
      </c>
      <c r="U47" s="50">
        <f t="shared" si="12"/>
        <v>0</v>
      </c>
      <c r="V47" s="96">
        <f t="shared" si="13"/>
        <v>0</v>
      </c>
      <c r="W47" s="97">
        <f t="shared" si="14"/>
        <v>31</v>
      </c>
    </row>
    <row r="48" spans="1:23">
      <c r="A48" s="92">
        <f t="shared" si="19"/>
        <v>32</v>
      </c>
      <c r="B48" s="93">
        <f t="shared" si="19"/>
        <v>36</v>
      </c>
      <c r="C48" s="94">
        <f t="shared" si="3"/>
        <v>0</v>
      </c>
      <c r="D48" s="50">
        <f t="shared" si="3"/>
        <v>0</v>
      </c>
      <c r="E48" s="50">
        <f t="shared" si="3"/>
        <v>0</v>
      </c>
      <c r="F48" s="95">
        <f t="shared" si="3"/>
        <v>0</v>
      </c>
      <c r="G48" s="94">
        <f t="shared" si="0"/>
        <v>0</v>
      </c>
      <c r="H48" s="50">
        <f t="shared" si="4"/>
        <v>0</v>
      </c>
      <c r="I48" s="50">
        <f t="shared" si="5"/>
        <v>0</v>
      </c>
      <c r="J48" s="95">
        <f t="shared" si="1"/>
        <v>0</v>
      </c>
      <c r="K48" s="94">
        <f t="shared" si="6"/>
        <v>0</v>
      </c>
      <c r="L48" s="50">
        <f t="shared" si="16"/>
        <v>0</v>
      </c>
      <c r="M48" s="50">
        <f t="shared" si="7"/>
        <v>0</v>
      </c>
      <c r="N48" s="95">
        <f t="shared" si="8"/>
        <v>0</v>
      </c>
      <c r="O48" s="94">
        <f t="shared" si="9"/>
        <v>0</v>
      </c>
      <c r="P48" s="50">
        <f t="shared" si="17"/>
        <v>0</v>
      </c>
      <c r="Q48" s="50">
        <f t="shared" si="10"/>
        <v>0</v>
      </c>
      <c r="R48" s="95">
        <f t="shared" si="11"/>
        <v>0</v>
      </c>
      <c r="S48" s="94">
        <f t="shared" si="2"/>
        <v>0</v>
      </c>
      <c r="T48" s="50">
        <f t="shared" si="18"/>
        <v>0</v>
      </c>
      <c r="U48" s="50">
        <f t="shared" si="12"/>
        <v>0</v>
      </c>
      <c r="V48" s="96">
        <f t="shared" si="13"/>
        <v>0</v>
      </c>
      <c r="W48" s="97">
        <f t="shared" si="14"/>
        <v>32</v>
      </c>
    </row>
    <row r="49" spans="1:23">
      <c r="A49" s="92">
        <f t="shared" si="19"/>
        <v>33</v>
      </c>
      <c r="B49" s="93">
        <f t="shared" si="19"/>
        <v>37</v>
      </c>
      <c r="C49" s="94">
        <f t="shared" si="3"/>
        <v>0</v>
      </c>
      <c r="D49" s="50">
        <f t="shared" si="3"/>
        <v>0</v>
      </c>
      <c r="E49" s="50">
        <f t="shared" si="3"/>
        <v>0</v>
      </c>
      <c r="F49" s="95">
        <f t="shared" si="3"/>
        <v>0</v>
      </c>
      <c r="G49" s="94">
        <f t="shared" si="0"/>
        <v>0</v>
      </c>
      <c r="H49" s="50">
        <f t="shared" si="4"/>
        <v>0</v>
      </c>
      <c r="I49" s="50">
        <f t="shared" si="5"/>
        <v>0</v>
      </c>
      <c r="J49" s="95">
        <f t="shared" si="1"/>
        <v>0</v>
      </c>
      <c r="K49" s="94">
        <f t="shared" si="6"/>
        <v>0</v>
      </c>
      <c r="L49" s="50">
        <f t="shared" si="16"/>
        <v>0</v>
      </c>
      <c r="M49" s="50">
        <f t="shared" si="7"/>
        <v>0</v>
      </c>
      <c r="N49" s="95">
        <f t="shared" si="8"/>
        <v>0</v>
      </c>
      <c r="O49" s="94">
        <f t="shared" si="9"/>
        <v>0</v>
      </c>
      <c r="P49" s="50">
        <f t="shared" si="17"/>
        <v>0</v>
      </c>
      <c r="Q49" s="50">
        <f t="shared" si="10"/>
        <v>0</v>
      </c>
      <c r="R49" s="95">
        <f t="shared" si="11"/>
        <v>0</v>
      </c>
      <c r="S49" s="94">
        <f t="shared" si="2"/>
        <v>0</v>
      </c>
      <c r="T49" s="50">
        <f t="shared" si="18"/>
        <v>0</v>
      </c>
      <c r="U49" s="50">
        <f t="shared" si="12"/>
        <v>0</v>
      </c>
      <c r="V49" s="96">
        <f t="shared" si="13"/>
        <v>0</v>
      </c>
      <c r="W49" s="97">
        <f t="shared" si="14"/>
        <v>33</v>
      </c>
    </row>
    <row r="50" spans="1:23">
      <c r="A50" s="92">
        <f t="shared" si="19"/>
        <v>34</v>
      </c>
      <c r="B50" s="93">
        <f t="shared" si="19"/>
        <v>38</v>
      </c>
      <c r="C50" s="94">
        <f t="shared" si="3"/>
        <v>0</v>
      </c>
      <c r="D50" s="50">
        <f t="shared" si="3"/>
        <v>0</v>
      </c>
      <c r="E50" s="50">
        <f t="shared" si="3"/>
        <v>0</v>
      </c>
      <c r="F50" s="95">
        <f t="shared" si="3"/>
        <v>0</v>
      </c>
      <c r="G50" s="94">
        <f t="shared" si="0"/>
        <v>0</v>
      </c>
      <c r="H50" s="50">
        <f t="shared" si="4"/>
        <v>0</v>
      </c>
      <c r="I50" s="50">
        <f t="shared" si="5"/>
        <v>0</v>
      </c>
      <c r="J50" s="95">
        <f t="shared" si="1"/>
        <v>0</v>
      </c>
      <c r="K50" s="94">
        <f t="shared" si="6"/>
        <v>0</v>
      </c>
      <c r="L50" s="50">
        <f t="shared" si="16"/>
        <v>0</v>
      </c>
      <c r="M50" s="50">
        <f t="shared" si="7"/>
        <v>0</v>
      </c>
      <c r="N50" s="95">
        <f t="shared" si="8"/>
        <v>0</v>
      </c>
      <c r="O50" s="94">
        <f t="shared" si="9"/>
        <v>0</v>
      </c>
      <c r="P50" s="50">
        <f t="shared" si="17"/>
        <v>0</v>
      </c>
      <c r="Q50" s="50">
        <f t="shared" si="10"/>
        <v>0</v>
      </c>
      <c r="R50" s="95">
        <f t="shared" si="11"/>
        <v>0</v>
      </c>
      <c r="S50" s="94">
        <f t="shared" si="2"/>
        <v>0</v>
      </c>
      <c r="T50" s="50">
        <f t="shared" si="18"/>
        <v>0</v>
      </c>
      <c r="U50" s="50">
        <f t="shared" si="12"/>
        <v>0</v>
      </c>
      <c r="V50" s="96">
        <f t="shared" si="13"/>
        <v>0</v>
      </c>
      <c r="W50" s="97">
        <f t="shared" si="14"/>
        <v>34</v>
      </c>
    </row>
    <row r="51" spans="1:23" ht="13.8" thickBot="1">
      <c r="A51" s="92">
        <f t="shared" ref="A51:B52" si="20">A50+1</f>
        <v>35</v>
      </c>
      <c r="B51" s="98">
        <f t="shared" si="20"/>
        <v>39</v>
      </c>
      <c r="C51" s="99">
        <f t="shared" si="3"/>
        <v>0</v>
      </c>
      <c r="D51" s="100">
        <f t="shared" si="3"/>
        <v>0</v>
      </c>
      <c r="E51" s="100">
        <f t="shared" si="3"/>
        <v>0</v>
      </c>
      <c r="F51" s="101">
        <f t="shared" si="3"/>
        <v>0</v>
      </c>
      <c r="G51" s="99">
        <f t="shared" si="0"/>
        <v>0</v>
      </c>
      <c r="H51" s="100">
        <f t="shared" si="4"/>
        <v>0</v>
      </c>
      <c r="I51" s="100">
        <f t="shared" si="5"/>
        <v>0</v>
      </c>
      <c r="J51" s="101">
        <f t="shared" si="1"/>
        <v>0</v>
      </c>
      <c r="K51" s="99">
        <f t="shared" si="6"/>
        <v>0</v>
      </c>
      <c r="L51" s="100">
        <f t="shared" si="16"/>
        <v>0</v>
      </c>
      <c r="M51" s="100">
        <f t="shared" si="7"/>
        <v>0</v>
      </c>
      <c r="N51" s="101">
        <f t="shared" si="8"/>
        <v>0</v>
      </c>
      <c r="O51" s="99">
        <f t="shared" si="9"/>
        <v>0</v>
      </c>
      <c r="P51" s="100">
        <f t="shared" si="17"/>
        <v>0</v>
      </c>
      <c r="Q51" s="100">
        <f t="shared" si="10"/>
        <v>0</v>
      </c>
      <c r="R51" s="101">
        <f t="shared" si="11"/>
        <v>0</v>
      </c>
      <c r="S51" s="99">
        <f t="shared" si="2"/>
        <v>0</v>
      </c>
      <c r="T51" s="100">
        <f t="shared" si="18"/>
        <v>0</v>
      </c>
      <c r="U51" s="100">
        <f t="shared" si="12"/>
        <v>0</v>
      </c>
      <c r="V51" s="102">
        <f t="shared" si="13"/>
        <v>0</v>
      </c>
      <c r="W51" s="97">
        <f t="shared" si="14"/>
        <v>35</v>
      </c>
    </row>
    <row r="52" spans="1:23" ht="23.25" customHeight="1" thickTop="1" thickBot="1">
      <c r="A52" s="103">
        <f t="shared" si="20"/>
        <v>36</v>
      </c>
      <c r="B52" s="104"/>
      <c r="C52" s="105">
        <f>SUM(C17:C51)</f>
        <v>30000</v>
      </c>
      <c r="D52" s="106"/>
      <c r="E52" s="105">
        <f>SUM(E17:E51)</f>
        <v>30000</v>
      </c>
      <c r="F52" s="107">
        <f>SUM(F17:F51)</f>
        <v>8259</v>
      </c>
      <c r="G52" s="108">
        <f>SUM(G17:G51)</f>
        <v>30000</v>
      </c>
      <c r="H52" s="106"/>
      <c r="I52" s="105">
        <f>SUM(I17:I51)</f>
        <v>30000</v>
      </c>
      <c r="J52" s="107">
        <f>SUM(J17:J51)</f>
        <v>8259</v>
      </c>
      <c r="K52" s="108">
        <f>SUM(K17:K51)</f>
        <v>0</v>
      </c>
      <c r="L52" s="106"/>
      <c r="M52" s="105">
        <f>SUM(M17:M51)</f>
        <v>0</v>
      </c>
      <c r="N52" s="107">
        <f>SUM(N17:N51)</f>
        <v>0</v>
      </c>
      <c r="O52" s="108">
        <f>SUM(O17:O51)</f>
        <v>0</v>
      </c>
      <c r="P52" s="106"/>
      <c r="Q52" s="105">
        <f>SUM(Q17:Q51)</f>
        <v>0</v>
      </c>
      <c r="R52" s="107">
        <f>SUM(R17:R51)</f>
        <v>0</v>
      </c>
      <c r="S52" s="109">
        <f>SUM(S17:S51)</f>
        <v>0</v>
      </c>
      <c r="T52" s="106"/>
      <c r="U52" s="105">
        <f>SUM(U17:U51)</f>
        <v>0</v>
      </c>
      <c r="V52" s="110">
        <f>SUM(V17:V51)</f>
        <v>0</v>
      </c>
      <c r="W52" s="111">
        <f t="shared" si="14"/>
        <v>36</v>
      </c>
    </row>
    <row r="53" spans="1:23" ht="13.8" thickTop="1"/>
  </sheetData>
  <mergeCells count="31">
    <mergeCell ref="P15:P16"/>
    <mergeCell ref="Q15:R15"/>
    <mergeCell ref="S15:S16"/>
    <mergeCell ref="T15:T16"/>
    <mergeCell ref="U15:V15"/>
    <mergeCell ref="O15:O16"/>
    <mergeCell ref="S4:V4"/>
    <mergeCell ref="W4:W16"/>
    <mergeCell ref="H5:J5"/>
    <mergeCell ref="L5:N5"/>
    <mergeCell ref="P5:R5"/>
    <mergeCell ref="T5:V5"/>
    <mergeCell ref="H6:J6"/>
    <mergeCell ref="L6:N6"/>
    <mergeCell ref="P6:R6"/>
    <mergeCell ref="T6:V6"/>
    <mergeCell ref="O4:R4"/>
    <mergeCell ref="H15:H16"/>
    <mergeCell ref="I15:J15"/>
    <mergeCell ref="K15:K16"/>
    <mergeCell ref="L15:L16"/>
    <mergeCell ref="A4:A16"/>
    <mergeCell ref="B4:B16"/>
    <mergeCell ref="C4:F14"/>
    <mergeCell ref="G4:J4"/>
    <mergeCell ref="K4:N4"/>
    <mergeCell ref="C15:C16"/>
    <mergeCell ref="D15:D16"/>
    <mergeCell ref="E15:F15"/>
    <mergeCell ref="G15:G16"/>
    <mergeCell ref="M15:N15"/>
  </mergeCells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0" zoomScaleNormal="90" workbookViewId="0">
      <selection activeCell="M2" sqref="M2"/>
    </sheetView>
  </sheetViews>
  <sheetFormatPr defaultColWidth="4.09765625" defaultRowHeight="13.2"/>
  <cols>
    <col min="1" max="2" width="4.09765625" style="67" customWidth="1"/>
    <col min="3" max="6" width="7.59765625" style="67" customWidth="1"/>
    <col min="7" max="9" width="8.59765625" style="67" customWidth="1"/>
    <col min="10" max="10" width="6.59765625" style="67" customWidth="1"/>
    <col min="11" max="13" width="8.59765625" style="67" customWidth="1"/>
    <col min="14" max="14" width="6.59765625" style="67" customWidth="1"/>
    <col min="15" max="17" width="8.59765625" style="67" customWidth="1"/>
    <col min="18" max="18" width="6.59765625" style="67" customWidth="1"/>
    <col min="19" max="21" width="8.59765625" style="67" customWidth="1"/>
    <col min="22" max="22" width="6.59765625" style="67" customWidth="1"/>
    <col min="23" max="23" width="4.09765625" style="67" customWidth="1"/>
    <col min="24" max="67" width="2.59765625" style="67" customWidth="1"/>
    <col min="68" max="16384" width="4.09765625" style="67"/>
  </cols>
  <sheetData>
    <row r="1" spans="1:23" s="66" customFormat="1" ht="16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6" t="s">
        <v>392</v>
      </c>
    </row>
    <row r="2" spans="1:23" s="66" customFormat="1" ht="16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248"/>
      <c r="L2" s="3" t="s">
        <v>382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6.8" thickBot="1">
      <c r="A3" s="4"/>
      <c r="B3" s="3" t="s">
        <v>384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6.5" customHeight="1" thickTop="1">
      <c r="A4" s="561" t="s">
        <v>163</v>
      </c>
      <c r="B4" s="563" t="s">
        <v>5</v>
      </c>
      <c r="C4" s="566" t="s">
        <v>3</v>
      </c>
      <c r="D4" s="566"/>
      <c r="E4" s="567"/>
      <c r="F4" s="568"/>
      <c r="G4" s="571" t="s">
        <v>164</v>
      </c>
      <c r="H4" s="572"/>
      <c r="I4" s="572"/>
      <c r="J4" s="563"/>
      <c r="K4" s="571" t="s">
        <v>165</v>
      </c>
      <c r="L4" s="572"/>
      <c r="M4" s="572"/>
      <c r="N4" s="563"/>
      <c r="O4" s="571" t="s">
        <v>166</v>
      </c>
      <c r="P4" s="572"/>
      <c r="Q4" s="572"/>
      <c r="R4" s="563"/>
      <c r="S4" s="571" t="s">
        <v>167</v>
      </c>
      <c r="T4" s="572"/>
      <c r="U4" s="572"/>
      <c r="V4" s="572"/>
      <c r="W4" s="578" t="s">
        <v>163</v>
      </c>
    </row>
    <row r="5" spans="1:23" ht="25.5" customHeight="1">
      <c r="A5" s="562"/>
      <c r="B5" s="564"/>
      <c r="C5" s="569"/>
      <c r="D5" s="569"/>
      <c r="E5" s="569"/>
      <c r="F5" s="570"/>
      <c r="G5" s="68" t="s">
        <v>168</v>
      </c>
      <c r="H5" s="581" t="s">
        <v>186</v>
      </c>
      <c r="I5" s="582"/>
      <c r="J5" s="583"/>
      <c r="K5" s="68" t="s">
        <v>168</v>
      </c>
      <c r="L5" s="581" t="s">
        <v>187</v>
      </c>
      <c r="M5" s="582"/>
      <c r="N5" s="583"/>
      <c r="O5" s="68" t="s">
        <v>168</v>
      </c>
      <c r="P5" s="581"/>
      <c r="Q5" s="582"/>
      <c r="R5" s="583"/>
      <c r="S5" s="68" t="s">
        <v>168</v>
      </c>
      <c r="T5" s="581"/>
      <c r="U5" s="582"/>
      <c r="V5" s="582"/>
      <c r="W5" s="579"/>
    </row>
    <row r="6" spans="1:23" ht="13.5" customHeight="1">
      <c r="A6" s="562"/>
      <c r="B6" s="564"/>
      <c r="C6" s="569"/>
      <c r="D6" s="569"/>
      <c r="E6" s="569"/>
      <c r="F6" s="570"/>
      <c r="G6" s="68" t="s">
        <v>169</v>
      </c>
      <c r="H6" s="581" t="s">
        <v>188</v>
      </c>
      <c r="I6" s="584"/>
      <c r="J6" s="585"/>
      <c r="K6" s="68" t="s">
        <v>169</v>
      </c>
      <c r="L6" s="581" t="s">
        <v>189</v>
      </c>
      <c r="M6" s="584"/>
      <c r="N6" s="585"/>
      <c r="O6" s="68" t="s">
        <v>169</v>
      </c>
      <c r="P6" s="581"/>
      <c r="Q6" s="584"/>
      <c r="R6" s="585"/>
      <c r="S6" s="68" t="s">
        <v>169</v>
      </c>
      <c r="T6" s="581"/>
      <c r="U6" s="584"/>
      <c r="V6" s="584"/>
      <c r="W6" s="579"/>
    </row>
    <row r="7" spans="1:23" ht="13.5" customHeight="1">
      <c r="A7" s="562"/>
      <c r="B7" s="564"/>
      <c r="C7" s="569"/>
      <c r="D7" s="569"/>
      <c r="E7" s="569"/>
      <c r="F7" s="570"/>
      <c r="G7" s="68" t="s">
        <v>171</v>
      </c>
      <c r="H7" s="69">
        <v>300000</v>
      </c>
      <c r="I7" s="12" t="s">
        <v>72</v>
      </c>
      <c r="J7" s="70"/>
      <c r="K7" s="68" t="s">
        <v>171</v>
      </c>
      <c r="L7" s="69">
        <v>50000</v>
      </c>
      <c r="M7" s="12" t="s">
        <v>72</v>
      </c>
      <c r="N7" s="70"/>
      <c r="O7" s="68" t="s">
        <v>171</v>
      </c>
      <c r="P7" s="69"/>
      <c r="Q7" s="12" t="s">
        <v>72</v>
      </c>
      <c r="R7" s="70"/>
      <c r="S7" s="68" t="s">
        <v>171</v>
      </c>
      <c r="T7" s="69"/>
      <c r="U7" s="12" t="s">
        <v>72</v>
      </c>
      <c r="V7" s="71"/>
      <c r="W7" s="579"/>
    </row>
    <row r="8" spans="1:23" ht="13.5" customHeight="1">
      <c r="A8" s="562"/>
      <c r="B8" s="564"/>
      <c r="C8" s="569"/>
      <c r="D8" s="569"/>
      <c r="E8" s="569"/>
      <c r="F8" s="570"/>
      <c r="G8" s="68" t="s">
        <v>172</v>
      </c>
      <c r="H8" s="268">
        <v>5</v>
      </c>
      <c r="I8" s="73" t="s">
        <v>5</v>
      </c>
      <c r="J8" s="74"/>
      <c r="K8" s="68" t="s">
        <v>172</v>
      </c>
      <c r="L8" s="268">
        <v>5</v>
      </c>
      <c r="M8" s="73" t="s">
        <v>5</v>
      </c>
      <c r="N8" s="74"/>
      <c r="O8" s="68" t="s">
        <v>172</v>
      </c>
      <c r="P8" s="268">
        <v>5</v>
      </c>
      <c r="Q8" s="73" t="s">
        <v>5</v>
      </c>
      <c r="R8" s="74"/>
      <c r="S8" s="68" t="s">
        <v>172</v>
      </c>
      <c r="T8" s="268">
        <v>5</v>
      </c>
      <c r="U8" s="73" t="s">
        <v>5</v>
      </c>
      <c r="V8" s="75"/>
      <c r="W8" s="579"/>
    </row>
    <row r="9" spans="1:23" ht="13.5" customHeight="1">
      <c r="A9" s="562"/>
      <c r="B9" s="564"/>
      <c r="C9" s="569"/>
      <c r="D9" s="569"/>
      <c r="E9" s="569"/>
      <c r="F9" s="570"/>
      <c r="G9" s="68" t="s">
        <v>173</v>
      </c>
      <c r="H9" s="76">
        <v>5</v>
      </c>
      <c r="I9" s="73" t="s">
        <v>5</v>
      </c>
      <c r="J9" s="77"/>
      <c r="K9" s="68" t="s">
        <v>173</v>
      </c>
      <c r="L9" s="76">
        <v>5</v>
      </c>
      <c r="M9" s="73" t="s">
        <v>5</v>
      </c>
      <c r="N9" s="77"/>
      <c r="O9" s="68" t="s">
        <v>173</v>
      </c>
      <c r="P9" s="76">
        <v>5</v>
      </c>
      <c r="Q9" s="73" t="s">
        <v>5</v>
      </c>
      <c r="R9" s="77"/>
      <c r="S9" s="68" t="s">
        <v>173</v>
      </c>
      <c r="T9" s="76">
        <v>5</v>
      </c>
      <c r="U9" s="73" t="s">
        <v>5</v>
      </c>
      <c r="V9" s="78"/>
      <c r="W9" s="579"/>
    </row>
    <row r="10" spans="1:23" ht="13.5" customHeight="1">
      <c r="A10" s="562"/>
      <c r="B10" s="564"/>
      <c r="C10" s="569"/>
      <c r="D10" s="569"/>
      <c r="E10" s="569"/>
      <c r="F10" s="570"/>
      <c r="G10" s="68" t="s">
        <v>174</v>
      </c>
      <c r="H10" s="76">
        <v>6</v>
      </c>
      <c r="I10" s="73" t="s">
        <v>5</v>
      </c>
      <c r="J10" s="77"/>
      <c r="K10" s="68" t="s">
        <v>174</v>
      </c>
      <c r="L10" s="76">
        <v>6</v>
      </c>
      <c r="M10" s="73" t="s">
        <v>5</v>
      </c>
      <c r="N10" s="77"/>
      <c r="O10" s="68" t="s">
        <v>174</v>
      </c>
      <c r="P10" s="76">
        <v>6</v>
      </c>
      <c r="Q10" s="73" t="s">
        <v>5</v>
      </c>
      <c r="R10" s="77"/>
      <c r="S10" s="68" t="s">
        <v>174</v>
      </c>
      <c r="T10" s="76">
        <v>6</v>
      </c>
      <c r="U10" s="73" t="s">
        <v>5</v>
      </c>
      <c r="V10" s="78"/>
      <c r="W10" s="579"/>
    </row>
    <row r="11" spans="1:23" ht="13.5" customHeight="1">
      <c r="A11" s="562"/>
      <c r="B11" s="564"/>
      <c r="C11" s="569"/>
      <c r="D11" s="569"/>
      <c r="E11" s="569"/>
      <c r="F11" s="570"/>
      <c r="G11" s="68" t="s">
        <v>175</v>
      </c>
      <c r="H11" s="76">
        <v>15</v>
      </c>
      <c r="I11" s="73" t="s">
        <v>176</v>
      </c>
      <c r="J11" s="77"/>
      <c r="K11" s="68" t="s">
        <v>175</v>
      </c>
      <c r="L11" s="76">
        <v>15</v>
      </c>
      <c r="M11" s="73" t="s">
        <v>176</v>
      </c>
      <c r="N11" s="77"/>
      <c r="O11" s="68" t="s">
        <v>175</v>
      </c>
      <c r="P11" s="76">
        <v>30</v>
      </c>
      <c r="Q11" s="73" t="s">
        <v>176</v>
      </c>
      <c r="R11" s="77"/>
      <c r="S11" s="68" t="s">
        <v>175</v>
      </c>
      <c r="T11" s="76">
        <v>30</v>
      </c>
      <c r="U11" s="73" t="s">
        <v>176</v>
      </c>
      <c r="V11" s="78"/>
      <c r="W11" s="579"/>
    </row>
    <row r="12" spans="1:23" ht="13.5" customHeight="1">
      <c r="A12" s="562"/>
      <c r="B12" s="564"/>
      <c r="C12" s="569"/>
      <c r="D12" s="569"/>
      <c r="E12" s="569"/>
      <c r="F12" s="570"/>
      <c r="G12" s="68" t="s">
        <v>177</v>
      </c>
      <c r="H12" s="79">
        <f>H9+H11-1</f>
        <v>19</v>
      </c>
      <c r="I12" s="73" t="s">
        <v>5</v>
      </c>
      <c r="J12" s="77"/>
      <c r="K12" s="68" t="s">
        <v>177</v>
      </c>
      <c r="L12" s="79">
        <f>L9+L11-1</f>
        <v>19</v>
      </c>
      <c r="M12" s="73" t="s">
        <v>5</v>
      </c>
      <c r="N12" s="77"/>
      <c r="O12" s="68" t="s">
        <v>177</v>
      </c>
      <c r="P12" s="79">
        <f>P9+P11-1</f>
        <v>34</v>
      </c>
      <c r="Q12" s="73" t="s">
        <v>5</v>
      </c>
      <c r="R12" s="77"/>
      <c r="S12" s="68" t="s">
        <v>177</v>
      </c>
      <c r="T12" s="79">
        <f>T9+T11-1</f>
        <v>34</v>
      </c>
      <c r="U12" s="73" t="s">
        <v>5</v>
      </c>
      <c r="V12" s="78"/>
      <c r="W12" s="579"/>
    </row>
    <row r="13" spans="1:23" ht="13.5" customHeight="1">
      <c r="A13" s="562"/>
      <c r="B13" s="564"/>
      <c r="C13" s="569"/>
      <c r="D13" s="569"/>
      <c r="E13" s="569"/>
      <c r="F13" s="570"/>
      <c r="G13" s="68" t="s">
        <v>178</v>
      </c>
      <c r="H13" s="72">
        <f>ROUNDUP(H7/(H11-(H10-H9)),0)</f>
        <v>21429</v>
      </c>
      <c r="I13" s="73" t="s">
        <v>71</v>
      </c>
      <c r="J13" s="77"/>
      <c r="K13" s="68" t="s">
        <v>178</v>
      </c>
      <c r="L13" s="72">
        <f>ROUNDUP(L7/(L11-(L10-L9)),0)</f>
        <v>3572</v>
      </c>
      <c r="M13" s="73" t="s">
        <v>71</v>
      </c>
      <c r="N13" s="77"/>
      <c r="O13" s="68" t="s">
        <v>178</v>
      </c>
      <c r="P13" s="72">
        <f>ROUNDUP(P7/(P11-(P10-P9)),0)</f>
        <v>0</v>
      </c>
      <c r="Q13" s="73" t="s">
        <v>71</v>
      </c>
      <c r="R13" s="77"/>
      <c r="S13" s="68" t="s">
        <v>178</v>
      </c>
      <c r="T13" s="72">
        <f>ROUNDUP(T7/(T11-(T10-T9)),0)</f>
        <v>0</v>
      </c>
      <c r="U13" s="73" t="s">
        <v>71</v>
      </c>
      <c r="V13" s="78"/>
      <c r="W13" s="579"/>
    </row>
    <row r="14" spans="1:23" ht="13.5" customHeight="1">
      <c r="A14" s="562"/>
      <c r="B14" s="564"/>
      <c r="C14" s="569"/>
      <c r="D14" s="569"/>
      <c r="E14" s="569"/>
      <c r="F14" s="570"/>
      <c r="G14" s="68" t="s">
        <v>179</v>
      </c>
      <c r="H14" s="80">
        <v>2.5</v>
      </c>
      <c r="I14" s="81" t="s">
        <v>180</v>
      </c>
      <c r="J14" s="82"/>
      <c r="K14" s="68" t="s">
        <v>179</v>
      </c>
      <c r="L14" s="80">
        <v>1.8</v>
      </c>
      <c r="M14" s="81" t="s">
        <v>180</v>
      </c>
      <c r="N14" s="82"/>
      <c r="O14" s="68" t="s">
        <v>179</v>
      </c>
      <c r="P14" s="80">
        <v>2.5</v>
      </c>
      <c r="Q14" s="81" t="s">
        <v>180</v>
      </c>
      <c r="R14" s="82"/>
      <c r="S14" s="68" t="s">
        <v>179</v>
      </c>
      <c r="T14" s="80">
        <v>2.5</v>
      </c>
      <c r="U14" s="81" t="s">
        <v>180</v>
      </c>
      <c r="V14" s="83"/>
      <c r="W14" s="579"/>
    </row>
    <row r="15" spans="1:23" ht="20.25" customHeight="1">
      <c r="A15" s="562"/>
      <c r="B15" s="565"/>
      <c r="C15" s="573" t="s">
        <v>171</v>
      </c>
      <c r="D15" s="291" t="s">
        <v>181</v>
      </c>
      <c r="E15" s="575" t="s">
        <v>182</v>
      </c>
      <c r="F15" s="576"/>
      <c r="G15" s="573" t="s">
        <v>171</v>
      </c>
      <c r="H15" s="291" t="s">
        <v>181</v>
      </c>
      <c r="I15" s="304" t="s">
        <v>182</v>
      </c>
      <c r="J15" s="577"/>
      <c r="K15" s="573" t="s">
        <v>171</v>
      </c>
      <c r="L15" s="291" t="s">
        <v>181</v>
      </c>
      <c r="M15" s="304" t="s">
        <v>182</v>
      </c>
      <c r="N15" s="577"/>
      <c r="O15" s="573" t="s">
        <v>171</v>
      </c>
      <c r="P15" s="291" t="s">
        <v>181</v>
      </c>
      <c r="Q15" s="304" t="s">
        <v>182</v>
      </c>
      <c r="R15" s="577"/>
      <c r="S15" s="573" t="s">
        <v>171</v>
      </c>
      <c r="T15" s="291" t="s">
        <v>181</v>
      </c>
      <c r="U15" s="304" t="s">
        <v>182</v>
      </c>
      <c r="V15" s="586"/>
      <c r="W15" s="579"/>
    </row>
    <row r="16" spans="1:23" ht="18.75" customHeight="1">
      <c r="A16" s="562"/>
      <c r="B16" s="565"/>
      <c r="C16" s="574"/>
      <c r="D16" s="293"/>
      <c r="E16" s="11" t="s">
        <v>183</v>
      </c>
      <c r="F16" s="84" t="s">
        <v>184</v>
      </c>
      <c r="G16" s="574"/>
      <c r="H16" s="293"/>
      <c r="I16" s="85" t="s">
        <v>183</v>
      </c>
      <c r="J16" s="84" t="s">
        <v>184</v>
      </c>
      <c r="K16" s="574"/>
      <c r="L16" s="293"/>
      <c r="M16" s="85" t="s">
        <v>183</v>
      </c>
      <c r="N16" s="84" t="s">
        <v>184</v>
      </c>
      <c r="O16" s="574"/>
      <c r="P16" s="293"/>
      <c r="Q16" s="85" t="s">
        <v>183</v>
      </c>
      <c r="R16" s="84" t="s">
        <v>184</v>
      </c>
      <c r="S16" s="574"/>
      <c r="T16" s="293"/>
      <c r="U16" s="85" t="s">
        <v>183</v>
      </c>
      <c r="V16" s="85" t="s">
        <v>184</v>
      </c>
      <c r="W16" s="580"/>
    </row>
    <row r="17" spans="1:23" ht="13.5" customHeight="1">
      <c r="A17" s="86">
        <v>1</v>
      </c>
      <c r="B17" s="272">
        <f>H8</f>
        <v>5</v>
      </c>
      <c r="C17" s="87">
        <f t="shared" ref="C17:F51" si="0">SUM(G17,K17,O17,S17)</f>
        <v>350000</v>
      </c>
      <c r="D17" s="88">
        <f t="shared" si="0"/>
        <v>350000</v>
      </c>
      <c r="E17" s="88">
        <f t="shared" si="0"/>
        <v>0</v>
      </c>
      <c r="F17" s="89">
        <f t="shared" si="0"/>
        <v>8400</v>
      </c>
      <c r="G17" s="87">
        <f t="shared" ref="G17:G51" si="1">IF($H$7=0,0,IF(B17=$H$9,$H$7,0))</f>
        <v>300000</v>
      </c>
      <c r="H17" s="88">
        <f>IF($H$7=0,0,IF(B17=$H$9,$H$7,IF(B17&lt;H9,0,IF(H16-I16&gt;0,H16-I16,0))))</f>
        <v>300000</v>
      </c>
      <c r="I17" s="88">
        <f t="shared" ref="I17:I51" si="2">IF($H$7=0,0,IF(B17&gt;=$H$10,IF(B17&lt;$H$12,$H$13,IF(B17=$H$12,H17,0)),0))</f>
        <v>0</v>
      </c>
      <c r="J17" s="89">
        <f t="shared" ref="J17:J51" si="3">IF($H$7=0,0,ROUNDUP(($H$14/100)*H17,0))</f>
        <v>7500</v>
      </c>
      <c r="K17" s="87">
        <f t="shared" ref="K17:K51" si="4">IF($L$7=0,0,IF(B17=$L$9,$L$7,0))</f>
        <v>50000</v>
      </c>
      <c r="L17" s="88">
        <f>IF($L$7=0,0,IF(B17=$L$9,$L$7,IF(B17&lt;L9,0,IF(L16-M16&gt;0,L16-M16,0))))</f>
        <v>50000</v>
      </c>
      <c r="M17" s="88">
        <f t="shared" ref="M17:M51" si="5">IF($L$7=0,0,IF(B17&gt;=$L$10,IF(B17&lt;$L$12,$L$13,IF(B17=$L$12,L17,0)),0))</f>
        <v>0</v>
      </c>
      <c r="N17" s="89">
        <f t="shared" ref="N17:N51" si="6">IF($L$7=0,0,ROUNDUP(($L$14/100)*L17,0))</f>
        <v>900</v>
      </c>
      <c r="O17" s="87">
        <f t="shared" ref="O17:O51" si="7">IF($P$7=0,0,IF(B17=$P$9,$P$7,0))</f>
        <v>0</v>
      </c>
      <c r="P17" s="88">
        <f>IF($P$7=0,0,IF(B17=$P$9,$P$7,IF(B17&lt;P9,0,IF(P16-Q16&gt;0,P16-Q16,0))))</f>
        <v>0</v>
      </c>
      <c r="Q17" s="88">
        <f t="shared" ref="Q17:Q51" si="8">IF($P$7=0,0,IF(B17&gt;=$P$10,IF(B17&lt;$P$12,$P$13,IF(B17=$P$12,P17,0)),0))</f>
        <v>0</v>
      </c>
      <c r="R17" s="89">
        <f t="shared" ref="R17:R51" si="9">IF($P$7=0,0,ROUNDUP(($P$14/100)*P17,0))</f>
        <v>0</v>
      </c>
      <c r="S17" s="87">
        <f t="shared" ref="S17:S51" si="10">IF($T$7=0,0,IF(B17=$T$9,$T$7,0))</f>
        <v>0</v>
      </c>
      <c r="T17" s="88">
        <f>IF($T$7=0,0,IF(B17=$T$9,$T$7,IF(B17&lt;T9,0,IF(T16-U16&gt;0,T16-U16,0))))</f>
        <v>0</v>
      </c>
      <c r="U17" s="88">
        <f t="shared" ref="U17:U51" si="11">IF($T$7=0,0,IF(B17&gt;=$T$10,IF(B17&lt;$T$12,$T$13,IF(B17=$T$12,T17,0)),0))</f>
        <v>0</v>
      </c>
      <c r="V17" s="90">
        <f t="shared" ref="V17:V51" si="12">IF($T$7=0,0,ROUNDUP(($T$14/100)*T17,0))</f>
        <v>0</v>
      </c>
      <c r="W17" s="91">
        <f t="shared" ref="W17:W52" si="13">A17</f>
        <v>1</v>
      </c>
    </row>
    <row r="18" spans="1:23">
      <c r="A18" s="92">
        <f t="shared" ref="A18:B33" si="14">A17+1</f>
        <v>2</v>
      </c>
      <c r="B18" s="93">
        <f t="shared" si="14"/>
        <v>6</v>
      </c>
      <c r="C18" s="94">
        <f t="shared" si="0"/>
        <v>0</v>
      </c>
      <c r="D18" s="50">
        <f t="shared" si="0"/>
        <v>350000</v>
      </c>
      <c r="E18" s="50">
        <f t="shared" si="0"/>
        <v>25001</v>
      </c>
      <c r="F18" s="95">
        <f t="shared" si="0"/>
        <v>8400</v>
      </c>
      <c r="G18" s="94">
        <f t="shared" si="1"/>
        <v>0</v>
      </c>
      <c r="H18" s="50">
        <f t="shared" ref="H18:H51" si="15">IF($H$7=0,0,IF(B18=$H$9,$H$7,IF(H17-I17&gt;0,H17-I17,0)))</f>
        <v>300000</v>
      </c>
      <c r="I18" s="50">
        <f t="shared" si="2"/>
        <v>21429</v>
      </c>
      <c r="J18" s="95">
        <f t="shared" si="3"/>
        <v>7500</v>
      </c>
      <c r="K18" s="94">
        <f t="shared" si="4"/>
        <v>0</v>
      </c>
      <c r="L18" s="50">
        <f t="shared" ref="L18:L51" si="16">IF($L$7=0,0,IF(B18=$L$9,$L$7,IF(L17-M17&gt;0,L17-M17,0)))</f>
        <v>50000</v>
      </c>
      <c r="M18" s="50">
        <f t="shared" si="5"/>
        <v>3572</v>
      </c>
      <c r="N18" s="95">
        <f t="shared" si="6"/>
        <v>900</v>
      </c>
      <c r="O18" s="94">
        <f t="shared" si="7"/>
        <v>0</v>
      </c>
      <c r="P18" s="50">
        <f t="shared" ref="P18:P51" si="17">IF($P$7=0,0,IF(B18=$P$9,$P$7,IF(P17-Q17&gt;0,P17-Q17,0)))</f>
        <v>0</v>
      </c>
      <c r="Q18" s="50">
        <f t="shared" si="8"/>
        <v>0</v>
      </c>
      <c r="R18" s="95">
        <f t="shared" si="9"/>
        <v>0</v>
      </c>
      <c r="S18" s="94">
        <f t="shared" si="10"/>
        <v>0</v>
      </c>
      <c r="T18" s="50">
        <f t="shared" ref="T18:T51" si="18">IF($T$7=0,0,IF(B18=$T$9,$T$7,IF(T17-U17&gt;0,T17-U17,0)))</f>
        <v>0</v>
      </c>
      <c r="U18" s="50">
        <f t="shared" si="11"/>
        <v>0</v>
      </c>
      <c r="V18" s="96">
        <f t="shared" si="12"/>
        <v>0</v>
      </c>
      <c r="W18" s="97">
        <f t="shared" si="13"/>
        <v>2</v>
      </c>
    </row>
    <row r="19" spans="1:23">
      <c r="A19" s="92">
        <f t="shared" si="14"/>
        <v>3</v>
      </c>
      <c r="B19" s="93">
        <f t="shared" si="14"/>
        <v>7</v>
      </c>
      <c r="C19" s="94">
        <f t="shared" si="0"/>
        <v>0</v>
      </c>
      <c r="D19" s="50">
        <f t="shared" si="0"/>
        <v>324999</v>
      </c>
      <c r="E19" s="50">
        <f t="shared" si="0"/>
        <v>25001</v>
      </c>
      <c r="F19" s="95">
        <f t="shared" si="0"/>
        <v>7801</v>
      </c>
      <c r="G19" s="94">
        <f t="shared" si="1"/>
        <v>0</v>
      </c>
      <c r="H19" s="50">
        <f t="shared" si="15"/>
        <v>278571</v>
      </c>
      <c r="I19" s="50">
        <f t="shared" si="2"/>
        <v>21429</v>
      </c>
      <c r="J19" s="95">
        <f t="shared" si="3"/>
        <v>6965</v>
      </c>
      <c r="K19" s="94">
        <f t="shared" si="4"/>
        <v>0</v>
      </c>
      <c r="L19" s="50">
        <f t="shared" si="16"/>
        <v>46428</v>
      </c>
      <c r="M19" s="50">
        <f t="shared" si="5"/>
        <v>3572</v>
      </c>
      <c r="N19" s="95">
        <f t="shared" si="6"/>
        <v>836</v>
      </c>
      <c r="O19" s="94">
        <f t="shared" si="7"/>
        <v>0</v>
      </c>
      <c r="P19" s="50">
        <f t="shared" si="17"/>
        <v>0</v>
      </c>
      <c r="Q19" s="50">
        <f t="shared" si="8"/>
        <v>0</v>
      </c>
      <c r="R19" s="95">
        <f t="shared" si="9"/>
        <v>0</v>
      </c>
      <c r="S19" s="94">
        <f t="shared" si="10"/>
        <v>0</v>
      </c>
      <c r="T19" s="50">
        <f t="shared" si="18"/>
        <v>0</v>
      </c>
      <c r="U19" s="50">
        <f t="shared" si="11"/>
        <v>0</v>
      </c>
      <c r="V19" s="96">
        <f t="shared" si="12"/>
        <v>0</v>
      </c>
      <c r="W19" s="97">
        <f t="shared" si="13"/>
        <v>3</v>
      </c>
    </row>
    <row r="20" spans="1:23">
      <c r="A20" s="92">
        <f t="shared" si="14"/>
        <v>4</v>
      </c>
      <c r="B20" s="93">
        <f t="shared" si="14"/>
        <v>8</v>
      </c>
      <c r="C20" s="94">
        <f t="shared" si="0"/>
        <v>0</v>
      </c>
      <c r="D20" s="50">
        <f t="shared" si="0"/>
        <v>299998</v>
      </c>
      <c r="E20" s="50">
        <f t="shared" si="0"/>
        <v>25001</v>
      </c>
      <c r="F20" s="95">
        <f t="shared" si="0"/>
        <v>7201</v>
      </c>
      <c r="G20" s="94">
        <f t="shared" si="1"/>
        <v>0</v>
      </c>
      <c r="H20" s="50">
        <f t="shared" si="15"/>
        <v>257142</v>
      </c>
      <c r="I20" s="50">
        <f t="shared" si="2"/>
        <v>21429</v>
      </c>
      <c r="J20" s="95">
        <f t="shared" si="3"/>
        <v>6429</v>
      </c>
      <c r="K20" s="94">
        <f t="shared" si="4"/>
        <v>0</v>
      </c>
      <c r="L20" s="50">
        <f t="shared" si="16"/>
        <v>42856</v>
      </c>
      <c r="M20" s="50">
        <f t="shared" si="5"/>
        <v>3572</v>
      </c>
      <c r="N20" s="95">
        <f t="shared" si="6"/>
        <v>772</v>
      </c>
      <c r="O20" s="94">
        <f t="shared" si="7"/>
        <v>0</v>
      </c>
      <c r="P20" s="50">
        <f t="shared" si="17"/>
        <v>0</v>
      </c>
      <c r="Q20" s="50">
        <f t="shared" si="8"/>
        <v>0</v>
      </c>
      <c r="R20" s="95">
        <f t="shared" si="9"/>
        <v>0</v>
      </c>
      <c r="S20" s="94">
        <f t="shared" si="10"/>
        <v>0</v>
      </c>
      <c r="T20" s="50">
        <f t="shared" si="18"/>
        <v>0</v>
      </c>
      <c r="U20" s="50">
        <f t="shared" si="11"/>
        <v>0</v>
      </c>
      <c r="V20" s="96">
        <f t="shared" si="12"/>
        <v>0</v>
      </c>
      <c r="W20" s="97">
        <f t="shared" si="13"/>
        <v>4</v>
      </c>
    </row>
    <row r="21" spans="1:23">
      <c r="A21" s="92">
        <f t="shared" si="14"/>
        <v>5</v>
      </c>
      <c r="B21" s="93">
        <f t="shared" si="14"/>
        <v>9</v>
      </c>
      <c r="C21" s="94">
        <f t="shared" si="0"/>
        <v>0</v>
      </c>
      <c r="D21" s="50">
        <f t="shared" si="0"/>
        <v>274997</v>
      </c>
      <c r="E21" s="50">
        <f t="shared" si="0"/>
        <v>25001</v>
      </c>
      <c r="F21" s="95">
        <f t="shared" si="0"/>
        <v>6601</v>
      </c>
      <c r="G21" s="94">
        <f t="shared" si="1"/>
        <v>0</v>
      </c>
      <c r="H21" s="50">
        <f t="shared" si="15"/>
        <v>235713</v>
      </c>
      <c r="I21" s="50">
        <f t="shared" si="2"/>
        <v>21429</v>
      </c>
      <c r="J21" s="95">
        <f t="shared" si="3"/>
        <v>5893</v>
      </c>
      <c r="K21" s="94">
        <f t="shared" si="4"/>
        <v>0</v>
      </c>
      <c r="L21" s="50">
        <f t="shared" si="16"/>
        <v>39284</v>
      </c>
      <c r="M21" s="50">
        <f t="shared" si="5"/>
        <v>3572</v>
      </c>
      <c r="N21" s="95">
        <f t="shared" si="6"/>
        <v>708</v>
      </c>
      <c r="O21" s="94">
        <f t="shared" si="7"/>
        <v>0</v>
      </c>
      <c r="P21" s="50">
        <f t="shared" si="17"/>
        <v>0</v>
      </c>
      <c r="Q21" s="50">
        <f t="shared" si="8"/>
        <v>0</v>
      </c>
      <c r="R21" s="95">
        <f t="shared" si="9"/>
        <v>0</v>
      </c>
      <c r="S21" s="94">
        <f t="shared" si="10"/>
        <v>0</v>
      </c>
      <c r="T21" s="50">
        <f t="shared" si="18"/>
        <v>0</v>
      </c>
      <c r="U21" s="50">
        <f t="shared" si="11"/>
        <v>0</v>
      </c>
      <c r="V21" s="96">
        <f t="shared" si="12"/>
        <v>0</v>
      </c>
      <c r="W21" s="97">
        <f t="shared" si="13"/>
        <v>5</v>
      </c>
    </row>
    <row r="22" spans="1:23">
      <c r="A22" s="92">
        <f t="shared" si="14"/>
        <v>6</v>
      </c>
      <c r="B22" s="93">
        <f t="shared" si="14"/>
        <v>10</v>
      </c>
      <c r="C22" s="94">
        <f t="shared" si="0"/>
        <v>0</v>
      </c>
      <c r="D22" s="50">
        <f t="shared" si="0"/>
        <v>249996</v>
      </c>
      <c r="E22" s="50">
        <f t="shared" si="0"/>
        <v>25001</v>
      </c>
      <c r="F22" s="95">
        <f t="shared" si="0"/>
        <v>6001</v>
      </c>
      <c r="G22" s="94">
        <f t="shared" si="1"/>
        <v>0</v>
      </c>
      <c r="H22" s="50">
        <f t="shared" si="15"/>
        <v>214284</v>
      </c>
      <c r="I22" s="50">
        <f t="shared" si="2"/>
        <v>21429</v>
      </c>
      <c r="J22" s="95">
        <f t="shared" si="3"/>
        <v>5358</v>
      </c>
      <c r="K22" s="94">
        <f t="shared" si="4"/>
        <v>0</v>
      </c>
      <c r="L22" s="50">
        <f t="shared" si="16"/>
        <v>35712</v>
      </c>
      <c r="M22" s="50">
        <f t="shared" si="5"/>
        <v>3572</v>
      </c>
      <c r="N22" s="95">
        <f t="shared" si="6"/>
        <v>643</v>
      </c>
      <c r="O22" s="94">
        <f t="shared" si="7"/>
        <v>0</v>
      </c>
      <c r="P22" s="50">
        <f t="shared" si="17"/>
        <v>0</v>
      </c>
      <c r="Q22" s="50">
        <f t="shared" si="8"/>
        <v>0</v>
      </c>
      <c r="R22" s="95">
        <f t="shared" si="9"/>
        <v>0</v>
      </c>
      <c r="S22" s="94">
        <f t="shared" si="10"/>
        <v>0</v>
      </c>
      <c r="T22" s="50">
        <f t="shared" si="18"/>
        <v>0</v>
      </c>
      <c r="U22" s="50">
        <f t="shared" si="11"/>
        <v>0</v>
      </c>
      <c r="V22" s="96">
        <f t="shared" si="12"/>
        <v>0</v>
      </c>
      <c r="W22" s="97">
        <f t="shared" si="13"/>
        <v>6</v>
      </c>
    </row>
    <row r="23" spans="1:23">
      <c r="A23" s="92">
        <f t="shared" si="14"/>
        <v>7</v>
      </c>
      <c r="B23" s="93">
        <f t="shared" si="14"/>
        <v>11</v>
      </c>
      <c r="C23" s="94">
        <f t="shared" si="0"/>
        <v>0</v>
      </c>
      <c r="D23" s="50">
        <f t="shared" si="0"/>
        <v>224995</v>
      </c>
      <c r="E23" s="50">
        <f t="shared" si="0"/>
        <v>25001</v>
      </c>
      <c r="F23" s="95">
        <f t="shared" si="0"/>
        <v>5401</v>
      </c>
      <c r="G23" s="94">
        <f t="shared" si="1"/>
        <v>0</v>
      </c>
      <c r="H23" s="50">
        <f t="shared" si="15"/>
        <v>192855</v>
      </c>
      <c r="I23" s="50">
        <f t="shared" si="2"/>
        <v>21429</v>
      </c>
      <c r="J23" s="95">
        <f t="shared" si="3"/>
        <v>4822</v>
      </c>
      <c r="K23" s="94">
        <f t="shared" si="4"/>
        <v>0</v>
      </c>
      <c r="L23" s="50">
        <f t="shared" si="16"/>
        <v>32140</v>
      </c>
      <c r="M23" s="50">
        <f t="shared" si="5"/>
        <v>3572</v>
      </c>
      <c r="N23" s="95">
        <f t="shared" si="6"/>
        <v>579</v>
      </c>
      <c r="O23" s="94">
        <f t="shared" si="7"/>
        <v>0</v>
      </c>
      <c r="P23" s="50">
        <f t="shared" si="17"/>
        <v>0</v>
      </c>
      <c r="Q23" s="50">
        <f t="shared" si="8"/>
        <v>0</v>
      </c>
      <c r="R23" s="95">
        <f t="shared" si="9"/>
        <v>0</v>
      </c>
      <c r="S23" s="94">
        <f t="shared" si="10"/>
        <v>0</v>
      </c>
      <c r="T23" s="50">
        <f t="shared" si="18"/>
        <v>0</v>
      </c>
      <c r="U23" s="50">
        <f t="shared" si="11"/>
        <v>0</v>
      </c>
      <c r="V23" s="96">
        <f t="shared" si="12"/>
        <v>0</v>
      </c>
      <c r="W23" s="97">
        <f t="shared" si="13"/>
        <v>7</v>
      </c>
    </row>
    <row r="24" spans="1:23">
      <c r="A24" s="92">
        <f t="shared" si="14"/>
        <v>8</v>
      </c>
      <c r="B24" s="93">
        <f t="shared" si="14"/>
        <v>12</v>
      </c>
      <c r="C24" s="94">
        <f t="shared" si="0"/>
        <v>0</v>
      </c>
      <c r="D24" s="50">
        <f t="shared" si="0"/>
        <v>199994</v>
      </c>
      <c r="E24" s="50">
        <f t="shared" si="0"/>
        <v>25001</v>
      </c>
      <c r="F24" s="95">
        <f t="shared" si="0"/>
        <v>4801</v>
      </c>
      <c r="G24" s="94">
        <f t="shared" si="1"/>
        <v>0</v>
      </c>
      <c r="H24" s="50">
        <f t="shared" si="15"/>
        <v>171426</v>
      </c>
      <c r="I24" s="50">
        <f t="shared" si="2"/>
        <v>21429</v>
      </c>
      <c r="J24" s="95">
        <f t="shared" si="3"/>
        <v>4286</v>
      </c>
      <c r="K24" s="94">
        <f t="shared" si="4"/>
        <v>0</v>
      </c>
      <c r="L24" s="50">
        <f t="shared" si="16"/>
        <v>28568</v>
      </c>
      <c r="M24" s="50">
        <f t="shared" si="5"/>
        <v>3572</v>
      </c>
      <c r="N24" s="95">
        <f t="shared" si="6"/>
        <v>515</v>
      </c>
      <c r="O24" s="94">
        <f t="shared" si="7"/>
        <v>0</v>
      </c>
      <c r="P24" s="50">
        <f t="shared" si="17"/>
        <v>0</v>
      </c>
      <c r="Q24" s="50">
        <f t="shared" si="8"/>
        <v>0</v>
      </c>
      <c r="R24" s="95">
        <f t="shared" si="9"/>
        <v>0</v>
      </c>
      <c r="S24" s="94">
        <f t="shared" si="10"/>
        <v>0</v>
      </c>
      <c r="T24" s="50">
        <f t="shared" si="18"/>
        <v>0</v>
      </c>
      <c r="U24" s="50">
        <f t="shared" si="11"/>
        <v>0</v>
      </c>
      <c r="V24" s="96">
        <f t="shared" si="12"/>
        <v>0</v>
      </c>
      <c r="W24" s="97">
        <f t="shared" si="13"/>
        <v>8</v>
      </c>
    </row>
    <row r="25" spans="1:23">
      <c r="A25" s="92">
        <f t="shared" si="14"/>
        <v>9</v>
      </c>
      <c r="B25" s="93">
        <f t="shared" si="14"/>
        <v>13</v>
      </c>
      <c r="C25" s="94">
        <f t="shared" si="0"/>
        <v>0</v>
      </c>
      <c r="D25" s="50">
        <f t="shared" si="0"/>
        <v>174993</v>
      </c>
      <c r="E25" s="50">
        <f t="shared" si="0"/>
        <v>25001</v>
      </c>
      <c r="F25" s="95">
        <f t="shared" si="0"/>
        <v>4200</v>
      </c>
      <c r="G25" s="94">
        <f t="shared" si="1"/>
        <v>0</v>
      </c>
      <c r="H25" s="50">
        <f t="shared" si="15"/>
        <v>149997</v>
      </c>
      <c r="I25" s="50">
        <f t="shared" si="2"/>
        <v>21429</v>
      </c>
      <c r="J25" s="95">
        <f t="shared" si="3"/>
        <v>3750</v>
      </c>
      <c r="K25" s="94">
        <f t="shared" si="4"/>
        <v>0</v>
      </c>
      <c r="L25" s="50">
        <f t="shared" si="16"/>
        <v>24996</v>
      </c>
      <c r="M25" s="50">
        <f t="shared" si="5"/>
        <v>3572</v>
      </c>
      <c r="N25" s="95">
        <f t="shared" si="6"/>
        <v>450</v>
      </c>
      <c r="O25" s="94">
        <f t="shared" si="7"/>
        <v>0</v>
      </c>
      <c r="P25" s="50">
        <f t="shared" si="17"/>
        <v>0</v>
      </c>
      <c r="Q25" s="50">
        <f t="shared" si="8"/>
        <v>0</v>
      </c>
      <c r="R25" s="95">
        <f t="shared" si="9"/>
        <v>0</v>
      </c>
      <c r="S25" s="94">
        <f t="shared" si="10"/>
        <v>0</v>
      </c>
      <c r="T25" s="50">
        <f t="shared" si="18"/>
        <v>0</v>
      </c>
      <c r="U25" s="50">
        <f t="shared" si="11"/>
        <v>0</v>
      </c>
      <c r="V25" s="96">
        <f t="shared" si="12"/>
        <v>0</v>
      </c>
      <c r="W25" s="97">
        <f t="shared" si="13"/>
        <v>9</v>
      </c>
    </row>
    <row r="26" spans="1:23">
      <c r="A26" s="92">
        <f t="shared" si="14"/>
        <v>10</v>
      </c>
      <c r="B26" s="93">
        <f t="shared" si="14"/>
        <v>14</v>
      </c>
      <c r="C26" s="94">
        <f t="shared" si="0"/>
        <v>0</v>
      </c>
      <c r="D26" s="50">
        <f t="shared" si="0"/>
        <v>149992</v>
      </c>
      <c r="E26" s="50">
        <f t="shared" si="0"/>
        <v>25001</v>
      </c>
      <c r="F26" s="95">
        <f t="shared" si="0"/>
        <v>3601</v>
      </c>
      <c r="G26" s="94">
        <f t="shared" si="1"/>
        <v>0</v>
      </c>
      <c r="H26" s="50">
        <f t="shared" si="15"/>
        <v>128568</v>
      </c>
      <c r="I26" s="50">
        <f t="shared" si="2"/>
        <v>21429</v>
      </c>
      <c r="J26" s="95">
        <f t="shared" si="3"/>
        <v>3215</v>
      </c>
      <c r="K26" s="94">
        <f t="shared" si="4"/>
        <v>0</v>
      </c>
      <c r="L26" s="50">
        <f t="shared" si="16"/>
        <v>21424</v>
      </c>
      <c r="M26" s="50">
        <f t="shared" si="5"/>
        <v>3572</v>
      </c>
      <c r="N26" s="95">
        <f t="shared" si="6"/>
        <v>386</v>
      </c>
      <c r="O26" s="94">
        <f t="shared" si="7"/>
        <v>0</v>
      </c>
      <c r="P26" s="50">
        <f t="shared" si="17"/>
        <v>0</v>
      </c>
      <c r="Q26" s="50">
        <f t="shared" si="8"/>
        <v>0</v>
      </c>
      <c r="R26" s="95">
        <f t="shared" si="9"/>
        <v>0</v>
      </c>
      <c r="S26" s="94">
        <f t="shared" si="10"/>
        <v>0</v>
      </c>
      <c r="T26" s="50">
        <f t="shared" si="18"/>
        <v>0</v>
      </c>
      <c r="U26" s="50">
        <f t="shared" si="11"/>
        <v>0</v>
      </c>
      <c r="V26" s="96">
        <f t="shared" si="12"/>
        <v>0</v>
      </c>
      <c r="W26" s="97">
        <f t="shared" si="13"/>
        <v>10</v>
      </c>
    </row>
    <row r="27" spans="1:23">
      <c r="A27" s="92">
        <f t="shared" si="14"/>
        <v>11</v>
      </c>
      <c r="B27" s="93">
        <f t="shared" si="14"/>
        <v>15</v>
      </c>
      <c r="C27" s="94">
        <f t="shared" si="0"/>
        <v>0</v>
      </c>
      <c r="D27" s="50">
        <f t="shared" si="0"/>
        <v>124991</v>
      </c>
      <c r="E27" s="50">
        <f t="shared" si="0"/>
        <v>25001</v>
      </c>
      <c r="F27" s="95">
        <f t="shared" si="0"/>
        <v>3001</v>
      </c>
      <c r="G27" s="94">
        <f t="shared" si="1"/>
        <v>0</v>
      </c>
      <c r="H27" s="50">
        <f t="shared" si="15"/>
        <v>107139</v>
      </c>
      <c r="I27" s="50">
        <f t="shared" si="2"/>
        <v>21429</v>
      </c>
      <c r="J27" s="95">
        <f t="shared" si="3"/>
        <v>2679</v>
      </c>
      <c r="K27" s="94">
        <f t="shared" si="4"/>
        <v>0</v>
      </c>
      <c r="L27" s="50">
        <f t="shared" si="16"/>
        <v>17852</v>
      </c>
      <c r="M27" s="50">
        <f t="shared" si="5"/>
        <v>3572</v>
      </c>
      <c r="N27" s="95">
        <f t="shared" si="6"/>
        <v>322</v>
      </c>
      <c r="O27" s="94">
        <f t="shared" si="7"/>
        <v>0</v>
      </c>
      <c r="P27" s="50">
        <f t="shared" si="17"/>
        <v>0</v>
      </c>
      <c r="Q27" s="50">
        <f t="shared" si="8"/>
        <v>0</v>
      </c>
      <c r="R27" s="95">
        <f t="shared" si="9"/>
        <v>0</v>
      </c>
      <c r="S27" s="94">
        <f t="shared" si="10"/>
        <v>0</v>
      </c>
      <c r="T27" s="50">
        <f t="shared" si="18"/>
        <v>0</v>
      </c>
      <c r="U27" s="50">
        <f t="shared" si="11"/>
        <v>0</v>
      </c>
      <c r="V27" s="96">
        <f t="shared" si="12"/>
        <v>0</v>
      </c>
      <c r="W27" s="97">
        <f t="shared" si="13"/>
        <v>11</v>
      </c>
    </row>
    <row r="28" spans="1:23">
      <c r="A28" s="92">
        <f t="shared" si="14"/>
        <v>12</v>
      </c>
      <c r="B28" s="93">
        <f t="shared" si="14"/>
        <v>16</v>
      </c>
      <c r="C28" s="94">
        <f t="shared" si="0"/>
        <v>0</v>
      </c>
      <c r="D28" s="50">
        <f t="shared" si="0"/>
        <v>99990</v>
      </c>
      <c r="E28" s="50">
        <f t="shared" si="0"/>
        <v>25001</v>
      </c>
      <c r="F28" s="95">
        <f t="shared" si="0"/>
        <v>2401</v>
      </c>
      <c r="G28" s="94">
        <f t="shared" si="1"/>
        <v>0</v>
      </c>
      <c r="H28" s="50">
        <f t="shared" si="15"/>
        <v>85710</v>
      </c>
      <c r="I28" s="50">
        <f t="shared" si="2"/>
        <v>21429</v>
      </c>
      <c r="J28" s="95">
        <f t="shared" si="3"/>
        <v>2143</v>
      </c>
      <c r="K28" s="94">
        <f t="shared" si="4"/>
        <v>0</v>
      </c>
      <c r="L28" s="50">
        <f t="shared" si="16"/>
        <v>14280</v>
      </c>
      <c r="M28" s="50">
        <f t="shared" si="5"/>
        <v>3572</v>
      </c>
      <c r="N28" s="95">
        <f t="shared" si="6"/>
        <v>258</v>
      </c>
      <c r="O28" s="94">
        <f t="shared" si="7"/>
        <v>0</v>
      </c>
      <c r="P28" s="50">
        <f t="shared" si="17"/>
        <v>0</v>
      </c>
      <c r="Q28" s="50">
        <f t="shared" si="8"/>
        <v>0</v>
      </c>
      <c r="R28" s="95">
        <f t="shared" si="9"/>
        <v>0</v>
      </c>
      <c r="S28" s="94">
        <f t="shared" si="10"/>
        <v>0</v>
      </c>
      <c r="T28" s="50">
        <f t="shared" si="18"/>
        <v>0</v>
      </c>
      <c r="U28" s="50">
        <f t="shared" si="11"/>
        <v>0</v>
      </c>
      <c r="V28" s="96">
        <f t="shared" si="12"/>
        <v>0</v>
      </c>
      <c r="W28" s="97">
        <f t="shared" si="13"/>
        <v>12</v>
      </c>
    </row>
    <row r="29" spans="1:23" ht="13.5" customHeight="1">
      <c r="A29" s="92">
        <f t="shared" si="14"/>
        <v>13</v>
      </c>
      <c r="B29" s="93">
        <f t="shared" si="14"/>
        <v>17</v>
      </c>
      <c r="C29" s="94">
        <f t="shared" si="0"/>
        <v>0</v>
      </c>
      <c r="D29" s="50">
        <f t="shared" si="0"/>
        <v>74989</v>
      </c>
      <c r="E29" s="50">
        <f t="shared" si="0"/>
        <v>25001</v>
      </c>
      <c r="F29" s="95">
        <f t="shared" si="0"/>
        <v>1801</v>
      </c>
      <c r="G29" s="94">
        <f t="shared" si="1"/>
        <v>0</v>
      </c>
      <c r="H29" s="50">
        <f t="shared" si="15"/>
        <v>64281</v>
      </c>
      <c r="I29" s="50">
        <f t="shared" si="2"/>
        <v>21429</v>
      </c>
      <c r="J29" s="95">
        <f t="shared" si="3"/>
        <v>1608</v>
      </c>
      <c r="K29" s="94">
        <f t="shared" si="4"/>
        <v>0</v>
      </c>
      <c r="L29" s="50">
        <f t="shared" si="16"/>
        <v>10708</v>
      </c>
      <c r="M29" s="50">
        <f t="shared" si="5"/>
        <v>3572</v>
      </c>
      <c r="N29" s="95">
        <f t="shared" si="6"/>
        <v>193</v>
      </c>
      <c r="O29" s="94">
        <f t="shared" si="7"/>
        <v>0</v>
      </c>
      <c r="P29" s="50">
        <f t="shared" si="17"/>
        <v>0</v>
      </c>
      <c r="Q29" s="50">
        <f t="shared" si="8"/>
        <v>0</v>
      </c>
      <c r="R29" s="95">
        <f t="shared" si="9"/>
        <v>0</v>
      </c>
      <c r="S29" s="94">
        <f t="shared" si="10"/>
        <v>0</v>
      </c>
      <c r="T29" s="50">
        <f t="shared" si="18"/>
        <v>0</v>
      </c>
      <c r="U29" s="50">
        <f t="shared" si="11"/>
        <v>0</v>
      </c>
      <c r="V29" s="96">
        <f t="shared" si="12"/>
        <v>0</v>
      </c>
      <c r="W29" s="97">
        <f t="shared" si="13"/>
        <v>13</v>
      </c>
    </row>
    <row r="30" spans="1:23">
      <c r="A30" s="92">
        <f t="shared" si="14"/>
        <v>14</v>
      </c>
      <c r="B30" s="93">
        <f t="shared" si="14"/>
        <v>18</v>
      </c>
      <c r="C30" s="94">
        <f t="shared" si="0"/>
        <v>0</v>
      </c>
      <c r="D30" s="50">
        <f t="shared" si="0"/>
        <v>49988</v>
      </c>
      <c r="E30" s="50">
        <f t="shared" si="0"/>
        <v>25001</v>
      </c>
      <c r="F30" s="95">
        <f t="shared" si="0"/>
        <v>1201</v>
      </c>
      <c r="G30" s="94">
        <f t="shared" si="1"/>
        <v>0</v>
      </c>
      <c r="H30" s="50">
        <f t="shared" si="15"/>
        <v>42852</v>
      </c>
      <c r="I30" s="50">
        <f t="shared" si="2"/>
        <v>21429</v>
      </c>
      <c r="J30" s="95">
        <f t="shared" si="3"/>
        <v>1072</v>
      </c>
      <c r="K30" s="94">
        <f t="shared" si="4"/>
        <v>0</v>
      </c>
      <c r="L30" s="50">
        <f t="shared" si="16"/>
        <v>7136</v>
      </c>
      <c r="M30" s="50">
        <f t="shared" si="5"/>
        <v>3572</v>
      </c>
      <c r="N30" s="95">
        <f t="shared" si="6"/>
        <v>129</v>
      </c>
      <c r="O30" s="94">
        <f t="shared" si="7"/>
        <v>0</v>
      </c>
      <c r="P30" s="50">
        <f t="shared" si="17"/>
        <v>0</v>
      </c>
      <c r="Q30" s="50">
        <f t="shared" si="8"/>
        <v>0</v>
      </c>
      <c r="R30" s="95">
        <f t="shared" si="9"/>
        <v>0</v>
      </c>
      <c r="S30" s="94">
        <f t="shared" si="10"/>
        <v>0</v>
      </c>
      <c r="T30" s="50">
        <f t="shared" si="18"/>
        <v>0</v>
      </c>
      <c r="U30" s="50">
        <f t="shared" si="11"/>
        <v>0</v>
      </c>
      <c r="V30" s="96">
        <f t="shared" si="12"/>
        <v>0</v>
      </c>
      <c r="W30" s="97">
        <f t="shared" si="13"/>
        <v>14</v>
      </c>
    </row>
    <row r="31" spans="1:23">
      <c r="A31" s="92">
        <f t="shared" si="14"/>
        <v>15</v>
      </c>
      <c r="B31" s="93">
        <f t="shared" si="14"/>
        <v>19</v>
      </c>
      <c r="C31" s="94">
        <f t="shared" si="0"/>
        <v>0</v>
      </c>
      <c r="D31" s="50">
        <f t="shared" si="0"/>
        <v>24987</v>
      </c>
      <c r="E31" s="50">
        <f t="shared" si="0"/>
        <v>24987</v>
      </c>
      <c r="F31" s="95">
        <f t="shared" si="0"/>
        <v>601</v>
      </c>
      <c r="G31" s="94">
        <f t="shared" si="1"/>
        <v>0</v>
      </c>
      <c r="H31" s="50">
        <f t="shared" si="15"/>
        <v>21423</v>
      </c>
      <c r="I31" s="50">
        <f t="shared" si="2"/>
        <v>21423</v>
      </c>
      <c r="J31" s="95">
        <f t="shared" si="3"/>
        <v>536</v>
      </c>
      <c r="K31" s="94">
        <f t="shared" si="4"/>
        <v>0</v>
      </c>
      <c r="L31" s="50">
        <f t="shared" si="16"/>
        <v>3564</v>
      </c>
      <c r="M31" s="50">
        <f t="shared" si="5"/>
        <v>3564</v>
      </c>
      <c r="N31" s="95">
        <f t="shared" si="6"/>
        <v>65</v>
      </c>
      <c r="O31" s="94">
        <f t="shared" si="7"/>
        <v>0</v>
      </c>
      <c r="P31" s="50">
        <f t="shared" si="17"/>
        <v>0</v>
      </c>
      <c r="Q31" s="50">
        <f t="shared" si="8"/>
        <v>0</v>
      </c>
      <c r="R31" s="95">
        <f t="shared" si="9"/>
        <v>0</v>
      </c>
      <c r="S31" s="94">
        <f t="shared" si="10"/>
        <v>0</v>
      </c>
      <c r="T31" s="50">
        <f t="shared" si="18"/>
        <v>0</v>
      </c>
      <c r="U31" s="50">
        <f t="shared" si="11"/>
        <v>0</v>
      </c>
      <c r="V31" s="96">
        <f t="shared" si="12"/>
        <v>0</v>
      </c>
      <c r="W31" s="97">
        <f t="shared" si="13"/>
        <v>15</v>
      </c>
    </row>
    <row r="32" spans="1:23">
      <c r="A32" s="92">
        <f t="shared" si="14"/>
        <v>16</v>
      </c>
      <c r="B32" s="93">
        <f t="shared" si="14"/>
        <v>20</v>
      </c>
      <c r="C32" s="94">
        <f t="shared" si="0"/>
        <v>0</v>
      </c>
      <c r="D32" s="50">
        <f t="shared" si="0"/>
        <v>0</v>
      </c>
      <c r="E32" s="50">
        <f t="shared" si="0"/>
        <v>0</v>
      </c>
      <c r="F32" s="95">
        <f t="shared" si="0"/>
        <v>0</v>
      </c>
      <c r="G32" s="94">
        <f t="shared" si="1"/>
        <v>0</v>
      </c>
      <c r="H32" s="50">
        <f t="shared" si="15"/>
        <v>0</v>
      </c>
      <c r="I32" s="50">
        <f t="shared" si="2"/>
        <v>0</v>
      </c>
      <c r="J32" s="95">
        <f t="shared" si="3"/>
        <v>0</v>
      </c>
      <c r="K32" s="94">
        <f t="shared" si="4"/>
        <v>0</v>
      </c>
      <c r="L32" s="50">
        <f t="shared" si="16"/>
        <v>0</v>
      </c>
      <c r="M32" s="50">
        <f t="shared" si="5"/>
        <v>0</v>
      </c>
      <c r="N32" s="95">
        <f t="shared" si="6"/>
        <v>0</v>
      </c>
      <c r="O32" s="94">
        <f t="shared" si="7"/>
        <v>0</v>
      </c>
      <c r="P32" s="50">
        <f t="shared" si="17"/>
        <v>0</v>
      </c>
      <c r="Q32" s="50">
        <f t="shared" si="8"/>
        <v>0</v>
      </c>
      <c r="R32" s="95">
        <f t="shared" si="9"/>
        <v>0</v>
      </c>
      <c r="S32" s="94">
        <f t="shared" si="10"/>
        <v>0</v>
      </c>
      <c r="T32" s="50">
        <f t="shared" si="18"/>
        <v>0</v>
      </c>
      <c r="U32" s="50">
        <f t="shared" si="11"/>
        <v>0</v>
      </c>
      <c r="V32" s="96">
        <f t="shared" si="12"/>
        <v>0</v>
      </c>
      <c r="W32" s="97">
        <f t="shared" si="13"/>
        <v>16</v>
      </c>
    </row>
    <row r="33" spans="1:23">
      <c r="A33" s="92">
        <f t="shared" si="14"/>
        <v>17</v>
      </c>
      <c r="B33" s="93">
        <f t="shared" si="14"/>
        <v>21</v>
      </c>
      <c r="C33" s="94">
        <f t="shared" si="0"/>
        <v>0</v>
      </c>
      <c r="D33" s="50">
        <f t="shared" si="0"/>
        <v>0</v>
      </c>
      <c r="E33" s="50">
        <f t="shared" si="0"/>
        <v>0</v>
      </c>
      <c r="F33" s="95">
        <f t="shared" si="0"/>
        <v>0</v>
      </c>
      <c r="G33" s="94">
        <f t="shared" si="1"/>
        <v>0</v>
      </c>
      <c r="H33" s="50">
        <f t="shared" si="15"/>
        <v>0</v>
      </c>
      <c r="I33" s="50">
        <f t="shared" si="2"/>
        <v>0</v>
      </c>
      <c r="J33" s="95">
        <f t="shared" si="3"/>
        <v>0</v>
      </c>
      <c r="K33" s="94">
        <f t="shared" si="4"/>
        <v>0</v>
      </c>
      <c r="L33" s="50">
        <f t="shared" si="16"/>
        <v>0</v>
      </c>
      <c r="M33" s="50">
        <f t="shared" si="5"/>
        <v>0</v>
      </c>
      <c r="N33" s="95">
        <f t="shared" si="6"/>
        <v>0</v>
      </c>
      <c r="O33" s="94">
        <f t="shared" si="7"/>
        <v>0</v>
      </c>
      <c r="P33" s="50">
        <f t="shared" si="17"/>
        <v>0</v>
      </c>
      <c r="Q33" s="50">
        <f t="shared" si="8"/>
        <v>0</v>
      </c>
      <c r="R33" s="95">
        <f t="shared" si="9"/>
        <v>0</v>
      </c>
      <c r="S33" s="94">
        <f t="shared" si="10"/>
        <v>0</v>
      </c>
      <c r="T33" s="50">
        <f t="shared" si="18"/>
        <v>0</v>
      </c>
      <c r="U33" s="50">
        <f t="shared" si="11"/>
        <v>0</v>
      </c>
      <c r="V33" s="96">
        <f t="shared" si="12"/>
        <v>0</v>
      </c>
      <c r="W33" s="97">
        <f t="shared" si="13"/>
        <v>17</v>
      </c>
    </row>
    <row r="34" spans="1:23">
      <c r="A34" s="92">
        <f t="shared" ref="A34:B49" si="19">A33+1</f>
        <v>18</v>
      </c>
      <c r="B34" s="93">
        <f t="shared" si="19"/>
        <v>22</v>
      </c>
      <c r="C34" s="94">
        <f t="shared" si="0"/>
        <v>0</v>
      </c>
      <c r="D34" s="50">
        <f t="shared" si="0"/>
        <v>0</v>
      </c>
      <c r="E34" s="50">
        <f t="shared" si="0"/>
        <v>0</v>
      </c>
      <c r="F34" s="95">
        <f t="shared" si="0"/>
        <v>0</v>
      </c>
      <c r="G34" s="94">
        <f t="shared" si="1"/>
        <v>0</v>
      </c>
      <c r="H34" s="50">
        <f t="shared" si="15"/>
        <v>0</v>
      </c>
      <c r="I34" s="50">
        <f t="shared" si="2"/>
        <v>0</v>
      </c>
      <c r="J34" s="95">
        <f t="shared" si="3"/>
        <v>0</v>
      </c>
      <c r="K34" s="94">
        <f t="shared" si="4"/>
        <v>0</v>
      </c>
      <c r="L34" s="50">
        <f t="shared" si="16"/>
        <v>0</v>
      </c>
      <c r="M34" s="50">
        <f t="shared" si="5"/>
        <v>0</v>
      </c>
      <c r="N34" s="95">
        <f t="shared" si="6"/>
        <v>0</v>
      </c>
      <c r="O34" s="94">
        <f t="shared" si="7"/>
        <v>0</v>
      </c>
      <c r="P34" s="50">
        <f t="shared" si="17"/>
        <v>0</v>
      </c>
      <c r="Q34" s="50">
        <f t="shared" si="8"/>
        <v>0</v>
      </c>
      <c r="R34" s="95">
        <f t="shared" si="9"/>
        <v>0</v>
      </c>
      <c r="S34" s="94">
        <f t="shared" si="10"/>
        <v>0</v>
      </c>
      <c r="T34" s="50">
        <f t="shared" si="18"/>
        <v>0</v>
      </c>
      <c r="U34" s="50">
        <f t="shared" si="11"/>
        <v>0</v>
      </c>
      <c r="V34" s="96">
        <f t="shared" si="12"/>
        <v>0</v>
      </c>
      <c r="W34" s="97">
        <f t="shared" si="13"/>
        <v>18</v>
      </c>
    </row>
    <row r="35" spans="1:23">
      <c r="A35" s="92">
        <f t="shared" si="19"/>
        <v>19</v>
      </c>
      <c r="B35" s="93">
        <f t="shared" si="19"/>
        <v>23</v>
      </c>
      <c r="C35" s="94">
        <f t="shared" si="0"/>
        <v>0</v>
      </c>
      <c r="D35" s="50">
        <f t="shared" si="0"/>
        <v>0</v>
      </c>
      <c r="E35" s="50">
        <f t="shared" si="0"/>
        <v>0</v>
      </c>
      <c r="F35" s="95">
        <f t="shared" si="0"/>
        <v>0</v>
      </c>
      <c r="G35" s="94">
        <f t="shared" si="1"/>
        <v>0</v>
      </c>
      <c r="H35" s="50">
        <f t="shared" si="15"/>
        <v>0</v>
      </c>
      <c r="I35" s="50">
        <f t="shared" si="2"/>
        <v>0</v>
      </c>
      <c r="J35" s="95">
        <f t="shared" si="3"/>
        <v>0</v>
      </c>
      <c r="K35" s="94">
        <f t="shared" si="4"/>
        <v>0</v>
      </c>
      <c r="L35" s="50">
        <f t="shared" si="16"/>
        <v>0</v>
      </c>
      <c r="M35" s="50">
        <f t="shared" si="5"/>
        <v>0</v>
      </c>
      <c r="N35" s="95">
        <f t="shared" si="6"/>
        <v>0</v>
      </c>
      <c r="O35" s="94">
        <f t="shared" si="7"/>
        <v>0</v>
      </c>
      <c r="P35" s="50">
        <f t="shared" si="17"/>
        <v>0</v>
      </c>
      <c r="Q35" s="50">
        <f t="shared" si="8"/>
        <v>0</v>
      </c>
      <c r="R35" s="95">
        <f t="shared" si="9"/>
        <v>0</v>
      </c>
      <c r="S35" s="94">
        <f t="shared" si="10"/>
        <v>0</v>
      </c>
      <c r="T35" s="50">
        <f t="shared" si="18"/>
        <v>0</v>
      </c>
      <c r="U35" s="50">
        <f t="shared" si="11"/>
        <v>0</v>
      </c>
      <c r="V35" s="96">
        <f t="shared" si="12"/>
        <v>0</v>
      </c>
      <c r="W35" s="97">
        <f t="shared" si="13"/>
        <v>19</v>
      </c>
    </row>
    <row r="36" spans="1:23">
      <c r="A36" s="92">
        <f t="shared" si="19"/>
        <v>20</v>
      </c>
      <c r="B36" s="93">
        <f t="shared" si="19"/>
        <v>24</v>
      </c>
      <c r="C36" s="94">
        <f t="shared" si="0"/>
        <v>0</v>
      </c>
      <c r="D36" s="50">
        <f t="shared" si="0"/>
        <v>0</v>
      </c>
      <c r="E36" s="50">
        <f t="shared" si="0"/>
        <v>0</v>
      </c>
      <c r="F36" s="95">
        <f t="shared" si="0"/>
        <v>0</v>
      </c>
      <c r="G36" s="94">
        <f t="shared" si="1"/>
        <v>0</v>
      </c>
      <c r="H36" s="50">
        <f t="shared" si="15"/>
        <v>0</v>
      </c>
      <c r="I36" s="50">
        <f t="shared" si="2"/>
        <v>0</v>
      </c>
      <c r="J36" s="95">
        <f t="shared" si="3"/>
        <v>0</v>
      </c>
      <c r="K36" s="94">
        <f t="shared" si="4"/>
        <v>0</v>
      </c>
      <c r="L36" s="50">
        <f t="shared" si="16"/>
        <v>0</v>
      </c>
      <c r="M36" s="50">
        <f t="shared" si="5"/>
        <v>0</v>
      </c>
      <c r="N36" s="95">
        <f t="shared" si="6"/>
        <v>0</v>
      </c>
      <c r="O36" s="94">
        <f t="shared" si="7"/>
        <v>0</v>
      </c>
      <c r="P36" s="50">
        <f t="shared" si="17"/>
        <v>0</v>
      </c>
      <c r="Q36" s="50">
        <f t="shared" si="8"/>
        <v>0</v>
      </c>
      <c r="R36" s="95">
        <f t="shared" si="9"/>
        <v>0</v>
      </c>
      <c r="S36" s="94">
        <f t="shared" si="10"/>
        <v>0</v>
      </c>
      <c r="T36" s="50">
        <f t="shared" si="18"/>
        <v>0</v>
      </c>
      <c r="U36" s="50">
        <f t="shared" si="11"/>
        <v>0</v>
      </c>
      <c r="V36" s="96">
        <f t="shared" si="12"/>
        <v>0</v>
      </c>
      <c r="W36" s="97">
        <f t="shared" si="13"/>
        <v>20</v>
      </c>
    </row>
    <row r="37" spans="1:23">
      <c r="A37" s="92">
        <f t="shared" si="19"/>
        <v>21</v>
      </c>
      <c r="B37" s="93">
        <f t="shared" si="19"/>
        <v>25</v>
      </c>
      <c r="C37" s="94">
        <f t="shared" si="0"/>
        <v>0</v>
      </c>
      <c r="D37" s="50">
        <f t="shared" si="0"/>
        <v>0</v>
      </c>
      <c r="E37" s="50">
        <f t="shared" si="0"/>
        <v>0</v>
      </c>
      <c r="F37" s="95">
        <f t="shared" si="0"/>
        <v>0</v>
      </c>
      <c r="G37" s="94">
        <f t="shared" si="1"/>
        <v>0</v>
      </c>
      <c r="H37" s="50">
        <f t="shared" si="15"/>
        <v>0</v>
      </c>
      <c r="I37" s="50">
        <f t="shared" si="2"/>
        <v>0</v>
      </c>
      <c r="J37" s="95">
        <f t="shared" si="3"/>
        <v>0</v>
      </c>
      <c r="K37" s="94">
        <f t="shared" si="4"/>
        <v>0</v>
      </c>
      <c r="L37" s="50">
        <f t="shared" si="16"/>
        <v>0</v>
      </c>
      <c r="M37" s="50">
        <f t="shared" si="5"/>
        <v>0</v>
      </c>
      <c r="N37" s="95">
        <f t="shared" si="6"/>
        <v>0</v>
      </c>
      <c r="O37" s="94">
        <f t="shared" si="7"/>
        <v>0</v>
      </c>
      <c r="P37" s="50">
        <f t="shared" si="17"/>
        <v>0</v>
      </c>
      <c r="Q37" s="50">
        <f t="shared" si="8"/>
        <v>0</v>
      </c>
      <c r="R37" s="95">
        <f t="shared" si="9"/>
        <v>0</v>
      </c>
      <c r="S37" s="94">
        <f t="shared" si="10"/>
        <v>0</v>
      </c>
      <c r="T37" s="50">
        <f t="shared" si="18"/>
        <v>0</v>
      </c>
      <c r="U37" s="50">
        <f t="shared" si="11"/>
        <v>0</v>
      </c>
      <c r="V37" s="96">
        <f t="shared" si="12"/>
        <v>0</v>
      </c>
      <c r="W37" s="97">
        <f t="shared" si="13"/>
        <v>21</v>
      </c>
    </row>
    <row r="38" spans="1:23">
      <c r="A38" s="92">
        <f t="shared" si="19"/>
        <v>22</v>
      </c>
      <c r="B38" s="93">
        <f t="shared" si="19"/>
        <v>26</v>
      </c>
      <c r="C38" s="94">
        <f t="shared" si="0"/>
        <v>0</v>
      </c>
      <c r="D38" s="50">
        <f t="shared" si="0"/>
        <v>0</v>
      </c>
      <c r="E38" s="50">
        <f t="shared" si="0"/>
        <v>0</v>
      </c>
      <c r="F38" s="95">
        <f t="shared" si="0"/>
        <v>0</v>
      </c>
      <c r="G38" s="94">
        <f t="shared" si="1"/>
        <v>0</v>
      </c>
      <c r="H38" s="50">
        <f t="shared" si="15"/>
        <v>0</v>
      </c>
      <c r="I38" s="50">
        <f t="shared" si="2"/>
        <v>0</v>
      </c>
      <c r="J38" s="95">
        <f t="shared" si="3"/>
        <v>0</v>
      </c>
      <c r="K38" s="94">
        <f t="shared" si="4"/>
        <v>0</v>
      </c>
      <c r="L38" s="50">
        <f t="shared" si="16"/>
        <v>0</v>
      </c>
      <c r="M38" s="50">
        <f t="shared" si="5"/>
        <v>0</v>
      </c>
      <c r="N38" s="95">
        <f t="shared" si="6"/>
        <v>0</v>
      </c>
      <c r="O38" s="94">
        <f t="shared" si="7"/>
        <v>0</v>
      </c>
      <c r="P38" s="50">
        <f t="shared" si="17"/>
        <v>0</v>
      </c>
      <c r="Q38" s="50">
        <f t="shared" si="8"/>
        <v>0</v>
      </c>
      <c r="R38" s="95">
        <f t="shared" si="9"/>
        <v>0</v>
      </c>
      <c r="S38" s="94">
        <f t="shared" si="10"/>
        <v>0</v>
      </c>
      <c r="T38" s="50">
        <f t="shared" si="18"/>
        <v>0</v>
      </c>
      <c r="U38" s="50">
        <f t="shared" si="11"/>
        <v>0</v>
      </c>
      <c r="V38" s="96">
        <f t="shared" si="12"/>
        <v>0</v>
      </c>
      <c r="W38" s="97">
        <f t="shared" si="13"/>
        <v>22</v>
      </c>
    </row>
    <row r="39" spans="1:23">
      <c r="A39" s="92">
        <f t="shared" si="19"/>
        <v>23</v>
      </c>
      <c r="B39" s="93">
        <f t="shared" si="19"/>
        <v>27</v>
      </c>
      <c r="C39" s="94">
        <f t="shared" si="0"/>
        <v>0</v>
      </c>
      <c r="D39" s="50">
        <f t="shared" si="0"/>
        <v>0</v>
      </c>
      <c r="E39" s="50">
        <f t="shared" si="0"/>
        <v>0</v>
      </c>
      <c r="F39" s="95">
        <f t="shared" si="0"/>
        <v>0</v>
      </c>
      <c r="G39" s="94">
        <f t="shared" si="1"/>
        <v>0</v>
      </c>
      <c r="H39" s="50">
        <f t="shared" si="15"/>
        <v>0</v>
      </c>
      <c r="I39" s="50">
        <f t="shared" si="2"/>
        <v>0</v>
      </c>
      <c r="J39" s="95">
        <f t="shared" si="3"/>
        <v>0</v>
      </c>
      <c r="K39" s="94">
        <f t="shared" si="4"/>
        <v>0</v>
      </c>
      <c r="L39" s="50">
        <f t="shared" si="16"/>
        <v>0</v>
      </c>
      <c r="M39" s="50">
        <f t="shared" si="5"/>
        <v>0</v>
      </c>
      <c r="N39" s="95">
        <f t="shared" si="6"/>
        <v>0</v>
      </c>
      <c r="O39" s="94">
        <f t="shared" si="7"/>
        <v>0</v>
      </c>
      <c r="P39" s="50">
        <f t="shared" si="17"/>
        <v>0</v>
      </c>
      <c r="Q39" s="50">
        <f t="shared" si="8"/>
        <v>0</v>
      </c>
      <c r="R39" s="95">
        <f t="shared" si="9"/>
        <v>0</v>
      </c>
      <c r="S39" s="94">
        <f t="shared" si="10"/>
        <v>0</v>
      </c>
      <c r="T39" s="50">
        <f t="shared" si="18"/>
        <v>0</v>
      </c>
      <c r="U39" s="50">
        <f t="shared" si="11"/>
        <v>0</v>
      </c>
      <c r="V39" s="96">
        <f t="shared" si="12"/>
        <v>0</v>
      </c>
      <c r="W39" s="97">
        <f t="shared" si="13"/>
        <v>23</v>
      </c>
    </row>
    <row r="40" spans="1:23">
      <c r="A40" s="92">
        <f t="shared" si="19"/>
        <v>24</v>
      </c>
      <c r="B40" s="93">
        <f t="shared" si="19"/>
        <v>28</v>
      </c>
      <c r="C40" s="94">
        <f t="shared" si="0"/>
        <v>0</v>
      </c>
      <c r="D40" s="50">
        <f t="shared" si="0"/>
        <v>0</v>
      </c>
      <c r="E40" s="50">
        <f t="shared" si="0"/>
        <v>0</v>
      </c>
      <c r="F40" s="95">
        <f t="shared" si="0"/>
        <v>0</v>
      </c>
      <c r="G40" s="94">
        <f t="shared" si="1"/>
        <v>0</v>
      </c>
      <c r="H40" s="50">
        <f t="shared" si="15"/>
        <v>0</v>
      </c>
      <c r="I40" s="50">
        <f t="shared" si="2"/>
        <v>0</v>
      </c>
      <c r="J40" s="95">
        <f t="shared" si="3"/>
        <v>0</v>
      </c>
      <c r="K40" s="94">
        <f t="shared" si="4"/>
        <v>0</v>
      </c>
      <c r="L40" s="50">
        <f t="shared" si="16"/>
        <v>0</v>
      </c>
      <c r="M40" s="50">
        <f t="shared" si="5"/>
        <v>0</v>
      </c>
      <c r="N40" s="95">
        <f t="shared" si="6"/>
        <v>0</v>
      </c>
      <c r="O40" s="94">
        <f t="shared" si="7"/>
        <v>0</v>
      </c>
      <c r="P40" s="50">
        <f t="shared" si="17"/>
        <v>0</v>
      </c>
      <c r="Q40" s="50">
        <f t="shared" si="8"/>
        <v>0</v>
      </c>
      <c r="R40" s="95">
        <f t="shared" si="9"/>
        <v>0</v>
      </c>
      <c r="S40" s="94">
        <f t="shared" si="10"/>
        <v>0</v>
      </c>
      <c r="T40" s="50">
        <f t="shared" si="18"/>
        <v>0</v>
      </c>
      <c r="U40" s="50">
        <f t="shared" si="11"/>
        <v>0</v>
      </c>
      <c r="V40" s="96">
        <f t="shared" si="12"/>
        <v>0</v>
      </c>
      <c r="W40" s="97">
        <f t="shared" si="13"/>
        <v>24</v>
      </c>
    </row>
    <row r="41" spans="1:23" ht="13.5" customHeight="1">
      <c r="A41" s="92">
        <f t="shared" si="19"/>
        <v>25</v>
      </c>
      <c r="B41" s="93">
        <f t="shared" si="19"/>
        <v>29</v>
      </c>
      <c r="C41" s="94">
        <f t="shared" si="0"/>
        <v>0</v>
      </c>
      <c r="D41" s="50">
        <f t="shared" si="0"/>
        <v>0</v>
      </c>
      <c r="E41" s="50">
        <f t="shared" si="0"/>
        <v>0</v>
      </c>
      <c r="F41" s="95">
        <f t="shared" si="0"/>
        <v>0</v>
      </c>
      <c r="G41" s="94">
        <f t="shared" si="1"/>
        <v>0</v>
      </c>
      <c r="H41" s="50">
        <f t="shared" si="15"/>
        <v>0</v>
      </c>
      <c r="I41" s="50">
        <f t="shared" si="2"/>
        <v>0</v>
      </c>
      <c r="J41" s="95">
        <f t="shared" si="3"/>
        <v>0</v>
      </c>
      <c r="K41" s="94">
        <f t="shared" si="4"/>
        <v>0</v>
      </c>
      <c r="L41" s="50">
        <f t="shared" si="16"/>
        <v>0</v>
      </c>
      <c r="M41" s="50">
        <f t="shared" si="5"/>
        <v>0</v>
      </c>
      <c r="N41" s="95">
        <f t="shared" si="6"/>
        <v>0</v>
      </c>
      <c r="O41" s="94">
        <f t="shared" si="7"/>
        <v>0</v>
      </c>
      <c r="P41" s="50">
        <f t="shared" si="17"/>
        <v>0</v>
      </c>
      <c r="Q41" s="50">
        <f t="shared" si="8"/>
        <v>0</v>
      </c>
      <c r="R41" s="95">
        <f t="shared" si="9"/>
        <v>0</v>
      </c>
      <c r="S41" s="94">
        <f t="shared" si="10"/>
        <v>0</v>
      </c>
      <c r="T41" s="50">
        <f t="shared" si="18"/>
        <v>0</v>
      </c>
      <c r="U41" s="50">
        <f t="shared" si="11"/>
        <v>0</v>
      </c>
      <c r="V41" s="96">
        <f t="shared" si="12"/>
        <v>0</v>
      </c>
      <c r="W41" s="97">
        <f t="shared" si="13"/>
        <v>25</v>
      </c>
    </row>
    <row r="42" spans="1:23">
      <c r="A42" s="92">
        <f t="shared" si="19"/>
        <v>26</v>
      </c>
      <c r="B42" s="93">
        <f t="shared" si="19"/>
        <v>30</v>
      </c>
      <c r="C42" s="94">
        <f t="shared" si="0"/>
        <v>0</v>
      </c>
      <c r="D42" s="50">
        <f t="shared" si="0"/>
        <v>0</v>
      </c>
      <c r="E42" s="50">
        <f t="shared" si="0"/>
        <v>0</v>
      </c>
      <c r="F42" s="95">
        <f t="shared" si="0"/>
        <v>0</v>
      </c>
      <c r="G42" s="94">
        <f t="shared" si="1"/>
        <v>0</v>
      </c>
      <c r="H42" s="50">
        <f t="shared" si="15"/>
        <v>0</v>
      </c>
      <c r="I42" s="50">
        <f t="shared" si="2"/>
        <v>0</v>
      </c>
      <c r="J42" s="95">
        <f t="shared" si="3"/>
        <v>0</v>
      </c>
      <c r="K42" s="94">
        <f t="shared" si="4"/>
        <v>0</v>
      </c>
      <c r="L42" s="50">
        <f t="shared" si="16"/>
        <v>0</v>
      </c>
      <c r="M42" s="50">
        <f t="shared" si="5"/>
        <v>0</v>
      </c>
      <c r="N42" s="95">
        <f t="shared" si="6"/>
        <v>0</v>
      </c>
      <c r="O42" s="94">
        <f t="shared" si="7"/>
        <v>0</v>
      </c>
      <c r="P42" s="50">
        <f t="shared" si="17"/>
        <v>0</v>
      </c>
      <c r="Q42" s="50">
        <f t="shared" si="8"/>
        <v>0</v>
      </c>
      <c r="R42" s="95">
        <f t="shared" si="9"/>
        <v>0</v>
      </c>
      <c r="S42" s="94">
        <f t="shared" si="10"/>
        <v>0</v>
      </c>
      <c r="T42" s="50">
        <f t="shared" si="18"/>
        <v>0</v>
      </c>
      <c r="U42" s="50">
        <f t="shared" si="11"/>
        <v>0</v>
      </c>
      <c r="V42" s="96">
        <f t="shared" si="12"/>
        <v>0</v>
      </c>
      <c r="W42" s="97">
        <f t="shared" si="13"/>
        <v>26</v>
      </c>
    </row>
    <row r="43" spans="1:23">
      <c r="A43" s="92">
        <f t="shared" si="19"/>
        <v>27</v>
      </c>
      <c r="B43" s="93">
        <f t="shared" si="19"/>
        <v>31</v>
      </c>
      <c r="C43" s="94">
        <f t="shared" si="0"/>
        <v>0</v>
      </c>
      <c r="D43" s="50">
        <f t="shared" si="0"/>
        <v>0</v>
      </c>
      <c r="E43" s="50">
        <f t="shared" si="0"/>
        <v>0</v>
      </c>
      <c r="F43" s="95">
        <f t="shared" si="0"/>
        <v>0</v>
      </c>
      <c r="G43" s="94">
        <f t="shared" si="1"/>
        <v>0</v>
      </c>
      <c r="H43" s="50">
        <f t="shared" si="15"/>
        <v>0</v>
      </c>
      <c r="I43" s="50">
        <f t="shared" si="2"/>
        <v>0</v>
      </c>
      <c r="J43" s="95">
        <f t="shared" si="3"/>
        <v>0</v>
      </c>
      <c r="K43" s="94">
        <f t="shared" si="4"/>
        <v>0</v>
      </c>
      <c r="L43" s="50">
        <f t="shared" si="16"/>
        <v>0</v>
      </c>
      <c r="M43" s="50">
        <f t="shared" si="5"/>
        <v>0</v>
      </c>
      <c r="N43" s="95">
        <f t="shared" si="6"/>
        <v>0</v>
      </c>
      <c r="O43" s="94">
        <f t="shared" si="7"/>
        <v>0</v>
      </c>
      <c r="P43" s="50">
        <f t="shared" si="17"/>
        <v>0</v>
      </c>
      <c r="Q43" s="50">
        <f t="shared" si="8"/>
        <v>0</v>
      </c>
      <c r="R43" s="95">
        <f t="shared" si="9"/>
        <v>0</v>
      </c>
      <c r="S43" s="94">
        <f t="shared" si="10"/>
        <v>0</v>
      </c>
      <c r="T43" s="50">
        <f t="shared" si="18"/>
        <v>0</v>
      </c>
      <c r="U43" s="50">
        <f t="shared" si="11"/>
        <v>0</v>
      </c>
      <c r="V43" s="96">
        <f t="shared" si="12"/>
        <v>0</v>
      </c>
      <c r="W43" s="97">
        <f t="shared" si="13"/>
        <v>27</v>
      </c>
    </row>
    <row r="44" spans="1:23">
      <c r="A44" s="92">
        <f t="shared" si="19"/>
        <v>28</v>
      </c>
      <c r="B44" s="93">
        <f t="shared" si="19"/>
        <v>32</v>
      </c>
      <c r="C44" s="94">
        <f t="shared" si="0"/>
        <v>0</v>
      </c>
      <c r="D44" s="50">
        <f t="shared" si="0"/>
        <v>0</v>
      </c>
      <c r="E44" s="50">
        <f t="shared" si="0"/>
        <v>0</v>
      </c>
      <c r="F44" s="95">
        <f t="shared" si="0"/>
        <v>0</v>
      </c>
      <c r="G44" s="94">
        <f t="shared" si="1"/>
        <v>0</v>
      </c>
      <c r="H44" s="50">
        <f t="shared" si="15"/>
        <v>0</v>
      </c>
      <c r="I44" s="50">
        <f t="shared" si="2"/>
        <v>0</v>
      </c>
      <c r="J44" s="95">
        <f t="shared" si="3"/>
        <v>0</v>
      </c>
      <c r="K44" s="94">
        <f t="shared" si="4"/>
        <v>0</v>
      </c>
      <c r="L44" s="50">
        <f t="shared" si="16"/>
        <v>0</v>
      </c>
      <c r="M44" s="50">
        <f t="shared" si="5"/>
        <v>0</v>
      </c>
      <c r="N44" s="95">
        <f t="shared" si="6"/>
        <v>0</v>
      </c>
      <c r="O44" s="94">
        <f t="shared" si="7"/>
        <v>0</v>
      </c>
      <c r="P44" s="50">
        <f t="shared" si="17"/>
        <v>0</v>
      </c>
      <c r="Q44" s="50">
        <f t="shared" si="8"/>
        <v>0</v>
      </c>
      <c r="R44" s="95">
        <f t="shared" si="9"/>
        <v>0</v>
      </c>
      <c r="S44" s="94">
        <f t="shared" si="10"/>
        <v>0</v>
      </c>
      <c r="T44" s="50">
        <f t="shared" si="18"/>
        <v>0</v>
      </c>
      <c r="U44" s="50">
        <f t="shared" si="11"/>
        <v>0</v>
      </c>
      <c r="V44" s="96">
        <f t="shared" si="12"/>
        <v>0</v>
      </c>
      <c r="W44" s="97">
        <f t="shared" si="13"/>
        <v>28</v>
      </c>
    </row>
    <row r="45" spans="1:23">
      <c r="A45" s="92">
        <f t="shared" si="19"/>
        <v>29</v>
      </c>
      <c r="B45" s="93">
        <f t="shared" si="19"/>
        <v>33</v>
      </c>
      <c r="C45" s="94">
        <f t="shared" si="0"/>
        <v>0</v>
      </c>
      <c r="D45" s="50">
        <f t="shared" si="0"/>
        <v>0</v>
      </c>
      <c r="E45" s="50">
        <f t="shared" si="0"/>
        <v>0</v>
      </c>
      <c r="F45" s="95">
        <f t="shared" si="0"/>
        <v>0</v>
      </c>
      <c r="G45" s="94">
        <f t="shared" si="1"/>
        <v>0</v>
      </c>
      <c r="H45" s="50">
        <f t="shared" si="15"/>
        <v>0</v>
      </c>
      <c r="I45" s="50">
        <f t="shared" si="2"/>
        <v>0</v>
      </c>
      <c r="J45" s="95">
        <f t="shared" si="3"/>
        <v>0</v>
      </c>
      <c r="K45" s="94">
        <f t="shared" si="4"/>
        <v>0</v>
      </c>
      <c r="L45" s="50">
        <f t="shared" si="16"/>
        <v>0</v>
      </c>
      <c r="M45" s="50">
        <f t="shared" si="5"/>
        <v>0</v>
      </c>
      <c r="N45" s="95">
        <f t="shared" si="6"/>
        <v>0</v>
      </c>
      <c r="O45" s="94">
        <f t="shared" si="7"/>
        <v>0</v>
      </c>
      <c r="P45" s="50">
        <f t="shared" si="17"/>
        <v>0</v>
      </c>
      <c r="Q45" s="50">
        <f t="shared" si="8"/>
        <v>0</v>
      </c>
      <c r="R45" s="95">
        <f t="shared" si="9"/>
        <v>0</v>
      </c>
      <c r="S45" s="94">
        <f t="shared" si="10"/>
        <v>0</v>
      </c>
      <c r="T45" s="50">
        <f t="shared" si="18"/>
        <v>0</v>
      </c>
      <c r="U45" s="50">
        <f t="shared" si="11"/>
        <v>0</v>
      </c>
      <c r="V45" s="96">
        <f t="shared" si="12"/>
        <v>0</v>
      </c>
      <c r="W45" s="97">
        <f t="shared" si="13"/>
        <v>29</v>
      </c>
    </row>
    <row r="46" spans="1:23">
      <c r="A46" s="92">
        <f t="shared" si="19"/>
        <v>30</v>
      </c>
      <c r="B46" s="93">
        <f t="shared" si="19"/>
        <v>34</v>
      </c>
      <c r="C46" s="94">
        <f t="shared" si="0"/>
        <v>0</v>
      </c>
      <c r="D46" s="50">
        <f t="shared" si="0"/>
        <v>0</v>
      </c>
      <c r="E46" s="50">
        <f t="shared" si="0"/>
        <v>0</v>
      </c>
      <c r="F46" s="95">
        <f t="shared" si="0"/>
        <v>0</v>
      </c>
      <c r="G46" s="94">
        <f t="shared" si="1"/>
        <v>0</v>
      </c>
      <c r="H46" s="50">
        <f t="shared" si="15"/>
        <v>0</v>
      </c>
      <c r="I46" s="50">
        <f t="shared" si="2"/>
        <v>0</v>
      </c>
      <c r="J46" s="95">
        <f t="shared" si="3"/>
        <v>0</v>
      </c>
      <c r="K46" s="94">
        <f t="shared" si="4"/>
        <v>0</v>
      </c>
      <c r="L46" s="50">
        <f t="shared" si="16"/>
        <v>0</v>
      </c>
      <c r="M46" s="50">
        <f t="shared" si="5"/>
        <v>0</v>
      </c>
      <c r="N46" s="95">
        <f t="shared" si="6"/>
        <v>0</v>
      </c>
      <c r="O46" s="94">
        <f t="shared" si="7"/>
        <v>0</v>
      </c>
      <c r="P46" s="50">
        <f t="shared" si="17"/>
        <v>0</v>
      </c>
      <c r="Q46" s="50">
        <f t="shared" si="8"/>
        <v>0</v>
      </c>
      <c r="R46" s="95">
        <f t="shared" si="9"/>
        <v>0</v>
      </c>
      <c r="S46" s="94">
        <f t="shared" si="10"/>
        <v>0</v>
      </c>
      <c r="T46" s="50">
        <f t="shared" si="18"/>
        <v>0</v>
      </c>
      <c r="U46" s="50">
        <f t="shared" si="11"/>
        <v>0</v>
      </c>
      <c r="V46" s="96">
        <f t="shared" si="12"/>
        <v>0</v>
      </c>
      <c r="W46" s="97">
        <f t="shared" si="13"/>
        <v>30</v>
      </c>
    </row>
    <row r="47" spans="1:23">
      <c r="A47" s="92">
        <f t="shared" si="19"/>
        <v>31</v>
      </c>
      <c r="B47" s="93">
        <f t="shared" si="19"/>
        <v>35</v>
      </c>
      <c r="C47" s="94">
        <f t="shared" si="0"/>
        <v>0</v>
      </c>
      <c r="D47" s="50">
        <f t="shared" si="0"/>
        <v>0</v>
      </c>
      <c r="E47" s="50">
        <f t="shared" si="0"/>
        <v>0</v>
      </c>
      <c r="F47" s="95">
        <f t="shared" si="0"/>
        <v>0</v>
      </c>
      <c r="G47" s="94">
        <f t="shared" si="1"/>
        <v>0</v>
      </c>
      <c r="H47" s="50">
        <f t="shared" si="15"/>
        <v>0</v>
      </c>
      <c r="I47" s="50">
        <f t="shared" si="2"/>
        <v>0</v>
      </c>
      <c r="J47" s="95">
        <f t="shared" si="3"/>
        <v>0</v>
      </c>
      <c r="K47" s="94">
        <f t="shared" si="4"/>
        <v>0</v>
      </c>
      <c r="L47" s="50">
        <f t="shared" si="16"/>
        <v>0</v>
      </c>
      <c r="M47" s="50">
        <f t="shared" si="5"/>
        <v>0</v>
      </c>
      <c r="N47" s="95">
        <f t="shared" si="6"/>
        <v>0</v>
      </c>
      <c r="O47" s="94">
        <f t="shared" si="7"/>
        <v>0</v>
      </c>
      <c r="P47" s="50">
        <f t="shared" si="17"/>
        <v>0</v>
      </c>
      <c r="Q47" s="50">
        <f t="shared" si="8"/>
        <v>0</v>
      </c>
      <c r="R47" s="95">
        <f t="shared" si="9"/>
        <v>0</v>
      </c>
      <c r="S47" s="94">
        <f t="shared" si="10"/>
        <v>0</v>
      </c>
      <c r="T47" s="50">
        <f t="shared" si="18"/>
        <v>0</v>
      </c>
      <c r="U47" s="50">
        <f t="shared" si="11"/>
        <v>0</v>
      </c>
      <c r="V47" s="96">
        <f t="shared" si="12"/>
        <v>0</v>
      </c>
      <c r="W47" s="97">
        <f t="shared" si="13"/>
        <v>31</v>
      </c>
    </row>
    <row r="48" spans="1:23">
      <c r="A48" s="92">
        <f t="shared" si="19"/>
        <v>32</v>
      </c>
      <c r="B48" s="93">
        <f t="shared" si="19"/>
        <v>36</v>
      </c>
      <c r="C48" s="94">
        <f t="shared" si="0"/>
        <v>0</v>
      </c>
      <c r="D48" s="50">
        <f t="shared" si="0"/>
        <v>0</v>
      </c>
      <c r="E48" s="50">
        <f t="shared" si="0"/>
        <v>0</v>
      </c>
      <c r="F48" s="95">
        <f t="shared" si="0"/>
        <v>0</v>
      </c>
      <c r="G48" s="94">
        <f t="shared" si="1"/>
        <v>0</v>
      </c>
      <c r="H48" s="50">
        <f t="shared" si="15"/>
        <v>0</v>
      </c>
      <c r="I48" s="50">
        <f t="shared" si="2"/>
        <v>0</v>
      </c>
      <c r="J48" s="95">
        <f t="shared" si="3"/>
        <v>0</v>
      </c>
      <c r="K48" s="94">
        <f t="shared" si="4"/>
        <v>0</v>
      </c>
      <c r="L48" s="50">
        <f t="shared" si="16"/>
        <v>0</v>
      </c>
      <c r="M48" s="50">
        <f t="shared" si="5"/>
        <v>0</v>
      </c>
      <c r="N48" s="95">
        <f t="shared" si="6"/>
        <v>0</v>
      </c>
      <c r="O48" s="94">
        <f t="shared" si="7"/>
        <v>0</v>
      </c>
      <c r="P48" s="50">
        <f t="shared" si="17"/>
        <v>0</v>
      </c>
      <c r="Q48" s="50">
        <f t="shared" si="8"/>
        <v>0</v>
      </c>
      <c r="R48" s="95">
        <f t="shared" si="9"/>
        <v>0</v>
      </c>
      <c r="S48" s="94">
        <f t="shared" si="10"/>
        <v>0</v>
      </c>
      <c r="T48" s="50">
        <f t="shared" si="18"/>
        <v>0</v>
      </c>
      <c r="U48" s="50">
        <f t="shared" si="11"/>
        <v>0</v>
      </c>
      <c r="V48" s="96">
        <f t="shared" si="12"/>
        <v>0</v>
      </c>
      <c r="W48" s="97">
        <f t="shared" si="13"/>
        <v>32</v>
      </c>
    </row>
    <row r="49" spans="1:23">
      <c r="A49" s="92">
        <f t="shared" si="19"/>
        <v>33</v>
      </c>
      <c r="B49" s="93">
        <f t="shared" si="19"/>
        <v>37</v>
      </c>
      <c r="C49" s="94">
        <f t="shared" si="0"/>
        <v>0</v>
      </c>
      <c r="D49" s="50">
        <f t="shared" si="0"/>
        <v>0</v>
      </c>
      <c r="E49" s="50">
        <f t="shared" si="0"/>
        <v>0</v>
      </c>
      <c r="F49" s="95">
        <f t="shared" si="0"/>
        <v>0</v>
      </c>
      <c r="G49" s="94">
        <f t="shared" si="1"/>
        <v>0</v>
      </c>
      <c r="H49" s="50">
        <f t="shared" si="15"/>
        <v>0</v>
      </c>
      <c r="I49" s="50">
        <f t="shared" si="2"/>
        <v>0</v>
      </c>
      <c r="J49" s="95">
        <f t="shared" si="3"/>
        <v>0</v>
      </c>
      <c r="K49" s="94">
        <f t="shared" si="4"/>
        <v>0</v>
      </c>
      <c r="L49" s="50">
        <f t="shared" si="16"/>
        <v>0</v>
      </c>
      <c r="M49" s="50">
        <f t="shared" si="5"/>
        <v>0</v>
      </c>
      <c r="N49" s="95">
        <f t="shared" si="6"/>
        <v>0</v>
      </c>
      <c r="O49" s="94">
        <f t="shared" si="7"/>
        <v>0</v>
      </c>
      <c r="P49" s="50">
        <f t="shared" si="17"/>
        <v>0</v>
      </c>
      <c r="Q49" s="50">
        <f t="shared" si="8"/>
        <v>0</v>
      </c>
      <c r="R49" s="95">
        <f t="shared" si="9"/>
        <v>0</v>
      </c>
      <c r="S49" s="94">
        <f t="shared" si="10"/>
        <v>0</v>
      </c>
      <c r="T49" s="50">
        <f t="shared" si="18"/>
        <v>0</v>
      </c>
      <c r="U49" s="50">
        <f t="shared" si="11"/>
        <v>0</v>
      </c>
      <c r="V49" s="96">
        <f t="shared" si="12"/>
        <v>0</v>
      </c>
      <c r="W49" s="97">
        <f t="shared" si="13"/>
        <v>33</v>
      </c>
    </row>
    <row r="50" spans="1:23">
      <c r="A50" s="92">
        <f t="shared" ref="A50:B51" si="20">A49+1</f>
        <v>34</v>
      </c>
      <c r="B50" s="93">
        <f t="shared" si="20"/>
        <v>38</v>
      </c>
      <c r="C50" s="94">
        <f t="shared" si="0"/>
        <v>0</v>
      </c>
      <c r="D50" s="50">
        <f t="shared" si="0"/>
        <v>0</v>
      </c>
      <c r="E50" s="50">
        <f t="shared" si="0"/>
        <v>0</v>
      </c>
      <c r="F50" s="95">
        <f t="shared" si="0"/>
        <v>0</v>
      </c>
      <c r="G50" s="94">
        <f t="shared" si="1"/>
        <v>0</v>
      </c>
      <c r="H50" s="50">
        <f t="shared" si="15"/>
        <v>0</v>
      </c>
      <c r="I50" s="50">
        <f t="shared" si="2"/>
        <v>0</v>
      </c>
      <c r="J50" s="95">
        <f t="shared" si="3"/>
        <v>0</v>
      </c>
      <c r="K50" s="94">
        <f t="shared" si="4"/>
        <v>0</v>
      </c>
      <c r="L50" s="50">
        <f t="shared" si="16"/>
        <v>0</v>
      </c>
      <c r="M50" s="50">
        <f t="shared" si="5"/>
        <v>0</v>
      </c>
      <c r="N50" s="95">
        <f t="shared" si="6"/>
        <v>0</v>
      </c>
      <c r="O50" s="94">
        <f t="shared" si="7"/>
        <v>0</v>
      </c>
      <c r="P50" s="50">
        <f t="shared" si="17"/>
        <v>0</v>
      </c>
      <c r="Q50" s="50">
        <f t="shared" si="8"/>
        <v>0</v>
      </c>
      <c r="R50" s="95">
        <f t="shared" si="9"/>
        <v>0</v>
      </c>
      <c r="S50" s="94">
        <f t="shared" si="10"/>
        <v>0</v>
      </c>
      <c r="T50" s="50">
        <f t="shared" si="18"/>
        <v>0</v>
      </c>
      <c r="U50" s="50">
        <f t="shared" si="11"/>
        <v>0</v>
      </c>
      <c r="V50" s="96">
        <f t="shared" si="12"/>
        <v>0</v>
      </c>
      <c r="W50" s="97">
        <f t="shared" si="13"/>
        <v>34</v>
      </c>
    </row>
    <row r="51" spans="1:23" ht="13.8" thickBot="1">
      <c r="A51" s="92">
        <f t="shared" si="20"/>
        <v>35</v>
      </c>
      <c r="B51" s="98">
        <f t="shared" si="20"/>
        <v>39</v>
      </c>
      <c r="C51" s="99">
        <f t="shared" si="0"/>
        <v>0</v>
      </c>
      <c r="D51" s="100">
        <f t="shared" si="0"/>
        <v>0</v>
      </c>
      <c r="E51" s="100">
        <f t="shared" si="0"/>
        <v>0</v>
      </c>
      <c r="F51" s="101">
        <f t="shared" si="0"/>
        <v>0</v>
      </c>
      <c r="G51" s="99">
        <f t="shared" si="1"/>
        <v>0</v>
      </c>
      <c r="H51" s="100">
        <f t="shared" si="15"/>
        <v>0</v>
      </c>
      <c r="I51" s="100">
        <f t="shared" si="2"/>
        <v>0</v>
      </c>
      <c r="J51" s="101">
        <f t="shared" si="3"/>
        <v>0</v>
      </c>
      <c r="K51" s="99">
        <f t="shared" si="4"/>
        <v>0</v>
      </c>
      <c r="L51" s="100">
        <f t="shared" si="16"/>
        <v>0</v>
      </c>
      <c r="M51" s="100">
        <f t="shared" si="5"/>
        <v>0</v>
      </c>
      <c r="N51" s="101">
        <f t="shared" si="6"/>
        <v>0</v>
      </c>
      <c r="O51" s="99">
        <f t="shared" si="7"/>
        <v>0</v>
      </c>
      <c r="P51" s="100">
        <f t="shared" si="17"/>
        <v>0</v>
      </c>
      <c r="Q51" s="100">
        <f t="shared" si="8"/>
        <v>0</v>
      </c>
      <c r="R51" s="101">
        <f t="shared" si="9"/>
        <v>0</v>
      </c>
      <c r="S51" s="99">
        <f t="shared" si="10"/>
        <v>0</v>
      </c>
      <c r="T51" s="100">
        <f t="shared" si="18"/>
        <v>0</v>
      </c>
      <c r="U51" s="100">
        <f t="shared" si="11"/>
        <v>0</v>
      </c>
      <c r="V51" s="102">
        <f t="shared" si="12"/>
        <v>0</v>
      </c>
      <c r="W51" s="97">
        <f t="shared" si="13"/>
        <v>35</v>
      </c>
    </row>
    <row r="52" spans="1:23" ht="23.25" customHeight="1" thickTop="1" thickBot="1">
      <c r="A52" s="103">
        <f>A51+1</f>
        <v>36</v>
      </c>
      <c r="B52" s="104"/>
      <c r="C52" s="105">
        <f>SUM(C17:C51)</f>
        <v>350000</v>
      </c>
      <c r="D52" s="106"/>
      <c r="E52" s="105">
        <f>SUM(E17:E51)</f>
        <v>350000</v>
      </c>
      <c r="F52" s="107">
        <f>SUM(F17:F51)</f>
        <v>71412</v>
      </c>
      <c r="G52" s="108">
        <f>SUM(G17:G51)</f>
        <v>300000</v>
      </c>
      <c r="H52" s="106"/>
      <c r="I52" s="105">
        <f>SUM(I17:I51)</f>
        <v>300000</v>
      </c>
      <c r="J52" s="107">
        <f>SUM(J17:J51)</f>
        <v>63756</v>
      </c>
      <c r="K52" s="108">
        <f>SUM(K17:K51)</f>
        <v>50000</v>
      </c>
      <c r="L52" s="106"/>
      <c r="M52" s="105">
        <f>SUM(M17:M51)</f>
        <v>50000</v>
      </c>
      <c r="N52" s="107">
        <f>SUM(N17:N51)</f>
        <v>7656</v>
      </c>
      <c r="O52" s="108">
        <f>SUM(O17:O51)</f>
        <v>0</v>
      </c>
      <c r="P52" s="106"/>
      <c r="Q52" s="105">
        <f>SUM(Q17:Q51)</f>
        <v>0</v>
      </c>
      <c r="R52" s="107">
        <f>SUM(R17:R51)</f>
        <v>0</v>
      </c>
      <c r="S52" s="109">
        <f>SUM(S17:S51)</f>
        <v>0</v>
      </c>
      <c r="T52" s="106"/>
      <c r="U52" s="105">
        <f>SUM(U17:U51)</f>
        <v>0</v>
      </c>
      <c r="V52" s="110">
        <f>SUM(V17:V51)</f>
        <v>0</v>
      </c>
      <c r="W52" s="111">
        <f t="shared" si="13"/>
        <v>36</v>
      </c>
    </row>
    <row r="53" spans="1:23" ht="13.8" thickTop="1"/>
  </sheetData>
  <mergeCells count="31">
    <mergeCell ref="P15:P16"/>
    <mergeCell ref="Q15:R15"/>
    <mergeCell ref="S15:S16"/>
    <mergeCell ref="T15:T16"/>
    <mergeCell ref="U15:V15"/>
    <mergeCell ref="O15:O16"/>
    <mergeCell ref="S4:V4"/>
    <mergeCell ref="W4:W16"/>
    <mergeCell ref="H5:J5"/>
    <mergeCell ref="L5:N5"/>
    <mergeCell ref="P5:R5"/>
    <mergeCell ref="T5:V5"/>
    <mergeCell ref="H6:J6"/>
    <mergeCell ref="L6:N6"/>
    <mergeCell ref="P6:R6"/>
    <mergeCell ref="T6:V6"/>
    <mergeCell ref="O4:R4"/>
    <mergeCell ref="H15:H16"/>
    <mergeCell ref="I15:J15"/>
    <mergeCell ref="K15:K16"/>
    <mergeCell ref="L15:L16"/>
    <mergeCell ref="A4:A16"/>
    <mergeCell ref="B4:B16"/>
    <mergeCell ref="C4:F14"/>
    <mergeCell ref="G4:J4"/>
    <mergeCell ref="K4:N4"/>
    <mergeCell ref="C15:C16"/>
    <mergeCell ref="D15:D16"/>
    <mergeCell ref="E15:F15"/>
    <mergeCell ref="G15:G16"/>
    <mergeCell ref="M15:N15"/>
  </mergeCells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◎様式４－５　収支計画</vt:lpstr>
      <vt:lpstr>１　介護報酬（基本報酬）</vt:lpstr>
      <vt:lpstr>２　介護報酬（加算　処遇除く）</vt:lpstr>
      <vt:lpstr>３　居住費</vt:lpstr>
      <vt:lpstr>４　食費</vt:lpstr>
      <vt:lpstr>５　居住費・食費収入見込額</vt:lpstr>
      <vt:lpstr>６　事業活動支出</vt:lpstr>
      <vt:lpstr>７　償還計画表（土地等取得資金）</vt:lpstr>
      <vt:lpstr>８　償還計画表（建設資金）</vt:lpstr>
      <vt:lpstr>９　償還計画表（その他資金）</vt:lpstr>
      <vt:lpstr>'◎様式４－５　収支計画'!Print_Area</vt:lpstr>
      <vt:lpstr>'◎様式４－５　収支計画'!Print_Titles</vt:lpstr>
      <vt:lpstr>'１　介護報酬（基本報酬）'!Print_Titles</vt:lpstr>
      <vt:lpstr>'２　介護報酬（加算　処遇除く）'!Print_Titles</vt:lpstr>
      <vt:lpstr>'５　居住費・食費収入見込額'!Print_Titles</vt:lpstr>
      <vt:lpstr>'６　事業活動支出'!Print_Titles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2023-03-24T01:36:19Z</cp:lastPrinted>
  <dcterms:created xsi:type="dcterms:W3CDTF">2023-02-08T08:24:40Z</dcterms:created>
  <dcterms:modified xsi:type="dcterms:W3CDTF">2023-03-31T04:23:53Z</dcterms:modified>
</cp:coreProperties>
</file>