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2_R04\99_電子申請関係\13_専任教員（２回目）\"/>
    </mc:Choice>
  </mc:AlternateContent>
  <workbookProtection workbookAlgorithmName="SHA-512" workbookHashValue="yK/s6JgTb14qMIcRNyUv0lbMolpZ5pLSKF9sdrb9z2bESNRaDu9LYAinOAT7+65F71nS9BjbN/T1QSv8U/Cv6A==" workbookSaltValue="R7AHmWrWsqlRYtUjKRkFjg==" workbookSpinCount="100000" lockStructure="1"/>
  <bookViews>
    <workbookView xWindow="0" yWindow="0" windowWidth="23040" windowHeight="8496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N14" i="19"/>
  <c r="M14" i="19"/>
  <c r="A14" i="19"/>
  <c r="W13" i="19"/>
  <c r="N13" i="19"/>
  <c r="P13" i="19" s="1"/>
  <c r="Y13" i="19" s="1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4" i="19" l="1"/>
  <c r="Y14" i="19" s="1"/>
  <c r="O13" i="19"/>
  <c r="X13" i="19" s="1"/>
  <c r="O14" i="19"/>
  <c r="X14" i="19" s="1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P7" i="19"/>
  <c r="P6" i="19"/>
  <c r="Y6" i="19" s="1"/>
  <c r="AB44" i="19"/>
  <c r="AB65" i="19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A32" i="19"/>
  <c r="Y50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X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I4" i="6"/>
  <c r="J1" i="6" s="1"/>
  <c r="I5" i="6"/>
  <c r="I3" i="6"/>
  <c r="W2" i="18" l="1"/>
  <c r="W5" i="18"/>
  <c r="W13" i="18"/>
  <c r="W21" i="18"/>
  <c r="W29" i="18"/>
  <c r="W37" i="18"/>
  <c r="W45" i="18"/>
  <c r="W53" i="18"/>
  <c r="W61" i="18"/>
  <c r="W69" i="18"/>
  <c r="W77" i="18"/>
  <c r="W85" i="18"/>
  <c r="W93" i="18"/>
  <c r="W101" i="18"/>
  <c r="W15" i="18"/>
  <c r="W31" i="18"/>
  <c r="W47" i="18"/>
  <c r="W63" i="18"/>
  <c r="W79" i="18"/>
  <c r="W95" i="18"/>
  <c r="W16" i="18"/>
  <c r="W32" i="18"/>
  <c r="W48" i="18"/>
  <c r="W64" i="18"/>
  <c r="W88" i="18"/>
  <c r="W50" i="18"/>
  <c r="W66" i="18"/>
  <c r="W82" i="18"/>
  <c r="W3" i="18"/>
  <c r="W27" i="18"/>
  <c r="W51" i="18"/>
  <c r="W75" i="18"/>
  <c r="W99" i="18"/>
  <c r="W20" i="18"/>
  <c r="W36" i="18"/>
  <c r="W60" i="18"/>
  <c r="W84" i="18"/>
  <c r="W6" i="18"/>
  <c r="W14" i="18"/>
  <c r="W22" i="18"/>
  <c r="W30" i="18"/>
  <c r="W38" i="18"/>
  <c r="W46" i="18"/>
  <c r="W54" i="18"/>
  <c r="W62" i="18"/>
  <c r="W70" i="18"/>
  <c r="W78" i="18"/>
  <c r="W86" i="18"/>
  <c r="W94" i="18"/>
  <c r="W7" i="18"/>
  <c r="W23" i="18"/>
  <c r="W39" i="18"/>
  <c r="W55" i="18"/>
  <c r="W71" i="18"/>
  <c r="W87" i="18"/>
  <c r="W8" i="18"/>
  <c r="W24" i="18"/>
  <c r="W40" i="18"/>
  <c r="W56" i="18"/>
  <c r="W72" i="18"/>
  <c r="W80" i="18"/>
  <c r="W96" i="18"/>
  <c r="W90" i="18"/>
  <c r="W11" i="18"/>
  <c r="W35" i="18"/>
  <c r="W59" i="18"/>
  <c r="W83" i="18"/>
  <c r="W4" i="18"/>
  <c r="W28" i="18"/>
  <c r="W52" i="18"/>
  <c r="W76" i="18"/>
  <c r="W100" i="18"/>
  <c r="W9" i="18"/>
  <c r="W17" i="18"/>
  <c r="W25" i="18"/>
  <c r="W33" i="18"/>
  <c r="W41" i="18"/>
  <c r="W49" i="18"/>
  <c r="W57" i="18"/>
  <c r="W65" i="18"/>
  <c r="W73" i="18"/>
  <c r="W81" i="18"/>
  <c r="W89" i="18"/>
  <c r="W97" i="18"/>
  <c r="W10" i="18"/>
  <c r="W18" i="18"/>
  <c r="W26" i="18"/>
  <c r="W34" i="18"/>
  <c r="W42" i="18"/>
  <c r="W58" i="18"/>
  <c r="W74" i="18"/>
  <c r="W98" i="18"/>
  <c r="W19" i="18"/>
  <c r="W43" i="18"/>
  <c r="W67" i="18"/>
  <c r="W91" i="18"/>
  <c r="W12" i="18"/>
  <c r="W44" i="18"/>
  <c r="W68" i="18"/>
  <c r="W92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3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39" i="18"/>
  <c r="Q63" i="18"/>
  <c r="Q16" i="18"/>
  <c r="Q48" i="18"/>
  <c r="Q72" i="18"/>
  <c r="Q9" i="18"/>
  <c r="Q49" i="18"/>
  <c r="Q81" i="18"/>
  <c r="Q91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15" i="18"/>
  <c r="Q31" i="18"/>
  <c r="Q47" i="18"/>
  <c r="Q71" i="18"/>
  <c r="Q95" i="18"/>
  <c r="Q32" i="18"/>
  <c r="Q64" i="18"/>
  <c r="Q88" i="18"/>
  <c r="Q25" i="18"/>
  <c r="Q41" i="18"/>
  <c r="Q73" i="18"/>
  <c r="Q75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23" i="18"/>
  <c r="Q55" i="18"/>
  <c r="Q87" i="18"/>
  <c r="Q24" i="18"/>
  <c r="Q40" i="18"/>
  <c r="Q56" i="18"/>
  <c r="Q80" i="18"/>
  <c r="Q96" i="18"/>
  <c r="Q33" i="18"/>
  <c r="Q65" i="18"/>
  <c r="Q89" i="18"/>
  <c r="Q83" i="18"/>
  <c r="Q79" i="18"/>
  <c r="Q17" i="18"/>
  <c r="Q57" i="18"/>
  <c r="Q97" i="18"/>
  <c r="Q8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11" i="18"/>
  <c r="Q19" i="18"/>
  <c r="Q27" i="18"/>
  <c r="Q35" i="18"/>
  <c r="Q43" i="18"/>
  <c r="Q51" i="18"/>
  <c r="Q59" i="18"/>
  <c r="Q67" i="18"/>
  <c r="Q99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4" i="18" l="1"/>
  <c r="P14" i="18"/>
  <c r="Y14" i="18" s="1"/>
  <c r="P3" i="18"/>
  <c r="Y3" i="18" s="1"/>
  <c r="X14" i="18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<sst xmlns="http://schemas.openxmlformats.org/spreadsheetml/2006/main" count="1063" uniqueCount="313">
  <si>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</si>
  <si>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</si>
  <si>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</si>
  <si>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</si>
  <si>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</si>
  <si>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</si>
  <si>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</si>
  <si>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</si>
  <si>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</si>
  <si>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</si>
  <si>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</si>
  <si>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</si>
  <si>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</si>
  <si>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</si>
  <si>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</si>
  <si>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</si>
  <si>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</si>
  <si>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</si>
  <si>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</si>
  <si>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</si>
  <si>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</si>
  <si>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</si>
  <si>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</si>
  <si>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</si>
  <si>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</si>
  <si>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</si>
  <si>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</si>
  <si>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</si>
  <si>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</si>
  <si>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</si>
  <si>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</si>
  <si>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</si>
  <si>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</si>
  <si>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</si>
  <si>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</si>
  <si>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</si>
  <si>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</si>
  <si>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</si>
  <si>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</si>
  <si>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</si>
  <si>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</si>
  <si>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</si>
  <si>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</si>
  <si>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</si>
  <si>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</si>
  <si>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</si>
  <si>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</si>
  <si>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</si>
  <si>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</si>
  <si>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</si>
  <si>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</si>
  <si>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</si>
  <si>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</si>
  <si>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</si>
  <si>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</si>
  <si>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</si>
  <si>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</si>
  <si>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</si>
  <si>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</si>
  <si>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</si>
  <si>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</si>
  <si>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</si>
  <si>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</si>
  <si>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</si>
  <si>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</si>
  <si>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</si>
  <si>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</si>
  <si>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</si>
  <si>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</si>
  <si>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</si>
  <si>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</si>
  <si>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</si>
  <si>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</si>
  <si>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</si>
  <si>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</si>
  <si>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</si>
  <si>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</si>
  <si>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</si>
  <si>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</si>
  <si>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</si>
  <si>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</si>
  <si>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</si>
  <si>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</si>
  <si>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</si>
  <si>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</si>
  <si>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</si>
  <si>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</si>
  <si>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</si>
  <si>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</si>
  <si>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</si>
  <si>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</si>
  <si>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</si>
  <si>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</si>
  <si>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</si>
  <si>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</si>
  <si>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</si>
  <si>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</si>
  <si>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</si>
  <si>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</si>
  <si>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</si>
  <si>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</si>
  <si>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</si>
  <si>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</si>
  <si>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</si>
  <si>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</si>
  <si>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</si>
  <si>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</si>
  <si>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</si>
  <si>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</si>
  <si>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</si>
  <si>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</si>
  <si>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</si>
  <si>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</si>
  <si>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</si>
  <si>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</si>
  <si>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</si>
  <si>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</si>
  <si>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</si>
  <si>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</si>
  <si>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</si>
  <si>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</si>
  <si>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</si>
  <si>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</si>
  <si>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</si>
  <si>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</si>
  <si>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</si>
  <si>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</si>
  <si>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</si>
  <si>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</si>
  <si>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</si>
  <si>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</si>
  <si>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</si>
  <si>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</si>
  <si>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</si>
  <si>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</si>
  <si>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</si>
  <si>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</si>
  <si>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</si>
  <si>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</si>
  <si>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</si>
  <si>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</si>
  <si>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</si>
  <si>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</si>
  <si>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</si>
  <si>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</si>
  <si>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</si>
  <si>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</si>
  <si>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</si>
  <si>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</si>
  <si>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</si>
  <si>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</si>
  <si>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</si>
  <si>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</si>
  <si>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</si>
  <si>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</si>
  <si>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</si>
  <si>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</si>
  <si>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</si>
  <si>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</si>
  <si>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</si>
  <si>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</si>
  <si>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</si>
  <si>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</si>
  <si>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</si>
  <si>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</si>
  <si>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</si>
  <si>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</si>
  <si>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</si>
  <si>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</si>
  <si>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</si>
  <si>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</si>
  <si>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</si>
  <si>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</si>
  <si>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</si>
  <si>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</si>
  <si>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</si>
  <si>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</si>
  <si>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</si>
  <si>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</si>
  <si>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</si>
  <si>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</si>
  <si>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</si>
  <si>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</si>
  <si>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</si>
  <si>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</si>
  <si>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</si>
  <si>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</si>
  <si>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</si>
  <si>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</si>
  <si>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</si>
  <si>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</si>
  <si>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</si>
  <si>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</si>
  <si>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</si>
  <si>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</si>
  <si>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</si>
  <si>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</si>
  <si>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</si>
  <si>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</si>
  <si>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</si>
  <si>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</si>
  <si>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</si>
  <si>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</si>
  <si>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</si>
  <si>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</si>
  <si>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</si>
  <si>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</si>
  <si>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</si>
  <si>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</si>
  <si>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</si>
  <si>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</si>
  <si>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</si>
  <si>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</si>
  <si>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</si>
  <si>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</si>
  <si>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</si>
  <si>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</si>
  <si>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</si>
  <si>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</si>
  <si>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</si>
  <si>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</si>
  <si>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</si>
  <si>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</si>
  <si>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</si>
  <si>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</si>
  <si>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</si>
  <si>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</si>
  <si>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</si>
  <si>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</si>
  <si>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</si>
  <si>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</si>
  <si>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</si>
  <si>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</si>
  <si>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</si>
  <si>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</si>
  <si>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</si>
  <si>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</si>
  <si>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</si>
  <si>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</si>
  <si>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</si>
  <si>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</si>
  <si>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</si>
  <si>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</si>
  <si>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</si>
  <si>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</si>
  <si>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</si>
  <si>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</si>
  <si>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</si>
  <si>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</si>
  <si>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</si>
  <si>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</si>
  <si>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</si>
  <si>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</si>
  <si>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</si>
  <si>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</si>
  <si>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</si>
  <si>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</si>
  <si>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</si>
  <si>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</si>
  <si>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</si>
  <si>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</si>
  <si>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</si>
  <si>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</si>
  <si>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</si>
  <si>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</si>
  <si>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</si>
  <si>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</si>
  <si>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</si>
  <si>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</si>
  <si>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</si>
  <si>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</si>
  <si>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</si>
  <si>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</si>
  <si>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</si>
  <si>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</si>
  <si>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</si>
  <si>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</si>
  <si>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</si>
  <si>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</si>
  <si>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</si>
  <si>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</si>
  <si>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</si>
  <si>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</si>
  <si>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</si>
  <si>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</si>
  <si>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</si>
  <si>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</si>
  <si>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</si>
  <si>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</si>
  <si>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</si>
  <si>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</si>
  <si>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</si>
  <si>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</si>
  <si>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</si>
  <si>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</si>
  <si>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</si>
  <si>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</si>
  <si>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</si>
  <si>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</si>
  <si>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</si>
  <si>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</si>
  <si>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</si>
  <si>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</si>
  <si>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</si>
  <si>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</si>
  <si>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</si>
  <si>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</si>
  <si>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</si>
  <si>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－</t>
    <phoneticPr fontId="1"/>
  </si>
  <si>
    <t>普通運転免許</t>
  </si>
  <si>
    <t>看護専任教員（第２回）</t>
    <rPh sb="0" eb="2">
      <t>カンゴ</t>
    </rPh>
    <rPh sb="2" eb="6">
      <t>センニンキョウイン</t>
    </rPh>
    <rPh sb="7" eb="8">
      <t>ダイ</t>
    </rPh>
    <rPh sb="9" eb="10">
      <t>カイ</t>
    </rPh>
    <phoneticPr fontId="1"/>
  </si>
  <si>
    <t>看護専任教員（第２回）</t>
    <rPh sb="0" eb="2">
      <t>カンゴ</t>
    </rPh>
    <rPh sb="2" eb="4">
      <t>センニン</t>
    </rPh>
    <rPh sb="4" eb="6">
      <t>キョウイン</t>
    </rPh>
    <rPh sb="7" eb="8">
      <t>ダイ</t>
    </rPh>
    <rPh sb="9" eb="10">
      <t>カイ</t>
    </rPh>
    <phoneticPr fontId="1"/>
  </si>
  <si>
    <t>選考区分</t>
    <rPh sb="0" eb="2">
      <t>センコウ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</si>
</sst>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101600</xdr:rowOff>
    </xdr:from>
    <xdr:to>
      <xdr:col>2</xdr:col>
      <xdr:colOff>1670050</xdr:colOff>
      <xdr:row>8</xdr:row>
      <xdr:rowOff>88900</xdr:rowOff>
    </xdr:to>
    <xdr:sp macro="" textlink="">
      <xdr:nvSpPr>
        <xdr:cNvPr id="2" name="角丸四角形吹き出し 1"/>
        <xdr:cNvSpPr/>
      </xdr:nvSpPr>
      <xdr:spPr>
        <a:xfrm>
          <a:off x="4387850" y="457200"/>
          <a:ext cx="1593850" cy="105410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85724</xdr:rowOff>
    </xdr:from>
    <xdr:to>
      <xdr:col>31</xdr:col>
      <xdr:colOff>285750</xdr:colOff>
      <xdr:row>18</xdr:row>
      <xdr:rowOff>171449</xdr:rowOff>
    </xdr:to>
    <xdr:sp macro="" textlink="">
      <xdr:nvSpPr>
        <xdr:cNvPr id="5" name="角丸四角形吹き出し 4"/>
        <xdr:cNvSpPr/>
      </xdr:nvSpPr>
      <xdr:spPr>
        <a:xfrm>
          <a:off x="14998700" y="1330324"/>
          <a:ext cx="2190750" cy="204152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1588</xdr:rowOff>
    </xdr:from>
    <xdr:to>
      <xdr:col>28</xdr:col>
      <xdr:colOff>473323</xdr:colOff>
      <xdr:row>8</xdr:row>
      <xdr:rowOff>98153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17700" y="712788"/>
          <a:ext cx="701923" cy="807765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499110</xdr:colOff>
      <xdr:row>2</xdr:row>
      <xdr:rowOff>153669</xdr:rowOff>
    </xdr:from>
    <xdr:to>
      <xdr:col>2</xdr:col>
      <xdr:colOff>2324100</xdr:colOff>
      <xdr:row>11</xdr:row>
      <xdr:rowOff>9525</xdr:rowOff>
    </xdr:to>
    <xdr:sp macro="" textlink="">
      <xdr:nvSpPr>
        <xdr:cNvPr id="18" name="角丸四角形吹き出し 17"/>
        <xdr:cNvSpPr/>
      </xdr:nvSpPr>
      <xdr:spPr>
        <a:xfrm>
          <a:off x="3556635" y="515619"/>
          <a:ext cx="1824990" cy="1484631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2324100</xdr:colOff>
      <xdr:row>5</xdr:row>
      <xdr:rowOff>90488</xdr:rowOff>
    </xdr:from>
    <xdr:to>
      <xdr:col>3</xdr:col>
      <xdr:colOff>714375</xdr:colOff>
      <xdr:row>6</xdr:row>
      <xdr:rowOff>172085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381625" y="995363"/>
          <a:ext cx="723900" cy="262572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419100</xdr:colOff>
      <xdr:row>20</xdr:row>
      <xdr:rowOff>121920</xdr:rowOff>
    </xdr:to>
    <xdr:sp macro="" textlink="">
      <xdr:nvSpPr>
        <xdr:cNvPr id="27" name="角丸四角形吹き出し 26"/>
        <xdr:cNvSpPr/>
      </xdr:nvSpPr>
      <xdr:spPr>
        <a:xfrm>
          <a:off x="10220325" y="2617471"/>
          <a:ext cx="1758315" cy="116204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225088</xdr:colOff>
      <xdr:row>14</xdr:row>
      <xdr:rowOff>9525</xdr:rowOff>
    </xdr:from>
    <xdr:to>
      <xdr:col>8</xdr:col>
      <xdr:colOff>419100</xdr:colOff>
      <xdr:row>15</xdr:row>
      <xdr:rowOff>77025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1784628" y="2569845"/>
          <a:ext cx="994112" cy="25038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14</xdr:row>
      <xdr:rowOff>28574</xdr:rowOff>
    </xdr:from>
    <xdr:to>
      <xdr:col>3</xdr:col>
      <xdr:colOff>647699</xdr:colOff>
      <xdr:row>29</xdr:row>
      <xdr:rowOff>38100</xdr:rowOff>
    </xdr:to>
    <xdr:sp macro="" textlink="">
      <xdr:nvSpPr>
        <xdr:cNvPr id="14" name="角丸四角形吹き出し 13"/>
        <xdr:cNvSpPr/>
      </xdr:nvSpPr>
      <xdr:spPr>
        <a:xfrm>
          <a:off x="3600450" y="2562224"/>
          <a:ext cx="2438399" cy="2724151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「専任教員等経験」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・・・次のいずれかの経験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看護師養成施設において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</a:t>
          </a:r>
          <a:r>
            <a:rPr lang="ja-JP" altLang="en-US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員資格を有して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勤務した経験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専任教員資格取得後、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臨床現場において師長以上の職位での管理経験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「看護師等経験」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・・・上記「専任教員等経験」以外　の看護師、保健師、助産師としての経験</a:t>
          </a:r>
          <a:endParaRPr kumimoji="1" lang="en-US" altLang="ja-JP" sz="1100"/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78689" y="2366010"/>
          <a:ext cx="80010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1</xdr:row>
      <xdr:rowOff>7620</xdr:rowOff>
    </xdr:from>
    <xdr:to>
      <xdr:col>4</xdr:col>
      <xdr:colOff>441960</xdr:colOff>
      <xdr:row>2</xdr:row>
      <xdr:rowOff>7621</xdr:rowOff>
    </xdr:to>
    <xdr:sp macro="" textlink="">
      <xdr:nvSpPr>
        <xdr:cNvPr id="19" name="正方形/長方形 18"/>
        <xdr:cNvSpPr/>
      </xdr:nvSpPr>
      <xdr:spPr>
        <a:xfrm>
          <a:off x="152400" y="190500"/>
          <a:ext cx="6400800" cy="182881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845820</xdr:colOff>
      <xdr:row>3</xdr:row>
      <xdr:rowOff>106682</xdr:rowOff>
    </xdr:from>
    <xdr:to>
      <xdr:col>1</xdr:col>
      <xdr:colOff>2522220</xdr:colOff>
      <xdr:row>6</xdr:row>
      <xdr:rowOff>114301</xdr:rowOff>
    </xdr:to>
    <xdr:sp macro="" textlink="">
      <xdr:nvSpPr>
        <xdr:cNvPr id="21" name="角丸四角形吹き出し 20"/>
        <xdr:cNvSpPr/>
      </xdr:nvSpPr>
      <xdr:spPr>
        <a:xfrm>
          <a:off x="1181100" y="655322"/>
          <a:ext cx="1676400" cy="55625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2440194</xdr:colOff>
      <xdr:row>2</xdr:row>
      <xdr:rowOff>30483</xdr:rowOff>
    </xdr:from>
    <xdr:to>
      <xdr:col>2</xdr:col>
      <xdr:colOff>152400</xdr:colOff>
      <xdr:row>4</xdr:row>
      <xdr:rowOff>22471</xdr:rowOff>
    </xdr:to>
    <xdr:cxnSp macro="">
      <xdr:nvCxnSpPr>
        <xdr:cNvPr id="22" name="直線矢印コネクタ 21"/>
        <xdr:cNvCxnSpPr>
          <a:stCxn id="21" idx="4"/>
        </xdr:cNvCxnSpPr>
      </xdr:nvCxnSpPr>
      <xdr:spPr>
        <a:xfrm flipV="1">
          <a:off x="2775474" y="396243"/>
          <a:ext cx="432546" cy="357748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D2" sqref="D2"/>
    </sheetView>
  </sheetViews>
  <sheetFormatPr defaultRowHeight="14.4"/>
  <cols>
    <col min="1" max="1" width="20.5" bestFit="1" customWidth="1"/>
    <col min="2" max="2" width="47.09765625" bestFit="1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253</v>
      </c>
      <c r="B1" s="2" t="s">
        <v>312</v>
      </c>
      <c r="D1" s="1" t="s">
        <v>155</v>
      </c>
      <c r="E1" s="2" t="s">
        <v>156</v>
      </c>
      <c r="I1" s="25">
        <f ca="1">MIN(I3)</f>
        <v>44816</v>
      </c>
      <c r="J1" s="25">
        <f ca="1">MIN(I4)</f>
        <v>44816</v>
      </c>
    </row>
    <row r="2" spans="1:10">
      <c r="A2" s="30"/>
      <c r="B2" s="32" t="s">
        <v>310</v>
      </c>
      <c r="D2" s="9" t="s">
        <v>309</v>
      </c>
      <c r="E2" s="10"/>
    </row>
    <row r="3" spans="1:10">
      <c r="D3" s="57" t="s">
        <v>298</v>
      </c>
      <c r="E3" s="31"/>
      <c r="F3" s="25"/>
      <c r="I3" s="25">
        <f ca="1">IF(ISBLANK(E3),TODAY(),EOMONTH(E3,0))</f>
        <v>44816</v>
      </c>
    </row>
    <row r="4" spans="1:10">
      <c r="A4" s="1" t="s">
        <v>119</v>
      </c>
      <c r="B4" s="2" t="s">
        <v>120</v>
      </c>
      <c r="D4" s="57" t="s">
        <v>286</v>
      </c>
      <c r="E4" s="31"/>
      <c r="F4" s="25"/>
      <c r="I4" s="25">
        <f t="shared" ref="I4:I6" ca="1" si="0">IF(ISBLANK(E4),TODAY(),EOMONTH(E4,0))</f>
        <v>44816</v>
      </c>
    </row>
    <row r="5" spans="1:10">
      <c r="A5" s="4"/>
      <c r="B5" s="3"/>
      <c r="D5" s="33" t="s">
        <v>287</v>
      </c>
      <c r="E5" s="31"/>
      <c r="F5" s="25"/>
      <c r="I5" s="25">
        <f t="shared" ca="1" si="0"/>
        <v>44816</v>
      </c>
    </row>
    <row r="6" spans="1:10">
      <c r="D6" s="33" t="s">
        <v>288</v>
      </c>
      <c r="E6" s="31"/>
      <c r="I6" s="25">
        <f t="shared" ca="1" si="0"/>
        <v>44816</v>
      </c>
    </row>
    <row r="7" spans="1:10">
      <c r="A7" s="1" t="s">
        <v>121</v>
      </c>
      <c r="B7" s="2" t="s">
        <v>122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123</v>
      </c>
      <c r="B10" s="2" t="s">
        <v>124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0gutBaB9icHZS0T5Z3QdHk4dxdV+JzDjkNRVpblhdx6LZWO0jakSL7Z72aMdiTiKSwLNxI13pm+39yYidAvbww==" saltValue="gTt56S/ICAL8oc+M8kNwZw==" spinCount="100000" sheet="1" objects="1" scenarios="1" selectLockedCells="1"/>
  <phoneticPr fontId="1"/>
  <conditionalFormatting sqref="E2:E11">
    <cfRule type="expression" dxfId="44" priority="2">
      <formula>$D2="－"</formula>
    </cfRule>
    <cfRule type="expression" dxfId="43" priority="4">
      <formula>AND(NOT(ISBLANK($D2)),$D2&lt;&gt;"－",ISBLANK(E2))</formula>
    </cfRule>
  </conditionalFormatting>
  <conditionalFormatting sqref="D3:E5">
    <cfRule type="expression" dxfId="42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</row>
    <row r="6" spans="1:14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</row>
    <row r="7" spans="1:14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</row>
    <row r="8" spans="1:14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</row>
    <row r="9" spans="1:14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</row>
    <row r="10" spans="1:14">
      <c r="A10" s="12" t="s">
        <v>179</v>
      </c>
      <c r="B10" s="12" t="s">
        <v>181</v>
      </c>
      <c r="C10" s="12" t="s">
        <v>180</v>
      </c>
      <c r="D10" s="12" t="s">
        <v>205</v>
      </c>
      <c r="E10" s="12" t="s">
        <v>206</v>
      </c>
      <c r="F10" s="12" t="s">
        <v>205</v>
      </c>
      <c r="G10" s="12" t="s">
        <v>206</v>
      </c>
      <c r="H10" s="12" t="s">
        <v>180</v>
      </c>
      <c r="I10" s="12" t="s">
        <v>180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</row>
    <row r="11" spans="1:14">
      <c r="A11" s="12" t="s">
        <v>183</v>
      </c>
      <c r="B11" s="12" t="s">
        <v>199</v>
      </c>
      <c r="C11" s="12" t="s">
        <v>184</v>
      </c>
      <c r="D11" s="12" t="s">
        <v>207</v>
      </c>
      <c r="E11" s="12" t="s">
        <v>208</v>
      </c>
      <c r="F11" s="12" t="s">
        <v>207</v>
      </c>
      <c r="G11" s="12" t="s">
        <v>208</v>
      </c>
      <c r="H11" s="12" t="s">
        <v>184</v>
      </c>
      <c r="I11" s="12" t="s">
        <v>184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</row>
    <row r="12" spans="1:14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209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</row>
    <row r="6" spans="1:8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</row>
    <row r="7" spans="1:8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</row>
    <row r="8" spans="1:8">
      <c r="A8" s="12" t="s">
        <v>195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</row>
    <row r="9" spans="1:8">
      <c r="A9" s="12" t="s">
        <v>210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</row>
    <row r="10" spans="1:8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181</v>
      </c>
      <c r="G10" s="12" t="s">
        <v>180</v>
      </c>
      <c r="H10" s="12" t="s">
        <v>180</v>
      </c>
    </row>
    <row r="11" spans="1:8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199</v>
      </c>
      <c r="G11" s="12" t="s">
        <v>184</v>
      </c>
      <c r="H11" s="12" t="s">
        <v>184</v>
      </c>
    </row>
    <row r="12" spans="1:8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10" sqref="K10"/>
    </sheetView>
  </sheetViews>
  <sheetFormatPr defaultRowHeight="14.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255</v>
      </c>
      <c r="I1">
        <v>1</v>
      </c>
      <c r="K1" s="36">
        <v>45016</v>
      </c>
      <c r="M1" t="s">
        <v>281</v>
      </c>
      <c r="N1">
        <v>0</v>
      </c>
      <c r="P1" t="s">
        <v>293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282</v>
      </c>
      <c r="N2">
        <v>0</v>
      </c>
      <c r="P2" t="s">
        <v>294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290</v>
      </c>
      <c r="N3">
        <v>1</v>
      </c>
      <c r="P3" t="s">
        <v>295</v>
      </c>
      <c r="Q3">
        <v>1</v>
      </c>
    </row>
    <row r="4" spans="1:17">
      <c r="F4" t="s">
        <v>141</v>
      </c>
      <c r="G4">
        <v>1</v>
      </c>
      <c r="H4" t="s">
        <v>258</v>
      </c>
      <c r="I4">
        <v>0</v>
      </c>
      <c r="M4" t="s">
        <v>292</v>
      </c>
      <c r="N4">
        <v>1</v>
      </c>
      <c r="P4" t="s">
        <v>296</v>
      </c>
      <c r="Q4">
        <v>1</v>
      </c>
    </row>
    <row r="5" spans="1:17">
      <c r="F5" t="s">
        <v>142</v>
      </c>
      <c r="G5">
        <v>1</v>
      </c>
      <c r="H5" t="s">
        <v>251</v>
      </c>
      <c r="I5">
        <v>0</v>
      </c>
      <c r="M5" t="s">
        <v>306</v>
      </c>
      <c r="N5">
        <v>0</v>
      </c>
      <c r="P5" t="s">
        <v>297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M6" t="s">
        <v>272</v>
      </c>
      <c r="N6">
        <v>0</v>
      </c>
    </row>
    <row r="7" spans="1:17">
      <c r="F7" t="s">
        <v>144</v>
      </c>
      <c r="G7">
        <v>3</v>
      </c>
      <c r="H7" t="s">
        <v>252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>
      <selection activeCell="B1" sqref="B1"/>
    </sheetView>
  </sheetViews>
  <sheetFormatPr defaultColWidth="8.69921875" defaultRowHeight="14.4"/>
  <cols>
    <col min="1" max="1" width="20.5" style="7" bestFit="1" customWidth="1"/>
    <col min="2" max="2" width="36.09765625" style="7" bestFit="1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253</v>
      </c>
      <c r="B1" s="15" t="s">
        <v>312</v>
      </c>
      <c r="D1" s="14" t="s">
        <v>155</v>
      </c>
      <c r="E1" s="15" t="s">
        <v>156</v>
      </c>
    </row>
    <row r="2" spans="1:5">
      <c r="A2" s="37"/>
      <c r="B2" s="16" t="s">
        <v>311</v>
      </c>
      <c r="D2" s="17" t="s">
        <v>308</v>
      </c>
      <c r="E2" s="18"/>
    </row>
    <row r="3" spans="1:5">
      <c r="D3" s="17" t="s">
        <v>298</v>
      </c>
      <c r="E3" s="18">
        <v>44652</v>
      </c>
    </row>
    <row r="4" spans="1:5">
      <c r="A4" s="14" t="s">
        <v>119</v>
      </c>
      <c r="B4" s="15" t="s">
        <v>120</v>
      </c>
      <c r="D4" s="17" t="s">
        <v>286</v>
      </c>
      <c r="E4" s="18">
        <v>38443</v>
      </c>
    </row>
    <row r="5" spans="1:5">
      <c r="A5" s="21" t="s">
        <v>211</v>
      </c>
      <c r="B5" s="16" t="s">
        <v>212</v>
      </c>
      <c r="D5" s="17" t="s">
        <v>277</v>
      </c>
      <c r="E5" s="44"/>
    </row>
    <row r="6" spans="1:5">
      <c r="D6" s="17" t="s">
        <v>289</v>
      </c>
      <c r="E6" s="18">
        <v>38808</v>
      </c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213</v>
      </c>
      <c r="B8" s="16" t="s">
        <v>214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doS1VCf9rv1iCTPTtIs9UBRuHLaQmne6sQkEgNMLrj30K0m7uuIIXKtsEIqi1Ed8+jwXNpjtm3tT/1DKBPq3Kg==" saltValue="DYDIrlRPEl5b67JHZ8MqUw==" spinCount="100000" sheet="1" objects="1" scenarios="1" selectLockedCells="1" selectUnlockedCells="1"/>
  <phoneticPr fontId="1"/>
  <conditionalFormatting sqref="E2">
    <cfRule type="expression" dxfId="4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D2" sqref="D2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0" priority="4">
      <formula>AND($A2&lt;&gt;"",ISBLANK(F2))</formula>
    </cfRule>
  </conditionalFormatting>
  <conditionalFormatting sqref="F3:G1048576">
    <cfRule type="expression" dxfId="39" priority="3">
      <formula>AND($A3&lt;&gt;"",VALUE($F3&amp;$G3)&lt;VALUE($H2&amp;$I2))</formula>
    </cfRule>
  </conditionalFormatting>
  <conditionalFormatting sqref="H2:I1048576">
    <cfRule type="expression" dxfId="38" priority="2">
      <formula>AND($A2&lt;&gt;"",VALUE($F2&amp;$G2)&gt;VALUE($H2&amp;$I2))</formula>
    </cfRule>
  </conditionalFormatting>
  <conditionalFormatting sqref="D2:I1048576">
    <cfRule type="expression" dxfId="3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A2" sqref="A2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247</v>
      </c>
      <c r="C2" s="26" t="s">
        <v>138</v>
      </c>
      <c r="D2" s="26"/>
      <c r="E2" s="26"/>
      <c r="F2" s="27" t="s">
        <v>215</v>
      </c>
      <c r="G2" s="27" t="s">
        <v>217</v>
      </c>
      <c r="H2" s="27" t="s">
        <v>245</v>
      </c>
      <c r="I2" s="27" t="s">
        <v>249</v>
      </c>
      <c r="J2" s="26" t="s">
        <v>226</v>
      </c>
    </row>
    <row r="3" spans="1:10">
      <c r="A3" s="7">
        <f t="shared" ref="A3:A66" si="0">IF(ISBLANK(B3),"",ROW()-1)</f>
        <v>2</v>
      </c>
      <c r="B3" s="26" t="s">
        <v>248</v>
      </c>
      <c r="C3" s="26" t="s">
        <v>138</v>
      </c>
      <c r="D3" s="26"/>
      <c r="E3" s="26"/>
      <c r="F3" s="27" t="s">
        <v>246</v>
      </c>
      <c r="G3" s="27" t="s">
        <v>250</v>
      </c>
      <c r="H3" s="27" t="s">
        <v>219</v>
      </c>
      <c r="I3" s="27" t="s">
        <v>221</v>
      </c>
      <c r="J3" s="26" t="s">
        <v>222</v>
      </c>
    </row>
    <row r="4" spans="1:10">
      <c r="A4" s="7">
        <f t="shared" si="0"/>
        <v>3</v>
      </c>
      <c r="B4" s="26" t="s">
        <v>223</v>
      </c>
      <c r="C4" s="26" t="s">
        <v>140</v>
      </c>
      <c r="D4" s="26"/>
      <c r="E4" s="26" t="s">
        <v>224</v>
      </c>
      <c r="F4" s="27" t="s">
        <v>218</v>
      </c>
      <c r="G4" s="27" t="s">
        <v>216</v>
      </c>
      <c r="H4" s="27" t="s">
        <v>225</v>
      </c>
      <c r="I4" s="27" t="s">
        <v>220</v>
      </c>
      <c r="J4" s="26" t="s">
        <v>222</v>
      </c>
    </row>
    <row r="5" spans="1:10">
      <c r="A5" s="7">
        <f t="shared" si="0"/>
        <v>4</v>
      </c>
      <c r="B5" s="26" t="s">
        <v>228</v>
      </c>
      <c r="C5" s="26" t="s">
        <v>145</v>
      </c>
      <c r="D5" s="26" t="s">
        <v>229</v>
      </c>
      <c r="E5" s="26" t="s">
        <v>230</v>
      </c>
      <c r="F5" s="27" t="s">
        <v>231</v>
      </c>
      <c r="G5" s="27" t="s">
        <v>216</v>
      </c>
      <c r="H5" s="27" t="s">
        <v>232</v>
      </c>
      <c r="I5" s="27" t="s">
        <v>220</v>
      </c>
      <c r="J5" s="26" t="s">
        <v>226</v>
      </c>
    </row>
    <row r="6" spans="1:10">
      <c r="A6" s="7">
        <f t="shared" si="0"/>
        <v>5</v>
      </c>
      <c r="B6" s="26" t="s">
        <v>227</v>
      </c>
      <c r="C6" s="26" t="s">
        <v>145</v>
      </c>
      <c r="D6" s="26" t="s">
        <v>233</v>
      </c>
      <c r="E6" s="26" t="s">
        <v>234</v>
      </c>
      <c r="F6" s="27" t="s">
        <v>235</v>
      </c>
      <c r="G6" s="27" t="s">
        <v>216</v>
      </c>
      <c r="H6" s="27" t="s">
        <v>236</v>
      </c>
      <c r="I6" s="27" t="s">
        <v>220</v>
      </c>
      <c r="J6" s="26" t="s">
        <v>222</v>
      </c>
    </row>
    <row r="7" spans="1:10">
      <c r="A7" s="7">
        <f t="shared" si="0"/>
        <v>6</v>
      </c>
      <c r="B7" s="26" t="s">
        <v>237</v>
      </c>
      <c r="C7" s="28" t="s">
        <v>238</v>
      </c>
      <c r="D7" s="28" t="s">
        <v>239</v>
      </c>
      <c r="E7" s="28" t="s">
        <v>240</v>
      </c>
      <c r="F7" s="27" t="s">
        <v>236</v>
      </c>
      <c r="G7" s="27" t="s">
        <v>216</v>
      </c>
      <c r="H7" s="27" t="s">
        <v>241</v>
      </c>
      <c r="I7" s="27" t="s">
        <v>220</v>
      </c>
      <c r="J7" s="28" t="s">
        <v>242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cIOG06rhkpBArQW11l5FoPuc3vTCjVQLdHrIOr4SK5WXoQKUAJI/H9SmtcSA+z2OjeBGilYb3SZ6X9xraQL22A==" saltValue="ovUYyJdiywXOlbmO3/dfDg==" spinCount="100000" sheet="1" objects="1" scenarios="1" selectLockedCells="1"/>
  <phoneticPr fontId="1"/>
  <conditionalFormatting sqref="F2:I1048576">
    <cfRule type="expression" dxfId="36" priority="4">
      <formula>AND($A2&lt;&gt;"",ISBLANK(F2))</formula>
    </cfRule>
  </conditionalFormatting>
  <conditionalFormatting sqref="F3:G1048576">
    <cfRule type="expression" dxfId="35" priority="3">
      <formula>AND($A3&lt;&gt;"",VALUE($F3&amp;$G3)&lt;VALUE($H2&amp;$I2))</formula>
    </cfRule>
  </conditionalFormatting>
  <conditionalFormatting sqref="H2:I1048576">
    <cfRule type="expression" dxfId="34" priority="2">
      <formula>AND($A2&lt;&gt;"",VALUE($F2&amp;$G2)&gt;VALUE($H2&amp;$I2))</formula>
    </cfRule>
  </conditionalFormatting>
  <conditionalFormatting sqref="D2:I1048576">
    <cfRule type="expression" dxfId="33" priority="1">
      <formula>AND($A2="",NOT(ISBLANK(D2)))</formula>
    </cfRule>
  </conditionalFormatting>
  <dataValidations xWindow="786" yWindow="545"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86" yWindow="545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4.4" outlineLevelCol="1"/>
  <cols>
    <col min="1" max="1" width="4.3984375" style="7" bestFit="1" customWidth="1"/>
    <col min="2" max="3" width="35.69921875" style="38" customWidth="1"/>
    <col min="4" max="4" width="9.5" style="38" bestFit="1" customWidth="1"/>
    <col min="5" max="6" width="15.8984375" style="38" customWidth="1"/>
    <col min="7" max="7" width="42.5" style="38" customWidth="1"/>
    <col min="8" max="9" width="10.5" style="38" bestFit="1" customWidth="1"/>
    <col min="10" max="10" width="22.19921875" style="38" customWidth="1"/>
    <col min="11" max="11" width="18.3984375" style="29" hidden="1" customWidth="1" outlineLevel="1"/>
    <col min="12" max="12" width="9" hidden="1" customWidth="1" outlineLevel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s="38" t="s">
        <v>132</v>
      </c>
      <c r="C1" s="38" t="s">
        <v>263</v>
      </c>
      <c r="D1" s="38" t="s">
        <v>151</v>
      </c>
      <c r="E1" s="38" t="s">
        <v>273</v>
      </c>
      <c r="F1" s="38" t="s">
        <v>280</v>
      </c>
      <c r="G1" s="38" t="s">
        <v>274</v>
      </c>
      <c r="H1" s="38" t="s">
        <v>256</v>
      </c>
      <c r="I1" s="38" t="s">
        <v>257</v>
      </c>
      <c r="J1" s="38" t="s">
        <v>262</v>
      </c>
      <c r="K1" s="40"/>
      <c r="O1" t="s">
        <v>260</v>
      </c>
      <c r="P1" t="s">
        <v>261</v>
      </c>
      <c r="Q1" t="s">
        <v>292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290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271</v>
      </c>
      <c r="F2" s="39"/>
      <c r="G2" s="39"/>
      <c r="H2" s="56"/>
      <c r="I2" s="56"/>
      <c r="J2" s="39"/>
      <c r="K2" s="42" t="s">
        <v>290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IF(I2&gt;'入力シート（基本情報）'!$J$1,1,0)*IF(OR(E2=$W$1,E2=$Q$1),1,0)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IF(I3&gt;'入力シート（基本情報）'!$J$1,1,0)*IF(OR(E3=$W$1,E3=$Q$1),1,0)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IF(I4&gt;'入力シート（基本情報）'!$J$1,1,0)*IF(OR(E4=$W$1,E4=$Q$1),1,0)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291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IF(I5&gt;'入力シート（基本情報）'!$J$1,1,0)*IF(OR(E5=$W$1,E5=$Q$1),1,0)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IF(I6&gt;'入力シート（基本情報）'!$J$1,1,0)*IF(OR(E6=$W$1,E6=$Q$1),1,0)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IF(I7&gt;'入力シート（基本情報）'!$J$1,1,0)*IF(OR(E7=$W$1,E7=$Q$1),1,0)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IF(I8&gt;'入力シート（基本情報）'!$J$1,1,0)*IF(OR(E8=$W$1,E8=$Q$1),1,0)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IF(I9&gt;'入力シート（基本情報）'!$J$1,1,0)*IF(OR(E9=$W$1,E9=$Q$1),1,0)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IF(I10&gt;'入力シート（基本情報）'!$J$1,1,0)*IF(OR(E10=$W$1,E10=$Q$1),1,0)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IF(I11&gt;'入力シート（基本情報）'!$J$1,1,0)*IF(OR(E11=$W$1,E11=$Q$1),1,0)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IF(I12&gt;'入力シート（基本情報）'!$J$1,1,0)*IF(OR(E12=$W$1,E12=$Q$1),1,0)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IF(I13&gt;'入力シート（基本情報）'!$J$1,1,0)*IF(OR(E13=$W$1,E13=$Q$1),1,0)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IF(I14&gt;'入力シート（基本情報）'!$J$1,1,0)*IF(OR(E14=$W$1,E14=$Q$1),1,0)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IF(I15&gt;'入力シート（基本情報）'!$J$1,1,0)*IF(OR(E15=$W$1,E15=$Q$1),1,0)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IF(I16&gt;'入力シート（基本情報）'!$J$1,1,0)*IF(OR(E16=$W$1,E16=$Q$1),1,0)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IF(I17&gt;'入力シート（基本情報）'!$J$1,1,0)*IF(OR(E17=$W$1,E17=$Q$1),1,0)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IF(I18&gt;'入力シート（基本情報）'!$J$1,1,0)*IF(OR(E18=$W$1,E18=$Q$1),1,0)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IF(I19&gt;'入力シート（基本情報）'!$J$1,1,0)*IF(OR(E19=$W$1,E19=$Q$1),1,0)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IF(I20&gt;'入力シート（基本情報）'!$J$1,1,0)*IF(OR(E20=$W$1,E20=$Q$1),1,0)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IF(I21&gt;'入力シート（基本情報）'!$J$1,1,0)*IF(OR(E21=$W$1,E21=$Q$1),1,0)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IF(I22&gt;'入力シート（基本情報）'!$J$1,1,0)*IF(OR(E22=$W$1,E22=$Q$1),1,0)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IF(I23&gt;'入力シート（基本情報）'!$J$1,1,0)*IF(OR(E23=$W$1,E23=$Q$1),1,0)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IF(I24&gt;'入力シート（基本情報）'!$J$1,1,0)*IF(OR(E24=$W$1,E24=$Q$1),1,0)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IF(I25&gt;'入力シート（基本情報）'!$J$1,1,0)*IF(OR(E25=$W$1,E25=$Q$1),1,0)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IF(I26&gt;'入力シート（基本情報）'!$J$1,1,0)*IF(OR(E26=$W$1,E26=$Q$1),1,0)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IF(I27&gt;'入力シート（基本情報）'!$J$1,1,0)*IF(OR(E27=$W$1,E27=$Q$1),1,0)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IF(I28&gt;'入力シート（基本情報）'!$J$1,1,0)*IF(OR(E28=$W$1,E28=$Q$1),1,0)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IF(I29&gt;'入力シート（基本情報）'!$J$1,1,0)*IF(OR(E29=$W$1,E29=$Q$1),1,0)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IF(I30&gt;'入力シート（基本情報）'!$J$1,1,0)*IF(OR(E30=$W$1,E30=$Q$1),1,0)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IF(I31&gt;'入力シート（基本情報）'!$J$1,1,0)*IF(OR(E31=$W$1,E31=$Q$1),1,0)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IF(I32&gt;'入力シート（基本情報）'!$J$1,1,0)*IF(OR(E32=$W$1,E32=$Q$1),1,0)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IF(I33&gt;'入力シート（基本情報）'!$J$1,1,0)*IF(OR(E33=$W$1,E33=$Q$1),1,0)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IF(I34&gt;'入力シート（基本情報）'!$J$1,1,0)*IF(OR(E34=$W$1,E34=$Q$1),1,0)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IF(I35&gt;'入力シート（基本情報）'!$J$1,1,0)*IF(OR(E35=$W$1,E35=$Q$1),1,0)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IF(I36&gt;'入力シート（基本情報）'!$J$1,1,0)*IF(OR(E36=$W$1,E36=$Q$1),1,0)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IF(I37&gt;'入力シート（基本情報）'!$J$1,1,0)*IF(OR(E37=$W$1,E37=$Q$1),1,0)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IF(I38&gt;'入力シート（基本情報）'!$J$1,1,0)*IF(OR(E38=$W$1,E38=$Q$1),1,0)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IF(I39&gt;'入力シート（基本情報）'!$J$1,1,0)*IF(OR(E39=$W$1,E39=$Q$1),1,0)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IF(I40&gt;'入力シート（基本情報）'!$J$1,1,0)*IF(OR(E40=$W$1,E40=$Q$1),1,0)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IF(I41&gt;'入力シート（基本情報）'!$J$1,1,0)*IF(OR(E41=$W$1,E41=$Q$1),1,0)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IF(I42&gt;'入力シート（基本情報）'!$J$1,1,0)*IF(OR(E42=$W$1,E42=$Q$1),1,0)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IF(I43&gt;'入力シート（基本情報）'!$J$1,1,0)*IF(OR(E43=$W$1,E43=$Q$1),1,0)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IF(I44&gt;'入力シート（基本情報）'!$J$1,1,0)*IF(OR(E44=$W$1,E44=$Q$1),1,0)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IF(I45&gt;'入力シート（基本情報）'!$J$1,1,0)*IF(OR(E45=$W$1,E45=$Q$1),1,0)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IF(I46&gt;'入力シート（基本情報）'!$J$1,1,0)*IF(OR(E46=$W$1,E46=$Q$1),1,0)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IF(I47&gt;'入力シート（基本情報）'!$J$1,1,0)*IF(OR(E47=$W$1,E47=$Q$1),1,0)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IF(I48&gt;'入力シート（基本情報）'!$J$1,1,0)*IF(OR(E48=$W$1,E48=$Q$1),1,0)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IF(I49&gt;'入力シート（基本情報）'!$J$1,1,0)*IF(OR(E49=$W$1,E49=$Q$1),1,0)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IF(I50&gt;'入力シート（基本情報）'!$J$1,1,0)*IF(OR(E50=$W$1,E50=$Q$1),1,0)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IF(I51&gt;'入力シート（基本情報）'!$J$1,1,0)*IF(OR(E51=$W$1,E51=$Q$1),1,0)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IF(I52&gt;'入力シート（基本情報）'!$J$1,1,0)*IF(OR(E52=$W$1,E52=$Q$1),1,0)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IF(I53&gt;'入力シート（基本情報）'!$J$1,1,0)*IF(OR(E53=$W$1,E53=$Q$1),1,0)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IF(I54&gt;'入力シート（基本情報）'!$J$1,1,0)*IF(OR(E54=$W$1,E54=$Q$1),1,0)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IF(I55&gt;'入力シート（基本情報）'!$J$1,1,0)*IF(OR(E55=$W$1,E55=$Q$1),1,0)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IF(I56&gt;'入力シート（基本情報）'!$J$1,1,0)*IF(OR(E56=$W$1,E56=$Q$1),1,0)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IF(I57&gt;'入力シート（基本情報）'!$J$1,1,0)*IF(OR(E57=$W$1,E57=$Q$1),1,0)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IF(I58&gt;'入力シート（基本情報）'!$J$1,1,0)*IF(OR(E58=$W$1,E58=$Q$1),1,0)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IF(I59&gt;'入力シート（基本情報）'!$J$1,1,0)*IF(OR(E59=$W$1,E59=$Q$1),1,0)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IF(I60&gt;'入力シート（基本情報）'!$J$1,1,0)*IF(OR(E60=$W$1,E60=$Q$1),1,0)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IF(I61&gt;'入力シート（基本情報）'!$J$1,1,0)*IF(OR(E61=$W$1,E61=$Q$1),1,0)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IF(I62&gt;'入力シート（基本情報）'!$J$1,1,0)*IF(OR(E62=$W$1,E62=$Q$1),1,0)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IF(I63&gt;'入力シート（基本情報）'!$J$1,1,0)*IF(OR(E63=$W$1,E63=$Q$1),1,0)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IF(I64&gt;'入力シート（基本情報）'!$J$1,1,0)*IF(OR(E64=$W$1,E64=$Q$1),1,0)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IF(I65&gt;'入力シート（基本情報）'!$J$1,1,0)*IF(OR(E65=$W$1,E65=$Q$1),1,0)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IF(I66&gt;'入力シート（基本情報）'!$J$1,1,0)*IF(OR(E66=$W$1,E66=$Q$1),1,0)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IF(I67&gt;'入力シート（基本情報）'!$I$1,1,0)*IF(E67=Q$1,1,0)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IF(I67&gt;'入力シート（基本情報）'!$J$1,1,0)*IF(OR(E67=$W$1,E67=$Q$1),1,0)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IF(I68&gt;'入力シート（基本情報）'!$I$1,1,0)*IF(E68=Q$1,1,0)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IF(I68&gt;'入力シート（基本情報）'!$J$1,1,0)*IF(OR(E68=$W$1,E68=$Q$1),1,0)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IF(I69&gt;'入力シート（基本情報）'!$I$1,1,0)*IF(E69=Q$1,1,0)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IF(I69&gt;'入力シート（基本情報）'!$J$1,1,0)*IF(OR(E69=$W$1,E69=$Q$1),1,0)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IF(I70&gt;'入力シート（基本情報）'!$I$1,1,0)*IF(E70=Q$1,1,0)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IF(I70&gt;'入力シート（基本情報）'!$J$1,1,0)*IF(OR(E70=$W$1,E70=$Q$1),1,0)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IF(I71&gt;'入力シート（基本情報）'!$I$1,1,0)*IF(E71=Q$1,1,0)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IF(I71&gt;'入力シート（基本情報）'!$J$1,1,0)*IF(OR(E71=$W$1,E71=$Q$1),1,0)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IF(I72&gt;'入力シート（基本情報）'!$I$1,1,0)*IF(E72=Q$1,1,0)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IF(I72&gt;'入力シート（基本情報）'!$J$1,1,0)*IF(OR(E72=$W$1,E72=$Q$1),1,0)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IF(I73&gt;'入力シート（基本情報）'!$I$1,1,0)*IF(E73=Q$1,1,0)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IF(I73&gt;'入力シート（基本情報）'!$J$1,1,0)*IF(OR(E73=$W$1,E73=$Q$1),1,0)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IF(I74&gt;'入力シート（基本情報）'!$I$1,1,0)*IF(E74=Q$1,1,0)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IF(I74&gt;'入力シート（基本情報）'!$J$1,1,0)*IF(OR(E74=$W$1,E74=$Q$1),1,0)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IF(I75&gt;'入力シート（基本情報）'!$I$1,1,0)*IF(E75=Q$1,1,0)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IF(I75&gt;'入力シート（基本情報）'!$J$1,1,0)*IF(OR(E75=$W$1,E75=$Q$1),1,0)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IF(I76&gt;'入力シート（基本情報）'!$I$1,1,0)*IF(E76=Q$1,1,0)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IF(I76&gt;'入力シート（基本情報）'!$J$1,1,0)*IF(OR(E76=$W$1,E76=$Q$1),1,0)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IF(I77&gt;'入力シート（基本情報）'!$I$1,1,0)*IF(E77=Q$1,1,0)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IF(I77&gt;'入力シート（基本情報）'!$J$1,1,0)*IF(OR(E77=$W$1,E77=$Q$1),1,0)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IF(I78&gt;'入力シート（基本情報）'!$I$1,1,0)*IF(E78=Q$1,1,0)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IF(I78&gt;'入力シート（基本情報）'!$J$1,1,0)*IF(OR(E78=$W$1,E78=$Q$1),1,0)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IF(I79&gt;'入力シート（基本情報）'!$I$1,1,0)*IF(E79=Q$1,1,0)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IF(I79&gt;'入力シート（基本情報）'!$J$1,1,0)*IF(OR(E79=$W$1,E79=$Q$1),1,0)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IF(I80&gt;'入力シート（基本情報）'!$I$1,1,0)*IF(E80=Q$1,1,0)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IF(I80&gt;'入力シート（基本情報）'!$J$1,1,0)*IF(OR(E80=$W$1,E80=$Q$1),1,0)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IF(I81&gt;'入力シート（基本情報）'!$I$1,1,0)*IF(E81=Q$1,1,0)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IF(I81&gt;'入力シート（基本情報）'!$J$1,1,0)*IF(OR(E81=$W$1,E81=$Q$1),1,0)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IF(I82&gt;'入力シート（基本情報）'!$I$1,1,0)*IF(E82=Q$1,1,0)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IF(I82&gt;'入力シート（基本情報）'!$J$1,1,0)*IF(OR(E82=$W$1,E82=$Q$1),1,0)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IF(I83&gt;'入力シート（基本情報）'!$I$1,1,0)*IF(E83=Q$1,1,0)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IF(I83&gt;'入力シート（基本情報）'!$J$1,1,0)*IF(OR(E83=$W$1,E83=$Q$1),1,0)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IF(I84&gt;'入力シート（基本情報）'!$I$1,1,0)*IF(E84=Q$1,1,0)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IF(I84&gt;'入力シート（基本情報）'!$J$1,1,0)*IF(OR(E84=$W$1,E84=$Q$1),1,0)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IF(I85&gt;'入力シート（基本情報）'!$I$1,1,0)*IF(E85=Q$1,1,0)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IF(I85&gt;'入力シート（基本情報）'!$J$1,1,0)*IF(OR(E85=$W$1,E85=$Q$1),1,0)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IF(I86&gt;'入力シート（基本情報）'!$I$1,1,0)*IF(E86=Q$1,1,0)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IF(I86&gt;'入力シート（基本情報）'!$J$1,1,0)*IF(OR(E86=$W$1,E86=$Q$1),1,0)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IF(I87&gt;'入力シート（基本情報）'!$I$1,1,0)*IF(E87=Q$1,1,0)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IF(I87&gt;'入力シート（基本情報）'!$J$1,1,0)*IF(OR(E87=$W$1,E87=$Q$1),1,0)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IF(I88&gt;'入力シート（基本情報）'!$I$1,1,0)*IF(E88=Q$1,1,0)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IF(I88&gt;'入力シート（基本情報）'!$J$1,1,0)*IF(OR(E88=$W$1,E88=$Q$1),1,0)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IF(I89&gt;'入力シート（基本情報）'!$I$1,1,0)*IF(E89=Q$1,1,0)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IF(I89&gt;'入力シート（基本情報）'!$J$1,1,0)*IF(OR(E89=$W$1,E89=$Q$1),1,0)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IF(I90&gt;'入力シート（基本情報）'!$I$1,1,0)*IF(E90=Q$1,1,0)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IF(I90&gt;'入力シート（基本情報）'!$J$1,1,0)*IF(OR(E90=$W$1,E90=$Q$1),1,0)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IF(I91&gt;'入力シート（基本情報）'!$I$1,1,0)*IF(E91=Q$1,1,0)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IF(I91&gt;'入力シート（基本情報）'!$J$1,1,0)*IF(OR(E91=$W$1,E91=$Q$1),1,0)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IF(I92&gt;'入力シート（基本情報）'!$I$1,1,0)*IF(E92=Q$1,1,0)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IF(I92&gt;'入力シート（基本情報）'!$J$1,1,0)*IF(OR(E92=$W$1,E92=$Q$1),1,0)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IF(I93&gt;'入力シート（基本情報）'!$I$1,1,0)*IF(E93=Q$1,1,0)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IF(I93&gt;'入力シート（基本情報）'!$J$1,1,0)*IF(OR(E93=$W$1,E93=$Q$1),1,0)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IF(I94&gt;'入力シート（基本情報）'!$I$1,1,0)*IF(E94=Q$1,1,0)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IF(I94&gt;'入力シート（基本情報）'!$J$1,1,0)*IF(OR(E94=$W$1,E94=$Q$1),1,0)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IF(I95&gt;'入力シート（基本情報）'!$I$1,1,0)*IF(E95=Q$1,1,0)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IF(I95&gt;'入力シート（基本情報）'!$J$1,1,0)*IF(OR(E95=$W$1,E95=$Q$1),1,0)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IF(I96&gt;'入力シート（基本情報）'!$I$1,1,0)*IF(E96=Q$1,1,0)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IF(I96&gt;'入力シート（基本情報）'!$J$1,1,0)*IF(OR(E96=$W$1,E96=$Q$1),1,0)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IF(I97&gt;'入力シート（基本情報）'!$I$1,1,0)*IF(E97=Q$1,1,0)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IF(I97&gt;'入力シート（基本情報）'!$J$1,1,0)*IF(OR(E97=$W$1,E97=$Q$1),1,0)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IF(I98&gt;'入力シート（基本情報）'!$I$1,1,0)*IF(E98=Q$1,1,0)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IF(I98&gt;'入力シート（基本情報）'!$J$1,1,0)*IF(OR(E98=$W$1,E98=$Q$1),1,0)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IF(I99&gt;'入力シート（基本情報）'!$I$1,1,0)*IF(E99=Q$1,1,0)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IF(I99&gt;'入力シート（基本情報）'!$J$1,1,0)*IF(OR(E99=$W$1,E99=$Q$1),1,0)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IF(I100&gt;'入力シート（基本情報）'!$I$1,1,0)*IF(E100=Q$1,1,0)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IF(I100&gt;'入力シート（基本情報）'!$J$1,1,0)*IF(OR(E100=$W$1,E100=$Q$1),1,0)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IF(I101&gt;'入力シート（基本情報）'!$I$1,1,0)*IF(E101=Q$1,1,0)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IF(I101&gt;'入力シート（基本情報）'!$J$1,1,0)*IF(OR(E101=$W$1,E101=$Q$1),1,0)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4diyN68+75dckJouOl49YKJFpO/OajyRWG1neZD2HIMPSrDed4iruqWo42sJvj8jaQj3BwRYl9/8OIvtrABsqg==" saltValue="p9kFqDHzOC40A7wOnXlPpw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AND(OR(LEFT(E1,3)="その他",LEFT(F1,3)="その他",RIGHT(E1,2)="経験"),ISBLANK(G1))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AND(RIGHT($E1,3)="等経験",$A1&lt;&gt;"",ISBLANK($F1))</formula>
    </cfRule>
    <cfRule type="expression" dxfId="18" priority="4">
      <formula>AND(RIGHT($E1,3)&lt;&gt;"等経験",$A1&lt;&gt;"",$F1&lt;&gt;"業務内容")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.4" outlineLevelCol="1"/>
  <cols>
    <col min="1" max="1" width="4.3984375" style="7" bestFit="1" customWidth="1"/>
    <col min="2" max="2" width="35.69921875" style="7" customWidth="1"/>
    <col min="3" max="3" width="30.59765625" style="7" customWidth="1"/>
    <col min="4" max="4" width="9.5" style="7" bestFit="1" customWidth="1"/>
    <col min="5" max="6" width="15.8984375" style="45" customWidth="1"/>
    <col min="7" max="7" width="39.69921875" style="45" customWidth="1"/>
    <col min="8" max="9" width="10.5" style="7" bestFit="1" customWidth="1"/>
    <col min="10" max="10" width="22.19921875" style="45" customWidth="1"/>
    <col min="11" max="11" width="18.3984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263</v>
      </c>
      <c r="D1" s="7" t="s">
        <v>151</v>
      </c>
      <c r="E1" s="45" t="s">
        <v>273</v>
      </c>
      <c r="F1" s="7" t="s">
        <v>280</v>
      </c>
      <c r="G1" s="45" t="s">
        <v>274</v>
      </c>
      <c r="H1" s="7" t="s">
        <v>256</v>
      </c>
      <c r="I1" s="7" t="s">
        <v>257</v>
      </c>
      <c r="J1" s="45" t="s">
        <v>262</v>
      </c>
      <c r="K1" s="46"/>
      <c r="O1" s="7" t="s">
        <v>260</v>
      </c>
      <c r="P1" s="7" t="s">
        <v>261</v>
      </c>
      <c r="Q1" s="7" t="s">
        <v>275</v>
      </c>
      <c r="R1" s="7">
        <f ca="1">SUM(U2:U101)</f>
        <v>36</v>
      </c>
      <c r="S1" s="7">
        <f ca="1">SUM(V2:V101)</f>
        <v>0</v>
      </c>
      <c r="T1" s="7">
        <f ca="1">R1+INT(S1/30)+IF(MOD(S1,30)=0,0,1)</f>
        <v>36</v>
      </c>
      <c r="W1" s="7" t="s">
        <v>276</v>
      </c>
      <c r="X1" s="7">
        <f>SUM(AA2:AA101)</f>
        <v>165</v>
      </c>
      <c r="Y1" s="7">
        <f>SUM(AB2:AB101)</f>
        <v>28</v>
      </c>
      <c r="Z1" s="7">
        <f>X1+INT(Y1/30)+IF(MOD(Y1,30)=0,0,1)</f>
        <v>166</v>
      </c>
    </row>
    <row r="2" spans="1:28">
      <c r="A2" s="7">
        <f>IF(ISBLANK(B2),"",ROW()-1)</f>
        <v>1</v>
      </c>
      <c r="B2" s="26" t="s">
        <v>278</v>
      </c>
      <c r="C2" s="26"/>
      <c r="D2" s="26" t="s">
        <v>140</v>
      </c>
      <c r="E2" s="47" t="s">
        <v>271</v>
      </c>
      <c r="F2" s="59"/>
      <c r="G2" s="48"/>
      <c r="H2" s="55">
        <v>35521</v>
      </c>
      <c r="I2" s="55">
        <v>36616</v>
      </c>
      <c r="J2" s="47" t="s">
        <v>154</v>
      </c>
      <c r="K2" s="42" t="s">
        <v>283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244</v>
      </c>
      <c r="C3" s="26"/>
      <c r="D3" s="58"/>
      <c r="E3" s="47" t="s">
        <v>244</v>
      </c>
      <c r="F3" s="59"/>
      <c r="G3" s="48" t="s">
        <v>243</v>
      </c>
      <c r="H3" s="55">
        <v>36617</v>
      </c>
      <c r="I3" s="55">
        <v>36981</v>
      </c>
      <c r="J3" s="47" t="s">
        <v>251</v>
      </c>
      <c r="K3" s="51">
        <f>Z1</f>
        <v>166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279</v>
      </c>
      <c r="C4" s="26"/>
      <c r="D4" s="26" t="s">
        <v>145</v>
      </c>
      <c r="E4" s="47" t="s">
        <v>271</v>
      </c>
      <c r="F4" s="59"/>
      <c r="G4" s="48"/>
      <c r="H4" s="55">
        <v>36982</v>
      </c>
      <c r="I4" s="55">
        <v>38442</v>
      </c>
      <c r="J4" s="47" t="s">
        <v>154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279</v>
      </c>
      <c r="C5" s="26"/>
      <c r="D5" s="26" t="s">
        <v>145</v>
      </c>
      <c r="E5" s="47" t="s">
        <v>271</v>
      </c>
      <c r="F5" s="59"/>
      <c r="G5" s="48" t="s">
        <v>307</v>
      </c>
      <c r="H5" s="55">
        <v>38443</v>
      </c>
      <c r="I5" s="55">
        <v>39172</v>
      </c>
      <c r="J5" s="47" t="s">
        <v>252</v>
      </c>
      <c r="K5" s="42" t="s">
        <v>284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259</v>
      </c>
      <c r="C6" s="26" t="s">
        <v>264</v>
      </c>
      <c r="D6" s="58"/>
      <c r="E6" s="47" t="s">
        <v>290</v>
      </c>
      <c r="F6" s="47" t="s">
        <v>293</v>
      </c>
      <c r="G6" s="54"/>
      <c r="H6" s="55">
        <v>39173</v>
      </c>
      <c r="I6" s="55">
        <v>40298</v>
      </c>
      <c r="J6" s="47" t="s">
        <v>254</v>
      </c>
      <c r="K6" s="51">
        <f ca="1">T1</f>
        <v>36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259</v>
      </c>
      <c r="C7" s="26" t="s">
        <v>264</v>
      </c>
      <c r="D7" s="58"/>
      <c r="E7" s="47" t="s">
        <v>272</v>
      </c>
      <c r="F7" s="59"/>
      <c r="G7" s="53" t="s">
        <v>301</v>
      </c>
      <c r="H7" s="55">
        <v>40299</v>
      </c>
      <c r="I7" s="55">
        <v>40999</v>
      </c>
      <c r="J7" s="47" t="s">
        <v>258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259</v>
      </c>
      <c r="C8" s="26" t="s">
        <v>264</v>
      </c>
      <c r="D8" s="58"/>
      <c r="E8" s="47" t="s">
        <v>290</v>
      </c>
      <c r="F8" s="60" t="s">
        <v>294</v>
      </c>
      <c r="G8" s="48" t="s">
        <v>299</v>
      </c>
      <c r="H8" s="55">
        <v>41000</v>
      </c>
      <c r="I8" s="55">
        <v>41729</v>
      </c>
      <c r="J8" s="47" t="s">
        <v>254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259</v>
      </c>
      <c r="C9" s="26" t="s">
        <v>265</v>
      </c>
      <c r="D9" s="58"/>
      <c r="E9" s="47" t="s">
        <v>292</v>
      </c>
      <c r="F9" s="47" t="s">
        <v>297</v>
      </c>
      <c r="G9" s="53" t="s">
        <v>302</v>
      </c>
      <c r="H9" s="55">
        <v>41730</v>
      </c>
      <c r="I9" s="55">
        <v>43097</v>
      </c>
      <c r="J9" s="47" t="s">
        <v>254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244</v>
      </c>
      <c r="C10" s="26"/>
      <c r="D10" s="58"/>
      <c r="E10" s="47" t="s">
        <v>244</v>
      </c>
      <c r="F10" s="59"/>
      <c r="G10" s="48"/>
      <c r="H10" s="55">
        <v>43098</v>
      </c>
      <c r="I10" s="55">
        <v>43103</v>
      </c>
      <c r="J10" s="47" t="s">
        <v>251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266</v>
      </c>
      <c r="C11" s="26" t="s">
        <v>267</v>
      </c>
      <c r="D11" s="58"/>
      <c r="E11" s="47" t="s">
        <v>306</v>
      </c>
      <c r="F11" s="59"/>
      <c r="G11" s="48" t="s">
        <v>285</v>
      </c>
      <c r="H11" s="55">
        <v>43104</v>
      </c>
      <c r="I11" s="55">
        <v>43159</v>
      </c>
      <c r="J11" s="47" t="s">
        <v>153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268</v>
      </c>
      <c r="C12" s="26"/>
      <c r="D12" s="58"/>
      <c r="E12" s="47" t="s">
        <v>244</v>
      </c>
      <c r="F12" s="59"/>
      <c r="G12" s="53"/>
      <c r="H12" s="55">
        <v>43160</v>
      </c>
      <c r="I12" s="55">
        <v>43190</v>
      </c>
      <c r="J12" s="47" t="s">
        <v>251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269</v>
      </c>
      <c r="C13" s="26" t="s">
        <v>270</v>
      </c>
      <c r="D13" s="58"/>
      <c r="E13" s="47" t="s">
        <v>292</v>
      </c>
      <c r="F13" s="47" t="s">
        <v>296</v>
      </c>
      <c r="G13" s="48" t="s">
        <v>300</v>
      </c>
      <c r="H13" s="55">
        <v>43191</v>
      </c>
      <c r="I13" s="55">
        <v>43921</v>
      </c>
      <c r="J13" s="47" t="s">
        <v>254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303</v>
      </c>
      <c r="C14" s="26" t="s">
        <v>304</v>
      </c>
      <c r="E14" s="48" t="s">
        <v>290</v>
      </c>
      <c r="F14" s="48" t="s">
        <v>293</v>
      </c>
      <c r="G14" s="48" t="s">
        <v>305</v>
      </c>
      <c r="H14" s="55">
        <v>43922</v>
      </c>
      <c r="I14" s="55">
        <v>45016</v>
      </c>
      <c r="J14" s="48" t="s">
        <v>254</v>
      </c>
      <c r="L14" s="49"/>
      <c r="M14" s="50">
        <f t="shared" si="1"/>
        <v>43922</v>
      </c>
      <c r="N14" s="50">
        <f t="shared" si="2"/>
        <v>45016</v>
      </c>
      <c r="O14" s="7">
        <f t="shared" si="3"/>
        <v>36</v>
      </c>
      <c r="P14" s="7">
        <f t="shared" si="4"/>
        <v>0</v>
      </c>
      <c r="Q14" s="7">
        <f ca="1">IF(I14&gt;'入力シート（基本情報）'!$I$1,1,0)</f>
        <v>1</v>
      </c>
      <c r="R14" s="7">
        <f ca="1">IFERROR(VLOOKUP($F14,リスト用!$P:$Q,2,FALSE)*VLOOKUP($J14,リスト用!$H:$I,2,FALSE)*O14*Q14,0)</f>
        <v>36</v>
      </c>
      <c r="S14" s="7">
        <f ca="1">IFERROR(VLOOKUP($F14,リスト用!$P:$Q,2,FALSE)*VLOOKUP($J14,リスト用!$H:$I,2,FALSE)*P14*Q14,0)</f>
        <v>0</v>
      </c>
      <c r="U14" s="7">
        <f t="shared" ca="1" si="6"/>
        <v>36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36</v>
      </c>
      <c r="Y14" s="7">
        <f>IFERROR(VLOOKUP($E14,リスト用!$M:$N,2,FALSE)*VLOOKUP($J14,リスト用!$H:$I,2,FALSE)*P14*W14,0)</f>
        <v>0</v>
      </c>
      <c r="AA14" s="7">
        <f t="shared" si="8"/>
        <v>36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vPrXsn11Q0j9heD4uioEKPW85FgCYNDYfoHjr3Xt9Bfg6npsxABhdAQ/oQd2CoYaptJxJGUbbJvRm/cZ7NuKeQ==" saltValue="JHg9oH2bbbVOWVt3JCmgGw==" spinCount="100000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157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158</v>
      </c>
      <c r="U1" s="12" t="s">
        <v>159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160</v>
      </c>
      <c r="P2" s="12" t="s">
        <v>32</v>
      </c>
      <c r="Q2" s="12" t="s">
        <v>161</v>
      </c>
      <c r="R2" s="12" t="s">
        <v>162</v>
      </c>
      <c r="S2" s="12" t="s">
        <v>33</v>
      </c>
      <c r="T2" s="12" t="s">
        <v>163</v>
      </c>
      <c r="U2" s="12" t="s">
        <v>164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165</v>
      </c>
      <c r="B5" s="12" t="s">
        <v>166</v>
      </c>
      <c r="C5" s="12" t="s">
        <v>167</v>
      </c>
      <c r="D5" s="12" t="s">
        <v>166</v>
      </c>
      <c r="E5" s="12" t="s">
        <v>166</v>
      </c>
      <c r="F5" s="12" t="s">
        <v>168</v>
      </c>
      <c r="G5" s="12" t="s">
        <v>166</v>
      </c>
      <c r="H5" s="12" t="s">
        <v>166</v>
      </c>
      <c r="I5" s="12" t="s">
        <v>166</v>
      </c>
      <c r="J5" s="12" t="s">
        <v>168</v>
      </c>
      <c r="K5" s="12" t="s">
        <v>167</v>
      </c>
      <c r="L5" s="12" t="s">
        <v>166</v>
      </c>
      <c r="M5" s="12" t="s">
        <v>167</v>
      </c>
      <c r="N5" s="12" t="s">
        <v>166</v>
      </c>
      <c r="O5" s="12" t="s">
        <v>168</v>
      </c>
      <c r="P5" s="12" t="s">
        <v>168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170</v>
      </c>
      <c r="C6" s="12" t="s">
        <v>170</v>
      </c>
      <c r="D6" s="12" t="s">
        <v>171</v>
      </c>
      <c r="E6" s="12" t="s">
        <v>170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170</v>
      </c>
      <c r="K6" s="12" t="s">
        <v>170</v>
      </c>
      <c r="L6" s="12" t="s">
        <v>170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173</v>
      </c>
      <c r="C7" s="12" t="s">
        <v>173</v>
      </c>
      <c r="D7" s="12" t="s">
        <v>174</v>
      </c>
      <c r="E7" s="12" t="s">
        <v>173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173</v>
      </c>
      <c r="K7" s="12" t="s">
        <v>173</v>
      </c>
      <c r="L7" s="12" t="s">
        <v>173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176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178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179</v>
      </c>
      <c r="B10" s="12" t="s">
        <v>180</v>
      </c>
      <c r="C10" s="12" t="s">
        <v>180</v>
      </c>
      <c r="D10" s="12" t="s">
        <v>180</v>
      </c>
      <c r="E10" s="12" t="s">
        <v>180</v>
      </c>
      <c r="F10" s="12" t="s">
        <v>180</v>
      </c>
      <c r="G10" s="12" t="s">
        <v>180</v>
      </c>
      <c r="H10" s="12" t="s">
        <v>180</v>
      </c>
      <c r="I10" s="12" t="s">
        <v>181</v>
      </c>
      <c r="J10" s="12" t="s">
        <v>181</v>
      </c>
      <c r="K10" s="12" t="s">
        <v>180</v>
      </c>
      <c r="L10" s="12" t="s">
        <v>180</v>
      </c>
      <c r="M10" s="12" t="s">
        <v>182</v>
      </c>
      <c r="N10" s="12" t="s">
        <v>181</v>
      </c>
      <c r="O10" s="12" t="s">
        <v>181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184</v>
      </c>
      <c r="C11" s="12" t="s">
        <v>184</v>
      </c>
      <c r="D11" s="12" t="s">
        <v>184</v>
      </c>
      <c r="E11" s="12" t="s">
        <v>184</v>
      </c>
      <c r="F11" s="12" t="s">
        <v>184</v>
      </c>
      <c r="G11" s="12" t="s">
        <v>184</v>
      </c>
      <c r="H11" s="12" t="s">
        <v>184</v>
      </c>
      <c r="I11" s="12" t="s">
        <v>185</v>
      </c>
      <c r="J11" s="12" t="s">
        <v>186</v>
      </c>
      <c r="K11" s="12" t="s">
        <v>184</v>
      </c>
      <c r="L11" s="12" t="s">
        <v>184</v>
      </c>
      <c r="M11" s="12" t="s">
        <v>187</v>
      </c>
      <c r="N11" s="12" t="s">
        <v>186</v>
      </c>
      <c r="O11" s="12" t="s">
        <v>186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189</v>
      </c>
      <c r="F12" s="12" t="s">
        <v>189</v>
      </c>
      <c r="G12" s="12" t="s">
        <v>189</v>
      </c>
      <c r="H12" s="12" t="s">
        <v>189</v>
      </c>
      <c r="I12" s="12" t="s">
        <v>189</v>
      </c>
      <c r="J12" s="12" t="s">
        <v>189</v>
      </c>
      <c r="K12" s="12" t="s">
        <v>189</v>
      </c>
      <c r="L12" s="12" t="s">
        <v>189</v>
      </c>
      <c r="M12" s="12" t="s">
        <v>189</v>
      </c>
      <c r="N12" s="12" t="s">
        <v>190</v>
      </c>
      <c r="O12" s="12" t="s">
        <v>189</v>
      </c>
      <c r="P12" s="12" t="s">
        <v>189</v>
      </c>
      <c r="Q12" s="12" t="s">
        <v>190</v>
      </c>
      <c r="R12" s="12" t="s">
        <v>190</v>
      </c>
      <c r="S12" s="12" t="s">
        <v>190</v>
      </c>
      <c r="T12" s="12" t="s">
        <v>189</v>
      </c>
      <c r="U12" s="12" t="s">
        <v>189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191</v>
      </c>
      <c r="E1" s="12" t="s">
        <v>192</v>
      </c>
    </row>
    <row r="2" spans="1:5">
      <c r="A2" s="12" t="s">
        <v>108</v>
      </c>
      <c r="B2" s="12" t="s">
        <v>53</v>
      </c>
      <c r="C2" s="12" t="s">
        <v>22</v>
      </c>
      <c r="D2" s="12" t="s">
        <v>193</v>
      </c>
      <c r="E2" s="12" t="s">
        <v>194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</row>
    <row r="6" spans="1:5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</row>
    <row r="7" spans="1:5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</row>
    <row r="8" spans="1:5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</row>
    <row r="9" spans="1:5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</row>
    <row r="10" spans="1:5">
      <c r="A10" s="12" t="s">
        <v>179</v>
      </c>
      <c r="B10" s="12" t="s">
        <v>181</v>
      </c>
      <c r="C10" s="12" t="s">
        <v>180</v>
      </c>
      <c r="D10" s="12" t="s">
        <v>180</v>
      </c>
      <c r="E10" s="12" t="s">
        <v>180</v>
      </c>
    </row>
    <row r="11" spans="1:5">
      <c r="A11" s="12" t="s">
        <v>183</v>
      </c>
      <c r="B11" s="12" t="s">
        <v>199</v>
      </c>
      <c r="C11" s="12" t="s">
        <v>184</v>
      </c>
      <c r="D11" s="12" t="s">
        <v>184</v>
      </c>
      <c r="E11" s="12" t="s">
        <v>184</v>
      </c>
    </row>
    <row r="12" spans="1:5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200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201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202</v>
      </c>
      <c r="T4" s="12" t="s">
        <v>96</v>
      </c>
      <c r="U4" s="12" t="s">
        <v>44</v>
      </c>
    </row>
    <row r="5" spans="1:21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  <c r="O5" s="12" t="s">
        <v>166</v>
      </c>
      <c r="P5" s="12" t="s">
        <v>166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205</v>
      </c>
      <c r="G10" s="12" t="s">
        <v>206</v>
      </c>
      <c r="H10" s="12" t="s">
        <v>205</v>
      </c>
      <c r="I10" s="12" t="s">
        <v>206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  <c r="O10" s="12" t="s">
        <v>180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207</v>
      </c>
      <c r="G11" s="12" t="s">
        <v>208</v>
      </c>
      <c r="H11" s="12" t="s">
        <v>207</v>
      </c>
      <c r="I11" s="12" t="s">
        <v>208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  <c r="O11" s="12" t="s">
        <v>184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  <c r="O12" s="12" t="s">
        <v>190</v>
      </c>
      <c r="P12" s="12" t="s">
        <v>190</v>
      </c>
      <c r="Q12" s="12" t="s">
        <v>190</v>
      </c>
      <c r="R12" s="12" t="s">
        <v>190</v>
      </c>
      <c r="S12" s="12" t="s">
        <v>190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篠原</cp:lastModifiedBy>
  <cp:lastPrinted>2021-09-22T12:15:28Z</cp:lastPrinted>
  <dcterms:created xsi:type="dcterms:W3CDTF">2019-07-04T06:25:57Z</dcterms:created>
  <dcterms:modified xsi:type="dcterms:W3CDTF">2022-09-12T08:25:45Z</dcterms:modified>
</cp:coreProperties>
</file>