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1_R03\52_募集案内\06_専任教員（経験者）\04_確定\"/>
    </mc:Choice>
  </mc:AlternateContent>
  <bookViews>
    <workbookView xWindow="0" yWindow="0" windowWidth="26850" windowHeight="1212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X14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X14" i="18" s="1"/>
  <c r="P14" i="18"/>
  <c r="Y14" i="18" s="1"/>
  <c r="P3" i="18"/>
  <c r="Y3" i="18" s="1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<sst xmlns="http://schemas.openxmlformats.org/spreadsheetml/2006/main" count="1062" uniqueCount="312">
  <si>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</si>
  <si>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</si>
  <si>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</si>
  <si>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</si>
  <si>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</si>
  <si>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</si>
  <si>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</si>
  <si>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</si>
  <si>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</si>
  <si>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</si>
  <si>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</si>
  <si>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</si>
  <si>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</si>
  <si>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</si>
  <si>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</si>
  <si>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</si>
  <si>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</si>
  <si>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</si>
  <si>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</si>
  <si>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</si>
  <si>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</si>
  <si>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</si>
  <si>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</si>
  <si>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</si>
  <si>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</si>
  <si>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</si>
  <si>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</si>
  <si>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</si>
  <si>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</si>
  <si>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</si>
  <si>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</si>
  <si>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</si>
  <si>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</si>
  <si>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</si>
  <si>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</si>
  <si>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</si>
  <si>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</si>
  <si>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</si>
  <si>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</si>
  <si>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</si>
  <si>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</si>
  <si>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</si>
  <si>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</si>
  <si>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</si>
  <si>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</si>
  <si>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</si>
  <si>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</si>
  <si>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</si>
  <si>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</si>
  <si>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</si>
  <si>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</si>
  <si>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</si>
  <si>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</si>
  <si>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</si>
  <si>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</si>
  <si>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</si>
  <si>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</si>
  <si>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</si>
  <si>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</si>
  <si>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</si>
  <si>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</si>
  <si>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</si>
  <si>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</si>
  <si>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</si>
  <si>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</si>
  <si>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</si>
  <si>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</si>
  <si>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</si>
  <si>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</si>
  <si>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</si>
  <si>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</si>
  <si>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</si>
  <si>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</si>
  <si>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</si>
  <si>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</si>
  <si>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</si>
  <si>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</si>
  <si>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</si>
  <si>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</si>
  <si>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</si>
  <si>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</si>
  <si>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</si>
  <si>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</si>
  <si>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</si>
  <si>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</si>
  <si>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</si>
  <si>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</si>
  <si>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</si>
  <si>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</si>
  <si>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</si>
  <si>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</si>
  <si>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</si>
  <si>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</si>
  <si>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</si>
  <si>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</si>
  <si>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</si>
  <si>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</si>
  <si>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</si>
  <si>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</si>
  <si>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</si>
  <si>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</si>
  <si>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</si>
  <si>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</si>
  <si>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</si>
  <si>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</si>
  <si>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</si>
  <si>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</si>
  <si>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</si>
  <si>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</si>
  <si>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</si>
  <si>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</si>
  <si>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</si>
  <si>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</si>
  <si>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</si>
  <si>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</si>
  <si>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</si>
  <si>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</si>
  <si>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</si>
  <si>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</si>
  <si>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</si>
  <si>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</si>
  <si>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</si>
  <si>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</si>
  <si>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</si>
  <si>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</si>
  <si>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</si>
  <si>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</si>
  <si>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</si>
  <si>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</si>
  <si>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</si>
  <si>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</si>
  <si>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</si>
  <si>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</si>
  <si>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</si>
  <si>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</si>
  <si>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</si>
  <si>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</si>
  <si>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</si>
  <si>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</si>
  <si>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</si>
  <si>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</si>
  <si>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</si>
  <si>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</si>
  <si>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</si>
  <si>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</si>
  <si>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</si>
  <si>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</si>
  <si>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</si>
  <si>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</si>
  <si>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</si>
  <si>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</si>
  <si>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</si>
  <si>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</si>
  <si>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</si>
  <si>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</si>
  <si>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</si>
  <si>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</si>
  <si>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</si>
  <si>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</si>
  <si>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</si>
  <si>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</si>
  <si>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</si>
  <si>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</si>
  <si>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</si>
  <si>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</si>
  <si>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</si>
  <si>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</si>
  <si>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</si>
  <si>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</si>
  <si>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</si>
  <si>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</si>
  <si>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</si>
  <si>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</si>
  <si>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</si>
  <si>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</si>
  <si>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</si>
  <si>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</si>
  <si>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</si>
  <si>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</si>
  <si>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</si>
  <si>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</si>
  <si>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</si>
  <si>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</si>
  <si>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</si>
  <si>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</si>
  <si>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</si>
  <si>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</si>
  <si>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</si>
  <si>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</si>
  <si>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</si>
  <si>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</si>
  <si>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</si>
  <si>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</si>
  <si>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</si>
  <si>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</si>
  <si>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</si>
  <si>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</si>
  <si>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</si>
  <si>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</si>
  <si>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</si>
  <si>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</si>
  <si>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</si>
  <si>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</si>
  <si>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</si>
  <si>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</si>
  <si>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</si>
  <si>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</si>
  <si>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</si>
  <si>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</si>
  <si>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</si>
  <si>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</si>
  <si>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</si>
  <si>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</si>
  <si>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</si>
  <si>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</si>
  <si>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</si>
  <si>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</si>
  <si>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</si>
  <si>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</si>
  <si>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</si>
  <si>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</si>
  <si>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</si>
  <si>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</si>
  <si>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</si>
  <si>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</si>
  <si>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</si>
  <si>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</si>
  <si>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</si>
  <si>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</si>
  <si>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</si>
  <si>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</si>
  <si>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</si>
  <si>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</si>
  <si>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</si>
  <si>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</si>
  <si>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</si>
  <si>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</si>
  <si>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</si>
  <si>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</si>
  <si>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</si>
  <si>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</si>
  <si>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</si>
  <si>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</si>
  <si>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</si>
  <si>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</si>
  <si>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</si>
  <si>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</si>
  <si>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</si>
  <si>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</si>
  <si>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</si>
  <si>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</si>
  <si>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</si>
  <si>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</si>
  <si>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</si>
  <si>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</si>
  <si>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</si>
  <si>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</si>
  <si>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</si>
  <si>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</si>
  <si>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</si>
  <si>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</si>
  <si>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</si>
  <si>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</si>
  <si>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</si>
  <si>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</si>
  <si>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</si>
  <si>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</si>
  <si>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</si>
  <si>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</si>
  <si>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</si>
  <si>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</si>
  <si>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</si>
  <si>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</si>
  <si>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</si>
  <si>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</si>
  <si>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</si>
  <si>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</si>
  <si>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</si>
  <si>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</si>
  <si>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</si>
  <si>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</si>
  <si>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</si>
  <si>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</si>
  <si>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</si>
  <si>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</si>
  <si>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</si>
  <si>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</si>
  <si>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</si>
  <si>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</si>
  <si>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</si>
  <si>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</si>
  <si>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職員採用選考（専任教員（経験者））</t>
    <rPh sb="0" eb="2">
      <t>ショクイン</t>
    </rPh>
    <rPh sb="2" eb="4">
      <t>サイヨウ</t>
    </rPh>
    <rPh sb="4" eb="6">
      <t>センコウ</t>
    </rPh>
    <rPh sb="7" eb="11">
      <t>センニンキョウイン</t>
    </rPh>
    <rPh sb="12" eb="15">
      <t>ケイケンシャ</t>
    </rPh>
    <phoneticPr fontId="1"/>
  </si>
  <si>
    <t>助産師</t>
    <rPh sb="0" eb="3">
      <t>ジョサンシ</t>
    </rPh>
    <phoneticPr fontId="1"/>
  </si>
  <si>
    <t>職員採用選考（専任教員（経験者））</t>
    <rPh sb="0" eb="2">
      <t>ショクイン</t>
    </rPh>
    <rPh sb="2" eb="4">
      <t>サイヨウ</t>
    </rPh>
    <rPh sb="4" eb="6">
      <t>センコウ</t>
    </rPh>
    <rPh sb="7" eb="9">
      <t>センニン</t>
    </rPh>
    <rPh sb="9" eb="11">
      <t>キョウイン</t>
    </rPh>
    <rPh sb="12" eb="15">
      <t>ケイケンシャ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</si>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</sst>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85725</xdr:rowOff>
    </xdr:from>
    <xdr:to>
      <xdr:col>31</xdr:col>
      <xdr:colOff>285750</xdr:colOff>
      <xdr:row>18</xdr:row>
      <xdr:rowOff>66675</xdr:rowOff>
    </xdr:to>
    <xdr:sp macro="" textlink="">
      <xdr:nvSpPr>
        <xdr:cNvPr id="5" name="角丸四角形吹き出し 4"/>
        <xdr:cNvSpPr/>
      </xdr:nvSpPr>
      <xdr:spPr>
        <a:xfrm>
          <a:off x="15011400" y="13525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0</xdr:rowOff>
    </xdr:from>
    <xdr:to>
      <xdr:col>28</xdr:col>
      <xdr:colOff>473323</xdr:colOff>
      <xdr:row>8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30400" y="723900"/>
          <a:ext cx="701923" cy="8123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114301</xdr:rowOff>
    </xdr:from>
    <xdr:to>
      <xdr:col>3</xdr:col>
      <xdr:colOff>0</xdr:colOff>
      <xdr:row>7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3648075" y="476251"/>
          <a:ext cx="1743075" cy="914399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28576</xdr:rowOff>
    </xdr:from>
    <xdr:to>
      <xdr:col>3</xdr:col>
      <xdr:colOff>714375</xdr:colOff>
      <xdr:row>5</xdr:row>
      <xdr:rowOff>90488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>
          <a:off x="5391150" y="933451"/>
          <a:ext cx="714375" cy="61912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704851</xdr:colOff>
      <xdr:row>20</xdr:row>
      <xdr:rowOff>142875</xdr:rowOff>
    </xdr:to>
    <xdr:sp macro="" textlink="">
      <xdr:nvSpPr>
        <xdr:cNvPr id="27" name="角丸四角形吹き出し 26"/>
        <xdr:cNvSpPr/>
      </xdr:nvSpPr>
      <xdr:spPr>
        <a:xfrm>
          <a:off x="10220325" y="2590801"/>
          <a:ext cx="2047876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2022/03/31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※10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日採用を希望される方も同様です。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478888</xdr:colOff>
      <xdr:row>14</xdr:row>
      <xdr:rowOff>9525</xdr:rowOff>
    </xdr:from>
    <xdr:to>
      <xdr:col>8</xdr:col>
      <xdr:colOff>419100</xdr:colOff>
      <xdr:row>15</xdr:row>
      <xdr:rowOff>80592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2042238" y="2543175"/>
          <a:ext cx="740312" cy="252042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8</xdr:row>
      <xdr:rowOff>0</xdr:rowOff>
    </xdr:from>
    <xdr:to>
      <xdr:col>3</xdr:col>
      <xdr:colOff>638174</xdr:colOff>
      <xdr:row>18</xdr:row>
      <xdr:rowOff>57150</xdr:rowOff>
    </xdr:to>
    <xdr:sp macro="" textlink="">
      <xdr:nvSpPr>
        <xdr:cNvPr id="14" name="角丸四角形吹き出し 13"/>
        <xdr:cNvSpPr/>
      </xdr:nvSpPr>
      <xdr:spPr>
        <a:xfrm>
          <a:off x="3590925" y="1447800"/>
          <a:ext cx="2438399" cy="1866900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看護師（</a:t>
          </a:r>
          <a:r>
            <a:rPr kumimoji="1" lang="en-US" altLang="ja-JP" sz="1100"/>
            <a:t>※</a:t>
          </a:r>
          <a:r>
            <a:rPr kumimoji="1" lang="ja-JP" altLang="en-US" sz="1100"/>
            <a:t>）あるいは専任教員として業務に従事した経験のうち、「看護教員業務」又は「師長以上の管理業務」に該当する経験は「専任教員等経験」を選択し、それ以外の経験は「看護師等経験」を選択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保健師、助産師も含みます。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25"/>
  <cols>
    <col min="1" max="1" width="20.5" bestFit="1" customWidth="1"/>
    <col min="2" max="2" width="47.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255</v>
      </c>
      <c r="B1" s="2" t="s">
        <v>119</v>
      </c>
      <c r="D1" s="1" t="s">
        <v>156</v>
      </c>
      <c r="E1" s="2" t="s">
        <v>157</v>
      </c>
      <c r="I1" s="25">
        <f ca="1">MIN(I3)</f>
        <v>41759</v>
      </c>
      <c r="J1" s="25">
        <f ca="1">MIN(I4)</f>
        <v>39202</v>
      </c>
    </row>
    <row r="2" spans="1:10">
      <c r="A2" s="30"/>
      <c r="B2" s="32" t="s">
        <v>291</v>
      </c>
      <c r="D2" s="9" t="s">
        <v>158</v>
      </c>
      <c r="E2" s="10"/>
    </row>
    <row r="3" spans="1:10">
      <c r="D3" s="57" t="s">
        <v>302</v>
      </c>
      <c r="E3" s="31">
        <v>41730</v>
      </c>
      <c r="F3" s="25"/>
      <c r="I3" s="25">
        <f ca="1">IF(ISBLANK(E3),TODAY(),EOMONTH(E3,0))</f>
        <v>41759</v>
      </c>
    </row>
    <row r="4" spans="1:10">
      <c r="A4" s="1" t="s">
        <v>120</v>
      </c>
      <c r="B4" s="2" t="s">
        <v>121</v>
      </c>
      <c r="D4" s="57" t="s">
        <v>288</v>
      </c>
      <c r="E4" s="31">
        <v>39173</v>
      </c>
      <c r="F4" s="25"/>
      <c r="I4" s="25">
        <f t="shared" ref="I4:I6" ca="1" si="0">IF(ISBLANK(E4),TODAY(),EOMONTH(E4,0))</f>
        <v>39202</v>
      </c>
    </row>
    <row r="5" spans="1:10">
      <c r="A5" s="4"/>
      <c r="B5" s="3"/>
      <c r="D5" s="33" t="s">
        <v>289</v>
      </c>
      <c r="E5" s="31"/>
      <c r="F5" s="25"/>
      <c r="I5" s="25">
        <f t="shared" ca="1" si="0"/>
        <v>44340</v>
      </c>
    </row>
    <row r="6" spans="1:10">
      <c r="D6" s="33" t="s">
        <v>290</v>
      </c>
      <c r="E6" s="31"/>
      <c r="I6" s="25">
        <f t="shared" ca="1" si="0"/>
        <v>44340</v>
      </c>
    </row>
    <row r="7" spans="1:10">
      <c r="A7" s="1" t="s">
        <v>122</v>
      </c>
      <c r="B7" s="2" t="s">
        <v>123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124</v>
      </c>
      <c r="B10" s="2" t="s">
        <v>125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q7/WlVSbzgpW2/I6TSq1Aup/l8DptfKYYRP4qBwxye8N578JXiScyRSCz7Z1pBKGoEbBu88B02xNvX3HK+q3zA==" saltValue="nVdT6F+lfIE91Rzzli0CEA==" spinCount="100000" sheet="1" objects="1" scenarios="1" selectLockedCells="1"/>
  <phoneticPr fontId="1"/>
  <conditionalFormatting sqref="E2:E11">
    <cfRule type="expression" dxfId="46" priority="2">
      <formula>$D2="－"</formula>
    </cfRule>
    <cfRule type="expression" dxfId="45" priority="4">
      <formula>AND(NOT(ISBLANK($D2)),$D2&lt;&gt;"－",ISBLANK(E2))</formula>
    </cfRule>
  </conditionalFormatting>
  <conditionalFormatting sqref="D3:E5">
    <cfRule type="expression" dxfId="44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</row>
    <row r="6" spans="1:14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</row>
    <row r="7" spans="1:14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</row>
    <row r="8" spans="1:14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</row>
    <row r="9" spans="1:14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</row>
    <row r="10" spans="1:14">
      <c r="A10" s="12" t="s">
        <v>181</v>
      </c>
      <c r="B10" s="12" t="s">
        <v>183</v>
      </c>
      <c r="C10" s="12" t="s">
        <v>182</v>
      </c>
      <c r="D10" s="12" t="s">
        <v>207</v>
      </c>
      <c r="E10" s="12" t="s">
        <v>208</v>
      </c>
      <c r="F10" s="12" t="s">
        <v>207</v>
      </c>
      <c r="G10" s="12" t="s">
        <v>208</v>
      </c>
      <c r="H10" s="12" t="s">
        <v>182</v>
      </c>
      <c r="I10" s="12" t="s">
        <v>182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</row>
    <row r="11" spans="1:14">
      <c r="A11" s="12" t="s">
        <v>185</v>
      </c>
      <c r="B11" s="12" t="s">
        <v>201</v>
      </c>
      <c r="C11" s="12" t="s">
        <v>186</v>
      </c>
      <c r="D11" s="12" t="s">
        <v>209</v>
      </c>
      <c r="E11" s="12" t="s">
        <v>210</v>
      </c>
      <c r="F11" s="12" t="s">
        <v>209</v>
      </c>
      <c r="G11" s="12" t="s">
        <v>210</v>
      </c>
      <c r="H11" s="12" t="s">
        <v>186</v>
      </c>
      <c r="I11" s="12" t="s">
        <v>186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</row>
    <row r="12" spans="1:14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211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</row>
    <row r="6" spans="1:8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</row>
    <row r="7" spans="1:8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</row>
    <row r="8" spans="1:8">
      <c r="A8" s="12" t="s">
        <v>197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</row>
    <row r="9" spans="1:8">
      <c r="A9" s="12" t="s">
        <v>212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</row>
    <row r="10" spans="1:8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183</v>
      </c>
      <c r="G10" s="12" t="s">
        <v>182</v>
      </c>
      <c r="H10" s="12" t="s">
        <v>182</v>
      </c>
    </row>
    <row r="11" spans="1:8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201</v>
      </c>
      <c r="G11" s="12" t="s">
        <v>186</v>
      </c>
      <c r="H11" s="12" t="s">
        <v>186</v>
      </c>
    </row>
    <row r="12" spans="1:8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M5" sqref="M5"/>
    </sheetView>
  </sheetViews>
  <sheetFormatPr defaultRowHeight="14.25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257</v>
      </c>
      <c r="I1">
        <v>1</v>
      </c>
      <c r="K1" s="36">
        <v>44651</v>
      </c>
      <c r="M1" t="s">
        <v>283</v>
      </c>
      <c r="N1">
        <v>0</v>
      </c>
      <c r="P1" t="s">
        <v>297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284</v>
      </c>
      <c r="N2">
        <v>0</v>
      </c>
      <c r="P2" t="s">
        <v>298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294</v>
      </c>
      <c r="N3">
        <v>1</v>
      </c>
      <c r="P3" t="s">
        <v>299</v>
      </c>
      <c r="Q3">
        <v>1</v>
      </c>
    </row>
    <row r="4" spans="1:17">
      <c r="F4" t="s">
        <v>142</v>
      </c>
      <c r="G4">
        <v>1</v>
      </c>
      <c r="H4" t="s">
        <v>260</v>
      </c>
      <c r="I4">
        <v>0</v>
      </c>
      <c r="M4" t="s">
        <v>296</v>
      </c>
      <c r="N4">
        <v>1</v>
      </c>
      <c r="P4" t="s">
        <v>300</v>
      </c>
      <c r="Q4">
        <v>1</v>
      </c>
    </row>
    <row r="5" spans="1:17">
      <c r="F5" t="s">
        <v>143</v>
      </c>
      <c r="G5">
        <v>1</v>
      </c>
      <c r="H5" t="s">
        <v>253</v>
      </c>
      <c r="I5">
        <v>0</v>
      </c>
      <c r="M5" t="s">
        <v>310</v>
      </c>
      <c r="N5">
        <v>0</v>
      </c>
      <c r="P5" t="s">
        <v>301</v>
      </c>
      <c r="Q5">
        <v>1</v>
      </c>
    </row>
    <row r="6" spans="1:17">
      <c r="F6" t="s">
        <v>144</v>
      </c>
      <c r="G6">
        <v>2</v>
      </c>
      <c r="H6" t="s">
        <v>155</v>
      </c>
      <c r="I6">
        <v>1</v>
      </c>
      <c r="M6" t="s">
        <v>274</v>
      </c>
      <c r="N6">
        <v>0</v>
      </c>
    </row>
    <row r="7" spans="1:17">
      <c r="F7" t="s">
        <v>145</v>
      </c>
      <c r="G7">
        <v>3</v>
      </c>
      <c r="H7" t="s">
        <v>254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75" defaultRowHeight="14.25"/>
  <cols>
    <col min="1" max="1" width="20.5" style="7" bestFit="1" customWidth="1"/>
    <col min="2" max="2" width="36.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255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293</v>
      </c>
      <c r="D2" s="17" t="s">
        <v>279</v>
      </c>
      <c r="E2" s="18"/>
    </row>
    <row r="3" spans="1:5">
      <c r="D3" s="17" t="s">
        <v>288</v>
      </c>
      <c r="E3" s="18">
        <v>38443</v>
      </c>
    </row>
    <row r="4" spans="1:5">
      <c r="A4" s="14" t="s">
        <v>120</v>
      </c>
      <c r="B4" s="15" t="s">
        <v>121</v>
      </c>
      <c r="D4" s="17" t="s">
        <v>279</v>
      </c>
      <c r="E4" s="18"/>
    </row>
    <row r="5" spans="1:5">
      <c r="A5" s="21" t="s">
        <v>213</v>
      </c>
      <c r="B5" s="16" t="s">
        <v>214</v>
      </c>
      <c r="D5" s="17" t="s">
        <v>292</v>
      </c>
      <c r="E5" s="44">
        <v>38808</v>
      </c>
    </row>
    <row r="6" spans="1:5">
      <c r="D6" s="19"/>
      <c r="E6" s="20"/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215</v>
      </c>
      <c r="B8" s="16" t="s">
        <v>216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algorithmName="SHA-512" hashValue="6qc3iefCxWt5yhN8GOTzTd6uXyJuYu2bf2cu2UYBf0nGhulHAv0Obp8VWm46VRBbqBCOnGkbUFnb4Iwv4YbPdw==" saltValue="HFl0DpvUeckhT/3dYCbA2w==" spinCount="100000" sheet="1" objects="1" scenarios="1" selectLockedCells="1" selectUn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249</v>
      </c>
      <c r="C2" s="26" t="s">
        <v>139</v>
      </c>
      <c r="D2" s="26"/>
      <c r="E2" s="26"/>
      <c r="F2" s="27" t="s">
        <v>217</v>
      </c>
      <c r="G2" s="27" t="s">
        <v>219</v>
      </c>
      <c r="H2" s="27" t="s">
        <v>247</v>
      </c>
      <c r="I2" s="27" t="s">
        <v>251</v>
      </c>
      <c r="J2" s="26" t="s">
        <v>228</v>
      </c>
    </row>
    <row r="3" spans="1:10">
      <c r="A3" s="7">
        <f t="shared" ref="A3:A66" si="0">IF(ISBLANK(B3),"",ROW()-1)</f>
        <v>2</v>
      </c>
      <c r="B3" s="26" t="s">
        <v>250</v>
      </c>
      <c r="C3" s="26" t="s">
        <v>139</v>
      </c>
      <c r="D3" s="26"/>
      <c r="E3" s="26"/>
      <c r="F3" s="27" t="s">
        <v>248</v>
      </c>
      <c r="G3" s="27" t="s">
        <v>252</v>
      </c>
      <c r="H3" s="27" t="s">
        <v>221</v>
      </c>
      <c r="I3" s="27" t="s">
        <v>223</v>
      </c>
      <c r="J3" s="26" t="s">
        <v>224</v>
      </c>
    </row>
    <row r="4" spans="1:10">
      <c r="A4" s="7">
        <f t="shared" si="0"/>
        <v>3</v>
      </c>
      <c r="B4" s="26" t="s">
        <v>225</v>
      </c>
      <c r="C4" s="26" t="s">
        <v>141</v>
      </c>
      <c r="D4" s="26"/>
      <c r="E4" s="26" t="s">
        <v>226</v>
      </c>
      <c r="F4" s="27" t="s">
        <v>220</v>
      </c>
      <c r="G4" s="27" t="s">
        <v>218</v>
      </c>
      <c r="H4" s="27" t="s">
        <v>227</v>
      </c>
      <c r="I4" s="27" t="s">
        <v>222</v>
      </c>
      <c r="J4" s="26" t="s">
        <v>224</v>
      </c>
    </row>
    <row r="5" spans="1:10">
      <c r="A5" s="7">
        <f t="shared" si="0"/>
        <v>4</v>
      </c>
      <c r="B5" s="26" t="s">
        <v>230</v>
      </c>
      <c r="C5" s="26" t="s">
        <v>146</v>
      </c>
      <c r="D5" s="26" t="s">
        <v>231</v>
      </c>
      <c r="E5" s="26" t="s">
        <v>232</v>
      </c>
      <c r="F5" s="27" t="s">
        <v>233</v>
      </c>
      <c r="G5" s="27" t="s">
        <v>218</v>
      </c>
      <c r="H5" s="27" t="s">
        <v>234</v>
      </c>
      <c r="I5" s="27" t="s">
        <v>222</v>
      </c>
      <c r="J5" s="26" t="s">
        <v>228</v>
      </c>
    </row>
    <row r="6" spans="1:10">
      <c r="A6" s="7">
        <f t="shared" si="0"/>
        <v>5</v>
      </c>
      <c r="B6" s="26" t="s">
        <v>229</v>
      </c>
      <c r="C6" s="26" t="s">
        <v>146</v>
      </c>
      <c r="D6" s="26" t="s">
        <v>235</v>
      </c>
      <c r="E6" s="26" t="s">
        <v>236</v>
      </c>
      <c r="F6" s="27" t="s">
        <v>237</v>
      </c>
      <c r="G6" s="27" t="s">
        <v>218</v>
      </c>
      <c r="H6" s="27" t="s">
        <v>238</v>
      </c>
      <c r="I6" s="27" t="s">
        <v>222</v>
      </c>
      <c r="J6" s="26" t="s">
        <v>224</v>
      </c>
    </row>
    <row r="7" spans="1:10">
      <c r="A7" s="7">
        <f t="shared" si="0"/>
        <v>6</v>
      </c>
      <c r="B7" s="26" t="s">
        <v>239</v>
      </c>
      <c r="C7" s="28" t="s">
        <v>240</v>
      </c>
      <c r="D7" s="28" t="s">
        <v>241</v>
      </c>
      <c r="E7" s="28" t="s">
        <v>242</v>
      </c>
      <c r="F7" s="27" t="s">
        <v>238</v>
      </c>
      <c r="G7" s="27" t="s">
        <v>218</v>
      </c>
      <c r="H7" s="27" t="s">
        <v>243</v>
      </c>
      <c r="I7" s="27" t="s">
        <v>222</v>
      </c>
      <c r="J7" s="28" t="s">
        <v>244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outlineLevelCol="1"/>
  <cols>
    <col min="1" max="1" width="4.375" style="7" bestFit="1" customWidth="1"/>
    <col min="2" max="3" width="35.75" style="38" customWidth="1"/>
    <col min="4" max="4" width="9.5" style="38" bestFit="1" customWidth="1"/>
    <col min="5" max="6" width="15.87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7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265</v>
      </c>
      <c r="D1" s="38" t="s">
        <v>152</v>
      </c>
      <c r="E1" s="38" t="s">
        <v>275</v>
      </c>
      <c r="F1" s="38" t="s">
        <v>282</v>
      </c>
      <c r="G1" s="38" t="s">
        <v>276</v>
      </c>
      <c r="H1" s="38" t="s">
        <v>258</v>
      </c>
      <c r="I1" s="38" t="s">
        <v>259</v>
      </c>
      <c r="J1" s="38" t="s">
        <v>264</v>
      </c>
      <c r="K1" s="40"/>
      <c r="O1" t="s">
        <v>262</v>
      </c>
      <c r="P1" t="s">
        <v>263</v>
      </c>
      <c r="Q1" t="s">
        <v>296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294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273</v>
      </c>
      <c r="F2" s="39"/>
      <c r="G2" s="39"/>
      <c r="H2" s="56"/>
      <c r="I2" s="56"/>
      <c r="J2" s="39"/>
      <c r="K2" s="42" t="s">
        <v>294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295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qAPK7lalIL7tnvjrb0Z9iv5+JhTAUsm5AfZpxX5AYUiRcV/h5Cry24UODisfJcAVrPlE+v7JwTRblfKnMqyYuQ==" saltValue="ScrMGBtIMp1mYyXm2c6Ymg==" spinCount="100000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AND($A1="",NOT(ISBLANK(D1)),ROW(D1)&lt;&gt;2)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AND(RIGHT($E1,3)="等経験",$A1&lt;&gt;"",ISBLANK($F1))</formula>
    </cfRule>
    <cfRule type="expression" dxfId="20" priority="4">
      <formula>AND(RIGHT($E1,3)&lt;&gt;"等経験",$A1&lt;&gt;"",$F1&lt;&gt;"業務内容")</formula>
    </cfRule>
  </conditionalFormatting>
  <conditionalFormatting sqref="K3 K6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4.25" outlineLevelCol="1"/>
  <cols>
    <col min="1" max="1" width="4.375" style="7" bestFit="1" customWidth="1"/>
    <col min="2" max="2" width="35.75" style="7" customWidth="1"/>
    <col min="3" max="3" width="30.625" style="7" customWidth="1"/>
    <col min="4" max="4" width="9.5" style="7" bestFit="1" customWidth="1"/>
    <col min="5" max="6" width="15.87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265</v>
      </c>
      <c r="D1" s="7" t="s">
        <v>152</v>
      </c>
      <c r="E1" s="45" t="s">
        <v>275</v>
      </c>
      <c r="F1" s="7" t="s">
        <v>282</v>
      </c>
      <c r="G1" s="45" t="s">
        <v>276</v>
      </c>
      <c r="H1" s="7" t="s">
        <v>258</v>
      </c>
      <c r="I1" s="7" t="s">
        <v>259</v>
      </c>
      <c r="J1" s="45" t="s">
        <v>264</v>
      </c>
      <c r="K1" s="46"/>
      <c r="O1" s="7" t="s">
        <v>262</v>
      </c>
      <c r="P1" s="7" t="s">
        <v>263</v>
      </c>
      <c r="Q1" s="7" t="s">
        <v>277</v>
      </c>
      <c r="R1" s="7">
        <f ca="1">SUM(U2:U101)</f>
        <v>92</v>
      </c>
      <c r="S1" s="7">
        <f ca="1">SUM(V2:V101)</f>
        <v>28</v>
      </c>
      <c r="T1" s="7">
        <f ca="1">R1+INT(S1/30)+IF(MOD(S1,30)=0,0,1)</f>
        <v>93</v>
      </c>
      <c r="W1" s="7" t="s">
        <v>278</v>
      </c>
      <c r="X1" s="7">
        <f>SUM(AA2:AA101)</f>
        <v>153</v>
      </c>
      <c r="Y1" s="7">
        <f>SUM(AB2:AB101)</f>
        <v>28</v>
      </c>
      <c r="Z1" s="7">
        <f>X1+INT(Y1/30)+IF(MOD(Y1,30)=0,0,1)</f>
        <v>154</v>
      </c>
    </row>
    <row r="2" spans="1:28">
      <c r="A2" s="7">
        <f>IF(ISBLANK(B2),"",ROW()-1)</f>
        <v>1</v>
      </c>
      <c r="B2" s="26" t="s">
        <v>280</v>
      </c>
      <c r="C2" s="26"/>
      <c r="D2" s="26" t="s">
        <v>141</v>
      </c>
      <c r="E2" s="47" t="s">
        <v>273</v>
      </c>
      <c r="F2" s="59"/>
      <c r="G2" s="48"/>
      <c r="H2" s="55">
        <v>35521</v>
      </c>
      <c r="I2" s="55">
        <v>36616</v>
      </c>
      <c r="J2" s="47" t="s">
        <v>155</v>
      </c>
      <c r="K2" s="42" t="s">
        <v>285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246</v>
      </c>
      <c r="C3" s="26"/>
      <c r="D3" s="58"/>
      <c r="E3" s="47" t="s">
        <v>246</v>
      </c>
      <c r="F3" s="59"/>
      <c r="G3" s="48" t="s">
        <v>245</v>
      </c>
      <c r="H3" s="55">
        <v>36617</v>
      </c>
      <c r="I3" s="55">
        <v>36981</v>
      </c>
      <c r="J3" s="47" t="s">
        <v>253</v>
      </c>
      <c r="K3" s="51">
        <f>Z1</f>
        <v>154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281</v>
      </c>
      <c r="C4" s="26"/>
      <c r="D4" s="26" t="s">
        <v>146</v>
      </c>
      <c r="E4" s="47" t="s">
        <v>273</v>
      </c>
      <c r="F4" s="59"/>
      <c r="G4" s="48"/>
      <c r="H4" s="55">
        <v>36982</v>
      </c>
      <c r="I4" s="55">
        <v>38442</v>
      </c>
      <c r="J4" s="47" t="s">
        <v>155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281</v>
      </c>
      <c r="C5" s="26"/>
      <c r="D5" s="26" t="s">
        <v>146</v>
      </c>
      <c r="E5" s="47" t="s">
        <v>273</v>
      </c>
      <c r="F5" s="59"/>
      <c r="G5" s="48" t="s">
        <v>311</v>
      </c>
      <c r="H5" s="55">
        <v>38443</v>
      </c>
      <c r="I5" s="55">
        <v>39172</v>
      </c>
      <c r="J5" s="47" t="s">
        <v>254</v>
      </c>
      <c r="K5" s="42" t="s">
        <v>286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261</v>
      </c>
      <c r="C6" s="26" t="s">
        <v>266</v>
      </c>
      <c r="D6" s="58"/>
      <c r="E6" s="47" t="s">
        <v>294</v>
      </c>
      <c r="F6" s="47" t="s">
        <v>297</v>
      </c>
      <c r="G6" s="54"/>
      <c r="H6" s="55">
        <v>39173</v>
      </c>
      <c r="I6" s="55">
        <v>40298</v>
      </c>
      <c r="J6" s="47" t="s">
        <v>256</v>
      </c>
      <c r="K6" s="51">
        <f ca="1">T1</f>
        <v>93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261</v>
      </c>
      <c r="C7" s="26" t="s">
        <v>266</v>
      </c>
      <c r="D7" s="58"/>
      <c r="E7" s="47" t="s">
        <v>274</v>
      </c>
      <c r="F7" s="59"/>
      <c r="G7" s="53" t="s">
        <v>305</v>
      </c>
      <c r="H7" s="55">
        <v>40299</v>
      </c>
      <c r="I7" s="55">
        <v>40999</v>
      </c>
      <c r="J7" s="47" t="s">
        <v>260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261</v>
      </c>
      <c r="C8" s="26" t="s">
        <v>266</v>
      </c>
      <c r="D8" s="58"/>
      <c r="E8" s="47" t="s">
        <v>294</v>
      </c>
      <c r="F8" s="60" t="s">
        <v>298</v>
      </c>
      <c r="G8" s="48" t="s">
        <v>303</v>
      </c>
      <c r="H8" s="55">
        <v>41000</v>
      </c>
      <c r="I8" s="55">
        <v>41729</v>
      </c>
      <c r="J8" s="47" t="s">
        <v>256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261</v>
      </c>
      <c r="C9" s="26" t="s">
        <v>267</v>
      </c>
      <c r="D9" s="58"/>
      <c r="E9" s="47" t="s">
        <v>296</v>
      </c>
      <c r="F9" s="47" t="s">
        <v>301</v>
      </c>
      <c r="G9" s="53" t="s">
        <v>306</v>
      </c>
      <c r="H9" s="55">
        <v>41730</v>
      </c>
      <c r="I9" s="55">
        <v>43097</v>
      </c>
      <c r="J9" s="47" t="s">
        <v>256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1</v>
      </c>
      <c r="R9" s="7">
        <f ca="1">IFERROR(VLOOKUP($F9,リスト用!$P:$Q,2,FALSE)*VLOOKUP($J9,リスト用!$H:$I,2,FALSE)*O9*Q9,0)</f>
        <v>44</v>
      </c>
      <c r="S9" s="7">
        <f ca="1">IFERROR(VLOOKUP($F9,リスト用!$P:$Q,2,FALSE)*VLOOKUP($J9,リスト用!$H:$I,2,FALSE)*P9*Q9,0)</f>
        <v>28</v>
      </c>
      <c r="U9" s="7">
        <f t="shared" ca="1" si="6"/>
        <v>44</v>
      </c>
      <c r="V9" s="7">
        <f t="shared" ca="1" si="7"/>
        <v>28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246</v>
      </c>
      <c r="C10" s="26"/>
      <c r="D10" s="58"/>
      <c r="E10" s="47" t="s">
        <v>246</v>
      </c>
      <c r="F10" s="59"/>
      <c r="G10" s="48"/>
      <c r="H10" s="55">
        <v>43098</v>
      </c>
      <c r="I10" s="55">
        <v>43103</v>
      </c>
      <c r="J10" s="47" t="s">
        <v>253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1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58"/>
      <c r="E11" s="47" t="s">
        <v>310</v>
      </c>
      <c r="F11" s="59"/>
      <c r="G11" s="48" t="s">
        <v>287</v>
      </c>
      <c r="H11" s="55">
        <v>43104</v>
      </c>
      <c r="I11" s="55">
        <v>43159</v>
      </c>
      <c r="J11" s="47" t="s">
        <v>154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1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6"/>
      <c r="D12" s="58"/>
      <c r="E12" s="47" t="s">
        <v>246</v>
      </c>
      <c r="F12" s="59"/>
      <c r="G12" s="53"/>
      <c r="H12" s="55">
        <v>43160</v>
      </c>
      <c r="I12" s="55">
        <v>43190</v>
      </c>
      <c r="J12" s="47" t="s">
        <v>253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1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58"/>
      <c r="E13" s="47" t="s">
        <v>296</v>
      </c>
      <c r="F13" s="47" t="s">
        <v>300</v>
      </c>
      <c r="G13" s="48" t="s">
        <v>304</v>
      </c>
      <c r="H13" s="55">
        <v>43191</v>
      </c>
      <c r="I13" s="55">
        <v>43921</v>
      </c>
      <c r="J13" s="47" t="s">
        <v>256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24</v>
      </c>
      <c r="S13" s="7">
        <f ca="1">IFERROR(VLOOKUP($F13,リスト用!$P:$Q,2,FALSE)*VLOOKUP($J13,リスト用!$H:$I,2,FALSE)*P13*Q13,0)</f>
        <v>0</v>
      </c>
      <c r="U13" s="7">
        <f t="shared" ca="1" si="6"/>
        <v>24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307</v>
      </c>
      <c r="C14" s="26" t="s">
        <v>308</v>
      </c>
      <c r="E14" s="48" t="s">
        <v>294</v>
      </c>
      <c r="F14" s="48" t="s">
        <v>297</v>
      </c>
      <c r="G14" s="48" t="s">
        <v>309</v>
      </c>
      <c r="H14" s="55">
        <v>43922</v>
      </c>
      <c r="I14" s="55">
        <v>44651</v>
      </c>
      <c r="J14" s="48" t="s">
        <v>256</v>
      </c>
      <c r="L14" s="49"/>
      <c r="M14" s="50">
        <f t="shared" si="1"/>
        <v>43922</v>
      </c>
      <c r="N14" s="50">
        <f t="shared" si="2"/>
        <v>44651</v>
      </c>
      <c r="O14" s="7">
        <f t="shared" si="3"/>
        <v>24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24</v>
      </c>
      <c r="S14" s="7">
        <f ca="1">IFERROR(VLOOKUP($F14,リスト用!$P:$Q,2,FALSE)*VLOOKUP($J14,リスト用!$H:$I,2,FALSE)*P14*Q14,0)</f>
        <v>0</v>
      </c>
      <c r="U14" s="7">
        <f t="shared" ca="1" si="6"/>
        <v>24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24</v>
      </c>
      <c r="Y14" s="7">
        <f>IFERROR(VLOOKUP($E14,リスト用!$M:$N,2,FALSE)*VLOOKUP($J14,リスト用!$H:$I,2,FALSE)*P14*W14,0)</f>
        <v>0</v>
      </c>
      <c r="AA14" s="7">
        <f t="shared" si="8"/>
        <v>24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oxwWt5md3Ol66a88IH7cM81/8RVDd3gDSlWeIQPM4VQDN6Q3bJSXr5Kb6lFTIq8qapz9k84bYTXvFo891ja8ew==" saltValue="qCk9VHFrZP9tm5urvXYU8w==" spinCount="100000" sheet="1" objects="1" scenarios="1" selectLockedCells="1" selectUnlockedCells="1"/>
  <dataConsolidate/>
  <phoneticPr fontId="1"/>
  <conditionalFormatting sqref="H15:J1048576 J14">
    <cfRule type="expression" dxfId="16" priority="18">
      <formula>AND($A14&lt;&gt;"",ISBLANK(H14))</formula>
    </cfRule>
  </conditionalFormatting>
  <conditionalFormatting sqref="J1 J14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 H15:H1048576">
    <cfRule type="expression" dxfId="12" priority="15">
      <formula>AND($A1&gt;1,$A1&lt;101,I1048576+1&lt;&gt;H1)</formula>
    </cfRule>
  </conditionalFormatting>
  <conditionalFormatting sqref="I1 I15:I1048576">
    <cfRule type="expression" dxfId="11" priority="14">
      <formula>AND($A1&gt;1,$A1&lt;101,H1&gt;I1)</formula>
    </cfRule>
  </conditionalFormatting>
  <conditionalFormatting sqref="D1:E1 G1:J1 G15:J1048576 D14:E1048576 G14 J14">
    <cfRule type="expression" dxfId="10" priority="12">
      <formula>AND($A1="",NOT(ISBLANK(D1)))</formula>
    </cfRule>
  </conditionalFormatting>
  <conditionalFormatting sqref="E1 C1:C1048576 E14:E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 G14:G1048576">
    <cfRule type="expression" dxfId="6" priority="5">
      <formula>AND(OR(LEFT(E1,3)="その他",LEFT(F1,3)="その他"),ISBLANK(G1))</formula>
    </cfRule>
  </conditionalFormatting>
  <conditionalFormatting sqref="D1 D14:D1048576">
    <cfRule type="expression" dxfId="5" priority="4">
      <formula>AND($E1&lt;&gt;"学生",$A1&lt;&gt;"",$D1&lt;&gt;"学校区分")</formula>
    </cfRule>
  </conditionalFormatting>
  <conditionalFormatting sqref="F1 F15:F1048576">
    <cfRule type="expression" dxfId="4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 B1:B1048576 I15:I1048576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159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160</v>
      </c>
      <c r="U1" s="12" t="s">
        <v>161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162</v>
      </c>
      <c r="P2" s="12" t="s">
        <v>32</v>
      </c>
      <c r="Q2" s="12" t="s">
        <v>163</v>
      </c>
      <c r="R2" s="12" t="s">
        <v>164</v>
      </c>
      <c r="S2" s="12" t="s">
        <v>33</v>
      </c>
      <c r="T2" s="12" t="s">
        <v>165</v>
      </c>
      <c r="U2" s="12" t="s">
        <v>166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167</v>
      </c>
      <c r="B5" s="12" t="s">
        <v>168</v>
      </c>
      <c r="C5" s="12" t="s">
        <v>169</v>
      </c>
      <c r="D5" s="12" t="s">
        <v>168</v>
      </c>
      <c r="E5" s="12" t="s">
        <v>168</v>
      </c>
      <c r="F5" s="12" t="s">
        <v>170</v>
      </c>
      <c r="G5" s="12" t="s">
        <v>168</v>
      </c>
      <c r="H5" s="12" t="s">
        <v>168</v>
      </c>
      <c r="I5" s="12" t="s">
        <v>168</v>
      </c>
      <c r="J5" s="12" t="s">
        <v>170</v>
      </c>
      <c r="K5" s="12" t="s">
        <v>169</v>
      </c>
      <c r="L5" s="12" t="s">
        <v>168</v>
      </c>
      <c r="M5" s="12" t="s">
        <v>169</v>
      </c>
      <c r="N5" s="12" t="s">
        <v>168</v>
      </c>
      <c r="O5" s="12" t="s">
        <v>170</v>
      </c>
      <c r="P5" s="12" t="s">
        <v>170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172</v>
      </c>
      <c r="C6" s="12" t="s">
        <v>172</v>
      </c>
      <c r="D6" s="12" t="s">
        <v>173</v>
      </c>
      <c r="E6" s="12" t="s">
        <v>172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172</v>
      </c>
      <c r="K6" s="12" t="s">
        <v>172</v>
      </c>
      <c r="L6" s="12" t="s">
        <v>172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175</v>
      </c>
      <c r="C7" s="12" t="s">
        <v>175</v>
      </c>
      <c r="D7" s="12" t="s">
        <v>176</v>
      </c>
      <c r="E7" s="12" t="s">
        <v>175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175</v>
      </c>
      <c r="K7" s="12" t="s">
        <v>175</v>
      </c>
      <c r="L7" s="12" t="s">
        <v>175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178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180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181</v>
      </c>
      <c r="B10" s="12" t="s">
        <v>182</v>
      </c>
      <c r="C10" s="12" t="s">
        <v>182</v>
      </c>
      <c r="D10" s="12" t="s">
        <v>182</v>
      </c>
      <c r="E10" s="12" t="s">
        <v>182</v>
      </c>
      <c r="F10" s="12" t="s">
        <v>182</v>
      </c>
      <c r="G10" s="12" t="s">
        <v>182</v>
      </c>
      <c r="H10" s="12" t="s">
        <v>182</v>
      </c>
      <c r="I10" s="12" t="s">
        <v>183</v>
      </c>
      <c r="J10" s="12" t="s">
        <v>183</v>
      </c>
      <c r="K10" s="12" t="s">
        <v>182</v>
      </c>
      <c r="L10" s="12" t="s">
        <v>182</v>
      </c>
      <c r="M10" s="12" t="s">
        <v>184</v>
      </c>
      <c r="N10" s="12" t="s">
        <v>183</v>
      </c>
      <c r="O10" s="12" t="s">
        <v>183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186</v>
      </c>
      <c r="C11" s="12" t="s">
        <v>186</v>
      </c>
      <c r="D11" s="12" t="s">
        <v>186</v>
      </c>
      <c r="E11" s="12" t="s">
        <v>186</v>
      </c>
      <c r="F11" s="12" t="s">
        <v>186</v>
      </c>
      <c r="G11" s="12" t="s">
        <v>186</v>
      </c>
      <c r="H11" s="12" t="s">
        <v>186</v>
      </c>
      <c r="I11" s="12" t="s">
        <v>187</v>
      </c>
      <c r="J11" s="12" t="s">
        <v>188</v>
      </c>
      <c r="K11" s="12" t="s">
        <v>186</v>
      </c>
      <c r="L11" s="12" t="s">
        <v>186</v>
      </c>
      <c r="M11" s="12" t="s">
        <v>189</v>
      </c>
      <c r="N11" s="12" t="s">
        <v>188</v>
      </c>
      <c r="O11" s="12" t="s">
        <v>188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192</v>
      </c>
      <c r="O12" s="12" t="s">
        <v>191</v>
      </c>
      <c r="P12" s="12" t="s">
        <v>191</v>
      </c>
      <c r="Q12" s="12" t="s">
        <v>192</v>
      </c>
      <c r="R12" s="12" t="s">
        <v>192</v>
      </c>
      <c r="S12" s="12" t="s">
        <v>192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193</v>
      </c>
      <c r="E1" s="12" t="s">
        <v>194</v>
      </c>
    </row>
    <row r="2" spans="1:5">
      <c r="A2" s="12" t="s">
        <v>108</v>
      </c>
      <c r="B2" s="12" t="s">
        <v>53</v>
      </c>
      <c r="C2" s="12" t="s">
        <v>22</v>
      </c>
      <c r="D2" s="12" t="s">
        <v>195</v>
      </c>
      <c r="E2" s="12" t="s">
        <v>196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</row>
    <row r="6" spans="1:5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</row>
    <row r="7" spans="1:5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</row>
    <row r="8" spans="1:5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</row>
    <row r="9" spans="1:5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</row>
    <row r="10" spans="1:5">
      <c r="A10" s="12" t="s">
        <v>181</v>
      </c>
      <c r="B10" s="12" t="s">
        <v>183</v>
      </c>
      <c r="C10" s="12" t="s">
        <v>182</v>
      </c>
      <c r="D10" s="12" t="s">
        <v>182</v>
      </c>
      <c r="E10" s="12" t="s">
        <v>182</v>
      </c>
    </row>
    <row r="11" spans="1:5">
      <c r="A11" s="12" t="s">
        <v>185</v>
      </c>
      <c r="B11" s="12" t="s">
        <v>201</v>
      </c>
      <c r="C11" s="12" t="s">
        <v>186</v>
      </c>
      <c r="D11" s="12" t="s">
        <v>186</v>
      </c>
      <c r="E11" s="12" t="s">
        <v>186</v>
      </c>
    </row>
    <row r="12" spans="1:5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202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203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204</v>
      </c>
      <c r="T4" s="12" t="s">
        <v>96</v>
      </c>
      <c r="U4" s="12" t="s">
        <v>44</v>
      </c>
    </row>
    <row r="5" spans="1:21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  <c r="O5" s="12" t="s">
        <v>168</v>
      </c>
      <c r="P5" s="12" t="s">
        <v>168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207</v>
      </c>
      <c r="G10" s="12" t="s">
        <v>208</v>
      </c>
      <c r="H10" s="12" t="s">
        <v>207</v>
      </c>
      <c r="I10" s="12" t="s">
        <v>208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  <c r="O10" s="12" t="s">
        <v>182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209</v>
      </c>
      <c r="G11" s="12" t="s">
        <v>210</v>
      </c>
      <c r="H11" s="12" t="s">
        <v>209</v>
      </c>
      <c r="I11" s="12" t="s">
        <v>210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  <c r="O11" s="12" t="s">
        <v>186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  <c r="O12" s="12" t="s">
        <v>192</v>
      </c>
      <c r="P12" s="12" t="s">
        <v>192</v>
      </c>
      <c r="Q12" s="12" t="s">
        <v>192</v>
      </c>
      <c r="R12" s="12" t="s">
        <v>192</v>
      </c>
      <c r="S12" s="12" t="s">
        <v>192</v>
      </c>
      <c r="T12" s="12" t="s">
        <v>192</v>
      </c>
      <c r="U12" s="12" t="s">
        <v>192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2021-05-12T01:34:21Z</cp:lastPrinted>
  <dcterms:created xsi:type="dcterms:W3CDTF">2019-07-04T06:25:57Z</dcterms:created>
  <dcterms:modified xsi:type="dcterms:W3CDTF">2021-05-24T01:25:46Z</dcterms:modified>
</cp:coreProperties>
</file>