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btgy01\share\01_人事\00_異動サーバデータ移行\外付けusrd\★ 採用\02_選考\02_技術\2021_R03\52_募集案内\05_専任教員\04_確定\"/>
    </mc:Choice>
  </mc:AlternateContent>
  <bookViews>
    <workbookView xWindow="0" yWindow="0" windowWidth="28800" windowHeight="12435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X61" i="19"/>
  <c r="AA61" i="19" s="1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X51" i="19"/>
  <c r="AA51" i="19" s="1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N14" i="19"/>
  <c r="M14" i="19"/>
  <c r="A14" i="19"/>
  <c r="W13" i="19"/>
  <c r="N13" i="19"/>
  <c r="P13" i="19" s="1"/>
  <c r="Y13" i="19" s="1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14" i="19" l="1"/>
  <c r="Y14" i="19" s="1"/>
  <c r="O13" i="19"/>
  <c r="X13" i="19" s="1"/>
  <c r="O14" i="19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P7" i="19"/>
  <c r="P6" i="19"/>
  <c r="Y6" i="19" s="1"/>
  <c r="AB44" i="19"/>
  <c r="AB65" i="19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A32" i="19"/>
  <c r="Y50" i="19"/>
  <c r="X14" i="19"/>
  <c r="AA40" i="19"/>
  <c r="AA24" i="19"/>
  <c r="X34" i="19"/>
  <c r="X39" i="19"/>
  <c r="Y27" i="19"/>
  <c r="X42" i="19"/>
  <c r="Y16" i="19"/>
  <c r="O5" i="19"/>
  <c r="Y7" i="19"/>
  <c r="AA16" i="19"/>
  <c r="X26" i="19"/>
  <c r="X31" i="19"/>
  <c r="Y36" i="19"/>
  <c r="Y39" i="19"/>
  <c r="X41" i="19"/>
  <c r="AA59" i="19"/>
  <c r="Y11" i="19"/>
  <c r="O2" i="19"/>
  <c r="X10" i="19"/>
  <c r="X18" i="19"/>
  <c r="X23" i="19"/>
  <c r="Y28" i="19"/>
  <c r="Y31" i="19"/>
  <c r="AA36" i="19"/>
  <c r="X43" i="19"/>
  <c r="X19" i="19"/>
  <c r="X15" i="19"/>
  <c r="Y20" i="19"/>
  <c r="Y23" i="19"/>
  <c r="AA28" i="19"/>
  <c r="X38" i="19"/>
  <c r="X57" i="19"/>
  <c r="X7" i="19"/>
  <c r="Y15" i="19"/>
  <c r="AA20" i="19"/>
  <c r="X30" i="19"/>
  <c r="X35" i="19"/>
  <c r="Y52" i="19"/>
  <c r="AA81" i="19"/>
  <c r="AB81" i="19" s="1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I4" i="6"/>
  <c r="J1" i="6" s="1"/>
  <c r="I5" i="6"/>
  <c r="I3" i="6"/>
  <c r="W2" i="18" l="1"/>
  <c r="W5" i="18"/>
  <c r="W13" i="18"/>
  <c r="W21" i="18"/>
  <c r="W29" i="18"/>
  <c r="W37" i="18"/>
  <c r="W45" i="18"/>
  <c r="W53" i="18"/>
  <c r="W61" i="18"/>
  <c r="W69" i="18"/>
  <c r="W77" i="18"/>
  <c r="W85" i="18"/>
  <c r="W93" i="18"/>
  <c r="W101" i="18"/>
  <c r="W15" i="18"/>
  <c r="W31" i="18"/>
  <c r="W47" i="18"/>
  <c r="W63" i="18"/>
  <c r="W79" i="18"/>
  <c r="W95" i="18"/>
  <c r="W16" i="18"/>
  <c r="W32" i="18"/>
  <c r="W48" i="18"/>
  <c r="W64" i="18"/>
  <c r="W88" i="18"/>
  <c r="W50" i="18"/>
  <c r="W66" i="18"/>
  <c r="W82" i="18"/>
  <c r="W3" i="18"/>
  <c r="W27" i="18"/>
  <c r="W51" i="18"/>
  <c r="W75" i="18"/>
  <c r="W99" i="18"/>
  <c r="W20" i="18"/>
  <c r="W36" i="18"/>
  <c r="W60" i="18"/>
  <c r="W84" i="18"/>
  <c r="W6" i="18"/>
  <c r="W14" i="18"/>
  <c r="W22" i="18"/>
  <c r="W30" i="18"/>
  <c r="W38" i="18"/>
  <c r="W46" i="18"/>
  <c r="W54" i="18"/>
  <c r="W62" i="18"/>
  <c r="W70" i="18"/>
  <c r="W78" i="18"/>
  <c r="W86" i="18"/>
  <c r="W94" i="18"/>
  <c r="W7" i="18"/>
  <c r="W23" i="18"/>
  <c r="W39" i="18"/>
  <c r="W55" i="18"/>
  <c r="W71" i="18"/>
  <c r="W87" i="18"/>
  <c r="W8" i="18"/>
  <c r="W24" i="18"/>
  <c r="W40" i="18"/>
  <c r="W56" i="18"/>
  <c r="W72" i="18"/>
  <c r="W80" i="18"/>
  <c r="W96" i="18"/>
  <c r="W90" i="18"/>
  <c r="W11" i="18"/>
  <c r="W35" i="18"/>
  <c r="W59" i="18"/>
  <c r="W83" i="18"/>
  <c r="W4" i="18"/>
  <c r="W28" i="18"/>
  <c r="W52" i="18"/>
  <c r="W76" i="18"/>
  <c r="W100" i="18"/>
  <c r="W9" i="18"/>
  <c r="W17" i="18"/>
  <c r="W25" i="18"/>
  <c r="W33" i="18"/>
  <c r="W41" i="18"/>
  <c r="W49" i="18"/>
  <c r="W57" i="18"/>
  <c r="W65" i="18"/>
  <c r="W73" i="18"/>
  <c r="W81" i="18"/>
  <c r="W89" i="18"/>
  <c r="W97" i="18"/>
  <c r="W10" i="18"/>
  <c r="W18" i="18"/>
  <c r="W26" i="18"/>
  <c r="W34" i="18"/>
  <c r="W42" i="18"/>
  <c r="W58" i="18"/>
  <c r="W74" i="18"/>
  <c r="W98" i="18"/>
  <c r="W19" i="18"/>
  <c r="W43" i="18"/>
  <c r="W67" i="18"/>
  <c r="W91" i="18"/>
  <c r="W12" i="18"/>
  <c r="W44" i="18"/>
  <c r="W68" i="18"/>
  <c r="W92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Q2" i="18" l="1"/>
  <c r="Q3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39" i="18"/>
  <c r="Q63" i="18"/>
  <c r="Q16" i="18"/>
  <c r="Q48" i="18"/>
  <c r="Q72" i="18"/>
  <c r="Q9" i="18"/>
  <c r="Q49" i="18"/>
  <c r="Q81" i="18"/>
  <c r="Q91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15" i="18"/>
  <c r="Q31" i="18"/>
  <c r="Q47" i="18"/>
  <c r="Q71" i="18"/>
  <c r="Q95" i="18"/>
  <c r="Q32" i="18"/>
  <c r="Q64" i="18"/>
  <c r="Q88" i="18"/>
  <c r="Q25" i="18"/>
  <c r="Q41" i="18"/>
  <c r="Q73" i="18"/>
  <c r="Q75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23" i="18"/>
  <c r="Q55" i="18"/>
  <c r="Q87" i="18"/>
  <c r="Q24" i="18"/>
  <c r="Q40" i="18"/>
  <c r="Q56" i="18"/>
  <c r="Q80" i="18"/>
  <c r="Q96" i="18"/>
  <c r="Q33" i="18"/>
  <c r="Q65" i="18"/>
  <c r="Q89" i="18"/>
  <c r="Q83" i="18"/>
  <c r="Q79" i="18"/>
  <c r="Q17" i="18"/>
  <c r="Q57" i="18"/>
  <c r="Q97" i="18"/>
  <c r="Q8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11" i="18"/>
  <c r="Q19" i="18"/>
  <c r="Q27" i="18"/>
  <c r="Q35" i="18"/>
  <c r="Q43" i="18"/>
  <c r="Q51" i="18"/>
  <c r="Q59" i="18"/>
  <c r="Q67" i="18"/>
  <c r="Q99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14" i="18" l="1"/>
  <c r="P14" i="18"/>
  <c r="Y14" i="18" s="1"/>
  <c r="P3" i="18"/>
  <c r="Y3" i="18" s="1"/>
  <c r="X14" i="18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X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X33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X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92" i="18" l="1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<sst xmlns="http://schemas.openxmlformats.org/spreadsheetml/2006/main" count="1062" uniqueCount="312">
  <si>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</si>
  <si>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</si>
  <si>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</si>
  <si>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</si>
  <si>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</si>
  <si>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</si>
  <si>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</si>
  <si>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</si>
  <si>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</si>
  <si>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</si>
  <si>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</si>
  <si>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</si>
  <si>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</si>
  <si>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</si>
  <si>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</si>
  <si>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</si>
  <si>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</si>
  <si>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</si>
  <si>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</si>
  <si>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</si>
  <si>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</si>
  <si>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</si>
  <si>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</si>
  <si>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</si>
  <si>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</si>
  <si>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</si>
  <si>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</si>
  <si>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</si>
  <si>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</si>
  <si>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</si>
  <si>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</si>
  <si>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</si>
  <si>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</si>
  <si>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</si>
  <si>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</si>
  <si>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</si>
  <si>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</si>
  <si>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</si>
  <si>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</si>
  <si>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</si>
  <si>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</si>
  <si>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</si>
  <si>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</si>
  <si>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</si>
  <si>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</si>
  <si>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</si>
  <si>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</si>
  <si>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</si>
  <si>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</si>
  <si>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</si>
  <si>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</si>
  <si>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</si>
  <si>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</si>
  <si>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</si>
  <si>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</si>
  <si>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</si>
  <si>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</si>
  <si>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</si>
  <si>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</si>
  <si>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</si>
  <si>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</si>
  <si>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</si>
  <si>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</si>
  <si>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</si>
  <si>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</si>
  <si>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</si>
  <si>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</si>
  <si>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</si>
  <si>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</si>
  <si>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</si>
  <si>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</si>
  <si>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</si>
  <si>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</si>
  <si>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</si>
  <si>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</si>
  <si>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</si>
  <si>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</si>
  <si>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</si>
  <si>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</si>
  <si>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</si>
  <si>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</si>
  <si>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</si>
  <si>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</si>
  <si>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</si>
  <si>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</si>
  <si>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</si>
  <si>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</si>
  <si>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</si>
  <si>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</si>
  <si>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</si>
  <si>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</si>
  <si>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</si>
  <si>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</si>
  <si>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</si>
  <si>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</si>
  <si>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</si>
  <si>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</si>
  <si>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</si>
  <si>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</si>
  <si>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</si>
  <si>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</si>
  <si>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</si>
  <si>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</si>
  <si>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</si>
  <si>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</si>
  <si>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</si>
  <si>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</si>
  <si>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</si>
  <si>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</si>
  <si>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</si>
  <si>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</si>
  <si>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</si>
  <si>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</si>
  <si>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</si>
  <si>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</si>
  <si>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</si>
  <si>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</si>
  <si>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</si>
  <si>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</si>
  <si>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試験種類</t>
    <rPh sb="0" eb="2">
      <t>シケン</t>
    </rPh>
    <rPh sb="2" eb="4">
      <t>シュルイ</t>
    </rPh>
    <phoneticPr fontId="1"/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</si>
  <si>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</si>
  <si>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</si>
  <si>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</si>
  <si>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</si>
  <si>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</si>
  <si>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</si>
  <si>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</si>
  <si>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</si>
  <si>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</si>
  <si>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</si>
  <si>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</si>
  <si>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</si>
  <si>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</si>
  <si>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</si>
  <si>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</si>
  <si>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</si>
  <si>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</si>
  <si>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</si>
  <si>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</si>
  <si>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</si>
  <si>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</si>
  <si>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</si>
  <si>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</si>
  <si>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</si>
  <si>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</si>
  <si>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</si>
  <si>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</si>
  <si>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</si>
  <si>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</si>
  <si>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</si>
  <si>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</si>
  <si>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</si>
  <si>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</si>
  <si>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</si>
  <si>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</si>
  <si>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</si>
  <si>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</si>
  <si>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</si>
  <si>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</si>
  <si>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</si>
  <si>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</si>
  <si>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</si>
  <si>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</si>
  <si>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</si>
  <si>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</si>
  <si>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</si>
  <si>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</si>
  <si>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</si>
  <si>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</si>
  <si>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</si>
  <si>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</si>
  <si>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</si>
  <si>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</si>
  <si>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</si>
  <si>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</si>
  <si>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</si>
  <si>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</si>
  <si>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</si>
  <si>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</si>
  <si>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</si>
  <si>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</si>
  <si>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</si>
  <si>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</si>
  <si>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</si>
  <si>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</si>
  <si>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</si>
  <si>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</si>
  <si>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</si>
  <si>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</si>
  <si>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</si>
  <si>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</si>
  <si>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</si>
  <si>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</si>
  <si>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</si>
  <si>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</si>
  <si>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</si>
  <si>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</si>
  <si>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</si>
  <si>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</si>
  <si>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</si>
  <si>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</si>
  <si>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</si>
  <si>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</si>
  <si>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</si>
  <si>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</si>
  <si>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</si>
  <si>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</si>
  <si>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</si>
  <si>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</si>
  <si>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</si>
  <si>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</si>
  <si>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</si>
  <si>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</si>
  <si>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</si>
  <si>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</si>
  <si>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</si>
  <si>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</si>
  <si>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</si>
  <si>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</si>
  <si>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</si>
  <si>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</si>
  <si>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</si>
  <si>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</si>
  <si>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</si>
  <si>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</si>
  <si>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</si>
  <si>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</si>
  <si>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</si>
  <si>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</si>
  <si>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</si>
  <si>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</si>
  <si>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</si>
  <si>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</si>
  <si>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</si>
  <si>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</si>
  <si>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</si>
  <si>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</si>
  <si>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</si>
  <si>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</si>
  <si>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</si>
  <si>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</si>
  <si>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</si>
  <si>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</si>
  <si>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</si>
  <si>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</si>
  <si>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</si>
  <si>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</si>
  <si>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</si>
  <si>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</si>
  <si>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</si>
  <si>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</si>
  <si>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</si>
  <si>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</si>
  <si>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</si>
  <si>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</si>
  <si>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</si>
  <si>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</si>
  <si>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</si>
  <si>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</si>
  <si>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</si>
  <si>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</si>
  <si>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</si>
  <si>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</si>
  <si>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</si>
  <si>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</si>
  <si>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</si>
  <si>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</si>
  <si>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</si>
  <si>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</si>
  <si>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</si>
  <si>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</si>
  <si>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</si>
  <si>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</si>
  <si>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</si>
  <si>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</si>
  <si>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</si>
  <si>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</si>
  <si>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</si>
  <si>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</si>
  <si>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</si>
  <si>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</si>
  <si>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</si>
  <si>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</si>
  <si>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</si>
  <si>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</si>
  <si>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</si>
  <si>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</si>
  <si>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</si>
  <si>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</si>
  <si>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</si>
  <si>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助産師</t>
    <rPh sb="0" eb="3">
      <t>ジョサンシ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</si>
  <si>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</si>
  <si>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</si>
  <si>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</si>
  <si>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</si>
  <si>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</si>
  <si>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</si>
  <si>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</si>
  <si>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</si>
  <si>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</si>
  <si>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</si>
  <si>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</si>
  <si>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</si>
  <si>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</si>
  <si>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</si>
  <si>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</si>
  <si>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</si>
  <si>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</si>
  <si>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</si>
  <si>
    <t>職員採用選考（専任教員）</t>
    <rPh sb="0" eb="2">
      <t>ショクイン</t>
    </rPh>
    <rPh sb="2" eb="4">
      <t>サイヨウ</t>
    </rPh>
    <rPh sb="4" eb="6">
      <t>センコウ</t>
    </rPh>
    <rPh sb="7" eb="11">
      <t>センニンキョウイン</t>
    </rPh>
    <phoneticPr fontId="1"/>
  </si>
  <si>
    <t>職員採用選考（専任教員）</t>
    <rPh sb="0" eb="2">
      <t>ショクイン</t>
    </rPh>
    <rPh sb="2" eb="4">
      <t>サイヨウ</t>
    </rPh>
    <rPh sb="4" eb="6">
      <t>センコウ</t>
    </rPh>
    <rPh sb="7" eb="9">
      <t>センニン</t>
    </rPh>
    <rPh sb="9" eb="11">
      <t>キョウイン</t>
    </rPh>
    <phoneticPr fontId="1"/>
  </si>
  <si>
    <t>普通運転免許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</si>
</sst>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中学２年生の途中で転校した場合の入力例です。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85725</xdr:rowOff>
    </xdr:from>
    <xdr:to>
      <xdr:col>31</xdr:col>
      <xdr:colOff>285750</xdr:colOff>
      <xdr:row>18</xdr:row>
      <xdr:rowOff>66675</xdr:rowOff>
    </xdr:to>
    <xdr:sp macro="" textlink="">
      <xdr:nvSpPr>
        <xdr:cNvPr id="5" name="角丸四角形吹き出し 4"/>
        <xdr:cNvSpPr/>
      </xdr:nvSpPr>
      <xdr:spPr>
        <a:xfrm>
          <a:off x="15011400" y="13525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0</xdr:rowOff>
    </xdr:from>
    <xdr:to>
      <xdr:col>28</xdr:col>
      <xdr:colOff>473323</xdr:colOff>
      <xdr:row>8</xdr:row>
      <xdr:rowOff>88471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30400" y="723900"/>
          <a:ext cx="701923" cy="81237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114301</xdr:rowOff>
    </xdr:from>
    <xdr:to>
      <xdr:col>3</xdr:col>
      <xdr:colOff>0</xdr:colOff>
      <xdr:row>7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3648075" y="476251"/>
          <a:ext cx="1743075" cy="914399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28576</xdr:rowOff>
    </xdr:from>
    <xdr:to>
      <xdr:col>3</xdr:col>
      <xdr:colOff>714375</xdr:colOff>
      <xdr:row>5</xdr:row>
      <xdr:rowOff>90488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>
          <a:off x="5391150" y="933451"/>
          <a:ext cx="714375" cy="61912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704851</xdr:colOff>
      <xdr:row>20</xdr:row>
      <xdr:rowOff>142875</xdr:rowOff>
    </xdr:to>
    <xdr:sp macro="" textlink="">
      <xdr:nvSpPr>
        <xdr:cNvPr id="27" name="角丸四角形吹き出し 26"/>
        <xdr:cNvSpPr/>
      </xdr:nvSpPr>
      <xdr:spPr>
        <a:xfrm>
          <a:off x="10220325" y="2590801"/>
          <a:ext cx="2047876" cy="11715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2022/03/31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※10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日採用を希望される方も同様です。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478888</xdr:colOff>
      <xdr:row>14</xdr:row>
      <xdr:rowOff>9525</xdr:rowOff>
    </xdr:from>
    <xdr:to>
      <xdr:col>8</xdr:col>
      <xdr:colOff>419100</xdr:colOff>
      <xdr:row>15</xdr:row>
      <xdr:rowOff>80592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2042238" y="2543175"/>
          <a:ext cx="740312" cy="252042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8</xdr:row>
      <xdr:rowOff>0</xdr:rowOff>
    </xdr:from>
    <xdr:to>
      <xdr:col>3</xdr:col>
      <xdr:colOff>638174</xdr:colOff>
      <xdr:row>18</xdr:row>
      <xdr:rowOff>57150</xdr:rowOff>
    </xdr:to>
    <xdr:sp macro="" textlink="">
      <xdr:nvSpPr>
        <xdr:cNvPr id="14" name="角丸四角形吹き出し 13"/>
        <xdr:cNvSpPr/>
      </xdr:nvSpPr>
      <xdr:spPr>
        <a:xfrm>
          <a:off x="3590925" y="1447800"/>
          <a:ext cx="2438399" cy="1866900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看護師（</a:t>
          </a:r>
          <a:r>
            <a:rPr kumimoji="1" lang="en-US" altLang="ja-JP" sz="1100"/>
            <a:t>※</a:t>
          </a:r>
          <a:r>
            <a:rPr kumimoji="1" lang="ja-JP" altLang="en-US" sz="1100"/>
            <a:t>）あるいは専任教員として業務に従事した経験のうち、「看護教員業務」又は「師長以上の管理業務」に該当する経験は「専任教員等経験」を選択し、それ以外の経験は「看護師等経験」を選択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保健師、助産師も含みます。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824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A5" sqref="A5"/>
    </sheetView>
  </sheetViews>
  <sheetFormatPr defaultRowHeight="14.25"/>
  <cols>
    <col min="1" max="1" width="20.5" bestFit="1" customWidth="1"/>
    <col min="2" max="2" width="47.125" bestFit="1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254</v>
      </c>
      <c r="B1" s="2" t="s">
        <v>119</v>
      </c>
      <c r="D1" s="1" t="s">
        <v>156</v>
      </c>
      <c r="E1" s="2" t="s">
        <v>157</v>
      </c>
      <c r="I1" s="25">
        <f ca="1">MIN(I3)</f>
        <v>41759</v>
      </c>
      <c r="J1" s="25">
        <f ca="1">MIN(I4)</f>
        <v>39202</v>
      </c>
    </row>
    <row r="2" spans="1:10">
      <c r="A2" s="30"/>
      <c r="B2" s="32" t="s">
        <v>309</v>
      </c>
      <c r="D2" s="9" t="s">
        <v>311</v>
      </c>
      <c r="E2" s="10"/>
    </row>
    <row r="3" spans="1:10">
      <c r="D3" s="57" t="s">
        <v>299</v>
      </c>
      <c r="E3" s="31">
        <v>41730</v>
      </c>
      <c r="F3" s="25"/>
      <c r="I3" s="25">
        <f ca="1">IF(ISBLANK(E3),TODAY(),EOMONTH(E3,0))</f>
        <v>41759</v>
      </c>
    </row>
    <row r="4" spans="1:10">
      <c r="A4" s="1" t="s">
        <v>120</v>
      </c>
      <c r="B4" s="2" t="s">
        <v>121</v>
      </c>
      <c r="D4" s="57" t="s">
        <v>287</v>
      </c>
      <c r="E4" s="31">
        <v>39173</v>
      </c>
      <c r="F4" s="25"/>
      <c r="I4" s="25">
        <f t="shared" ref="I4:I6" ca="1" si="0">IF(ISBLANK(E4),TODAY(),EOMONTH(E4,0))</f>
        <v>39202</v>
      </c>
    </row>
    <row r="5" spans="1:10">
      <c r="A5" s="4"/>
      <c r="B5" s="3"/>
      <c r="D5" s="33" t="s">
        <v>288</v>
      </c>
      <c r="E5" s="31"/>
      <c r="F5" s="25"/>
      <c r="I5" s="25">
        <f t="shared" ca="1" si="0"/>
        <v>44340</v>
      </c>
    </row>
    <row r="6" spans="1:10">
      <c r="D6" s="33" t="s">
        <v>289</v>
      </c>
      <c r="E6" s="31"/>
      <c r="I6" s="25">
        <f t="shared" ca="1" si="0"/>
        <v>44340</v>
      </c>
    </row>
    <row r="7" spans="1:10">
      <c r="A7" s="1" t="s">
        <v>122</v>
      </c>
      <c r="B7" s="2" t="s">
        <v>123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124</v>
      </c>
      <c r="B10" s="2" t="s">
        <v>125</v>
      </c>
      <c r="D10" s="33"/>
      <c r="E10" s="31"/>
    </row>
    <row r="11" spans="1:10">
      <c r="A11" s="4"/>
      <c r="B11" s="11"/>
      <c r="D11" s="34"/>
      <c r="E11" s="35"/>
    </row>
  </sheetData>
  <sheetProtection algorithmName="SHA-512" hashValue="msRSUBHbyoKSkjFN16iYnwkVFwMKbJfcAHB6oxsf0WZF8b7SnSmp4PBdzSm2Rzi/ZkzXahHeMig80+lUJQ1mZw==" saltValue="CHHYkLlDQH/jj3EXP+v2ww==" spinCount="100000" sheet="1" objects="1" scenarios="1" selectLockedCells="1"/>
  <phoneticPr fontId="1"/>
  <conditionalFormatting sqref="E2:E11">
    <cfRule type="expression" dxfId="46" priority="2">
      <formula>$D2="－"</formula>
    </cfRule>
    <cfRule type="expression" dxfId="45" priority="4">
      <formula>AND(NOT(ISBLANK($D2)),$D2&lt;&gt;"－",ISBLANK(E2))</formula>
    </cfRule>
  </conditionalFormatting>
  <conditionalFormatting sqref="D3:E5">
    <cfRule type="expression" dxfId="44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14" width="40.87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8" width="40.87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H18" sqref="H18"/>
    </sheetView>
  </sheetViews>
  <sheetFormatPr defaultRowHeight="14.25"/>
  <cols>
    <col min="11" max="11" width="10.5" bestFit="1" customWidth="1"/>
  </cols>
  <sheetData>
    <row r="1" spans="1:17">
      <c r="A1" t="s">
        <v>134</v>
      </c>
      <c r="F1" t="s">
        <v>139</v>
      </c>
      <c r="G1">
        <v>3</v>
      </c>
      <c r="H1" t="s">
        <v>256</v>
      </c>
      <c r="I1">
        <v>1</v>
      </c>
      <c r="K1" s="36">
        <v>44651</v>
      </c>
      <c r="M1" t="s">
        <v>282</v>
      </c>
      <c r="N1">
        <v>0</v>
      </c>
      <c r="P1" t="s">
        <v>294</v>
      </c>
      <c r="Q1">
        <v>1</v>
      </c>
    </row>
    <row r="2" spans="1:17">
      <c r="A2" t="s">
        <v>135</v>
      </c>
      <c r="F2" t="s">
        <v>140</v>
      </c>
      <c r="G2">
        <v>2</v>
      </c>
      <c r="H2" t="s">
        <v>153</v>
      </c>
      <c r="I2">
        <v>1</v>
      </c>
      <c r="M2" t="s">
        <v>283</v>
      </c>
      <c r="N2">
        <v>0</v>
      </c>
      <c r="P2" t="s">
        <v>295</v>
      </c>
      <c r="Q2">
        <v>1</v>
      </c>
    </row>
    <row r="3" spans="1:17">
      <c r="F3" t="s">
        <v>141</v>
      </c>
      <c r="G3">
        <v>3</v>
      </c>
      <c r="H3" t="s">
        <v>154</v>
      </c>
      <c r="I3">
        <v>0.75</v>
      </c>
      <c r="M3" t="s">
        <v>291</v>
      </c>
      <c r="N3">
        <v>1</v>
      </c>
      <c r="P3" t="s">
        <v>296</v>
      </c>
      <c r="Q3">
        <v>1</v>
      </c>
    </row>
    <row r="4" spans="1:17">
      <c r="F4" t="s">
        <v>142</v>
      </c>
      <c r="G4">
        <v>1</v>
      </c>
      <c r="H4" t="s">
        <v>259</v>
      </c>
      <c r="I4">
        <v>0</v>
      </c>
      <c r="M4" t="s">
        <v>293</v>
      </c>
      <c r="N4">
        <v>1</v>
      </c>
      <c r="P4" t="s">
        <v>297</v>
      </c>
      <c r="Q4">
        <v>1</v>
      </c>
    </row>
    <row r="5" spans="1:17">
      <c r="F5" t="s">
        <v>143</v>
      </c>
      <c r="G5">
        <v>1</v>
      </c>
      <c r="H5" t="s">
        <v>252</v>
      </c>
      <c r="I5">
        <v>0</v>
      </c>
      <c r="M5" t="s">
        <v>307</v>
      </c>
      <c r="N5">
        <v>0</v>
      </c>
      <c r="P5" t="s">
        <v>298</v>
      </c>
      <c r="Q5">
        <v>1</v>
      </c>
    </row>
    <row r="6" spans="1:17">
      <c r="F6" t="s">
        <v>144</v>
      </c>
      <c r="G6">
        <v>2</v>
      </c>
      <c r="H6" t="s">
        <v>155</v>
      </c>
      <c r="I6">
        <v>1</v>
      </c>
      <c r="M6" t="s">
        <v>273</v>
      </c>
      <c r="N6">
        <v>0</v>
      </c>
    </row>
    <row r="7" spans="1:17">
      <c r="F7" t="s">
        <v>145</v>
      </c>
      <c r="G7">
        <v>3</v>
      </c>
      <c r="H7" t="s">
        <v>253</v>
      </c>
      <c r="I7">
        <v>0</v>
      </c>
    </row>
    <row r="8" spans="1:17">
      <c r="F8" t="s">
        <v>146</v>
      </c>
      <c r="G8">
        <v>4</v>
      </c>
    </row>
    <row r="9" spans="1:17">
      <c r="F9" t="s">
        <v>147</v>
      </c>
      <c r="G9">
        <v>1</v>
      </c>
    </row>
    <row r="10" spans="1:17">
      <c r="F10" t="s">
        <v>148</v>
      </c>
      <c r="G10">
        <v>6</v>
      </c>
    </row>
    <row r="11" spans="1:17">
      <c r="F11" t="s">
        <v>149</v>
      </c>
      <c r="G11">
        <v>3</v>
      </c>
    </row>
    <row r="12" spans="1:17">
      <c r="F12" t="s">
        <v>150</v>
      </c>
      <c r="G12">
        <v>2</v>
      </c>
    </row>
    <row r="13" spans="1:17">
      <c r="F13" t="s">
        <v>151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/>
  </sheetViews>
  <sheetFormatPr defaultColWidth="8.75" defaultRowHeight="14.25"/>
  <cols>
    <col min="1" max="1" width="20.5" style="7" bestFit="1" customWidth="1"/>
    <col min="2" max="2" width="36.125" style="7" bestFit="1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254</v>
      </c>
      <c r="B1" s="15" t="s">
        <v>119</v>
      </c>
      <c r="D1" s="14" t="s">
        <v>156</v>
      </c>
      <c r="E1" s="15" t="s">
        <v>157</v>
      </c>
    </row>
    <row r="2" spans="1:5">
      <c r="A2" s="37"/>
      <c r="B2" s="16" t="s">
        <v>310</v>
      </c>
      <c r="D2" s="17" t="s">
        <v>278</v>
      </c>
      <c r="E2" s="18"/>
    </row>
    <row r="3" spans="1:5">
      <c r="D3" s="17" t="s">
        <v>287</v>
      </c>
      <c r="E3" s="18">
        <v>38443</v>
      </c>
    </row>
    <row r="4" spans="1:5">
      <c r="A4" s="14" t="s">
        <v>120</v>
      </c>
      <c r="B4" s="15" t="s">
        <v>121</v>
      </c>
      <c r="D4" s="17" t="s">
        <v>278</v>
      </c>
      <c r="E4" s="18"/>
    </row>
    <row r="5" spans="1:5">
      <c r="A5" s="21" t="s">
        <v>212</v>
      </c>
      <c r="B5" s="16" t="s">
        <v>213</v>
      </c>
      <c r="D5" s="17" t="s">
        <v>290</v>
      </c>
      <c r="E5" s="44">
        <v>38808</v>
      </c>
    </row>
    <row r="6" spans="1:5">
      <c r="D6" s="19"/>
      <c r="E6" s="20"/>
    </row>
    <row r="7" spans="1:5">
      <c r="A7" s="14" t="s">
        <v>122</v>
      </c>
      <c r="B7" s="15" t="s">
        <v>123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124</v>
      </c>
      <c r="B10" s="15" t="s">
        <v>125</v>
      </c>
      <c r="D10" s="19"/>
      <c r="E10" s="20"/>
    </row>
    <row r="11" spans="1:5">
      <c r="A11" s="21" t="s">
        <v>135</v>
      </c>
      <c r="B11" s="22">
        <v>30590</v>
      </c>
      <c r="D11" s="23"/>
      <c r="E11" s="24"/>
    </row>
  </sheetData>
  <sheetProtection algorithmName="SHA-512" hashValue="yNUKMtBPQEcF5fxNFi19ge1owvHHv1SEabJri9SrC+Wq8vHCI4eoH+6ALNZpqgZshjM+Al+46O2sgvYNzAUOMQ==" saltValue="QLbA0t8ZZ6aWX3e6177azA==" spinCount="100000" sheet="1" objects="1" scenarios="1" selectLockedCells="1" selectUnlockedCells="1"/>
  <phoneticPr fontId="1"/>
  <conditionalFormatting sqref="E2">
    <cfRule type="expression" dxfId="43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75" defaultRowHeight="14.25"/>
  <cols>
    <col min="1" max="1" width="4.375" style="7" bestFit="1" customWidth="1"/>
    <col min="2" max="5" width="35.75" style="7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 t="str">
        <f>IF(ISBLANK(B2),"",ROW()-1)</f>
        <v/>
      </c>
      <c r="B2" s="5"/>
      <c r="C2" s="7" t="s">
        <v>139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2" priority="4">
      <formula>AND($A2&lt;&gt;"",ISBLANK(F2))</formula>
    </cfRule>
  </conditionalFormatting>
  <conditionalFormatting sqref="F3:G1048576">
    <cfRule type="expression" dxfId="41" priority="3">
      <formula>AND($A3&lt;&gt;"",VALUE($F3&amp;$G3)&lt;VALUE($H2&amp;$I2))</formula>
    </cfRule>
  </conditionalFormatting>
  <conditionalFormatting sqref="H2:I1048576">
    <cfRule type="expression" dxfId="40" priority="2">
      <formula>AND($A2&lt;&gt;"",VALUE($F2&amp;$G2)&gt;VALUE($H2&amp;$I2))</formula>
    </cfRule>
  </conditionalFormatting>
  <conditionalFormatting sqref="D2:I1048576">
    <cfRule type="expression" dxfId="39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75" defaultRowHeight="14.25"/>
  <cols>
    <col min="1" max="1" width="4.37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>
        <f>IF(ISBLANK(B2),"",ROW()-1)</f>
        <v>1</v>
      </c>
      <c r="B2" s="26" t="s">
        <v>248</v>
      </c>
      <c r="C2" s="26" t="s">
        <v>139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139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141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146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146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8" priority="4">
      <formula>AND($A2&lt;&gt;"",ISBLANK(F2))</formula>
    </cfRule>
  </conditionalFormatting>
  <conditionalFormatting sqref="F3:G1048576">
    <cfRule type="expression" dxfId="37" priority="3">
      <formula>AND($A3&lt;&gt;"",VALUE($F3&amp;$G3)&lt;VALUE($H2&amp;$I2))</formula>
    </cfRule>
  </conditionalFormatting>
  <conditionalFormatting sqref="H2:I1048576">
    <cfRule type="expression" dxfId="36" priority="2">
      <formula>AND($A2&lt;&gt;"",VALUE($F2&amp;$G2)&gt;VALUE($H2&amp;$I2))</formula>
    </cfRule>
  </conditionalFormatting>
  <conditionalFormatting sqref="D2:I1048576">
    <cfRule type="expression" dxfId="35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outlineLevelCol="1"/>
  <cols>
    <col min="1" max="1" width="4.375" style="7" bestFit="1" customWidth="1"/>
    <col min="2" max="3" width="35.75" style="38" customWidth="1"/>
    <col min="4" max="4" width="9.5" style="38" bestFit="1" customWidth="1"/>
    <col min="5" max="6" width="15.875" style="38" customWidth="1"/>
    <col min="7" max="7" width="42.5" style="38" customWidth="1"/>
    <col min="8" max="9" width="10.5" style="38" bestFit="1" customWidth="1"/>
    <col min="10" max="10" width="22.25" style="38" customWidth="1"/>
    <col min="11" max="11" width="18.375" style="29" hidden="1" customWidth="1" outlineLevel="1"/>
    <col min="12" max="12" width="9" hidden="1" customWidth="1" outlineLevel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136</v>
      </c>
      <c r="B1" s="38" t="s">
        <v>133</v>
      </c>
      <c r="C1" s="38" t="s">
        <v>264</v>
      </c>
      <c r="D1" s="38" t="s">
        <v>152</v>
      </c>
      <c r="E1" s="38" t="s">
        <v>274</v>
      </c>
      <c r="F1" s="38" t="s">
        <v>281</v>
      </c>
      <c r="G1" s="38" t="s">
        <v>275</v>
      </c>
      <c r="H1" s="38" t="s">
        <v>257</v>
      </c>
      <c r="I1" s="38" t="s">
        <v>258</v>
      </c>
      <c r="J1" s="38" t="s">
        <v>263</v>
      </c>
      <c r="K1" s="40"/>
      <c r="O1" t="s">
        <v>261</v>
      </c>
      <c r="P1" t="s">
        <v>262</v>
      </c>
      <c r="Q1" t="s">
        <v>293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291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272</v>
      </c>
      <c r="F2" s="39"/>
      <c r="G2" s="39"/>
      <c r="H2" s="56"/>
      <c r="I2" s="56"/>
      <c r="J2" s="39"/>
      <c r="K2" s="42" t="s">
        <v>291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IF(I2&gt;'入力シート（基本情報）'!$J$1,1,0)*IF(OR(E2=$W$1,E2=$Q$1),1,0)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IF(I3&gt;'入力シート（基本情報）'!$J$1,1,0)*IF(OR(E3=$W$1,E3=$Q$1),1,0)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IF(I4&gt;'入力シート（基本情報）'!$J$1,1,0)*IF(OR(E4=$W$1,E4=$Q$1),1,0)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292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IF(I5&gt;'入力シート（基本情報）'!$J$1,1,0)*IF(OR(E5=$W$1,E5=$Q$1),1,0)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IF(I6&gt;'入力シート（基本情報）'!$J$1,1,0)*IF(OR(E6=$W$1,E6=$Q$1),1,0)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IF(I7&gt;'入力シート（基本情報）'!$J$1,1,0)*IF(OR(E7=$W$1,E7=$Q$1),1,0)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IF(I8&gt;'入力シート（基本情報）'!$J$1,1,0)*IF(OR(E8=$W$1,E8=$Q$1),1,0)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IF(I9&gt;'入力シート（基本情報）'!$J$1,1,0)*IF(OR(E9=$W$1,E9=$Q$1),1,0)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IF(I10&gt;'入力シート（基本情報）'!$J$1,1,0)*IF(OR(E10=$W$1,E10=$Q$1),1,0)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IF(I11&gt;'入力シート（基本情報）'!$J$1,1,0)*IF(OR(E11=$W$1,E11=$Q$1),1,0)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IF(I12&gt;'入力シート（基本情報）'!$J$1,1,0)*IF(OR(E12=$W$1,E12=$Q$1),1,0)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IF(I13&gt;'入力シート（基本情報）'!$J$1,1,0)*IF(OR(E13=$W$1,E13=$Q$1),1,0)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IF(I14&gt;'入力シート（基本情報）'!$J$1,1,0)*IF(OR(E14=$W$1,E14=$Q$1),1,0)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IF(I15&gt;'入力シート（基本情報）'!$J$1,1,0)*IF(OR(E15=$W$1,E15=$Q$1),1,0)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IF(I16&gt;'入力シート（基本情報）'!$J$1,1,0)*IF(OR(E16=$W$1,E16=$Q$1),1,0)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IF(I17&gt;'入力シート（基本情報）'!$J$1,1,0)*IF(OR(E17=$W$1,E17=$Q$1),1,0)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IF(I18&gt;'入力シート（基本情報）'!$J$1,1,0)*IF(OR(E18=$W$1,E18=$Q$1),1,0)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IF(I19&gt;'入力シート（基本情報）'!$J$1,1,0)*IF(OR(E19=$W$1,E19=$Q$1),1,0)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IF(I20&gt;'入力シート（基本情報）'!$J$1,1,0)*IF(OR(E20=$W$1,E20=$Q$1),1,0)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IF(I21&gt;'入力シート（基本情報）'!$J$1,1,0)*IF(OR(E21=$W$1,E21=$Q$1),1,0)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IF(I22&gt;'入力シート（基本情報）'!$J$1,1,0)*IF(OR(E22=$W$1,E22=$Q$1),1,0)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IF(I23&gt;'入力シート（基本情報）'!$J$1,1,0)*IF(OR(E23=$W$1,E23=$Q$1),1,0)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IF(I24&gt;'入力シート（基本情報）'!$J$1,1,0)*IF(OR(E24=$W$1,E24=$Q$1),1,0)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IF(I25&gt;'入力シート（基本情報）'!$J$1,1,0)*IF(OR(E25=$W$1,E25=$Q$1),1,0)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IF(I26&gt;'入力シート（基本情報）'!$J$1,1,0)*IF(OR(E26=$W$1,E26=$Q$1),1,0)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IF(I27&gt;'入力シート（基本情報）'!$J$1,1,0)*IF(OR(E27=$W$1,E27=$Q$1),1,0)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IF(I28&gt;'入力シート（基本情報）'!$J$1,1,0)*IF(OR(E28=$W$1,E28=$Q$1),1,0)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IF(I29&gt;'入力シート（基本情報）'!$J$1,1,0)*IF(OR(E29=$W$1,E29=$Q$1),1,0)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IF(I30&gt;'入力シート（基本情報）'!$J$1,1,0)*IF(OR(E30=$W$1,E30=$Q$1),1,0)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IF(I31&gt;'入力シート（基本情報）'!$J$1,1,0)*IF(OR(E31=$W$1,E31=$Q$1),1,0)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IF(I32&gt;'入力シート（基本情報）'!$J$1,1,0)*IF(OR(E32=$W$1,E32=$Q$1),1,0)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IF(I33&gt;'入力シート（基本情報）'!$J$1,1,0)*IF(OR(E33=$W$1,E33=$Q$1),1,0)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IF(I34&gt;'入力シート（基本情報）'!$J$1,1,0)*IF(OR(E34=$W$1,E34=$Q$1),1,0)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IF(I35&gt;'入力シート（基本情報）'!$J$1,1,0)*IF(OR(E35=$W$1,E35=$Q$1),1,0)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IF(I36&gt;'入力シート（基本情報）'!$J$1,1,0)*IF(OR(E36=$W$1,E36=$Q$1),1,0)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IF(I37&gt;'入力シート（基本情報）'!$J$1,1,0)*IF(OR(E37=$W$1,E37=$Q$1),1,0)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IF(I38&gt;'入力シート（基本情報）'!$J$1,1,0)*IF(OR(E38=$W$1,E38=$Q$1),1,0)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IF(I39&gt;'入力シート（基本情報）'!$J$1,1,0)*IF(OR(E39=$W$1,E39=$Q$1),1,0)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IF(I40&gt;'入力シート（基本情報）'!$J$1,1,0)*IF(OR(E40=$W$1,E40=$Q$1),1,0)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IF(I41&gt;'入力シート（基本情報）'!$J$1,1,0)*IF(OR(E41=$W$1,E41=$Q$1),1,0)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IF(I42&gt;'入力シート（基本情報）'!$J$1,1,0)*IF(OR(E42=$W$1,E42=$Q$1),1,0)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IF(I43&gt;'入力シート（基本情報）'!$J$1,1,0)*IF(OR(E43=$W$1,E43=$Q$1),1,0)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IF(I44&gt;'入力シート（基本情報）'!$J$1,1,0)*IF(OR(E44=$W$1,E44=$Q$1),1,0)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IF(I45&gt;'入力シート（基本情報）'!$J$1,1,0)*IF(OR(E45=$W$1,E45=$Q$1),1,0)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IF(I46&gt;'入力シート（基本情報）'!$J$1,1,0)*IF(OR(E46=$W$1,E46=$Q$1),1,0)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IF(I47&gt;'入力シート（基本情報）'!$J$1,1,0)*IF(OR(E47=$W$1,E47=$Q$1),1,0)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IF(I48&gt;'入力シート（基本情報）'!$J$1,1,0)*IF(OR(E48=$W$1,E48=$Q$1),1,0)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IF(I49&gt;'入力シート（基本情報）'!$J$1,1,0)*IF(OR(E49=$W$1,E49=$Q$1),1,0)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IF(I50&gt;'入力シート（基本情報）'!$J$1,1,0)*IF(OR(E50=$W$1,E50=$Q$1),1,0)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IF(I51&gt;'入力シート（基本情報）'!$J$1,1,0)*IF(OR(E51=$W$1,E51=$Q$1),1,0)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IF(I52&gt;'入力シート（基本情報）'!$J$1,1,0)*IF(OR(E52=$W$1,E52=$Q$1),1,0)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IF(I53&gt;'入力シート（基本情報）'!$J$1,1,0)*IF(OR(E53=$W$1,E53=$Q$1),1,0)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IF(I54&gt;'入力シート（基本情報）'!$J$1,1,0)*IF(OR(E54=$W$1,E54=$Q$1),1,0)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IF(I55&gt;'入力シート（基本情報）'!$J$1,1,0)*IF(OR(E55=$W$1,E55=$Q$1),1,0)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IF(I56&gt;'入力シート（基本情報）'!$J$1,1,0)*IF(OR(E56=$W$1,E56=$Q$1),1,0)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IF(I57&gt;'入力シート（基本情報）'!$J$1,1,0)*IF(OR(E57=$W$1,E57=$Q$1),1,0)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IF(I58&gt;'入力シート（基本情報）'!$J$1,1,0)*IF(OR(E58=$W$1,E58=$Q$1),1,0)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IF(I59&gt;'入力シート（基本情報）'!$J$1,1,0)*IF(OR(E59=$W$1,E59=$Q$1),1,0)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IF(I60&gt;'入力シート（基本情報）'!$J$1,1,0)*IF(OR(E60=$W$1,E60=$Q$1),1,0)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IF(I61&gt;'入力シート（基本情報）'!$J$1,1,0)*IF(OR(E61=$W$1,E61=$Q$1),1,0)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IF(I62&gt;'入力シート（基本情報）'!$J$1,1,0)*IF(OR(E62=$W$1,E62=$Q$1),1,0)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IF(I63&gt;'入力シート（基本情報）'!$J$1,1,0)*IF(OR(E63=$W$1,E63=$Q$1),1,0)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IF(I64&gt;'入力シート（基本情報）'!$J$1,1,0)*IF(OR(E64=$W$1,E64=$Q$1),1,0)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IF(I65&gt;'入力シート（基本情報）'!$J$1,1,0)*IF(OR(E65=$W$1,E65=$Q$1),1,0)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IF(I66&gt;'入力シート（基本情報）'!$J$1,1,0)*IF(OR(E66=$W$1,E66=$Q$1),1,0)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IF(I67&gt;'入力シート（基本情報）'!$I$1,1,0)*IF(E67=Q$1,1,0)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IF(I67&gt;'入力シート（基本情報）'!$J$1,1,0)*IF(OR(E67=$W$1,E67=$Q$1),1,0)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IF(I68&gt;'入力シート（基本情報）'!$I$1,1,0)*IF(E68=Q$1,1,0)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IF(I68&gt;'入力シート（基本情報）'!$J$1,1,0)*IF(OR(E68=$W$1,E68=$Q$1),1,0)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IF(I69&gt;'入力シート（基本情報）'!$I$1,1,0)*IF(E69=Q$1,1,0)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IF(I69&gt;'入力シート（基本情報）'!$J$1,1,0)*IF(OR(E69=$W$1,E69=$Q$1),1,0)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IF(I70&gt;'入力シート（基本情報）'!$I$1,1,0)*IF(E70=Q$1,1,0)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IF(I70&gt;'入力シート（基本情報）'!$J$1,1,0)*IF(OR(E70=$W$1,E70=$Q$1),1,0)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IF(I71&gt;'入力シート（基本情報）'!$I$1,1,0)*IF(E71=Q$1,1,0)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IF(I71&gt;'入力シート（基本情報）'!$J$1,1,0)*IF(OR(E71=$W$1,E71=$Q$1),1,0)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IF(I72&gt;'入力シート（基本情報）'!$I$1,1,0)*IF(E72=Q$1,1,0)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IF(I72&gt;'入力シート（基本情報）'!$J$1,1,0)*IF(OR(E72=$W$1,E72=$Q$1),1,0)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IF(I73&gt;'入力シート（基本情報）'!$I$1,1,0)*IF(E73=Q$1,1,0)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IF(I73&gt;'入力シート（基本情報）'!$J$1,1,0)*IF(OR(E73=$W$1,E73=$Q$1),1,0)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IF(I74&gt;'入力シート（基本情報）'!$I$1,1,0)*IF(E74=Q$1,1,0)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IF(I74&gt;'入力シート（基本情報）'!$J$1,1,0)*IF(OR(E74=$W$1,E74=$Q$1),1,0)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IF(I75&gt;'入力シート（基本情報）'!$I$1,1,0)*IF(E75=Q$1,1,0)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IF(I75&gt;'入力シート（基本情報）'!$J$1,1,0)*IF(OR(E75=$W$1,E75=$Q$1),1,0)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IF(I76&gt;'入力シート（基本情報）'!$I$1,1,0)*IF(E76=Q$1,1,0)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IF(I76&gt;'入力シート（基本情報）'!$J$1,1,0)*IF(OR(E76=$W$1,E76=$Q$1),1,0)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IF(I77&gt;'入力シート（基本情報）'!$I$1,1,0)*IF(E77=Q$1,1,0)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IF(I77&gt;'入力シート（基本情報）'!$J$1,1,0)*IF(OR(E77=$W$1,E77=$Q$1),1,0)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IF(I78&gt;'入力シート（基本情報）'!$I$1,1,0)*IF(E78=Q$1,1,0)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IF(I78&gt;'入力シート（基本情報）'!$J$1,1,0)*IF(OR(E78=$W$1,E78=$Q$1),1,0)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IF(I79&gt;'入力シート（基本情報）'!$I$1,1,0)*IF(E79=Q$1,1,0)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IF(I79&gt;'入力シート（基本情報）'!$J$1,1,0)*IF(OR(E79=$W$1,E79=$Q$1),1,0)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IF(I80&gt;'入力シート（基本情報）'!$I$1,1,0)*IF(E80=Q$1,1,0)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IF(I80&gt;'入力シート（基本情報）'!$J$1,1,0)*IF(OR(E80=$W$1,E80=$Q$1),1,0)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IF(I81&gt;'入力シート（基本情報）'!$I$1,1,0)*IF(E81=Q$1,1,0)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IF(I81&gt;'入力シート（基本情報）'!$J$1,1,0)*IF(OR(E81=$W$1,E81=$Q$1),1,0)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IF(I82&gt;'入力シート（基本情報）'!$I$1,1,0)*IF(E82=Q$1,1,0)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IF(I82&gt;'入力シート（基本情報）'!$J$1,1,0)*IF(OR(E82=$W$1,E82=$Q$1),1,0)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IF(I83&gt;'入力シート（基本情報）'!$I$1,1,0)*IF(E83=Q$1,1,0)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IF(I83&gt;'入力シート（基本情報）'!$J$1,1,0)*IF(OR(E83=$W$1,E83=$Q$1),1,0)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IF(I84&gt;'入力シート（基本情報）'!$I$1,1,0)*IF(E84=Q$1,1,0)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IF(I84&gt;'入力シート（基本情報）'!$J$1,1,0)*IF(OR(E84=$W$1,E84=$Q$1),1,0)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IF(I85&gt;'入力シート（基本情報）'!$I$1,1,0)*IF(E85=Q$1,1,0)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IF(I85&gt;'入力シート（基本情報）'!$J$1,1,0)*IF(OR(E85=$W$1,E85=$Q$1),1,0)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IF(I86&gt;'入力シート（基本情報）'!$I$1,1,0)*IF(E86=Q$1,1,0)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IF(I86&gt;'入力シート（基本情報）'!$J$1,1,0)*IF(OR(E86=$W$1,E86=$Q$1),1,0)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IF(I87&gt;'入力シート（基本情報）'!$I$1,1,0)*IF(E87=Q$1,1,0)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IF(I87&gt;'入力シート（基本情報）'!$J$1,1,0)*IF(OR(E87=$W$1,E87=$Q$1),1,0)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IF(I88&gt;'入力シート（基本情報）'!$I$1,1,0)*IF(E88=Q$1,1,0)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IF(I88&gt;'入力シート（基本情報）'!$J$1,1,0)*IF(OR(E88=$W$1,E88=$Q$1),1,0)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IF(I89&gt;'入力シート（基本情報）'!$I$1,1,0)*IF(E89=Q$1,1,0)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IF(I89&gt;'入力シート（基本情報）'!$J$1,1,0)*IF(OR(E89=$W$1,E89=$Q$1),1,0)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IF(I90&gt;'入力シート（基本情報）'!$I$1,1,0)*IF(E90=Q$1,1,0)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IF(I90&gt;'入力シート（基本情報）'!$J$1,1,0)*IF(OR(E90=$W$1,E90=$Q$1),1,0)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IF(I91&gt;'入力シート（基本情報）'!$I$1,1,0)*IF(E91=Q$1,1,0)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IF(I91&gt;'入力シート（基本情報）'!$J$1,1,0)*IF(OR(E91=$W$1,E91=$Q$1),1,0)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IF(I92&gt;'入力シート（基本情報）'!$I$1,1,0)*IF(E92=Q$1,1,0)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IF(I92&gt;'入力シート（基本情報）'!$J$1,1,0)*IF(OR(E92=$W$1,E92=$Q$1),1,0)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IF(I93&gt;'入力シート（基本情報）'!$I$1,1,0)*IF(E93=Q$1,1,0)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IF(I93&gt;'入力シート（基本情報）'!$J$1,1,0)*IF(OR(E93=$W$1,E93=$Q$1),1,0)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IF(I94&gt;'入力シート（基本情報）'!$I$1,1,0)*IF(E94=Q$1,1,0)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IF(I94&gt;'入力シート（基本情報）'!$J$1,1,0)*IF(OR(E94=$W$1,E94=$Q$1),1,0)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IF(I95&gt;'入力シート（基本情報）'!$I$1,1,0)*IF(E95=Q$1,1,0)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IF(I95&gt;'入力シート（基本情報）'!$J$1,1,0)*IF(OR(E95=$W$1,E95=$Q$1),1,0)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IF(I96&gt;'入力シート（基本情報）'!$I$1,1,0)*IF(E96=Q$1,1,0)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IF(I96&gt;'入力シート（基本情報）'!$J$1,1,0)*IF(OR(E96=$W$1,E96=$Q$1),1,0)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IF(I97&gt;'入力シート（基本情報）'!$I$1,1,0)*IF(E97=Q$1,1,0)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IF(I97&gt;'入力シート（基本情報）'!$J$1,1,0)*IF(OR(E97=$W$1,E97=$Q$1),1,0)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IF(I98&gt;'入力シート（基本情報）'!$I$1,1,0)*IF(E98=Q$1,1,0)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IF(I98&gt;'入力シート（基本情報）'!$J$1,1,0)*IF(OR(E98=$W$1,E98=$Q$1),1,0)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IF(I99&gt;'入力シート（基本情報）'!$I$1,1,0)*IF(E99=Q$1,1,0)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IF(I99&gt;'入力シート（基本情報）'!$J$1,1,0)*IF(OR(E99=$W$1,E99=$Q$1),1,0)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IF(I100&gt;'入力シート（基本情報）'!$I$1,1,0)*IF(E100=Q$1,1,0)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IF(I100&gt;'入力シート（基本情報）'!$J$1,1,0)*IF(OR(E100=$W$1,E100=$Q$1),1,0)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IF(I101&gt;'入力シート（基本情報）'!$I$1,1,0)*IF(E101=Q$1,1,0)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IF(I101&gt;'入力シート（基本情報）'!$J$1,1,0)*IF(OR(E101=$W$1,E101=$Q$1),1,0)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algorithmName="SHA-512" hashValue="9Cu9wf/2SZOGjcdbZ/bs4NNDvTrvp6gn0+P1gfk/GKPAL8CfnzYUD1+zE5hwkYdKP+rNlwL4k4+dMQ/YzeYRdg==" saltValue="DZurefSW5vgfKayADJScSg==" spinCount="100000" sheet="1" objects="1" scenarios="1" selectLockedCells="1"/>
  <dataConsolidate/>
  <phoneticPr fontId="1"/>
  <conditionalFormatting sqref="H2:J1048576">
    <cfRule type="expression" dxfId="34" priority="22">
      <formula>AND($A2&lt;&gt;"",ISBLANK(H2))</formula>
    </cfRule>
  </conditionalFormatting>
  <conditionalFormatting sqref="D2">
    <cfRule type="expression" dxfId="33" priority="17">
      <formula>AND($D$2&lt;&gt;"高校２",$D$2&lt;&gt;"高校３")</formula>
    </cfRule>
  </conditionalFormatting>
  <conditionalFormatting sqref="J1:J1048576">
    <cfRule type="expression" dxfId="32" priority="10">
      <formula>AND(J1="休職等（３か月以上のもの）",O1*30+P1&lt;90)</formula>
    </cfRule>
    <cfRule type="expression" dxfId="31" priority="11">
      <formula>AND(NOT(ISBLANK(D1)),J1&lt;&gt;"正規課程",J1&lt;&gt;"休学、留年等",J1&lt;&gt;$J$1)</formula>
    </cfRule>
    <cfRule type="expression" dxfId="30" priority="12">
      <formula>AND(ISBLANK(D1),OR(J1="正規課程",J1="休学、留年等"))</formula>
    </cfRule>
  </conditionalFormatting>
  <conditionalFormatting sqref="H1:H1048576">
    <cfRule type="expression" dxfId="29" priority="16">
      <formula>AND($A1&gt;1,$A1&lt;101,I1048576+1&lt;&gt;H1)</formula>
    </cfRule>
  </conditionalFormatting>
  <conditionalFormatting sqref="I1:I1048576">
    <cfRule type="expression" dxfId="28" priority="15">
      <formula>AND($A1&gt;1,$A1&lt;101,H1&gt;I1)</formula>
    </cfRule>
  </conditionalFormatting>
  <conditionalFormatting sqref="D1:E1048576 G1:J1048576">
    <cfRule type="expression" dxfId="27" priority="13">
      <formula>AND($A1="",NOT(ISBLANK(D1)),ROW(D1)&lt;&gt;2)</formula>
    </cfRule>
  </conditionalFormatting>
  <conditionalFormatting sqref="E1:E1048576 C1:C1048576">
    <cfRule type="expression" dxfId="26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5" priority="8">
      <formula>AND(ISERROR($M1),ISERROR($N1))</formula>
    </cfRule>
  </conditionalFormatting>
  <conditionalFormatting sqref="X1:Y1">
    <cfRule type="expression" dxfId="24" priority="7">
      <formula>AND(ISERROR($M1),ISERROR($N1))</formula>
    </cfRule>
  </conditionalFormatting>
  <conditionalFormatting sqref="G1:G1048576">
    <cfRule type="expression" dxfId="23" priority="6">
      <formula>AND(OR(LEFT(E1,3)="その他",LEFT(F1,3)="その他",RIGHT(E1,2)="経験"),ISBLANK(G1))</formula>
    </cfRule>
  </conditionalFormatting>
  <conditionalFormatting sqref="D1:D1048576">
    <cfRule type="expression" dxfId="22" priority="5">
      <formula>AND($E1&lt;&gt;"学生",$A1&lt;&gt;"",$D1&lt;&gt;"学校区分")</formula>
    </cfRule>
  </conditionalFormatting>
  <conditionalFormatting sqref="F1:F1048576">
    <cfRule type="expression" dxfId="21" priority="1">
      <formula>AND(RIGHT($E1,3)="等経験",$A1&lt;&gt;"",ISBLANK($F1))</formula>
    </cfRule>
    <cfRule type="expression" dxfId="20" priority="4">
      <formula>AND(RIGHT($E1,3)&lt;&gt;"等経験",$A1&lt;&gt;"",$F1&lt;&gt;"業務内容")</formula>
    </cfRule>
  </conditionalFormatting>
  <conditionalFormatting sqref="K3 K6">
    <cfRule type="expression" dxfId="19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3" sqref="G23"/>
    </sheetView>
  </sheetViews>
  <sheetFormatPr defaultRowHeight="14.25" outlineLevelCol="1"/>
  <cols>
    <col min="1" max="1" width="4.375" style="7" bestFit="1" customWidth="1"/>
    <col min="2" max="2" width="35.75" style="7" customWidth="1"/>
    <col min="3" max="3" width="30.625" style="7" customWidth="1"/>
    <col min="4" max="4" width="9.5" style="7" bestFit="1" customWidth="1"/>
    <col min="5" max="6" width="15.875" style="45" customWidth="1"/>
    <col min="7" max="7" width="39.75" style="45" customWidth="1"/>
    <col min="8" max="9" width="10.5" style="7" bestFit="1" customWidth="1"/>
    <col min="10" max="10" width="22.25" style="45" customWidth="1"/>
    <col min="11" max="11" width="18.37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136</v>
      </c>
      <c r="B1" s="7" t="s">
        <v>133</v>
      </c>
      <c r="C1" s="7" t="s">
        <v>264</v>
      </c>
      <c r="D1" s="7" t="s">
        <v>152</v>
      </c>
      <c r="E1" s="45" t="s">
        <v>274</v>
      </c>
      <c r="F1" s="7" t="s">
        <v>281</v>
      </c>
      <c r="G1" s="45" t="s">
        <v>275</v>
      </c>
      <c r="H1" s="7" t="s">
        <v>257</v>
      </c>
      <c r="I1" s="7" t="s">
        <v>258</v>
      </c>
      <c r="J1" s="45" t="s">
        <v>263</v>
      </c>
      <c r="K1" s="46"/>
      <c r="O1" s="7" t="s">
        <v>261</v>
      </c>
      <c r="P1" s="7" t="s">
        <v>262</v>
      </c>
      <c r="Q1" s="7" t="s">
        <v>276</v>
      </c>
      <c r="R1" s="7">
        <f ca="1">SUM(U2:U101)</f>
        <v>92</v>
      </c>
      <c r="S1" s="7">
        <f ca="1">SUM(V2:V101)</f>
        <v>28</v>
      </c>
      <c r="T1" s="7">
        <f ca="1">R1+INT(S1/30)+IF(MOD(S1,30)=0,0,1)</f>
        <v>93</v>
      </c>
      <c r="W1" s="7" t="s">
        <v>277</v>
      </c>
      <c r="X1" s="7">
        <f>SUM(AA2:AA101)</f>
        <v>153</v>
      </c>
      <c r="Y1" s="7">
        <f>SUM(AB2:AB101)</f>
        <v>28</v>
      </c>
      <c r="Z1" s="7">
        <f>X1+INT(Y1/30)+IF(MOD(Y1,30)=0,0,1)</f>
        <v>154</v>
      </c>
    </row>
    <row r="2" spans="1:28">
      <c r="A2" s="7">
        <f>IF(ISBLANK(B2),"",ROW()-1)</f>
        <v>1</v>
      </c>
      <c r="B2" s="26" t="s">
        <v>279</v>
      </c>
      <c r="C2" s="26"/>
      <c r="D2" s="26" t="s">
        <v>141</v>
      </c>
      <c r="E2" s="47" t="s">
        <v>272</v>
      </c>
      <c r="F2" s="59"/>
      <c r="G2" s="48"/>
      <c r="H2" s="55">
        <v>35521</v>
      </c>
      <c r="I2" s="55">
        <v>36616</v>
      </c>
      <c r="J2" s="47" t="s">
        <v>155</v>
      </c>
      <c r="K2" s="42" t="s">
        <v>284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245</v>
      </c>
      <c r="C3" s="26"/>
      <c r="D3" s="58"/>
      <c r="E3" s="47" t="s">
        <v>245</v>
      </c>
      <c r="F3" s="59"/>
      <c r="G3" s="48" t="s">
        <v>244</v>
      </c>
      <c r="H3" s="55">
        <v>36617</v>
      </c>
      <c r="I3" s="55">
        <v>36981</v>
      </c>
      <c r="J3" s="47" t="s">
        <v>252</v>
      </c>
      <c r="K3" s="51">
        <f>Z1</f>
        <v>154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280</v>
      </c>
      <c r="C4" s="26"/>
      <c r="D4" s="26" t="s">
        <v>146</v>
      </c>
      <c r="E4" s="47" t="s">
        <v>272</v>
      </c>
      <c r="F4" s="59"/>
      <c r="G4" s="48"/>
      <c r="H4" s="55">
        <v>36982</v>
      </c>
      <c r="I4" s="55">
        <v>38442</v>
      </c>
      <c r="J4" s="47" t="s">
        <v>155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280</v>
      </c>
      <c r="C5" s="26"/>
      <c r="D5" s="26" t="s">
        <v>146</v>
      </c>
      <c r="E5" s="47" t="s">
        <v>272</v>
      </c>
      <c r="F5" s="59"/>
      <c r="G5" s="48" t="s">
        <v>308</v>
      </c>
      <c r="H5" s="55">
        <v>38443</v>
      </c>
      <c r="I5" s="55">
        <v>39172</v>
      </c>
      <c r="J5" s="47" t="s">
        <v>253</v>
      </c>
      <c r="K5" s="42" t="s">
        <v>285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260</v>
      </c>
      <c r="C6" s="26" t="s">
        <v>265</v>
      </c>
      <c r="D6" s="58"/>
      <c r="E6" s="47" t="s">
        <v>291</v>
      </c>
      <c r="F6" s="47" t="s">
        <v>294</v>
      </c>
      <c r="G6" s="54"/>
      <c r="H6" s="55">
        <v>39173</v>
      </c>
      <c r="I6" s="55">
        <v>40298</v>
      </c>
      <c r="J6" s="47" t="s">
        <v>255</v>
      </c>
      <c r="K6" s="51">
        <f ca="1">T1</f>
        <v>93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260</v>
      </c>
      <c r="C7" s="26" t="s">
        <v>265</v>
      </c>
      <c r="D7" s="58"/>
      <c r="E7" s="47" t="s">
        <v>273</v>
      </c>
      <c r="F7" s="59"/>
      <c r="G7" s="53" t="s">
        <v>302</v>
      </c>
      <c r="H7" s="55">
        <v>40299</v>
      </c>
      <c r="I7" s="55">
        <v>40999</v>
      </c>
      <c r="J7" s="47" t="s">
        <v>259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6" t="s">
        <v>265</v>
      </c>
      <c r="D8" s="58"/>
      <c r="E8" s="47" t="s">
        <v>291</v>
      </c>
      <c r="F8" s="60" t="s">
        <v>295</v>
      </c>
      <c r="G8" s="48" t="s">
        <v>300</v>
      </c>
      <c r="H8" s="55">
        <v>41000</v>
      </c>
      <c r="I8" s="55">
        <v>41729</v>
      </c>
      <c r="J8" s="47" t="s">
        <v>255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6" t="s">
        <v>266</v>
      </c>
      <c r="D9" s="58"/>
      <c r="E9" s="47" t="s">
        <v>293</v>
      </c>
      <c r="F9" s="47" t="s">
        <v>298</v>
      </c>
      <c r="G9" s="53" t="s">
        <v>303</v>
      </c>
      <c r="H9" s="55">
        <v>41730</v>
      </c>
      <c r="I9" s="55">
        <v>43097</v>
      </c>
      <c r="J9" s="47" t="s">
        <v>255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1</v>
      </c>
      <c r="R9" s="7">
        <f ca="1">IFERROR(VLOOKUP($F9,リスト用!$P:$Q,2,FALSE)*VLOOKUP($J9,リスト用!$H:$I,2,FALSE)*O9*Q9,0)</f>
        <v>44</v>
      </c>
      <c r="S9" s="7">
        <f ca="1">IFERROR(VLOOKUP($F9,リスト用!$P:$Q,2,FALSE)*VLOOKUP($J9,リスト用!$H:$I,2,FALSE)*P9*Q9,0)</f>
        <v>28</v>
      </c>
      <c r="U9" s="7">
        <f t="shared" ca="1" si="6"/>
        <v>44</v>
      </c>
      <c r="V9" s="7">
        <f t="shared" ca="1" si="7"/>
        <v>28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245</v>
      </c>
      <c r="C10" s="26"/>
      <c r="D10" s="58"/>
      <c r="E10" s="47" t="s">
        <v>245</v>
      </c>
      <c r="F10" s="59"/>
      <c r="G10" s="48"/>
      <c r="H10" s="55">
        <v>43098</v>
      </c>
      <c r="I10" s="55">
        <v>43103</v>
      </c>
      <c r="J10" s="47" t="s">
        <v>252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1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267</v>
      </c>
      <c r="C11" s="26" t="s">
        <v>268</v>
      </c>
      <c r="D11" s="58"/>
      <c r="E11" s="47" t="s">
        <v>307</v>
      </c>
      <c r="F11" s="59"/>
      <c r="G11" s="48" t="s">
        <v>286</v>
      </c>
      <c r="H11" s="55">
        <v>43104</v>
      </c>
      <c r="I11" s="55">
        <v>43159</v>
      </c>
      <c r="J11" s="47" t="s">
        <v>154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1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269</v>
      </c>
      <c r="C12" s="26"/>
      <c r="D12" s="58"/>
      <c r="E12" s="47" t="s">
        <v>245</v>
      </c>
      <c r="F12" s="59"/>
      <c r="G12" s="53"/>
      <c r="H12" s="55">
        <v>43160</v>
      </c>
      <c r="I12" s="55">
        <v>43190</v>
      </c>
      <c r="J12" s="47" t="s">
        <v>252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1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270</v>
      </c>
      <c r="C13" s="26" t="s">
        <v>271</v>
      </c>
      <c r="D13" s="58"/>
      <c r="E13" s="47" t="s">
        <v>293</v>
      </c>
      <c r="F13" s="47" t="s">
        <v>297</v>
      </c>
      <c r="G13" s="48" t="s">
        <v>301</v>
      </c>
      <c r="H13" s="55">
        <v>43191</v>
      </c>
      <c r="I13" s="55">
        <v>43921</v>
      </c>
      <c r="J13" s="47" t="s">
        <v>255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1</v>
      </c>
      <c r="R13" s="7">
        <f ca="1">IFERROR(VLOOKUP($F13,リスト用!$P:$Q,2,FALSE)*VLOOKUP($J13,リスト用!$H:$I,2,FALSE)*O13*Q13,0)</f>
        <v>24</v>
      </c>
      <c r="S13" s="7">
        <f ca="1">IFERROR(VLOOKUP($F13,リスト用!$P:$Q,2,FALSE)*VLOOKUP($J13,リスト用!$H:$I,2,FALSE)*P13*Q13,0)</f>
        <v>0</v>
      </c>
      <c r="U13" s="7">
        <f t="shared" ca="1" si="6"/>
        <v>24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304</v>
      </c>
      <c r="C14" s="26" t="s">
        <v>305</v>
      </c>
      <c r="E14" s="48" t="s">
        <v>291</v>
      </c>
      <c r="F14" s="48" t="s">
        <v>294</v>
      </c>
      <c r="G14" s="48" t="s">
        <v>306</v>
      </c>
      <c r="H14" s="55">
        <v>43922</v>
      </c>
      <c r="I14" s="55">
        <v>44651</v>
      </c>
      <c r="J14" s="48" t="s">
        <v>255</v>
      </c>
      <c r="L14" s="49"/>
      <c r="M14" s="50">
        <f t="shared" si="1"/>
        <v>43922</v>
      </c>
      <c r="N14" s="50">
        <f t="shared" si="2"/>
        <v>44651</v>
      </c>
      <c r="O14" s="7">
        <f t="shared" si="3"/>
        <v>24</v>
      </c>
      <c r="P14" s="7">
        <f t="shared" si="4"/>
        <v>0</v>
      </c>
      <c r="Q14" s="7">
        <f ca="1">IF(I14&gt;'入力シート（基本情報）'!$I$1,1,0)</f>
        <v>1</v>
      </c>
      <c r="R14" s="7">
        <f ca="1">IFERROR(VLOOKUP($F14,リスト用!$P:$Q,2,FALSE)*VLOOKUP($J14,リスト用!$H:$I,2,FALSE)*O14*Q14,0)</f>
        <v>24</v>
      </c>
      <c r="S14" s="7">
        <f ca="1">IFERROR(VLOOKUP($F14,リスト用!$P:$Q,2,FALSE)*VLOOKUP($J14,リスト用!$H:$I,2,FALSE)*P14*Q14,0)</f>
        <v>0</v>
      </c>
      <c r="U14" s="7">
        <f t="shared" ca="1" si="6"/>
        <v>24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24</v>
      </c>
      <c r="Y14" s="7">
        <f>IFERROR(VLOOKUP($E14,リスト用!$M:$N,2,FALSE)*VLOOKUP($J14,リスト用!$H:$I,2,FALSE)*P14*W14,0)</f>
        <v>0</v>
      </c>
      <c r="AA14" s="7">
        <f t="shared" si="8"/>
        <v>24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hfFpLMvWHZWTpSmc+WJ3AJlgRsXxFw3SL0Z4i+p1cM0JkeAc/C+ljojmlAcgdOverpyqkJLFsqxrqoeNBFHHLQ==" saltValue="SqcfFLhyRXqDLT7SQbZRFw==" spinCount="100000" sheet="1" objects="1" scenarios="1" selectLockedCells="1" selectUnlockedCells="1"/>
  <dataConsolidate/>
  <phoneticPr fontId="1"/>
  <conditionalFormatting sqref="H15:J1048576 J14">
    <cfRule type="expression" dxfId="16" priority="18">
      <formula>AND($A14&lt;&gt;"",ISBLANK(H14))</formula>
    </cfRule>
  </conditionalFormatting>
  <conditionalFormatting sqref="J1 J14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 H15:H1048576">
    <cfRule type="expression" dxfId="12" priority="15">
      <formula>AND($A1&gt;1,$A1&lt;101,I1048576+1&lt;&gt;H1)</formula>
    </cfRule>
  </conditionalFormatting>
  <conditionalFormatting sqref="I1 I15:I1048576">
    <cfRule type="expression" dxfId="11" priority="14">
      <formula>AND($A1&gt;1,$A1&lt;101,H1&gt;I1)</formula>
    </cfRule>
  </conditionalFormatting>
  <conditionalFormatting sqref="D1:E1 G1:J1 G15:J1048576 D14:E1048576 G14 J14">
    <cfRule type="expression" dxfId="10" priority="12">
      <formula>AND($A1="",NOT(ISBLANK(D1)))</formula>
    </cfRule>
  </conditionalFormatting>
  <conditionalFormatting sqref="E1 C1:C1048576 E14:E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 G14:G1048576">
    <cfRule type="expression" dxfId="6" priority="5">
      <formula>AND(OR(LEFT(E1,3)="その他",LEFT(F1,3)="その他"),ISBLANK(G1))</formula>
    </cfRule>
  </conditionalFormatting>
  <conditionalFormatting sqref="D1 D14:D1048576">
    <cfRule type="expression" dxfId="5" priority="4">
      <formula>AND($E1&lt;&gt;"学生",$A1&lt;&gt;"",$D1&lt;&gt;"学校区分")</formula>
    </cfRule>
  </conditionalFormatting>
  <conditionalFormatting sqref="F1 F15:F1048576">
    <cfRule type="expression" dxfId="4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 B1:B1048576 I15:I1048576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0.875" style="13" bestFit="1" customWidth="1"/>
    <col min="3" max="3" width="47.875" style="13" bestFit="1" customWidth="1"/>
    <col min="4" max="5" width="40.875" style="13" bestFit="1" customWidth="1"/>
    <col min="6" max="6" width="50.75" style="13" bestFit="1" customWidth="1"/>
    <col min="7" max="9" width="40.875" style="13" bestFit="1" customWidth="1"/>
    <col min="10" max="10" width="50.75" style="13" bestFit="1" customWidth="1"/>
    <col min="11" max="11" width="47.875" style="13" bestFit="1" customWidth="1"/>
    <col min="12" max="12" width="40.875" style="13" bestFit="1" customWidth="1"/>
    <col min="13" max="13" width="47.875" style="13" bestFit="1" customWidth="1"/>
    <col min="14" max="14" width="40.875" style="13" bestFit="1" customWidth="1"/>
    <col min="15" max="16" width="50.75" style="13" bestFit="1" customWidth="1"/>
    <col min="17" max="21" width="40.87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5" width="40.87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21" width="40.87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2021-05-12T01:34:21Z</cp:lastPrinted>
  <dcterms:created xsi:type="dcterms:W3CDTF">2019-07-04T06:25:57Z</dcterms:created>
  <dcterms:modified xsi:type="dcterms:W3CDTF">2021-05-24T01:26:14Z</dcterms:modified>
</cp:coreProperties>
</file>