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3_R7原稿\"/>
    </mc:Choice>
  </mc:AlternateContent>
  <bookViews>
    <workbookView xWindow="0" yWindow="0" windowWidth="20490" windowHeight="7755" tabRatio="861"/>
  </bookViews>
  <sheets>
    <sheet name="6(1)一般廃棄物処理状況" sheetId="85" r:id="rId1"/>
    <sheet name="6(2)下水普及率、6(3)廃棄物処理施設数" sheetId="86" r:id="rId2"/>
    <sheet name="6(4)自然公園の指定状況" sheetId="87" r:id="rId3"/>
    <sheet name="6(5)公害関係事業所設置数" sheetId="88" r:id="rId4"/>
  </sheets>
  <definedNames>
    <definedName name="_Order1" hidden="1">255</definedName>
    <definedName name="_xlnm.Print_Area" localSheetId="0">'6(1)一般廃棄物処理状況'!$A$1:$I$23</definedName>
    <definedName name="_xlnm.Print_Area" localSheetId="1">'6(2)下水普及率、6(3)廃棄物処理施設数'!$A$1:$H$41</definedName>
    <definedName name="_xlnm.Print_Area" localSheetId="2">'6(4)自然公園の指定状況'!$A$1:$N$47</definedName>
    <definedName name="_xlnm.Print_Area" localSheetId="3">'6(5)公害関係事業所設置数'!$A$1:$H$23</definedName>
    <definedName name="月報">"グラフ 1"</definedName>
  </definedNames>
  <calcPr calcId="162913" calcMode="manual"/>
</workbook>
</file>

<file path=xl/calcChain.xml><?xml version="1.0" encoding="utf-8"?>
<calcChain xmlns="http://schemas.openxmlformats.org/spreadsheetml/2006/main">
  <c r="E17" i="88" l="1"/>
  <c r="E16" i="88"/>
  <c r="C15" i="88"/>
  <c r="C14" i="88"/>
  <c r="C13" i="88"/>
  <c r="C16" i="88" s="1"/>
  <c r="C17" i="88" s="1"/>
  <c r="E12" i="88"/>
  <c r="C11" i="88"/>
  <c r="C10" i="88"/>
  <c r="C12" i="88" s="1"/>
  <c r="C9" i="88"/>
  <c r="C8" i="88"/>
  <c r="C7" i="88"/>
  <c r="C6" i="88"/>
  <c r="C5" i="88"/>
  <c r="F40" i="86"/>
  <c r="D40" i="86"/>
  <c r="H39" i="86"/>
  <c r="H40" i="86" s="1"/>
  <c r="G39" i="86"/>
  <c r="F39" i="86"/>
  <c r="D39" i="86"/>
  <c r="C39" i="86"/>
  <c r="C40" i="86" s="1"/>
  <c r="H35" i="86"/>
  <c r="G35" i="86"/>
  <c r="G40" i="86" s="1"/>
  <c r="F35" i="86"/>
  <c r="D35" i="86"/>
  <c r="C35" i="86"/>
  <c r="C19" i="85"/>
  <c r="H18" i="85"/>
  <c r="G18" i="85"/>
  <c r="F18" i="85"/>
  <c r="F19" i="85" s="1"/>
  <c r="E18" i="85"/>
  <c r="E19" i="85" s="1"/>
  <c r="D18" i="85"/>
  <c r="D19" i="85" s="1"/>
  <c r="C18" i="85"/>
  <c r="H17" i="85"/>
  <c r="H16" i="85"/>
  <c r="H15" i="85"/>
  <c r="F15" i="85"/>
  <c r="G14" i="85"/>
  <c r="G19" i="85" s="1"/>
  <c r="F14" i="85"/>
  <c r="E14" i="85"/>
  <c r="D14" i="85"/>
  <c r="C14" i="85"/>
  <c r="H9" i="85"/>
  <c r="H14" i="85" s="1"/>
  <c r="H7" i="85"/>
  <c r="H19" i="85" l="1"/>
  <c r="M36" i="87" l="1"/>
  <c r="M38" i="87" s="1"/>
  <c r="M28" i="87"/>
  <c r="I10" i="87" l="1"/>
  <c r="J10" i="87" s="1"/>
  <c r="I9" i="87"/>
  <c r="J9" i="87" s="1"/>
  <c r="I8" i="87"/>
  <c r="J8" i="87" s="1"/>
  <c r="I7" i="87"/>
  <c r="J7" i="87" s="1"/>
  <c r="I24" i="87"/>
  <c r="J24" i="87" s="1"/>
  <c r="I23" i="87"/>
  <c r="J23" i="87" s="1"/>
  <c r="I22" i="87"/>
  <c r="J22" i="87" s="1"/>
  <c r="I21" i="87"/>
  <c r="J21" i="87" s="1"/>
  <c r="I35" i="87"/>
  <c r="I34" i="87"/>
  <c r="J34" i="87" s="1"/>
  <c r="I33" i="87"/>
  <c r="J33" i="87" s="1"/>
  <c r="I32" i="87"/>
  <c r="I31" i="87"/>
  <c r="J31" i="87" s="1"/>
  <c r="I30" i="87"/>
  <c r="J30" i="87" s="1"/>
  <c r="J41" i="87"/>
  <c r="J40" i="87"/>
  <c r="H29" i="87"/>
  <c r="G29" i="87"/>
  <c r="F29" i="87"/>
  <c r="E29" i="87"/>
  <c r="D29" i="87"/>
  <c r="I28" i="87"/>
  <c r="H28" i="87"/>
  <c r="G28" i="87"/>
  <c r="F28" i="87"/>
  <c r="E28" i="87"/>
  <c r="D28" i="87"/>
  <c r="C28" i="87"/>
  <c r="C38" i="87" s="1"/>
  <c r="H39" i="87"/>
  <c r="G39" i="87"/>
  <c r="H37" i="87"/>
  <c r="G37" i="87"/>
  <c r="F37" i="87"/>
  <c r="E37" i="87"/>
  <c r="D37" i="87"/>
  <c r="D39" i="87" s="1"/>
  <c r="H36" i="87"/>
  <c r="H38" i="87" s="1"/>
  <c r="G36" i="87"/>
  <c r="G38" i="87" s="1"/>
  <c r="F36" i="87"/>
  <c r="E36" i="87"/>
  <c r="D36" i="87"/>
  <c r="D38" i="87" s="1"/>
  <c r="G17" i="86"/>
  <c r="F17" i="86"/>
  <c r="E17" i="86"/>
  <c r="C17" i="86"/>
  <c r="G13" i="86"/>
  <c r="F13" i="86"/>
  <c r="E13" i="86"/>
  <c r="C13" i="86"/>
  <c r="E18" i="86" l="1"/>
  <c r="H13" i="86"/>
  <c r="E39" i="87"/>
  <c r="F39" i="87"/>
  <c r="I36" i="87"/>
  <c r="J36" i="87" s="1"/>
  <c r="E38" i="87"/>
  <c r="F38" i="87"/>
  <c r="I29" i="87"/>
  <c r="J29" i="87" s="1"/>
  <c r="I37" i="87"/>
  <c r="J37" i="87" s="1"/>
  <c r="F18" i="86"/>
  <c r="G18" i="86"/>
  <c r="H17" i="86"/>
  <c r="C18" i="86"/>
  <c r="J35" i="87"/>
  <c r="J32" i="87"/>
  <c r="I38" i="87"/>
  <c r="J38" i="87" s="1"/>
  <c r="J28" i="87"/>
  <c r="I39" i="87" l="1"/>
  <c r="J39" i="87" s="1"/>
  <c r="H18" i="86"/>
</calcChain>
</file>

<file path=xl/sharedStrings.xml><?xml version="1.0" encoding="utf-8"?>
<sst xmlns="http://schemas.openxmlformats.org/spreadsheetml/2006/main" count="168" uniqueCount="127">
  <si>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</si>
  <si>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</si>
  <si>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</si>
  <si>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箱 根 町</t>
    <rPh sb="0" eb="5">
      <t>ハコネマチ</t>
    </rPh>
    <phoneticPr fontId="4"/>
  </si>
  <si>
    <t>真 鶴 町</t>
    <rPh sb="0" eb="5">
      <t>マナツルマチ</t>
    </rPh>
    <phoneticPr fontId="4"/>
  </si>
  <si>
    <t>南足柄市</t>
    <rPh sb="0" eb="4">
      <t>ミナミアシガラシ</t>
    </rPh>
    <phoneticPr fontId="4"/>
  </si>
  <si>
    <t>中 井 町</t>
    <rPh sb="0" eb="1">
      <t>ナカ</t>
    </rPh>
    <rPh sb="2" eb="3">
      <t>イ</t>
    </rPh>
    <rPh sb="4" eb="5">
      <t>マチ</t>
    </rPh>
    <phoneticPr fontId="4"/>
  </si>
  <si>
    <t>大 井 町</t>
    <rPh sb="0" eb="1">
      <t>ダイ</t>
    </rPh>
    <rPh sb="2" eb="3">
      <t>イ</t>
    </rPh>
    <rPh sb="4" eb="5">
      <t>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</si>
  <si>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</si>
  <si>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</si>
  <si>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</si>
  <si>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箱 根 町</t>
    <rPh sb="0" eb="1">
      <t>ハコ</t>
    </rPh>
    <rPh sb="2" eb="3">
      <t>ネ</t>
    </rPh>
    <rPh sb="4" eb="5">
      <t>マチ</t>
    </rPh>
    <phoneticPr fontId="4"/>
  </si>
  <si>
    <t>真 鶴 町</t>
    <rPh sb="0" eb="1">
      <t>シン</t>
    </rPh>
    <rPh sb="2" eb="3">
      <t>ツル</t>
    </rPh>
    <rPh sb="4" eb="5">
      <t>マチ</t>
    </rPh>
    <phoneticPr fontId="4"/>
  </si>
  <si>
    <t>管 内 計</t>
    <rPh sb="0" eb="3">
      <t>カンナイ</t>
    </rPh>
    <rPh sb="4" eb="5">
      <t>ケイ</t>
    </rPh>
    <phoneticPr fontId="4"/>
  </si>
  <si>
    <t>下郡計</t>
    <rPh sb="0" eb="1">
      <t>シモ</t>
    </rPh>
    <rPh sb="1" eb="2">
      <t>グン</t>
    </rPh>
    <rPh sb="2" eb="3">
      <t>ケイ</t>
    </rPh>
    <phoneticPr fontId="4"/>
  </si>
  <si>
    <t>上郡計</t>
    <rPh sb="0" eb="1">
      <t>ウエ</t>
    </rPh>
    <rPh sb="1" eb="2">
      <t>グン</t>
    </rPh>
    <rPh sb="2" eb="3">
      <t>ケイ</t>
    </rPh>
    <phoneticPr fontId="4"/>
  </si>
  <si>
    <t>地 域 名</t>
    <rPh sb="0" eb="1">
      <t>ジ</t>
    </rPh>
    <rPh sb="2" eb="3">
      <t>イキ</t>
    </rPh>
    <rPh sb="4" eb="5">
      <t>ナ</t>
    </rPh>
    <phoneticPr fontId="4"/>
  </si>
  <si>
    <t>行政区域</t>
    <rPh sb="0" eb="2">
      <t>ギョウセイ</t>
    </rPh>
    <rPh sb="2" eb="4">
      <t>クイキ</t>
    </rPh>
    <phoneticPr fontId="4"/>
  </si>
  <si>
    <t>区　分</t>
    <rPh sb="0" eb="3">
      <t>クブン</t>
    </rPh>
    <phoneticPr fontId="4"/>
  </si>
  <si>
    <t>県   計</t>
    <rPh sb="0" eb="1">
      <t>ケン</t>
    </rPh>
    <rPh sb="4" eb="5">
      <t>ケイ</t>
    </rPh>
    <phoneticPr fontId="4"/>
  </si>
  <si>
    <t>　※「減量化量」は、焼却を除く中間処理（破砕・圧縮等）における減量化量等である。</t>
    <rPh sb="3" eb="6">
      <t>ゲンリョウカ</t>
    </rPh>
    <rPh sb="6" eb="7">
      <t>リョウ</t>
    </rPh>
    <rPh sb="10" eb="12">
      <t>ショウキャク</t>
    </rPh>
    <rPh sb="13" eb="14">
      <t>ノゾ</t>
    </rPh>
    <rPh sb="15" eb="17">
      <t>チュウカン</t>
    </rPh>
    <rPh sb="17" eb="19">
      <t>ショリ</t>
    </rPh>
    <rPh sb="20" eb="22">
      <t>ハサイ</t>
    </rPh>
    <rPh sb="23" eb="25">
      <t>アッシュク</t>
    </rPh>
    <rPh sb="25" eb="26">
      <t>トウ</t>
    </rPh>
    <rPh sb="31" eb="34">
      <t>ゲンリョウカ</t>
    </rPh>
    <rPh sb="34" eb="35">
      <t>リョウ</t>
    </rPh>
    <rPh sb="35" eb="36">
      <t>トウ</t>
    </rPh>
    <phoneticPr fontId="4"/>
  </si>
  <si>
    <t>県   計</t>
    <rPh sb="0" eb="1">
      <t>ケンケイ</t>
    </rPh>
    <rPh sb="4" eb="5">
      <t>ケイ</t>
    </rPh>
    <phoneticPr fontId="4"/>
  </si>
  <si>
    <t>大 井 町</t>
    <rPh sb="0" eb="1">
      <t>ダイ</t>
    </rPh>
    <rPh sb="2" eb="3">
      <t>セイ</t>
    </rPh>
    <rPh sb="4" eb="5">
      <t>マチ</t>
    </rPh>
    <phoneticPr fontId="4"/>
  </si>
  <si>
    <t>中 井 町</t>
    <rPh sb="0" eb="1">
      <t>ナカ</t>
    </rPh>
    <rPh sb="2" eb="3">
      <t>セイ</t>
    </rPh>
    <rPh sb="4" eb="5">
      <t>マチ</t>
    </rPh>
    <phoneticPr fontId="4"/>
  </si>
  <si>
    <t>減量化量</t>
    <rPh sb="0" eb="3">
      <t>ゲンリョウカ</t>
    </rPh>
    <rPh sb="3" eb="4">
      <t>リョウ</t>
    </rPh>
    <phoneticPr fontId="4"/>
  </si>
  <si>
    <t>資源化量</t>
    <rPh sb="0" eb="2">
      <t>シゲン</t>
    </rPh>
    <rPh sb="2" eb="3">
      <t>カ</t>
    </rPh>
    <rPh sb="3" eb="4">
      <t>リョウ</t>
    </rPh>
    <phoneticPr fontId="4"/>
  </si>
  <si>
    <t>埋立処理</t>
    <rPh sb="0" eb="1">
      <t>マイゾウ</t>
    </rPh>
    <rPh sb="1" eb="2">
      <t>タ</t>
    </rPh>
    <rPh sb="2" eb="4">
      <t>ショリ</t>
    </rPh>
    <phoneticPr fontId="4"/>
  </si>
  <si>
    <t>焼却処理</t>
    <rPh sb="0" eb="2">
      <t>ショウキャク</t>
    </rPh>
    <rPh sb="2" eb="4">
      <t>ショリ</t>
    </rPh>
    <phoneticPr fontId="4"/>
  </si>
  <si>
    <t>年    間
総収集量</t>
    <rPh sb="7" eb="8">
      <t>ソウ</t>
    </rPh>
    <rPh sb="8" eb="10">
      <t>シュウシュウ</t>
    </rPh>
    <rPh sb="10" eb="11">
      <t>リョウ</t>
    </rPh>
    <phoneticPr fontId="4"/>
  </si>
  <si>
    <t>年    間
総排出量</t>
    <rPh sb="7" eb="8">
      <t>ソウ</t>
    </rPh>
    <rPh sb="8" eb="11">
      <t>ハイシュツリョウ</t>
    </rPh>
    <phoneticPr fontId="4"/>
  </si>
  <si>
    <t>（１）一般廃棄物処理状況</t>
    <rPh sb="3" eb="5">
      <t>イッパン</t>
    </rPh>
    <rPh sb="5" eb="8">
      <t>ハイキブツ</t>
    </rPh>
    <rPh sb="8" eb="10">
      <t>ショリ</t>
    </rPh>
    <rPh sb="10" eb="12">
      <t>ジョウキョウ</t>
    </rPh>
    <phoneticPr fontId="4"/>
  </si>
  <si>
    <t>６ 環境</t>
    <rPh sb="2" eb="4">
      <t>カンキョウ</t>
    </rPh>
    <phoneticPr fontId="4"/>
  </si>
  <si>
    <t>(県西地域県政総合センター環境部 調)</t>
    <rPh sb="1" eb="2">
      <t>ケン</t>
    </rPh>
    <phoneticPr fontId="4"/>
  </si>
  <si>
    <t>管 内 計</t>
    <rPh sb="0" eb="1">
      <t>カン</t>
    </rPh>
    <rPh sb="2" eb="3">
      <t>カンナイ</t>
    </rPh>
    <rPh sb="4" eb="5">
      <t>ケイ</t>
    </rPh>
    <phoneticPr fontId="4"/>
  </si>
  <si>
    <t>廃棄物再生
事 業 者</t>
    <rPh sb="0" eb="3">
      <t>ハイキブツ</t>
    </rPh>
    <rPh sb="3" eb="5">
      <t>サイセイ</t>
    </rPh>
    <rPh sb="6" eb="7">
      <t>コト</t>
    </rPh>
    <rPh sb="8" eb="9">
      <t>ゴウ</t>
    </rPh>
    <rPh sb="10" eb="11">
      <t>モノ</t>
    </rPh>
    <phoneticPr fontId="4"/>
  </si>
  <si>
    <t>産業廃棄物
処理施設</t>
    <rPh sb="0" eb="2">
      <t>サンギョウ</t>
    </rPh>
    <rPh sb="2" eb="5">
      <t>ハイキブツ</t>
    </rPh>
    <rPh sb="6" eb="8">
      <t>ショリ</t>
    </rPh>
    <rPh sb="8" eb="10">
      <t>シセツ</t>
    </rPh>
    <phoneticPr fontId="4"/>
  </si>
  <si>
    <t>産業廃棄物
処理業者</t>
    <rPh sb="0" eb="2">
      <t>サンギョウ</t>
    </rPh>
    <rPh sb="2" eb="5">
      <t>ハイキブツ</t>
    </rPh>
    <rPh sb="6" eb="8">
      <t>ショリ</t>
    </rPh>
    <rPh sb="8" eb="10">
      <t>ギョウシャ</t>
    </rPh>
    <phoneticPr fontId="4"/>
  </si>
  <si>
    <t>多量排出事業者</t>
    <rPh sb="0" eb="2">
      <t>タリョウ</t>
    </rPh>
    <rPh sb="2" eb="4">
      <t>ハイシュツ</t>
    </rPh>
    <rPh sb="4" eb="7">
      <t>ジギョウシャ</t>
    </rPh>
    <phoneticPr fontId="4"/>
  </si>
  <si>
    <t>一般廃棄物
処理施設</t>
    <rPh sb="0" eb="2">
      <t>イッパン</t>
    </rPh>
    <rPh sb="2" eb="5">
      <t>ハイキブツ</t>
    </rPh>
    <rPh sb="6" eb="8">
      <t>ショリ</t>
    </rPh>
    <rPh sb="8" eb="10">
      <t>シセツ</t>
    </rPh>
    <phoneticPr fontId="4"/>
  </si>
  <si>
    <t>（３）廃棄物処理施設等設置数</t>
    <rPh sb="3" eb="6">
      <t>ハイキブツ</t>
    </rPh>
    <rPh sb="6" eb="8">
      <t>ショリ</t>
    </rPh>
    <rPh sb="8" eb="10">
      <t>シセツ</t>
    </rPh>
    <rPh sb="10" eb="11">
      <t>トウ</t>
    </rPh>
    <rPh sb="11" eb="13">
      <t>セッチ</t>
    </rPh>
    <rPh sb="13" eb="14">
      <t>スウ</t>
    </rPh>
    <phoneticPr fontId="4"/>
  </si>
  <si>
    <t>☆</t>
    <phoneticPr fontId="4"/>
  </si>
  <si>
    <t>☆</t>
    <phoneticPr fontId="4"/>
  </si>
  <si>
    <t>面　積</t>
    <rPh sb="0" eb="3">
      <t>メンセキ</t>
    </rPh>
    <phoneticPr fontId="4"/>
  </si>
  <si>
    <t>人　口</t>
    <rPh sb="0" eb="1">
      <t>ヒト</t>
    </rPh>
    <rPh sb="2" eb="3">
      <t>クチ</t>
    </rPh>
    <phoneticPr fontId="4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</si>
  <si>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4"/>
  </si>
  <si>
    <t>処　理　区　域</t>
    <rPh sb="0" eb="3">
      <t>ショリ</t>
    </rPh>
    <rPh sb="4" eb="7">
      <t>クイキ</t>
    </rPh>
    <phoneticPr fontId="4"/>
  </si>
  <si>
    <t>市街化区域面積</t>
    <rPh sb="0" eb="3">
      <t>シガイカ</t>
    </rPh>
    <rPh sb="3" eb="5">
      <t>クイキ</t>
    </rPh>
    <rPh sb="5" eb="7">
      <t>メンセキ</t>
    </rPh>
    <phoneticPr fontId="4"/>
  </si>
  <si>
    <t>行政人口</t>
    <rPh sb="0" eb="2">
      <t>ギョウセイ</t>
    </rPh>
    <rPh sb="2" eb="4">
      <t>ジンコウ</t>
    </rPh>
    <phoneticPr fontId="4"/>
  </si>
  <si>
    <t>（２）公共下水道普及率</t>
    <rPh sb="3" eb="5">
      <t>コウキョウ</t>
    </rPh>
    <rPh sb="5" eb="8">
      <t>ゲスイドウ</t>
    </rPh>
    <rPh sb="8" eb="11">
      <t>フキュウリツ</t>
    </rPh>
    <phoneticPr fontId="4"/>
  </si>
  <si>
    <t xml:space="preserve"> ※ 自然公園区域面積の県計は、県内の国立・国定公園、県立自然公園面積の総計値</t>
    <rPh sb="3" eb="5">
      <t>シゼン</t>
    </rPh>
    <rPh sb="5" eb="7">
      <t>コウエン</t>
    </rPh>
    <rPh sb="7" eb="9">
      <t>クイキ</t>
    </rPh>
    <rPh sb="9" eb="11">
      <t>メンセキ</t>
    </rPh>
    <rPh sb="12" eb="13">
      <t>ケン</t>
    </rPh>
    <rPh sb="13" eb="14">
      <t>ケイ</t>
    </rPh>
    <rPh sb="16" eb="18">
      <t>ケンナイ</t>
    </rPh>
    <rPh sb="19" eb="21">
      <t>コクリツ</t>
    </rPh>
    <rPh sb="22" eb="24">
      <t>コクテイ</t>
    </rPh>
    <rPh sb="24" eb="26">
      <t>コウエン</t>
    </rPh>
    <rPh sb="27" eb="29">
      <t>ケンリツ</t>
    </rPh>
    <rPh sb="29" eb="31">
      <t>シゼン</t>
    </rPh>
    <rPh sb="31" eb="33">
      <t>コウエン</t>
    </rPh>
    <rPh sb="33" eb="35">
      <t>メンセキ</t>
    </rPh>
    <rPh sb="36" eb="38">
      <t>ソウケイ</t>
    </rPh>
    <rPh sb="38" eb="39">
      <t>トウケイチ</t>
    </rPh>
    <phoneticPr fontId="4"/>
  </si>
  <si>
    <t xml:space="preserve"> ※ 自然公園の率(％) ＝ 自然公園面積合計（Ｂ）／ 行政区域面積（Ａ）</t>
    <rPh sb="3" eb="5">
      <t>シゼン</t>
    </rPh>
    <rPh sb="5" eb="7">
      <t>コウエン</t>
    </rPh>
    <rPh sb="8" eb="9">
      <t>リツ</t>
    </rPh>
    <rPh sb="15" eb="17">
      <t>シゼン</t>
    </rPh>
    <rPh sb="17" eb="19">
      <t>コウエン</t>
    </rPh>
    <rPh sb="19" eb="21">
      <t>メンセキ</t>
    </rPh>
    <rPh sb="21" eb="23">
      <t>ゴウケイ</t>
    </rPh>
    <rPh sb="28" eb="30">
      <t>ギョウセイ</t>
    </rPh>
    <rPh sb="30" eb="32">
      <t>クイキ</t>
    </rPh>
    <rPh sb="32" eb="34">
      <t>メンセキ</t>
    </rPh>
    <phoneticPr fontId="4"/>
  </si>
  <si>
    <t xml:space="preserve"> ※ 下段の（　　）内の数字は、自然公園のうちの特別地域（内数）</t>
    <rPh sb="3" eb="5">
      <t>カダン</t>
    </rPh>
    <rPh sb="10" eb="11">
      <t>ナイ</t>
    </rPh>
    <rPh sb="12" eb="14">
      <t>スウジ</t>
    </rPh>
    <rPh sb="16" eb="18">
      <t>シゼン</t>
    </rPh>
    <rPh sb="18" eb="20">
      <t>コウエン</t>
    </rPh>
    <rPh sb="24" eb="26">
      <t>トクベツ</t>
    </rPh>
    <rPh sb="26" eb="28">
      <t>チイキ</t>
    </rPh>
    <rPh sb="29" eb="30">
      <t>ウチ</t>
    </rPh>
    <rPh sb="30" eb="31">
      <t>スウ</t>
    </rPh>
    <phoneticPr fontId="4"/>
  </si>
  <si>
    <t>吉浜</t>
    <rPh sb="0" eb="2">
      <t>ヨシハマ</t>
    </rPh>
    <phoneticPr fontId="4"/>
  </si>
  <si>
    <t>真鶴</t>
    <rPh sb="0" eb="2">
      <t>マナツル</t>
    </rPh>
    <phoneticPr fontId="4"/>
  </si>
  <si>
    <t>塩沢</t>
    <rPh sb="0" eb="1">
      <t>シオ</t>
    </rPh>
    <rPh sb="1" eb="2">
      <t>サワ</t>
    </rPh>
    <phoneticPr fontId="4"/>
  </si>
  <si>
    <t>谷ケ・平山</t>
    <rPh sb="0" eb="1">
      <t>タニ</t>
    </rPh>
    <rPh sb="3" eb="5">
      <t>ヒラヤマ</t>
    </rPh>
    <phoneticPr fontId="4"/>
  </si>
  <si>
    <t>山北・共和</t>
    <rPh sb="0" eb="2">
      <t>ヤマキタ</t>
    </rPh>
    <rPh sb="3" eb="5">
      <t>キョウワ</t>
    </rPh>
    <phoneticPr fontId="4"/>
  </si>
  <si>
    <t>寄</t>
    <rPh sb="0" eb="1">
      <t>ヨ</t>
    </rPh>
    <phoneticPr fontId="4"/>
  </si>
  <si>
    <t>三島神社</t>
    <rPh sb="0" eb="2">
      <t>ミシマ</t>
    </rPh>
    <rPh sb="2" eb="4">
      <t>ジンジャ</t>
    </rPh>
    <phoneticPr fontId="4"/>
  </si>
  <si>
    <t>篠窪</t>
    <rPh sb="0" eb="1">
      <t>シノ</t>
    </rPh>
    <rPh sb="1" eb="2">
      <t>クボ</t>
    </rPh>
    <phoneticPr fontId="4"/>
  </si>
  <si>
    <t>了義寺</t>
    <rPh sb="0" eb="1">
      <t>リョウ</t>
    </rPh>
    <rPh sb="1" eb="2">
      <t>ギ</t>
    </rPh>
    <rPh sb="2" eb="3">
      <t>ジ</t>
    </rPh>
    <phoneticPr fontId="4"/>
  </si>
  <si>
    <t>厳島神社</t>
    <rPh sb="0" eb="2">
      <t>イツクシマ</t>
    </rPh>
    <rPh sb="2" eb="4">
      <t>ジンジャ</t>
    </rPh>
    <phoneticPr fontId="4"/>
  </si>
  <si>
    <t>久所・木舟</t>
    <rPh sb="0" eb="1">
      <t>ク</t>
    </rPh>
    <rPh sb="1" eb="2">
      <t>ショ</t>
    </rPh>
    <rPh sb="3" eb="4">
      <t>キ</t>
    </rPh>
    <rPh sb="4" eb="5">
      <t>フネ</t>
    </rPh>
    <phoneticPr fontId="4"/>
  </si>
  <si>
    <t>五所宮八幡神社</t>
    <rPh sb="0" eb="2">
      <t>ゴショ</t>
    </rPh>
    <rPh sb="2" eb="3">
      <t>ミヤ</t>
    </rPh>
    <rPh sb="3" eb="5">
      <t>ヤワタ</t>
    </rPh>
    <rPh sb="5" eb="7">
      <t>ジンジャ</t>
    </rPh>
    <phoneticPr fontId="4"/>
  </si>
  <si>
    <t>鴨沢</t>
    <rPh sb="0" eb="1">
      <t>カモ</t>
    </rPh>
    <rPh sb="1" eb="2">
      <t>サワ</t>
    </rPh>
    <phoneticPr fontId="4"/>
  </si>
  <si>
    <t>松本上</t>
    <rPh sb="0" eb="2">
      <t>マツモト</t>
    </rPh>
    <rPh sb="2" eb="3">
      <t>カミ</t>
    </rPh>
    <phoneticPr fontId="4"/>
  </si>
  <si>
    <t>松本下</t>
    <rPh sb="0" eb="2">
      <t>マツモト</t>
    </rPh>
    <rPh sb="2" eb="3">
      <t>シタ</t>
    </rPh>
    <phoneticPr fontId="4"/>
  </si>
  <si>
    <t>比奈窪</t>
    <rPh sb="0" eb="2">
      <t>ヒナ</t>
    </rPh>
    <rPh sb="2" eb="3">
      <t>クボ</t>
    </rPh>
    <phoneticPr fontId="4"/>
  </si>
  <si>
    <t>矢倉岳・明神ケ岳</t>
    <rPh sb="0" eb="2">
      <t>ヤグラ</t>
    </rPh>
    <rPh sb="2" eb="3">
      <t>ダケ</t>
    </rPh>
    <rPh sb="4" eb="6">
      <t>ミョウジン</t>
    </rPh>
    <rPh sb="7" eb="8">
      <t>タケ</t>
    </rPh>
    <phoneticPr fontId="4"/>
  </si>
  <si>
    <t>久野</t>
    <rPh sb="0" eb="2">
      <t>クノ</t>
    </rPh>
    <phoneticPr fontId="4"/>
  </si>
  <si>
    <t>片浦・早川</t>
    <rPh sb="0" eb="1">
      <t>カタ</t>
    </rPh>
    <rPh sb="1" eb="2">
      <t>ウラ</t>
    </rPh>
    <rPh sb="3" eb="5">
      <t>ハヤカワ</t>
    </rPh>
    <phoneticPr fontId="4"/>
  </si>
  <si>
    <t>自然公園
の率(％)
(Ｂ/Ａ)</t>
    <rPh sb="0" eb="2">
      <t>シゼン</t>
    </rPh>
    <rPh sb="2" eb="4">
      <t>コウエン</t>
    </rPh>
    <rPh sb="6" eb="7">
      <t>リツ</t>
    </rPh>
    <phoneticPr fontId="4"/>
  </si>
  <si>
    <t>（Ｂ）</t>
    <phoneticPr fontId="4"/>
  </si>
  <si>
    <t>県立
奥湯河原
自然公園</t>
    <rPh sb="0" eb="1">
      <t>ケン</t>
    </rPh>
    <rPh sb="1" eb="2">
      <t>タチ</t>
    </rPh>
    <rPh sb="3" eb="7">
      <t>オクユガワラ</t>
    </rPh>
    <rPh sb="8" eb="10">
      <t>シゼン</t>
    </rPh>
    <rPh sb="10" eb="12">
      <t>コウエン</t>
    </rPh>
    <phoneticPr fontId="4"/>
  </si>
  <si>
    <t>県立
真鶴半島
自然公園</t>
    <rPh sb="0" eb="2">
      <t>ケンリツ</t>
    </rPh>
    <rPh sb="3" eb="5">
      <t>マナツル</t>
    </rPh>
    <rPh sb="5" eb="7">
      <t>ハントウ</t>
    </rPh>
    <rPh sb="8" eb="10">
      <t>シゼン</t>
    </rPh>
    <rPh sb="10" eb="12">
      <t>コウエン</t>
    </rPh>
    <phoneticPr fontId="4"/>
  </si>
  <si>
    <t>県立
丹沢大山
自然公園</t>
    <rPh sb="0" eb="1">
      <t>ケン</t>
    </rPh>
    <rPh sb="1" eb="2">
      <t>タテ</t>
    </rPh>
    <rPh sb="3" eb="5">
      <t>タンザワ</t>
    </rPh>
    <rPh sb="5" eb="7">
      <t>オオヤマ</t>
    </rPh>
    <rPh sb="8" eb="10">
      <t>シゼン</t>
    </rPh>
    <rPh sb="10" eb="12">
      <t>コウエン</t>
    </rPh>
    <phoneticPr fontId="4"/>
  </si>
  <si>
    <t>丹沢大山
国定公園</t>
    <rPh sb="0" eb="2">
      <t>タンザワ</t>
    </rPh>
    <rPh sb="2" eb="4">
      <t>オオヤマ</t>
    </rPh>
    <rPh sb="6" eb="8">
      <t>コクテイ</t>
    </rPh>
    <rPh sb="8" eb="10">
      <t>コウエン</t>
    </rPh>
    <phoneticPr fontId="4"/>
  </si>
  <si>
    <t>富士箱根
伊豆
国立公園</t>
    <rPh sb="0" eb="2">
      <t>フジ</t>
    </rPh>
    <rPh sb="2" eb="4">
      <t>ハコネ</t>
    </rPh>
    <rPh sb="5" eb="6">
      <t>イ</t>
    </rPh>
    <rPh sb="6" eb="7">
      <t>マメ</t>
    </rPh>
    <rPh sb="8" eb="10">
      <t>コクリツ</t>
    </rPh>
    <rPh sb="10" eb="12">
      <t>コウエン</t>
    </rPh>
    <phoneticPr fontId="4"/>
  </si>
  <si>
    <t>面積
（Ａ）</t>
    <rPh sb="0" eb="2">
      <t>メンセキ</t>
    </rPh>
    <phoneticPr fontId="4"/>
  </si>
  <si>
    <t>面  積</t>
    <rPh sb="0" eb="1">
      <t>メン</t>
    </rPh>
    <rPh sb="3" eb="4">
      <t>セキ</t>
    </rPh>
    <phoneticPr fontId="4"/>
  </si>
  <si>
    <t>合　　計</t>
    <rPh sb="0" eb="4">
      <t>ゴウケイ</t>
    </rPh>
    <phoneticPr fontId="4"/>
  </si>
  <si>
    <t>県立自然公園</t>
    <rPh sb="0" eb="2">
      <t>ケンリツ</t>
    </rPh>
    <rPh sb="2" eb="4">
      <t>シゼン</t>
    </rPh>
    <rPh sb="4" eb="6">
      <t>コウエン</t>
    </rPh>
    <phoneticPr fontId="4"/>
  </si>
  <si>
    <t>国定公園</t>
    <rPh sb="0" eb="2">
      <t>コクテイ</t>
    </rPh>
    <rPh sb="2" eb="4">
      <t>コウエン</t>
    </rPh>
    <phoneticPr fontId="4"/>
  </si>
  <si>
    <t>国立公園</t>
    <rPh sb="0" eb="2">
      <t>コクリツ</t>
    </rPh>
    <rPh sb="2" eb="4">
      <t>コウエン</t>
    </rPh>
    <phoneticPr fontId="4"/>
  </si>
  <si>
    <t>自然環境保全地域</t>
    <rPh sb="0" eb="2">
      <t>シゼン</t>
    </rPh>
    <rPh sb="2" eb="4">
      <t>カンキョウ</t>
    </rPh>
    <rPh sb="4" eb="6">
      <t>ホゼン</t>
    </rPh>
    <rPh sb="6" eb="8">
      <t>チイキ</t>
    </rPh>
    <phoneticPr fontId="4"/>
  </si>
  <si>
    <t>自　然　公　園　区　域　面　積</t>
    <rPh sb="0" eb="3">
      <t>シゼン</t>
    </rPh>
    <rPh sb="4" eb="7">
      <t>コウエン</t>
    </rPh>
    <rPh sb="8" eb="9">
      <t>ク</t>
    </rPh>
    <rPh sb="10" eb="11">
      <t>イキ</t>
    </rPh>
    <rPh sb="12" eb="15">
      <t>メンセキ</t>
    </rPh>
    <phoneticPr fontId="4"/>
  </si>
  <si>
    <t>(単位：ha)</t>
    <rPh sb="1" eb="3">
      <t>タンイ</t>
    </rPh>
    <phoneticPr fontId="4"/>
  </si>
  <si>
    <t>（４）自然公園・自然環境保全地域の指定状況</t>
    <rPh sb="3" eb="5">
      <t>シゼン</t>
    </rPh>
    <rPh sb="5" eb="7">
      <t>コウエン</t>
    </rPh>
    <rPh sb="8" eb="10">
      <t>シゼン</t>
    </rPh>
    <rPh sb="10" eb="12">
      <t>カンキョウ</t>
    </rPh>
    <rPh sb="12" eb="14">
      <t>ホゼン</t>
    </rPh>
    <rPh sb="14" eb="16">
      <t>チイキ</t>
    </rPh>
    <rPh sb="17" eb="19">
      <t>シテイ</t>
    </rPh>
    <rPh sb="19" eb="21">
      <t>ジョウキョウ</t>
    </rPh>
    <phoneticPr fontId="4"/>
  </si>
  <si>
    <t>年　 間　 総　 処　 理　 量</t>
    <phoneticPr fontId="4"/>
  </si>
  <si>
    <t xml:space="preserve"> ※ 市街化区域面積欄の☆印は非線引都市計画区域の用途地域の面積を示す。</t>
    <rPh sb="3" eb="6">
      <t>シガイカ</t>
    </rPh>
    <rPh sb="6" eb="8">
      <t>クイキ</t>
    </rPh>
    <rPh sb="8" eb="10">
      <t>メンセキ</t>
    </rPh>
    <rPh sb="10" eb="11">
      <t>ラン</t>
    </rPh>
    <rPh sb="13" eb="14">
      <t>シルシ</t>
    </rPh>
    <rPh sb="15" eb="16">
      <t>ヒ</t>
    </rPh>
    <rPh sb="16" eb="17">
      <t>セン</t>
    </rPh>
    <rPh sb="17" eb="18">
      <t>ビ</t>
    </rPh>
    <rPh sb="18" eb="20">
      <t>トシ</t>
    </rPh>
    <rPh sb="20" eb="22">
      <t>ケイカク</t>
    </rPh>
    <rPh sb="22" eb="24">
      <t>クイキ</t>
    </rPh>
    <rPh sb="25" eb="27">
      <t>ヨウト</t>
    </rPh>
    <rPh sb="27" eb="29">
      <t>チイキ</t>
    </rPh>
    <rPh sb="30" eb="32">
      <t>メンセキ</t>
    </rPh>
    <rPh sb="33" eb="34">
      <t>シメ</t>
    </rPh>
    <phoneticPr fontId="4"/>
  </si>
  <si>
    <t>（５）公害関係事業所等設置数</t>
  </si>
  <si>
    <t xml:space="preserve">         区　分
市町村名
</t>
  </si>
  <si>
    <t>小田原市</t>
  </si>
  <si>
    <t>― 　　</t>
  </si>
  <si>
    <t>南足柄市</t>
  </si>
  <si>
    <t>中 井 町</t>
  </si>
  <si>
    <t>大 井 町</t>
  </si>
  <si>
    <t>松 田 町</t>
  </si>
  <si>
    <t>山 北 町</t>
  </si>
  <si>
    <t>開 成 町</t>
  </si>
  <si>
    <t>上郡計</t>
  </si>
  <si>
    <t>箱 根 町</t>
  </si>
  <si>
    <t>真 鶴 町</t>
  </si>
  <si>
    <t>湯河原町</t>
  </si>
  <si>
    <t>下郡計</t>
  </si>
  <si>
    <t>管 内 計</t>
  </si>
  <si>
    <t>(県西地域県政総合センター環境部 調)</t>
  </si>
  <si>
    <t>大気汚染防止法に基づく工場・事業場
            ※１</t>
    <phoneticPr fontId="4"/>
  </si>
  <si>
    <t>水質汚濁防止法に基づく特定事業場 
            ※２</t>
    <phoneticPr fontId="4"/>
  </si>
  <si>
    <t>生活環境の保全等に関する条例に基づく指定事業所</t>
    <phoneticPr fontId="4"/>
  </si>
  <si>
    <t>※１ 大気汚染防止法で定めるばい煙発生施設、揮発性有機化合物排出施設又は</t>
    <rPh sb="3" eb="5">
      <t>タイキ</t>
    </rPh>
    <rPh sb="5" eb="7">
      <t>オセン</t>
    </rPh>
    <rPh sb="7" eb="10">
      <t>ボウシホウ</t>
    </rPh>
    <rPh sb="11" eb="12">
      <t>サダ</t>
    </rPh>
    <rPh sb="16" eb="17">
      <t>エン</t>
    </rPh>
    <rPh sb="17" eb="19">
      <t>ハッセイ</t>
    </rPh>
    <rPh sb="19" eb="21">
      <t>シセツ</t>
    </rPh>
    <rPh sb="22" eb="25">
      <t>キハツセイ</t>
    </rPh>
    <rPh sb="25" eb="27">
      <t>ユウキ</t>
    </rPh>
    <rPh sb="27" eb="29">
      <t>カゴウ</t>
    </rPh>
    <rPh sb="29" eb="30">
      <t>ブツ</t>
    </rPh>
    <rPh sb="30" eb="32">
      <t>ハイシュツ</t>
    </rPh>
    <rPh sb="32" eb="34">
      <t>シセツ</t>
    </rPh>
    <rPh sb="34" eb="35">
      <t>マタ</t>
    </rPh>
    <phoneticPr fontId="4"/>
  </si>
  <si>
    <t>　   一般粉じん発生施設を設置している事業所</t>
    <rPh sb="4" eb="6">
      <t>イッパン</t>
    </rPh>
    <rPh sb="6" eb="7">
      <t>フン</t>
    </rPh>
    <rPh sb="9" eb="11">
      <t>ハッセイ</t>
    </rPh>
    <rPh sb="11" eb="13">
      <t>シセツ</t>
    </rPh>
    <rPh sb="14" eb="16">
      <t>セッチ</t>
    </rPh>
    <rPh sb="20" eb="23">
      <t>ジギョウショ</t>
    </rPh>
    <phoneticPr fontId="4"/>
  </si>
  <si>
    <t>※２ 水質汚濁防止法で定める特定施設を設置している事業所</t>
    <rPh sb="3" eb="5">
      <t>スイシツ</t>
    </rPh>
    <rPh sb="5" eb="7">
      <t>オダク</t>
    </rPh>
    <rPh sb="7" eb="10">
      <t>ボウシホウ</t>
    </rPh>
    <rPh sb="11" eb="12">
      <t>サダ</t>
    </rPh>
    <rPh sb="14" eb="16">
      <t>トクテイ</t>
    </rPh>
    <rPh sb="16" eb="18">
      <t>シセツ</t>
    </rPh>
    <rPh sb="19" eb="21">
      <t>セッチ</t>
    </rPh>
    <rPh sb="25" eb="28">
      <t>ジギョウショ</t>
    </rPh>
    <phoneticPr fontId="4"/>
  </si>
  <si>
    <t>　  （小田原市は施行時特例市のため、小田原市長が事務を実施）</t>
    <rPh sb="4" eb="8">
      <t>オダワラシ</t>
    </rPh>
    <rPh sb="9" eb="11">
      <t>セコウ</t>
    </rPh>
    <rPh sb="11" eb="12">
      <t>ジ</t>
    </rPh>
    <rPh sb="12" eb="15">
      <t>トクレイシ</t>
    </rPh>
    <rPh sb="19" eb="24">
      <t>オダワラシチョウ</t>
    </rPh>
    <rPh sb="25" eb="27">
      <t>ジム</t>
    </rPh>
    <rPh sb="28" eb="30">
      <t>ジッシ</t>
    </rPh>
    <phoneticPr fontId="4"/>
  </si>
  <si>
    <t>令和６年３月31日現在</t>
    <phoneticPr fontId="4"/>
  </si>
  <si>
    <r>
      <t xml:space="preserve">一人当たり
ごみ排出量
</t>
    </r>
    <r>
      <rPr>
        <sz val="8"/>
        <rFont val="ＭＳ 明朝"/>
        <family val="1"/>
        <charset val="128"/>
      </rPr>
      <t>(単位：g/日)</t>
    </r>
    <rPh sb="0" eb="2">
      <t>ヒトリ</t>
    </rPh>
    <rPh sb="2" eb="3">
      <t>ア</t>
    </rPh>
    <rPh sb="8" eb="10">
      <t>ハイシュツ</t>
    </rPh>
    <rPh sb="10" eb="11">
      <t>リョウ</t>
    </rPh>
    <rPh sb="13" eb="15">
      <t>タンイ</t>
    </rPh>
    <rPh sb="18" eb="19">
      <t>ニチ</t>
    </rPh>
    <phoneticPr fontId="4"/>
  </si>
  <si>
    <t>「県勢要覧(令和６年度版)｣</t>
    <rPh sb="1" eb="3">
      <t>ケンセイ</t>
    </rPh>
    <rPh sb="6" eb="8">
      <t>レイワ</t>
    </rPh>
    <rPh sb="9" eb="11">
      <t>ネンド</t>
    </rPh>
    <rPh sb="10" eb="11">
      <t>ド</t>
    </rPh>
    <rPh sb="11" eb="12">
      <t>バン</t>
    </rPh>
    <phoneticPr fontId="4"/>
  </si>
  <si>
    <t>-</t>
    <phoneticPr fontId="4"/>
  </si>
  <si>
    <t>（単位：トン）令和５年度</t>
    <rPh sb="7" eb="9">
      <t>レイワ</t>
    </rPh>
    <phoneticPr fontId="4"/>
  </si>
  <si>
    <t>「令和５年度 神奈川県一般廃棄物処理事業の概要」</t>
    <phoneticPr fontId="4"/>
  </si>
  <si>
    <t>令和７年３月31日現在</t>
    <phoneticPr fontId="4"/>
  </si>
  <si>
    <t xml:space="preserve"> ※ 市街化調整区域面積は令和７年４月１日現在。</t>
    <rPh sb="3" eb="10">
      <t>シガイカチョウセイクイキ</t>
    </rPh>
    <rPh sb="10" eb="12">
      <t>メンセキ</t>
    </rPh>
    <rPh sb="13" eb="15">
      <t>レイワ</t>
    </rPh>
    <rPh sb="16" eb="17">
      <t>ネン</t>
    </rPh>
    <rPh sb="17" eb="18">
      <t>ヘイネン</t>
    </rPh>
    <rPh sb="18" eb="19">
      <t>ガツ</t>
    </rPh>
    <rPh sb="20" eb="21">
      <t>ニチ</t>
    </rPh>
    <rPh sb="21" eb="23">
      <t>ゲンザイ</t>
    </rPh>
    <phoneticPr fontId="4"/>
  </si>
  <si>
    <t>令和５年３月31日現在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</si>
  <si>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 xml:space="preserve"> ※ 行政区域は、「全国都道府県市区町村別面積調（令和７年１月１日現在）」による</t>
    <rPh sb="3" eb="5">
      <t>ギョウセイ</t>
    </rPh>
    <rPh sb="5" eb="7">
      <t>クイキ</t>
    </rPh>
    <rPh sb="10" eb="12">
      <t>ゼンコク</t>
    </rPh>
    <rPh sb="12" eb="16">
      <t>トドウフケン</t>
    </rPh>
    <rPh sb="16" eb="18">
      <t>シク</t>
    </rPh>
    <rPh sb="18" eb="20">
      <t>チョウソン</t>
    </rPh>
    <rPh sb="20" eb="21">
      <t>ベツ</t>
    </rPh>
    <rPh sb="21" eb="23">
      <t>メンセキ</t>
    </rPh>
    <rPh sb="23" eb="24">
      <t>チョウ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4"/>
  </si>
  <si>
    <t xml:space="preserve"> ※自然公園区域面積は令和７年３月31日現在、自然環境保全地域は令和７年３月31日現在</t>
    <rPh sb="2" eb="4">
      <t>シゼン</t>
    </rPh>
    <rPh sb="4" eb="6">
      <t>コウエン</t>
    </rPh>
    <rPh sb="6" eb="8">
      <t>クイキ</t>
    </rPh>
    <rPh sb="8" eb="10">
      <t>メンセキ</t>
    </rPh>
    <rPh sb="11" eb="13">
      <t>レイワ</t>
    </rPh>
    <rPh sb="14" eb="15">
      <t>ネン</t>
    </rPh>
    <rPh sb="16" eb="17">
      <t>ガツ</t>
    </rPh>
    <rPh sb="19" eb="20">
      <t>ニチ</t>
    </rPh>
    <rPh sb="20" eb="22">
      <t>ゲンザイ</t>
    </rPh>
    <rPh sb="23" eb="25">
      <t>シゼン</t>
    </rPh>
    <rPh sb="25" eb="27">
      <t>カンキョウ</t>
    </rPh>
    <rPh sb="27" eb="29">
      <t>ホゼン</t>
    </rPh>
    <rPh sb="29" eb="31">
      <t>チイキ</t>
    </rPh>
    <rPh sb="32" eb="34">
      <t>レイワ</t>
    </rPh>
    <rPh sb="35" eb="36">
      <t>ネン</t>
    </rPh>
    <rPh sb="37" eb="38">
      <t>ガツ</t>
    </rPh>
    <rPh sb="40" eb="41">
      <t>ニチ</t>
    </rPh>
    <rPh sb="41" eb="43">
      <t>ゲンザイ</t>
    </rPh>
    <phoneticPr fontId="4"/>
  </si>
  <si>
    <t xml:space="preserve"> ※ 行政人口は令和６年３月３１日現在の住民基本台帳人口。</t>
    <rPh sb="3" eb="5">
      <t>ギョウセイ</t>
    </rPh>
    <rPh sb="5" eb="7">
      <t>ジンコウ</t>
    </rPh>
    <rPh sb="8" eb="10">
      <t>レイワ</t>
    </rPh>
    <rPh sb="11" eb="12">
      <t>ネン</t>
    </rPh>
    <rPh sb="13" eb="14">
      <t>ガツ</t>
    </rPh>
    <rPh sb="16" eb="17">
      <t>ニチ</t>
    </rPh>
    <rPh sb="17" eb="19">
      <t>ゲンザイ</t>
    </rPh>
    <rPh sb="20" eb="22">
      <t>ジュウミン</t>
    </rPh>
    <rPh sb="22" eb="26">
      <t>キホンダイチョウ</t>
    </rPh>
    <rPh sb="26" eb="28">
      <t>ジンコウ</t>
    </rPh>
    <phoneticPr fontId="4"/>
  </si>
  <si>
    <t xml:space="preserve"> 「市町村別自然公園面積調書」</t>
    <rPh sb="2" eb="5">
      <t>シチョウソン</t>
    </rPh>
    <rPh sb="5" eb="6">
      <t>ベツ</t>
    </rPh>
    <rPh sb="6" eb="8">
      <t>シゼン</t>
    </rPh>
    <rPh sb="8" eb="10">
      <t>コウエン</t>
    </rPh>
    <rPh sb="10" eb="12">
      <t>メンセキ</t>
    </rPh>
    <rPh sb="12" eb="13">
      <t>シラ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</si>
</sst>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 "/>
    <numFmt numFmtId="177" formatCode="#,##0_);[Red]\(#,##0\)"/>
    <numFmt numFmtId="178" formatCode="\(0.0\)"/>
    <numFmt numFmtId="179" formatCode="0.0_);[Red]\(0.0\)"/>
    <numFmt numFmtId="180" formatCode="#,##0.0_);[Red]\(#,##0.0\)"/>
    <numFmt numFmtId="181" formatCode="#,##0.0_ "/>
    <numFmt numFmtId="182" formatCode="\(0.0&quot;%&quot;\)\ "/>
    <numFmt numFmtId="183" formatCode="#,##0;[Red]#,##0"/>
    <numFmt numFmtId="184" formatCode="\(#,##0\)"/>
    <numFmt numFmtId="185" formatCode="0.0&quot;%  &quot;"/>
    <numFmt numFmtId="186" formatCode="\(#,##0.0\)"/>
  </numFmts>
  <fonts count="27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 style="medium">
        <color rgb="FFFF0000"/>
      </left>
      <right/>
      <top style="dotted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dotted">
        <color indexed="64"/>
      </bottom>
      <diagonal/>
    </border>
    <border>
      <left style="medium">
        <color rgb="FFFF0000"/>
      </left>
      <right/>
      <top/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tted">
        <color indexed="64"/>
      </top>
      <bottom/>
      <diagonal/>
    </border>
    <border>
      <left style="medium">
        <color rgb="FFFF0000"/>
      </left>
      <right/>
      <top/>
      <bottom style="dotted">
        <color indexed="64"/>
      </bottom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3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4" fillId="2" borderId="8" xfId="0" applyFont="1" applyFill="1" applyBorder="1"/>
    <xf numFmtId="0" fontId="14" fillId="2" borderId="0" xfId="0" applyFont="1" applyFill="1" applyBorder="1"/>
    <xf numFmtId="0" fontId="17" fillId="2" borderId="5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distributed" vertical="center" wrapText="1"/>
    </xf>
    <xf numFmtId="0" fontId="17" fillId="2" borderId="42" xfId="0" applyFont="1" applyFill="1" applyBorder="1" applyAlignment="1">
      <alignment horizontal="distributed" vertical="center" wrapText="1"/>
    </xf>
    <xf numFmtId="0" fontId="17" fillId="2" borderId="25" xfId="0" applyFont="1" applyFill="1" applyBorder="1" applyAlignment="1">
      <alignment horizontal="distributed" vertical="center" wrapText="1"/>
    </xf>
    <xf numFmtId="0" fontId="16" fillId="2" borderId="5" xfId="0" applyFont="1" applyFill="1" applyBorder="1" applyAlignment="1">
      <alignment horizontal="center" vertical="center"/>
    </xf>
    <xf numFmtId="0" fontId="17" fillId="2" borderId="114" xfId="0" applyFont="1" applyFill="1" applyBorder="1" applyAlignment="1">
      <alignment horizontal="center" vertical="center" wrapText="1"/>
    </xf>
    <xf numFmtId="177" fontId="17" fillId="2" borderId="46" xfId="0" applyNumberFormat="1" applyFont="1" applyFill="1" applyBorder="1" applyAlignment="1">
      <alignment vertical="center"/>
    </xf>
    <xf numFmtId="177" fontId="17" fillId="2" borderId="53" xfId="0" applyNumberFormat="1" applyFont="1" applyFill="1" applyBorder="1" applyAlignment="1">
      <alignment vertical="center"/>
    </xf>
    <xf numFmtId="177" fontId="17" fillId="2" borderId="46" xfId="0" applyNumberFormat="1" applyFont="1" applyFill="1" applyBorder="1" applyAlignment="1">
      <alignment horizontal="right" vertical="center"/>
    </xf>
    <xf numFmtId="180" fontId="17" fillId="2" borderId="76" xfId="0" applyNumberFormat="1" applyFont="1" applyFill="1" applyBorder="1" applyAlignment="1">
      <alignment horizontal="center" vertical="center"/>
    </xf>
    <xf numFmtId="180" fontId="17" fillId="2" borderId="53" xfId="0" applyNumberFormat="1" applyFont="1" applyFill="1" applyBorder="1" applyAlignment="1">
      <alignment horizontal="center" vertical="center"/>
    </xf>
    <xf numFmtId="185" fontId="17" fillId="2" borderId="101" xfId="0" applyNumberFormat="1" applyFont="1" applyFill="1" applyBorder="1" applyAlignment="1">
      <alignment vertical="center"/>
    </xf>
    <xf numFmtId="184" fontId="17" fillId="2" borderId="47" xfId="0" applyNumberFormat="1" applyFont="1" applyFill="1" applyBorder="1" applyAlignment="1">
      <alignment vertical="center"/>
    </xf>
    <xf numFmtId="184" fontId="17" fillId="2" borderId="30" xfId="0" applyNumberFormat="1" applyFont="1" applyFill="1" applyBorder="1" applyAlignment="1">
      <alignment vertical="center"/>
    </xf>
    <xf numFmtId="184" fontId="17" fillId="2" borderId="47" xfId="0" applyNumberFormat="1" applyFont="1" applyFill="1" applyBorder="1" applyAlignment="1">
      <alignment horizontal="right" vertical="center"/>
    </xf>
    <xf numFmtId="184" fontId="17" fillId="2" borderId="51" xfId="0" applyNumberFormat="1" applyFont="1" applyFill="1" applyBorder="1" applyAlignment="1">
      <alignment horizontal="center" vertical="center"/>
    </xf>
    <xf numFmtId="184" fontId="17" fillId="2" borderId="30" xfId="0" applyNumberFormat="1" applyFont="1" applyFill="1" applyBorder="1" applyAlignment="1">
      <alignment horizontal="center" vertical="center"/>
    </xf>
    <xf numFmtId="182" fontId="17" fillId="2" borderId="100" xfId="0" applyNumberFormat="1" applyFont="1" applyFill="1" applyBorder="1" applyAlignment="1">
      <alignment vertical="center"/>
    </xf>
    <xf numFmtId="177" fontId="17" fillId="2" borderId="55" xfId="0" applyNumberFormat="1" applyFont="1" applyFill="1" applyBorder="1" applyAlignment="1">
      <alignment vertical="center"/>
    </xf>
    <xf numFmtId="177" fontId="17" fillId="2" borderId="52" xfId="0" applyNumberFormat="1" applyFont="1" applyFill="1" applyBorder="1" applyAlignment="1">
      <alignment vertical="center"/>
    </xf>
    <xf numFmtId="177" fontId="17" fillId="2" borderId="55" xfId="0" applyNumberFormat="1" applyFont="1" applyFill="1" applyBorder="1" applyAlignment="1">
      <alignment horizontal="right" vertical="center"/>
    </xf>
    <xf numFmtId="180" fontId="17" fillId="2" borderId="74" xfId="0" applyNumberFormat="1" applyFont="1" applyFill="1" applyBorder="1" applyAlignment="1">
      <alignment horizontal="center" vertical="center"/>
    </xf>
    <xf numFmtId="180" fontId="17" fillId="2" borderId="52" xfId="0" applyNumberFormat="1" applyFont="1" applyFill="1" applyBorder="1" applyAlignment="1">
      <alignment horizontal="center" vertical="center"/>
    </xf>
    <xf numFmtId="178" fontId="17" fillId="2" borderId="106" xfId="0" applyNumberFormat="1" applyFont="1" applyFill="1" applyBorder="1" applyAlignment="1">
      <alignment vertical="center"/>
    </xf>
    <xf numFmtId="186" fontId="17" fillId="2" borderId="46" xfId="0" applyNumberFormat="1" applyFont="1" applyFill="1" applyBorder="1" applyAlignment="1">
      <alignment vertical="center"/>
    </xf>
    <xf numFmtId="186" fontId="17" fillId="2" borderId="53" xfId="0" applyNumberFormat="1" applyFont="1" applyFill="1" applyBorder="1" applyAlignment="1">
      <alignment vertical="center"/>
    </xf>
    <xf numFmtId="186" fontId="17" fillId="2" borderId="46" xfId="0" applyNumberFormat="1" applyFont="1" applyFill="1" applyBorder="1" applyAlignment="1">
      <alignment horizontal="right" vertical="center"/>
    </xf>
    <xf numFmtId="186" fontId="17" fillId="2" borderId="76" xfId="0" applyNumberFormat="1" applyFont="1" applyFill="1" applyBorder="1" applyAlignment="1">
      <alignment horizontal="center" vertical="center"/>
    </xf>
    <xf numFmtId="186" fontId="17" fillId="2" borderId="53" xfId="0" applyNumberFormat="1" applyFont="1" applyFill="1" applyBorder="1" applyAlignment="1">
      <alignment horizontal="center" vertical="center"/>
    </xf>
    <xf numFmtId="186" fontId="17" fillId="2" borderId="101" xfId="0" applyNumberFormat="1" applyFont="1" applyFill="1" applyBorder="1" applyAlignment="1">
      <alignment vertical="center"/>
    </xf>
    <xf numFmtId="177" fontId="17" fillId="2" borderId="88" xfId="0" applyNumberFormat="1" applyFont="1" applyFill="1" applyBorder="1" applyAlignment="1">
      <alignment vertical="center"/>
    </xf>
    <xf numFmtId="177" fontId="17" fillId="2" borderId="89" xfId="0" applyNumberFormat="1" applyFont="1" applyFill="1" applyBorder="1" applyAlignment="1">
      <alignment vertical="center"/>
    </xf>
    <xf numFmtId="177" fontId="17" fillId="2" borderId="88" xfId="0" applyNumberFormat="1" applyFont="1" applyFill="1" applyBorder="1" applyAlignment="1">
      <alignment horizontal="right" vertical="center"/>
    </xf>
    <xf numFmtId="180" fontId="17" fillId="2" borderId="112" xfId="0" applyNumberFormat="1" applyFont="1" applyFill="1" applyBorder="1" applyAlignment="1">
      <alignment horizontal="center" vertical="center"/>
    </xf>
    <xf numFmtId="180" fontId="17" fillId="2" borderId="89" xfId="0" applyNumberFormat="1" applyFont="1" applyFill="1" applyBorder="1" applyAlignment="1">
      <alignment horizontal="center" vertical="center"/>
    </xf>
    <xf numFmtId="178" fontId="17" fillId="2" borderId="111" xfId="0" applyNumberFormat="1" applyFont="1" applyFill="1" applyBorder="1" applyAlignment="1">
      <alignment vertical="center"/>
    </xf>
    <xf numFmtId="186" fontId="17" fillId="2" borderId="108" xfId="0" applyNumberFormat="1" applyFont="1" applyFill="1" applyBorder="1" applyAlignment="1">
      <alignment vertical="center"/>
    </xf>
    <xf numFmtId="186" fontId="17" fillId="2" borderId="91" xfId="0" applyNumberFormat="1" applyFont="1" applyFill="1" applyBorder="1" applyAlignment="1">
      <alignment vertical="center"/>
    </xf>
    <xf numFmtId="186" fontId="17" fillId="2" borderId="108" xfId="0" applyNumberFormat="1" applyFont="1" applyFill="1" applyBorder="1" applyAlignment="1">
      <alignment horizontal="right" vertical="center"/>
    </xf>
    <xf numFmtId="186" fontId="17" fillId="2" borderId="109" xfId="0" applyNumberFormat="1" applyFont="1" applyFill="1" applyBorder="1" applyAlignment="1">
      <alignment horizontal="center" vertical="center"/>
    </xf>
    <xf numFmtId="186" fontId="17" fillId="2" borderId="91" xfId="0" applyNumberFormat="1" applyFont="1" applyFill="1" applyBorder="1" applyAlignment="1">
      <alignment horizontal="center" vertical="center"/>
    </xf>
    <xf numFmtId="186" fontId="17" fillId="2" borderId="107" xfId="0" applyNumberFormat="1" applyFont="1" applyFill="1" applyBorder="1" applyAlignment="1">
      <alignment vertical="center"/>
    </xf>
    <xf numFmtId="184" fontId="17" fillId="2" borderId="46" xfId="0" applyNumberFormat="1" applyFont="1" applyFill="1" applyBorder="1" applyAlignment="1">
      <alignment vertical="center"/>
    </xf>
    <xf numFmtId="184" fontId="17" fillId="2" borderId="53" xfId="0" applyNumberFormat="1" applyFont="1" applyFill="1" applyBorder="1" applyAlignment="1">
      <alignment vertical="center"/>
    </xf>
    <xf numFmtId="184" fontId="17" fillId="2" borderId="46" xfId="0" applyNumberFormat="1" applyFont="1" applyFill="1" applyBorder="1" applyAlignment="1">
      <alignment horizontal="right" vertical="center"/>
    </xf>
    <xf numFmtId="184" fontId="17" fillId="2" borderId="76" xfId="0" applyNumberFormat="1" applyFont="1" applyFill="1" applyBorder="1" applyAlignment="1">
      <alignment horizontal="center" vertical="center"/>
    </xf>
    <xf numFmtId="184" fontId="17" fillId="2" borderId="53" xfId="0" applyNumberFormat="1" applyFont="1" applyFill="1" applyBorder="1" applyAlignment="1">
      <alignment horizontal="center" vertical="center"/>
    </xf>
    <xf numFmtId="182" fontId="17" fillId="2" borderId="101" xfId="0" applyNumberFormat="1" applyFont="1" applyFill="1" applyBorder="1" applyAlignment="1">
      <alignment vertical="center"/>
    </xf>
    <xf numFmtId="185" fontId="17" fillId="2" borderId="111" xfId="0" applyNumberFormat="1" applyFont="1" applyFill="1" applyBorder="1" applyAlignment="1">
      <alignment vertical="center"/>
    </xf>
    <xf numFmtId="184" fontId="17" fillId="2" borderId="53" xfId="2" applyNumberFormat="1" applyFont="1" applyFill="1" applyBorder="1" applyAlignment="1">
      <alignment vertical="center"/>
    </xf>
    <xf numFmtId="184" fontId="17" fillId="2" borderId="46" xfId="2" applyNumberFormat="1" applyFont="1" applyFill="1" applyBorder="1" applyAlignment="1">
      <alignment horizontal="right" vertical="center"/>
    </xf>
    <xf numFmtId="184" fontId="17" fillId="2" borderId="76" xfId="2" applyNumberFormat="1" applyFont="1" applyFill="1" applyBorder="1" applyAlignment="1">
      <alignment horizontal="center" vertical="center"/>
    </xf>
    <xf numFmtId="184" fontId="17" fillId="2" borderId="53" xfId="2" applyNumberFormat="1" applyFont="1" applyFill="1" applyBorder="1" applyAlignment="1">
      <alignment horizontal="center" vertical="center"/>
    </xf>
    <xf numFmtId="184" fontId="17" fillId="2" borderId="46" xfId="2" applyNumberFormat="1" applyFont="1" applyFill="1" applyBorder="1" applyAlignment="1">
      <alignment vertical="center"/>
    </xf>
    <xf numFmtId="184" fontId="17" fillId="2" borderId="108" xfId="0" applyNumberFormat="1" applyFont="1" applyFill="1" applyBorder="1" applyAlignment="1">
      <alignment vertical="center"/>
    </xf>
    <xf numFmtId="184" fontId="17" fillId="2" borderId="91" xfId="0" applyNumberFormat="1" applyFont="1" applyFill="1" applyBorder="1" applyAlignment="1">
      <alignment vertical="center"/>
    </xf>
    <xf numFmtId="184" fontId="17" fillId="2" borderId="108" xfId="0" applyNumberFormat="1" applyFont="1" applyFill="1" applyBorder="1" applyAlignment="1">
      <alignment horizontal="right" vertical="center"/>
    </xf>
    <xf numFmtId="184" fontId="17" fillId="2" borderId="109" xfId="0" applyNumberFormat="1" applyFont="1" applyFill="1" applyBorder="1" applyAlignment="1">
      <alignment horizontal="center" vertical="center"/>
    </xf>
    <xf numFmtId="184" fontId="17" fillId="2" borderId="91" xfId="0" applyNumberFormat="1" applyFont="1" applyFill="1" applyBorder="1" applyAlignment="1">
      <alignment horizontal="center" vertical="center"/>
    </xf>
    <xf numFmtId="178" fontId="17" fillId="2" borderId="101" xfId="0" applyNumberFormat="1" applyFont="1" applyFill="1" applyBorder="1" applyAlignment="1">
      <alignment vertical="center"/>
    </xf>
    <xf numFmtId="177" fontId="17" fillId="2" borderId="74" xfId="0" applyNumberFormat="1" applyFont="1" applyFill="1" applyBorder="1" applyAlignment="1">
      <alignment vertical="center"/>
    </xf>
    <xf numFmtId="185" fontId="17" fillId="2" borderId="106" xfId="0" applyNumberFormat="1" applyFont="1" applyFill="1" applyBorder="1" applyAlignment="1">
      <alignment vertical="center"/>
    </xf>
    <xf numFmtId="184" fontId="17" fillId="2" borderId="51" xfId="0" applyNumberFormat="1" applyFont="1" applyFill="1" applyBorder="1" applyAlignment="1">
      <alignment vertical="center"/>
    </xf>
    <xf numFmtId="180" fontId="17" fillId="2" borderId="88" xfId="0" applyNumberFormat="1" applyFont="1" applyFill="1" applyBorder="1" applyAlignment="1">
      <alignment horizontal="center" vertical="center"/>
    </xf>
    <xf numFmtId="177" fontId="17" fillId="2" borderId="112" xfId="0" applyNumberFormat="1" applyFont="1" applyFill="1" applyBorder="1" applyAlignment="1">
      <alignment vertical="center"/>
    </xf>
    <xf numFmtId="186" fontId="17" fillId="2" borderId="108" xfId="0" applyNumberFormat="1" applyFont="1" applyFill="1" applyBorder="1" applyAlignment="1">
      <alignment horizontal="center" vertical="center"/>
    </xf>
    <xf numFmtId="184" fontId="17" fillId="2" borderId="109" xfId="0" applyNumberFormat="1" applyFont="1" applyFill="1" applyBorder="1" applyAlignment="1">
      <alignment vertical="center"/>
    </xf>
    <xf numFmtId="182" fontId="17" fillId="2" borderId="107" xfId="0" applyNumberFormat="1" applyFont="1" applyFill="1" applyBorder="1" applyAlignment="1">
      <alignment vertical="center"/>
    </xf>
    <xf numFmtId="184" fontId="17" fillId="2" borderId="86" xfId="0" applyNumberFormat="1" applyFont="1" applyFill="1" applyBorder="1" applyAlignment="1">
      <alignment vertical="center"/>
    </xf>
    <xf numFmtId="184" fontId="17" fillId="2" borderId="71" xfId="0" applyNumberFormat="1" applyFont="1" applyFill="1" applyBorder="1" applyAlignment="1">
      <alignment vertical="center"/>
    </xf>
    <xf numFmtId="184" fontId="17" fillId="2" borderId="72" xfId="0" applyNumberFormat="1" applyFont="1" applyFill="1" applyBorder="1" applyAlignment="1">
      <alignment vertical="center"/>
    </xf>
    <xf numFmtId="182" fontId="17" fillId="2" borderId="105" xfId="0" applyNumberFormat="1" applyFont="1" applyFill="1" applyBorder="1" applyAlignment="1">
      <alignment vertical="center"/>
    </xf>
    <xf numFmtId="177" fontId="17" fillId="2" borderId="104" xfId="0" applyNumberFormat="1" applyFont="1" applyFill="1" applyBorder="1" applyAlignment="1">
      <alignment vertical="center"/>
    </xf>
    <xf numFmtId="177" fontId="17" fillId="2" borderId="67" xfId="0" applyNumberFormat="1" applyFont="1" applyFill="1" applyBorder="1" applyAlignment="1">
      <alignment vertical="center"/>
    </xf>
    <xf numFmtId="177" fontId="17" fillId="2" borderId="68" xfId="0" applyNumberFormat="1" applyFont="1" applyFill="1" applyBorder="1" applyAlignment="1">
      <alignment vertical="center"/>
    </xf>
    <xf numFmtId="177" fontId="19" fillId="2" borderId="104" xfId="0" applyNumberFormat="1" applyFont="1" applyFill="1" applyBorder="1" applyAlignment="1">
      <alignment vertical="center"/>
    </xf>
    <xf numFmtId="185" fontId="19" fillId="2" borderId="103" xfId="0" applyNumberFormat="1" applyFont="1" applyFill="1" applyBorder="1" applyAlignment="1">
      <alignment vertical="center"/>
    </xf>
    <xf numFmtId="184" fontId="17" fillId="2" borderId="62" xfId="0" applyNumberFormat="1" applyFont="1" applyFill="1" applyBorder="1" applyAlignment="1">
      <alignment vertical="center"/>
    </xf>
    <xf numFmtId="184" fontId="17" fillId="2" borderId="81" xfId="0" applyNumberFormat="1" applyFont="1" applyFill="1" applyBorder="1" applyAlignment="1">
      <alignment vertical="center"/>
    </xf>
    <xf numFmtId="184" fontId="17" fillId="2" borderId="93" xfId="0" applyNumberFormat="1" applyFont="1" applyFill="1" applyBorder="1" applyAlignment="1">
      <alignment vertical="center"/>
    </xf>
    <xf numFmtId="184" fontId="19" fillId="2" borderId="62" xfId="0" applyNumberFormat="1" applyFont="1" applyFill="1" applyBorder="1" applyAlignment="1">
      <alignment vertical="center"/>
    </xf>
    <xf numFmtId="182" fontId="19" fillId="2" borderId="102" xfId="0" applyNumberFormat="1" applyFont="1" applyFill="1" applyBorder="1" applyAlignment="1">
      <alignment vertical="center"/>
    </xf>
    <xf numFmtId="177" fontId="17" fillId="2" borderId="76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6" fillId="2" borderId="0" xfId="0" applyFont="1" applyFill="1" applyAlignment="1">
      <alignment horizontal="left"/>
    </xf>
    <xf numFmtId="0" fontId="14" fillId="2" borderId="8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right" vertic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14" fillId="2" borderId="4" xfId="0" applyFont="1" applyFill="1" applyBorder="1"/>
    <xf numFmtId="0" fontId="9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47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vertical="center"/>
    </xf>
    <xf numFmtId="181" fontId="20" fillId="0" borderId="55" xfId="0" applyNumberFormat="1" applyFont="1" applyFill="1" applyBorder="1" applyAlignment="1">
      <alignment horizontal="right" vertical="center"/>
    </xf>
    <xf numFmtId="176" fontId="20" fillId="0" borderId="60" xfId="0" applyNumberFormat="1" applyFont="1" applyFill="1" applyBorder="1" applyAlignment="1">
      <alignment vertical="center"/>
    </xf>
    <xf numFmtId="182" fontId="2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81" fontId="20" fillId="0" borderId="1" xfId="0" applyNumberFormat="1" applyFont="1" applyFill="1" applyBorder="1" applyAlignment="1">
      <alignment vertical="center"/>
    </xf>
    <xf numFmtId="181" fontId="20" fillId="0" borderId="5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181" fontId="20" fillId="0" borderId="14" xfId="0" applyNumberFormat="1" applyFont="1" applyFill="1" applyBorder="1" applyAlignment="1">
      <alignment vertical="center"/>
    </xf>
    <xf numFmtId="181" fontId="20" fillId="0" borderId="46" xfId="0" applyNumberFormat="1" applyFont="1" applyFill="1" applyBorder="1" applyAlignment="1">
      <alignment horizontal="right" vertical="center"/>
    </xf>
    <xf numFmtId="176" fontId="20" fillId="0" borderId="45" xfId="0" applyNumberFormat="1" applyFont="1" applyFill="1" applyBorder="1" applyAlignment="1">
      <alignment vertical="center"/>
    </xf>
    <xf numFmtId="182" fontId="20" fillId="0" borderId="13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81" fontId="20" fillId="0" borderId="20" xfId="0" applyNumberFormat="1" applyFont="1" applyFill="1" applyBorder="1" applyAlignment="1">
      <alignment vertical="center"/>
    </xf>
    <xf numFmtId="181" fontId="20" fillId="0" borderId="36" xfId="0" applyNumberFormat="1" applyFont="1" applyFill="1" applyBorder="1" applyAlignment="1">
      <alignment horizontal="right" vertical="center"/>
    </xf>
    <xf numFmtId="176" fontId="20" fillId="0" borderId="28" xfId="0" applyNumberFormat="1" applyFont="1" applyFill="1" applyBorder="1" applyAlignment="1">
      <alignment vertical="center"/>
    </xf>
    <xf numFmtId="182" fontId="20" fillId="0" borderId="20" xfId="0" applyNumberFormat="1" applyFont="1" applyFill="1" applyBorder="1" applyAlignment="1">
      <alignment vertical="center"/>
    </xf>
    <xf numFmtId="182" fontId="20" fillId="0" borderId="15" xfId="0" applyNumberFormat="1" applyFont="1" applyFill="1" applyBorder="1" applyAlignment="1">
      <alignment vertical="center"/>
    </xf>
    <xf numFmtId="176" fontId="20" fillId="0" borderId="28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181" fontId="20" fillId="0" borderId="15" xfId="0" applyNumberFormat="1" applyFont="1" applyFill="1" applyBorder="1" applyAlignment="1">
      <alignment vertical="center"/>
    </xf>
    <xf numFmtId="181" fontId="20" fillId="0" borderId="47" xfId="0" applyNumberFormat="1" applyFont="1" applyFill="1" applyBorder="1" applyAlignment="1">
      <alignment horizontal="right" vertical="center"/>
    </xf>
    <xf numFmtId="176" fontId="20" fillId="0" borderId="61" xfId="0" applyNumberFormat="1" applyFont="1" applyFill="1" applyBorder="1" applyAlignment="1">
      <alignment vertical="center"/>
    </xf>
    <xf numFmtId="0" fontId="20" fillId="0" borderId="58" xfId="0" applyFont="1" applyFill="1" applyBorder="1" applyAlignment="1">
      <alignment horizontal="center" vertical="center"/>
    </xf>
    <xf numFmtId="181" fontId="20" fillId="0" borderId="63" xfId="0" applyNumberFormat="1" applyFont="1" applyFill="1" applyBorder="1" applyAlignment="1">
      <alignment vertical="center"/>
    </xf>
    <xf numFmtId="176" fontId="20" fillId="0" borderId="63" xfId="0" applyNumberFormat="1" applyFont="1" applyFill="1" applyBorder="1" applyAlignment="1">
      <alignment vertical="center"/>
    </xf>
    <xf numFmtId="181" fontId="20" fillId="0" borderId="59" xfId="0" applyNumberFormat="1" applyFont="1" applyFill="1" applyBorder="1" applyAlignment="1">
      <alignment horizontal="right" vertical="center"/>
    </xf>
    <xf numFmtId="182" fontId="20" fillId="0" borderId="58" xfId="0" applyNumberFormat="1" applyFont="1" applyFill="1" applyBorder="1" applyAlignment="1">
      <alignment vertical="center"/>
    </xf>
    <xf numFmtId="0" fontId="22" fillId="0" borderId="92" xfId="0" applyFont="1" applyFill="1" applyBorder="1" applyAlignment="1">
      <alignment horizontal="center" vertical="center"/>
    </xf>
    <xf numFmtId="179" fontId="22" fillId="0" borderId="8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178" fontId="8" fillId="0" borderId="118" xfId="0" applyNumberFormat="1" applyFont="1" applyFill="1" applyBorder="1" applyAlignment="1">
      <alignment vertical="center"/>
    </xf>
    <xf numFmtId="3" fontId="8" fillId="0" borderId="35" xfId="0" applyNumberFormat="1" applyFont="1" applyFill="1" applyBorder="1" applyAlignment="1">
      <alignment horizontal="left" vertical="center"/>
    </xf>
    <xf numFmtId="180" fontId="8" fillId="0" borderId="33" xfId="0" applyNumberFormat="1" applyFont="1" applyFill="1" applyBorder="1" applyAlignment="1">
      <alignment vertical="center"/>
    </xf>
    <xf numFmtId="178" fontId="8" fillId="0" borderId="117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horizontal="left" vertical="center"/>
    </xf>
    <xf numFmtId="180" fontId="8" fillId="0" borderId="22" xfId="0" applyNumberFormat="1" applyFont="1" applyFill="1" applyBorder="1" applyAlignment="1">
      <alignment vertical="center"/>
    </xf>
    <xf numFmtId="3" fontId="8" fillId="0" borderId="35" xfId="0" applyNumberFormat="1" applyFont="1" applyFill="1" applyBorder="1" applyAlignment="1">
      <alignment horizontal="left" vertical="center" wrapText="1"/>
    </xf>
    <xf numFmtId="180" fontId="8" fillId="0" borderId="130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horizontal="left" vertical="center" wrapText="1"/>
    </xf>
    <xf numFmtId="180" fontId="8" fillId="0" borderId="15" xfId="0" applyNumberFormat="1" applyFont="1" applyFill="1" applyBorder="1" applyAlignment="1">
      <alignment vertical="center"/>
    </xf>
    <xf numFmtId="178" fontId="8" fillId="0" borderId="116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horizontal="left" vertical="center"/>
    </xf>
    <xf numFmtId="180" fontId="8" fillId="0" borderId="13" xfId="0" applyNumberFormat="1" applyFont="1" applyFill="1" applyBorder="1" applyAlignment="1">
      <alignment vertical="center"/>
    </xf>
    <xf numFmtId="178" fontId="8" fillId="0" borderId="119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horizontal="left" vertical="center"/>
    </xf>
    <xf numFmtId="180" fontId="8" fillId="0" borderId="20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horizontal="left" vertical="center" wrapText="1"/>
    </xf>
    <xf numFmtId="178" fontId="8" fillId="0" borderId="120" xfId="0" applyNumberFormat="1" applyFont="1" applyFill="1" applyBorder="1" applyAlignment="1">
      <alignment vertical="center"/>
    </xf>
    <xf numFmtId="3" fontId="8" fillId="0" borderId="44" xfId="0" applyNumberFormat="1" applyFont="1" applyFill="1" applyBorder="1" applyAlignment="1">
      <alignment horizontal="left" vertical="center"/>
    </xf>
    <xf numFmtId="180" fontId="8" fillId="0" borderId="43" xfId="0" applyNumberFormat="1" applyFont="1" applyFill="1" applyBorder="1" applyAlignment="1">
      <alignment vertical="center"/>
    </xf>
    <xf numFmtId="178" fontId="8" fillId="0" borderId="121" xfId="0" applyNumberFormat="1" applyFont="1" applyFill="1" applyBorder="1" applyAlignment="1">
      <alignment vertical="center"/>
    </xf>
    <xf numFmtId="3" fontId="8" fillId="0" borderId="113" xfId="0" applyNumberFormat="1" applyFont="1" applyFill="1" applyBorder="1" applyAlignment="1">
      <alignment horizontal="left" vertical="center"/>
    </xf>
    <xf numFmtId="180" fontId="8" fillId="0" borderId="131" xfId="0" applyNumberFormat="1" applyFont="1" applyFill="1" applyBorder="1" applyAlignment="1">
      <alignment vertical="center"/>
    </xf>
    <xf numFmtId="178" fontId="8" fillId="0" borderId="122" xfId="0" applyNumberFormat="1" applyFont="1" applyFill="1" applyBorder="1" applyAlignment="1">
      <alignment vertical="center"/>
    </xf>
    <xf numFmtId="3" fontId="8" fillId="0" borderId="90" xfId="0" applyNumberFormat="1" applyFont="1" applyFill="1" applyBorder="1" applyAlignment="1">
      <alignment horizontal="left" vertical="center"/>
    </xf>
    <xf numFmtId="180" fontId="8" fillId="0" borderId="132" xfId="0" applyNumberFormat="1" applyFont="1" applyFill="1" applyBorder="1" applyAlignment="1">
      <alignment vertical="center"/>
    </xf>
    <xf numFmtId="178" fontId="8" fillId="0" borderId="123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horizontal="left" vertical="center"/>
    </xf>
    <xf numFmtId="180" fontId="8" fillId="0" borderId="21" xfId="0" applyNumberFormat="1" applyFont="1" applyFill="1" applyBorder="1" applyAlignment="1">
      <alignment vertical="center"/>
    </xf>
    <xf numFmtId="178" fontId="8" fillId="0" borderId="124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left" vertical="center"/>
    </xf>
    <xf numFmtId="180" fontId="8" fillId="0" borderId="14" xfId="0" applyNumberFormat="1" applyFont="1" applyFill="1" applyBorder="1" applyAlignment="1">
      <alignment vertical="center"/>
    </xf>
    <xf numFmtId="178" fontId="8" fillId="0" borderId="125" xfId="0" applyNumberFormat="1" applyFont="1" applyFill="1" applyBorder="1" applyAlignment="1">
      <alignment vertical="center"/>
    </xf>
    <xf numFmtId="3" fontId="8" fillId="0" borderId="82" xfId="0" applyNumberFormat="1" applyFont="1" applyFill="1" applyBorder="1" applyAlignment="1">
      <alignment horizontal="left" vertical="center"/>
    </xf>
    <xf numFmtId="180" fontId="8" fillId="0" borderId="87" xfId="0" applyNumberFormat="1" applyFont="1" applyFill="1" applyBorder="1" applyAlignment="1">
      <alignment vertical="center"/>
    </xf>
    <xf numFmtId="178" fontId="8" fillId="0" borderId="126" xfId="0" applyNumberFormat="1" applyFont="1" applyFill="1" applyBorder="1" applyAlignment="1">
      <alignment vertical="center"/>
    </xf>
    <xf numFmtId="3" fontId="8" fillId="0" borderId="84" xfId="0" applyNumberFormat="1" applyFont="1" applyFill="1" applyBorder="1" applyAlignment="1">
      <alignment horizontal="left" vertical="center"/>
    </xf>
    <xf numFmtId="180" fontId="8" fillId="0" borderId="110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/>
    </xf>
    <xf numFmtId="180" fontId="8" fillId="0" borderId="13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87" xfId="6" applyNumberFormat="1" applyFont="1" applyFill="1" applyBorder="1" applyAlignment="1">
      <alignment vertical="center"/>
    </xf>
    <xf numFmtId="3" fontId="8" fillId="0" borderId="90" xfId="0" applyNumberFormat="1" applyFont="1" applyFill="1" applyBorder="1" applyAlignment="1">
      <alignment horizontal="center" vertical="center"/>
    </xf>
    <xf numFmtId="180" fontId="8" fillId="0" borderId="132" xfId="6" applyNumberFormat="1" applyFont="1" applyFill="1" applyBorder="1" applyAlignment="1">
      <alignment vertical="center"/>
    </xf>
    <xf numFmtId="180" fontId="8" fillId="0" borderId="21" xfId="6" applyNumberFormat="1" applyFont="1" applyFill="1" applyBorder="1" applyAlignment="1">
      <alignment vertical="center"/>
    </xf>
    <xf numFmtId="180" fontId="8" fillId="0" borderId="14" xfId="6" applyNumberFormat="1" applyFont="1" applyFill="1" applyBorder="1" applyAlignment="1">
      <alignment vertical="center"/>
    </xf>
    <xf numFmtId="178" fontId="8" fillId="0" borderId="127" xfId="0" applyNumberFormat="1" applyFont="1" applyFill="1" applyBorder="1" applyAlignment="1">
      <alignment vertical="center"/>
    </xf>
    <xf numFmtId="3" fontId="8" fillId="0" borderId="70" xfId="0" applyNumberFormat="1" applyFont="1" applyFill="1" applyBorder="1" applyAlignment="1">
      <alignment horizontal="center" vertical="center"/>
    </xf>
    <xf numFmtId="178" fontId="23" fillId="0" borderId="128" xfId="0" applyNumberFormat="1" applyFont="1" applyFill="1" applyBorder="1" applyAlignment="1">
      <alignment vertical="center"/>
    </xf>
    <xf numFmtId="3" fontId="23" fillId="0" borderId="66" xfId="0" applyNumberFormat="1" applyFont="1" applyFill="1" applyBorder="1" applyAlignment="1">
      <alignment horizontal="center" vertical="center"/>
    </xf>
    <xf numFmtId="178" fontId="23" fillId="0" borderId="129" xfId="0" applyNumberFormat="1" applyFont="1" applyFill="1" applyBorder="1" applyAlignment="1">
      <alignment vertical="center"/>
    </xf>
    <xf numFmtId="3" fontId="23" fillId="0" borderId="79" xfId="0" applyNumberFormat="1" applyFont="1" applyFill="1" applyBorder="1" applyAlignment="1">
      <alignment horizontal="center" vertical="center"/>
    </xf>
    <xf numFmtId="178" fontId="8" fillId="0" borderId="134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41" fontId="6" fillId="0" borderId="6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27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41" fontId="6" fillId="0" borderId="3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177" fontId="6" fillId="0" borderId="97" xfId="9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41" fontId="6" fillId="0" borderId="28" xfId="0" applyNumberFormat="1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/>
    </xf>
    <xf numFmtId="41" fontId="6" fillId="0" borderId="50" xfId="0" applyNumberFormat="1" applyFont="1" applyFill="1" applyBorder="1" applyAlignment="1">
      <alignment vertical="center"/>
    </xf>
    <xf numFmtId="0" fontId="6" fillId="0" borderId="58" xfId="0" applyFont="1" applyFill="1" applyBorder="1" applyAlignment="1">
      <alignment horizontal="center" vertical="center"/>
    </xf>
    <xf numFmtId="41" fontId="6" fillId="0" borderId="63" xfId="0" applyNumberFormat="1" applyFont="1" applyFill="1" applyBorder="1" applyAlignment="1">
      <alignment vertical="center"/>
    </xf>
    <xf numFmtId="177" fontId="6" fillId="0" borderId="96" xfId="9" applyNumberFormat="1" applyFont="1" applyFill="1" applyBorder="1" applyAlignment="1">
      <alignment vertical="center"/>
    </xf>
    <xf numFmtId="0" fontId="10" fillId="0" borderId="92" xfId="0" applyFont="1" applyFill="1" applyBorder="1" applyAlignment="1">
      <alignment horizontal="center" vertical="center"/>
    </xf>
    <xf numFmtId="177" fontId="10" fillId="0" borderId="94" xfId="9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20" fillId="0" borderId="13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center" vertical="center"/>
    </xf>
    <xf numFmtId="176" fontId="20" fillId="0" borderId="21" xfId="0" applyNumberFormat="1" applyFont="1" applyFill="1" applyBorder="1" applyAlignment="1">
      <alignment horizontal="right" vertical="center"/>
    </xf>
    <xf numFmtId="176" fontId="20" fillId="0" borderId="14" xfId="0" applyNumberFormat="1" applyFont="1" applyFill="1" applyBorder="1" applyAlignment="1">
      <alignment horizontal="right" vertical="center"/>
    </xf>
    <xf numFmtId="176" fontId="20" fillId="0" borderId="43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horizontal="right" vertical="center"/>
    </xf>
    <xf numFmtId="0" fontId="20" fillId="0" borderId="43" xfId="0" applyFont="1" applyFill="1" applyBorder="1" applyAlignment="1">
      <alignment horizontal="center" vertical="center"/>
    </xf>
    <xf numFmtId="176" fontId="20" fillId="0" borderId="43" xfId="0" applyNumberFormat="1" applyFont="1" applyFill="1" applyBorder="1" applyAlignment="1">
      <alignment horizontal="right" vertical="center"/>
    </xf>
    <xf numFmtId="0" fontId="20" fillId="0" borderId="98" xfId="0" applyFont="1" applyFill="1" applyBorder="1" applyAlignment="1">
      <alignment horizontal="center" vertical="center"/>
    </xf>
    <xf numFmtId="176" fontId="20" fillId="0" borderId="98" xfId="0" applyNumberFormat="1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176" fontId="22" fillId="0" borderId="15" xfId="0" applyNumberFormat="1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>
      <alignment vertical="center"/>
    </xf>
    <xf numFmtId="183" fontId="6" fillId="0" borderId="4" xfId="0" applyNumberFormat="1" applyFont="1" applyFill="1" applyBorder="1" applyAlignment="1">
      <alignment vertical="center"/>
    </xf>
    <xf numFmtId="0" fontId="8" fillId="0" borderId="0" xfId="0" applyFont="1" applyFill="1"/>
    <xf numFmtId="0" fontId="6" fillId="0" borderId="115" xfId="0" applyFont="1" applyFill="1" applyBorder="1" applyAlignment="1">
      <alignment wrapText="1"/>
    </xf>
    <xf numFmtId="0" fontId="6" fillId="0" borderId="9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6" fillId="0" borderId="19" xfId="0" applyFont="1" applyFill="1" applyBorder="1"/>
    <xf numFmtId="177" fontId="6" fillId="0" borderId="38" xfId="0" applyNumberFormat="1" applyFont="1" applyFill="1" applyBorder="1" applyAlignment="1">
      <alignment horizontal="right" vertical="center"/>
    </xf>
    <xf numFmtId="177" fontId="6" fillId="0" borderId="38" xfId="0" applyNumberFormat="1" applyFont="1" applyFill="1" applyBorder="1" applyAlignment="1">
      <alignment vertical="center"/>
    </xf>
    <xf numFmtId="0" fontId="6" fillId="0" borderId="9" xfId="0" applyFont="1" applyFill="1" applyBorder="1"/>
    <xf numFmtId="177" fontId="6" fillId="0" borderId="23" xfId="0" applyNumberFormat="1" applyFont="1" applyFill="1" applyBorder="1" applyAlignment="1">
      <alignment horizontal="right" vertical="center"/>
    </xf>
    <xf numFmtId="177" fontId="6" fillId="0" borderId="44" xfId="0" applyNumberFormat="1" applyFont="1" applyFill="1" applyBorder="1" applyAlignment="1">
      <alignment vertical="center"/>
    </xf>
    <xf numFmtId="0" fontId="6" fillId="0" borderId="23" xfId="0" applyFont="1" applyFill="1" applyBorder="1"/>
    <xf numFmtId="177" fontId="6" fillId="0" borderId="23" xfId="0" applyNumberFormat="1" applyFont="1" applyFill="1" applyBorder="1" applyAlignment="1">
      <alignment vertical="center"/>
    </xf>
    <xf numFmtId="177" fontId="6" fillId="0" borderId="44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99" xfId="0" applyNumberFormat="1" applyFont="1" applyFill="1" applyBorder="1" applyAlignment="1">
      <alignment horizontal="right" vertical="center"/>
    </xf>
    <xf numFmtId="177" fontId="10" fillId="0" borderId="17" xfId="0" applyNumberFormat="1" applyFont="1" applyFill="1" applyBorder="1" applyAlignment="1">
      <alignment vertical="center"/>
    </xf>
    <xf numFmtId="177" fontId="6" fillId="0" borderId="136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177" fontId="6" fillId="0" borderId="55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11" xfId="9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9" xfId="9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vertical="center"/>
    </xf>
    <xf numFmtId="177" fontId="6" fillId="0" borderId="41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7" fontId="6" fillId="0" borderId="38" xfId="9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46" xfId="0" applyNumberFormat="1" applyFont="1" applyFill="1" applyBorder="1" applyAlignment="1">
      <alignment vertical="center"/>
    </xf>
    <xf numFmtId="177" fontId="6" fillId="0" borderId="26" xfId="0" applyNumberFormat="1" applyFont="1" applyFill="1" applyBorder="1" applyAlignment="1">
      <alignment vertical="center"/>
    </xf>
    <xf numFmtId="41" fontId="6" fillId="0" borderId="45" xfId="0" applyNumberFormat="1" applyFont="1" applyFill="1" applyBorder="1" applyAlignment="1">
      <alignment vertical="center"/>
    </xf>
    <xf numFmtId="177" fontId="6" fillId="0" borderId="9" xfId="9" applyNumberFormat="1" applyFont="1" applyFill="1" applyBorder="1" applyAlignment="1">
      <alignment vertical="center"/>
    </xf>
    <xf numFmtId="41" fontId="6" fillId="0" borderId="31" xfId="0" applyNumberFormat="1" applyFont="1" applyFill="1" applyBorder="1" applyAlignment="1">
      <alignment vertical="center"/>
    </xf>
    <xf numFmtId="177" fontId="6" fillId="0" borderId="21" xfId="9" applyNumberFormat="1" applyFont="1" applyFill="1" applyBorder="1" applyAlignment="1">
      <alignment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20" xfId="9" applyNumberFormat="1" applyFont="1" applyFill="1" applyBorder="1" applyAlignment="1">
      <alignment vertical="center"/>
    </xf>
    <xf numFmtId="177" fontId="6" fillId="0" borderId="43" xfId="0" applyNumberFormat="1" applyFont="1" applyFill="1" applyBorder="1" applyAlignment="1">
      <alignment vertical="center"/>
    </xf>
    <xf numFmtId="177" fontId="6" fillId="0" borderId="48" xfId="0" applyNumberFormat="1" applyFont="1" applyFill="1" applyBorder="1" applyAlignment="1">
      <alignment vertical="center"/>
    </xf>
    <xf numFmtId="41" fontId="6" fillId="0" borderId="49" xfId="0" applyNumberFormat="1" applyFont="1" applyFill="1" applyBorder="1" applyAlignment="1">
      <alignment vertical="center"/>
    </xf>
    <xf numFmtId="177" fontId="6" fillId="0" borderId="49" xfId="0" applyNumberFormat="1" applyFont="1" applyFill="1" applyBorder="1" applyAlignment="1">
      <alignment vertical="center"/>
    </xf>
    <xf numFmtId="177" fontId="6" fillId="0" borderId="22" xfId="9" applyNumberFormat="1" applyFont="1" applyFill="1" applyBorder="1" applyAlignment="1">
      <alignment vertical="center"/>
    </xf>
    <xf numFmtId="177" fontId="6" fillId="0" borderId="58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47" xfId="2" applyFont="1" applyFill="1" applyBorder="1" applyAlignment="1">
      <alignment vertical="center"/>
    </xf>
    <xf numFmtId="177" fontId="6" fillId="0" borderId="24" xfId="0" applyNumberFormat="1" applyFont="1" applyFill="1" applyBorder="1" applyAlignment="1">
      <alignment vertical="center"/>
    </xf>
    <xf numFmtId="41" fontId="6" fillId="0" borderId="61" xfId="0" applyNumberFormat="1" applyFont="1" applyFill="1" applyBorder="1" applyAlignment="1">
      <alignment vertical="center"/>
    </xf>
    <xf numFmtId="177" fontId="6" fillId="0" borderId="17" xfId="9" applyNumberFormat="1" applyFont="1" applyFill="1" applyBorder="1" applyAlignment="1">
      <alignment vertical="center"/>
    </xf>
    <xf numFmtId="181" fontId="20" fillId="2" borderId="3" xfId="0" applyNumberFormat="1" applyFont="1" applyFill="1" applyBorder="1" applyAlignment="1">
      <alignment vertical="center"/>
    </xf>
    <xf numFmtId="176" fontId="20" fillId="2" borderId="11" xfId="0" applyNumberFormat="1" applyFont="1" applyFill="1" applyBorder="1" applyAlignment="1">
      <alignment vertical="center"/>
    </xf>
    <xf numFmtId="181" fontId="20" fillId="2" borderId="10" xfId="0" applyNumberFormat="1" applyFont="1" applyFill="1" applyBorder="1" applyAlignment="1">
      <alignment vertical="center"/>
    </xf>
    <xf numFmtId="176" fontId="20" fillId="2" borderId="19" xfId="0" applyNumberFormat="1" applyFont="1" applyFill="1" applyBorder="1" applyAlignment="1">
      <alignment vertical="center"/>
    </xf>
    <xf numFmtId="181" fontId="20" fillId="2" borderId="2" xfId="0" applyNumberFormat="1" applyFont="1" applyFill="1" applyBorder="1" applyAlignment="1">
      <alignment vertical="center"/>
    </xf>
    <xf numFmtId="176" fontId="20" fillId="2" borderId="9" xfId="0" applyNumberFormat="1" applyFont="1" applyFill="1" applyBorder="1" applyAlignment="1">
      <alignment vertical="center"/>
    </xf>
    <xf numFmtId="181" fontId="20" fillId="2" borderId="16" xfId="0" applyNumberFormat="1" applyFont="1" applyFill="1" applyBorder="1" applyAlignment="1">
      <alignment vertical="center"/>
    </xf>
    <xf numFmtId="176" fontId="20" fillId="2" borderId="23" xfId="0" applyNumberFormat="1" applyFont="1" applyFill="1" applyBorder="1" applyAlignment="1">
      <alignment vertical="center"/>
    </xf>
    <xf numFmtId="181" fontId="20" fillId="2" borderId="16" xfId="0" applyNumberFormat="1" applyFont="1" applyFill="1" applyBorder="1" applyAlignment="1">
      <alignment horizontal="right" vertical="center"/>
    </xf>
    <xf numFmtId="181" fontId="20" fillId="2" borderId="2" xfId="0" applyNumberFormat="1" applyFont="1" applyFill="1" applyBorder="1" applyAlignment="1">
      <alignment horizontal="right" vertical="center"/>
    </xf>
    <xf numFmtId="181" fontId="20" fillId="2" borderId="10" xfId="0" applyNumberFormat="1" applyFont="1" applyFill="1" applyBorder="1" applyAlignment="1">
      <alignment horizontal="right" vertical="center"/>
    </xf>
    <xf numFmtId="181" fontId="20" fillId="2" borderId="12" xfId="0" applyNumberFormat="1" applyFont="1" applyFill="1" applyBorder="1" applyAlignment="1">
      <alignment horizontal="right" vertical="center"/>
    </xf>
    <xf numFmtId="176" fontId="20" fillId="2" borderId="17" xfId="0" applyNumberFormat="1" applyFont="1" applyFill="1" applyBorder="1" applyAlignment="1">
      <alignment vertical="center"/>
    </xf>
    <xf numFmtId="181" fontId="20" fillId="2" borderId="64" xfId="0" applyNumberFormat="1" applyFont="1" applyFill="1" applyBorder="1" applyAlignment="1">
      <alignment horizontal="right" vertical="center"/>
    </xf>
    <xf numFmtId="176" fontId="20" fillId="2" borderId="63" xfId="0" applyNumberFormat="1" applyFont="1" applyFill="1" applyBorder="1" applyAlignment="1">
      <alignment vertical="center"/>
    </xf>
    <xf numFmtId="179" fontId="22" fillId="2" borderId="95" xfId="0" applyNumberFormat="1" applyFont="1" applyFill="1" applyBorder="1" applyAlignment="1">
      <alignment vertical="center"/>
    </xf>
    <xf numFmtId="181" fontId="20" fillId="2" borderId="12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/>
    </xf>
    <xf numFmtId="177" fontId="6" fillId="0" borderId="3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37" xfId="0" applyNumberFormat="1" applyFont="1" applyFill="1" applyBorder="1" applyAlignment="1">
      <alignment horizontal="right" vertical="center"/>
    </xf>
    <xf numFmtId="177" fontId="6" fillId="0" borderId="37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54" xfId="0" applyNumberFormat="1" applyFont="1" applyFill="1" applyBorder="1" applyAlignment="1">
      <alignment horizontal="right" vertical="center"/>
    </xf>
    <xf numFmtId="177" fontId="6" fillId="0" borderId="54" xfId="0" applyNumberFormat="1" applyFont="1" applyFill="1" applyBorder="1" applyAlignment="1">
      <alignment vertical="center"/>
    </xf>
    <xf numFmtId="177" fontId="6" fillId="0" borderId="65" xfId="0" applyNumberFormat="1" applyFont="1" applyFill="1" applyBorder="1" applyAlignment="1">
      <alignment horizontal="right" vertical="center"/>
    </xf>
    <xf numFmtId="177" fontId="10" fillId="0" borderId="12" xfId="0" applyNumberFormat="1" applyFont="1" applyFill="1" applyBorder="1" applyAlignment="1">
      <alignment vertical="center"/>
    </xf>
    <xf numFmtId="186" fontId="17" fillId="2" borderId="0" xfId="0" applyNumberFormat="1" applyFont="1" applyFill="1" applyBorder="1" applyAlignment="1">
      <alignment horizontal="center" vertical="center"/>
    </xf>
    <xf numFmtId="182" fontId="20" fillId="0" borderId="11" xfId="0" applyNumberFormat="1" applyFont="1" applyFill="1" applyBorder="1" applyAlignment="1">
      <alignment vertical="center"/>
    </xf>
    <xf numFmtId="186" fontId="17" fillId="2" borderId="26" xfId="0" applyNumberFormat="1" applyFont="1" applyFill="1" applyBorder="1" applyAlignment="1">
      <alignment horizontal="center" vertical="center"/>
    </xf>
    <xf numFmtId="177" fontId="6" fillId="0" borderId="64" xfId="0" applyNumberFormat="1" applyFont="1" applyFill="1" applyBorder="1" applyAlignment="1">
      <alignment vertical="center"/>
    </xf>
    <xf numFmtId="177" fontId="10" fillId="0" borderId="95" xfId="0" applyNumberFormat="1" applyFont="1" applyFill="1" applyBorder="1" applyAlignment="1">
      <alignment vertical="center"/>
    </xf>
    <xf numFmtId="177" fontId="10" fillId="0" borderId="80" xfId="0" applyNumberFormat="1" applyFont="1" applyFill="1" applyBorder="1" applyAlignment="1">
      <alignment vertical="center"/>
    </xf>
    <xf numFmtId="177" fontId="6" fillId="0" borderId="137" xfId="0" applyNumberFormat="1" applyFont="1" applyFill="1" applyBorder="1" applyAlignment="1">
      <alignment vertical="center"/>
    </xf>
    <xf numFmtId="177" fontId="10" fillId="0" borderId="138" xfId="0" applyNumberFormat="1" applyFont="1" applyFill="1" applyBorder="1" applyAlignment="1">
      <alignment vertical="center"/>
    </xf>
    <xf numFmtId="0" fontId="6" fillId="0" borderId="26" xfId="0" applyFont="1" applyFill="1" applyBorder="1"/>
    <xf numFmtId="180" fontId="17" fillId="2" borderId="140" xfId="0" applyNumberFormat="1" applyFont="1" applyFill="1" applyBorder="1" applyAlignment="1">
      <alignment horizontal="center" vertical="center"/>
    </xf>
    <xf numFmtId="182" fontId="20" fillId="0" borderId="80" xfId="0" applyNumberFormat="1" applyFont="1" applyFill="1" applyBorder="1" applyAlignment="1">
      <alignment vertical="center"/>
    </xf>
    <xf numFmtId="182" fontId="20" fillId="0" borderId="17" xfId="0" applyNumberFormat="1" applyFont="1" applyFill="1" applyBorder="1" applyAlignment="1">
      <alignment vertical="center"/>
    </xf>
    <xf numFmtId="180" fontId="17" fillId="2" borderId="139" xfId="0" applyNumberFormat="1" applyFont="1" applyFill="1" applyBorder="1" applyAlignment="1">
      <alignment horizontal="center" vertical="center"/>
    </xf>
    <xf numFmtId="177" fontId="6" fillId="0" borderId="141" xfId="0" applyNumberFormat="1" applyFont="1" applyFill="1" applyBorder="1" applyAlignment="1">
      <alignment vertical="center"/>
    </xf>
    <xf numFmtId="186" fontId="17" fillId="2" borderId="76" xfId="0" applyNumberFormat="1" applyFont="1" applyFill="1" applyBorder="1" applyAlignment="1">
      <alignment horizontal="right" vertical="center"/>
    </xf>
    <xf numFmtId="186" fontId="17" fillId="2" borderId="45" xfId="0" applyNumberFormat="1" applyFont="1" applyFill="1" applyBorder="1" applyAlignment="1">
      <alignment vertical="center"/>
    </xf>
    <xf numFmtId="177" fontId="17" fillId="2" borderId="112" xfId="0" applyNumberFormat="1" applyFont="1" applyFill="1" applyBorder="1" applyAlignment="1">
      <alignment horizontal="right" vertical="center"/>
    </xf>
    <xf numFmtId="177" fontId="17" fillId="2" borderId="142" xfId="0" applyNumberFormat="1" applyFont="1" applyFill="1" applyBorder="1" applyAlignment="1">
      <alignment vertical="center"/>
    </xf>
    <xf numFmtId="181" fontId="20" fillId="0" borderId="76" xfId="0" applyNumberFormat="1" applyFont="1" applyFill="1" applyBorder="1" applyAlignment="1">
      <alignment horizontal="right" vertical="center"/>
    </xf>
    <xf numFmtId="176" fontId="20" fillId="2" borderId="35" xfId="0" applyNumberFormat="1" applyFont="1" applyFill="1" applyBorder="1" applyAlignment="1">
      <alignment horizontal="right" vertical="center"/>
    </xf>
    <xf numFmtId="176" fontId="20" fillId="0" borderId="143" xfId="0" applyNumberFormat="1" applyFont="1" applyFill="1" applyBorder="1" applyAlignment="1">
      <alignment vertical="center"/>
    </xf>
    <xf numFmtId="179" fontId="22" fillId="0" borderId="144" xfId="0" applyNumberFormat="1" applyFont="1" applyFill="1" applyBorder="1" applyAlignment="1">
      <alignment vertical="center"/>
    </xf>
    <xf numFmtId="181" fontId="20" fillId="0" borderId="51" xfId="0" applyNumberFormat="1" applyFont="1" applyFill="1" applyBorder="1" applyAlignment="1">
      <alignment horizontal="right" vertical="center"/>
    </xf>
    <xf numFmtId="177" fontId="22" fillId="2" borderId="80" xfId="0" applyNumberFormat="1" applyFont="1" applyFill="1" applyBorder="1" applyAlignment="1">
      <alignment vertical="center"/>
    </xf>
    <xf numFmtId="177" fontId="22" fillId="0" borderId="145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vertical="center"/>
    </xf>
    <xf numFmtId="176" fontId="20" fillId="0" borderId="19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20" fillId="0" borderId="9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176" fontId="20" fillId="0" borderId="23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7" xfId="0" applyNumberFormat="1" applyFont="1" applyFill="1" applyBorder="1" applyAlignment="1">
      <alignment vertical="center"/>
    </xf>
    <xf numFmtId="176" fontId="20" fillId="0" borderId="33" xfId="0" applyNumberFormat="1" applyFont="1" applyFill="1" applyBorder="1" applyAlignment="1">
      <alignment vertical="center"/>
    </xf>
    <xf numFmtId="176" fontId="20" fillId="0" borderId="35" xfId="0" applyNumberFormat="1" applyFont="1" applyFill="1" applyBorder="1" applyAlignment="1">
      <alignment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176" fontId="20" fillId="0" borderId="65" xfId="0" applyNumberFormat="1" applyFont="1" applyFill="1" applyBorder="1" applyAlignment="1">
      <alignment vertical="center"/>
    </xf>
    <xf numFmtId="176" fontId="20" fillId="0" borderId="99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87" xfId="0" applyFont="1" applyFill="1" applyBorder="1" applyAlignment="1">
      <alignment horizontal="center" vertical="center"/>
    </xf>
    <xf numFmtId="0" fontId="17" fillId="2" borderId="110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14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177" fontId="17" fillId="2" borderId="83" xfId="0" applyNumberFormat="1" applyFont="1" applyFill="1" applyBorder="1" applyAlignment="1">
      <alignment horizontal="right" vertical="center"/>
    </xf>
    <xf numFmtId="177" fontId="17" fillId="2" borderId="2" xfId="0" applyNumberFormat="1" applyFont="1" applyFill="1" applyBorder="1" applyAlignment="1">
      <alignment horizontal="right" vertical="center"/>
    </xf>
    <xf numFmtId="177" fontId="17" fillId="2" borderId="85" xfId="0" applyNumberFormat="1" applyFont="1" applyFill="1" applyBorder="1" applyAlignment="1">
      <alignment horizontal="right" vertical="center"/>
    </xf>
    <xf numFmtId="177" fontId="17" fillId="2" borderId="12" xfId="0" applyNumberFormat="1" applyFont="1" applyFill="1" applyBorder="1" applyAlignment="1">
      <alignment horizontal="right" vertical="center"/>
    </xf>
    <xf numFmtId="177" fontId="17" fillId="2" borderId="3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15" xfId="0" applyNumberFormat="1" applyFont="1" applyFill="1" applyBorder="1" applyAlignment="1">
      <alignment horizontal="right" vertical="center"/>
    </xf>
    <xf numFmtId="177" fontId="17" fillId="2" borderId="78" xfId="0" applyNumberFormat="1" applyFont="1" applyFill="1" applyBorder="1" applyAlignment="1">
      <alignment horizontal="right" vertical="center"/>
    </xf>
    <xf numFmtId="177" fontId="17" fillId="2" borderId="77" xfId="0" applyNumberFormat="1" applyFont="1" applyFill="1" applyBorder="1" applyAlignment="1">
      <alignment horizontal="right" vertical="center"/>
    </xf>
    <xf numFmtId="177" fontId="17" fillId="2" borderId="56" xfId="0" applyNumberFormat="1" applyFont="1" applyFill="1" applyBorder="1" applyAlignment="1">
      <alignment horizontal="right" vertical="center"/>
    </xf>
    <xf numFmtId="177" fontId="17" fillId="2" borderId="75" xfId="0" applyNumberFormat="1" applyFont="1" applyFill="1" applyBorder="1" applyAlignment="1">
      <alignment horizontal="right" vertical="center"/>
    </xf>
    <xf numFmtId="180" fontId="8" fillId="0" borderId="13" xfId="6" applyNumberFormat="1" applyFont="1" applyFill="1" applyBorder="1" applyAlignment="1">
      <alignment horizontal="right" vertical="center"/>
    </xf>
    <xf numFmtId="180" fontId="8" fillId="0" borderId="73" xfId="6" applyNumberFormat="1" applyFont="1" applyFill="1" applyBorder="1" applyAlignment="1">
      <alignment horizontal="right" vertical="center"/>
    </xf>
    <xf numFmtId="180" fontId="23" fillId="0" borderId="69" xfId="6" applyNumberFormat="1" applyFont="1" applyFill="1" applyBorder="1" applyAlignment="1">
      <alignment horizontal="right" vertical="center"/>
    </xf>
    <xf numFmtId="180" fontId="23" fillId="0" borderId="57" xfId="6" applyNumberFormat="1" applyFont="1" applyFill="1" applyBorder="1" applyAlignment="1">
      <alignment horizontal="right" vertical="center"/>
    </xf>
    <xf numFmtId="180" fontId="8" fillId="0" borderId="133" xfId="6" applyNumberFormat="1" applyFont="1" applyFill="1" applyBorder="1" applyAlignment="1">
      <alignment horizontal="right" vertical="center"/>
    </xf>
    <xf numFmtId="180" fontId="8" fillId="0" borderId="15" xfId="6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1</xdr:row>
      <xdr:rowOff>30480</xdr:rowOff>
    </xdr:from>
    <xdr:to>
      <xdr:col>6</xdr:col>
      <xdr:colOff>441960</xdr:colOff>
      <xdr:row>2</xdr:row>
      <xdr:rowOff>129540</xdr:rowOff>
    </xdr:to>
    <xdr:sp macro="" textlink="">
      <xdr:nvSpPr>
        <xdr:cNvPr id="11" name="大かっこ 10"/>
        <xdr:cNvSpPr/>
      </xdr:nvSpPr>
      <xdr:spPr bwMode="auto">
        <a:xfrm>
          <a:off x="3299460" y="198120"/>
          <a:ext cx="1089660" cy="335280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700"/>
            <a:t>          人口：千人</a:t>
          </a:r>
          <a:endParaRPr kumimoji="1" lang="en-US" altLang="ja-JP" sz="700"/>
        </a:p>
        <a:p>
          <a:pPr algn="ctr"/>
          <a:r>
            <a:rPr kumimoji="1" lang="ja-JP" altLang="en-US" sz="800"/>
            <a:t>         面積：</a:t>
          </a:r>
          <a:r>
            <a:rPr kumimoji="1" lang="en-US" altLang="ja-JP" sz="800"/>
            <a:t>ha</a:t>
          </a:r>
          <a:endParaRPr kumimoji="1" lang="ja-JP" altLang="en-US" sz="800"/>
        </a:p>
      </xdr:txBody>
    </xdr:sp>
    <xdr:clientData/>
  </xdr:twoCellAnchor>
  <xdr:twoCellAnchor>
    <xdr:from>
      <xdr:col>5</xdr:col>
      <xdr:colOff>350520</xdr:colOff>
      <xdr:row>1</xdr:row>
      <xdr:rowOff>114300</xdr:rowOff>
    </xdr:from>
    <xdr:to>
      <xdr:col>5</xdr:col>
      <xdr:colOff>739140</xdr:colOff>
      <xdr:row>2</xdr:row>
      <xdr:rowOff>68580</xdr:rowOff>
    </xdr:to>
    <xdr:sp macro="" textlink="">
      <xdr:nvSpPr>
        <xdr:cNvPr id="14" name="テキスト ボックス 13"/>
        <xdr:cNvSpPr txBox="1"/>
      </xdr:nvSpPr>
      <xdr:spPr>
        <a:xfrm>
          <a:off x="3352800" y="281940"/>
          <a:ext cx="38862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J23"/>
  <sheetViews>
    <sheetView tabSelected="1" view="pageBreakPreview" zoomScaleNormal="100" zoomScaleSheetLayoutView="100" workbookViewId="0">
      <selection activeCell="Q16" sqref="Q16"/>
    </sheetView>
  </sheetViews>
  <sheetFormatPr defaultColWidth="9" defaultRowHeight="13.5" x14ac:dyDescent="0.15"/>
  <cols>
    <col min="1" max="1" width="2.5" style="5" customWidth="1"/>
    <col min="2" max="2" width="10.75" style="12" customWidth="1"/>
    <col min="3" max="5" width="10.5" style="5" customWidth="1"/>
    <col min="6" max="8" width="10" style="5" customWidth="1"/>
    <col min="9" max="9" width="10.75" style="5" customWidth="1"/>
    <col min="10" max="16384" width="9" style="5"/>
  </cols>
  <sheetData>
    <row r="2" spans="1:9" ht="27" customHeight="1" x14ac:dyDescent="0.15">
      <c r="A2" s="212" t="s">
        <v>31</v>
      </c>
      <c r="C2" s="1"/>
      <c r="D2" s="1"/>
      <c r="E2" s="213"/>
      <c r="F2" s="213"/>
      <c r="G2" s="213"/>
      <c r="H2" s="1"/>
      <c r="I2" s="214"/>
    </row>
    <row r="3" spans="1:9" ht="18.75" customHeight="1" x14ac:dyDescent="0.15">
      <c r="A3" s="215" t="s">
        <v>30</v>
      </c>
      <c r="C3" s="1"/>
      <c r="D3" s="1"/>
      <c r="E3" s="216"/>
      <c r="F3" s="213"/>
      <c r="G3" s="213"/>
      <c r="H3" s="1"/>
      <c r="I3" s="1"/>
    </row>
    <row r="4" spans="1:9" ht="15" customHeight="1" x14ac:dyDescent="0.15">
      <c r="B4" s="217"/>
      <c r="C4" s="1"/>
      <c r="D4" s="1"/>
      <c r="E4" s="1"/>
      <c r="F4" s="1"/>
      <c r="G4" s="6"/>
      <c r="H4" s="1"/>
      <c r="I4" s="153" t="s">
        <v>118</v>
      </c>
    </row>
    <row r="5" spans="1:9" ht="24" customHeight="1" x14ac:dyDescent="0.15">
      <c r="B5" s="376" t="s">
        <v>18</v>
      </c>
      <c r="C5" s="378" t="s">
        <v>29</v>
      </c>
      <c r="D5" s="378" t="s">
        <v>28</v>
      </c>
      <c r="E5" s="381" t="s">
        <v>88</v>
      </c>
      <c r="F5" s="382"/>
      <c r="G5" s="382"/>
      <c r="H5" s="383"/>
      <c r="I5" s="379" t="s">
        <v>115</v>
      </c>
    </row>
    <row r="6" spans="1:9" ht="36" customHeight="1" x14ac:dyDescent="0.15">
      <c r="B6" s="377"/>
      <c r="C6" s="377"/>
      <c r="D6" s="377"/>
      <c r="E6" s="218" t="s">
        <v>27</v>
      </c>
      <c r="F6" s="219" t="s">
        <v>26</v>
      </c>
      <c r="G6" s="219" t="s">
        <v>25</v>
      </c>
      <c r="H6" s="220" t="s">
        <v>24</v>
      </c>
      <c r="I6" s="380"/>
    </row>
    <row r="7" spans="1:9" ht="38.25" customHeight="1" x14ac:dyDescent="0.15">
      <c r="B7" s="283" t="s">
        <v>0</v>
      </c>
      <c r="C7" s="286">
        <v>62136</v>
      </c>
      <c r="D7" s="286">
        <v>62136</v>
      </c>
      <c r="E7" s="287">
        <v>49027</v>
      </c>
      <c r="F7" s="288">
        <v>426</v>
      </c>
      <c r="G7" s="288">
        <v>12683</v>
      </c>
      <c r="H7" s="221">
        <f>K10</f>
        <v>0</v>
      </c>
      <c r="I7" s="289">
        <v>911</v>
      </c>
    </row>
    <row r="8" spans="1:9" ht="38.25" customHeight="1" x14ac:dyDescent="0.15">
      <c r="B8" s="222" t="s">
        <v>5</v>
      </c>
      <c r="C8" s="290">
        <v>11885</v>
      </c>
      <c r="D8" s="290">
        <v>11885</v>
      </c>
      <c r="E8" s="291">
        <v>8933</v>
      </c>
      <c r="F8" s="292">
        <v>151</v>
      </c>
      <c r="G8" s="292">
        <v>2801</v>
      </c>
      <c r="H8" s="223" t="s">
        <v>117</v>
      </c>
      <c r="I8" s="293">
        <v>816</v>
      </c>
    </row>
    <row r="9" spans="1:9" ht="38.25" customHeight="1" x14ac:dyDescent="0.15">
      <c r="B9" s="224" t="s">
        <v>23</v>
      </c>
      <c r="C9" s="294">
        <v>2875</v>
      </c>
      <c r="D9" s="294">
        <v>2875</v>
      </c>
      <c r="E9" s="295">
        <v>2400</v>
      </c>
      <c r="F9" s="296">
        <v>22</v>
      </c>
      <c r="G9" s="296">
        <v>453</v>
      </c>
      <c r="H9" s="225">
        <f>K10</f>
        <v>0</v>
      </c>
      <c r="I9" s="297">
        <v>876</v>
      </c>
    </row>
    <row r="10" spans="1:9" ht="38.25" customHeight="1" x14ac:dyDescent="0.15">
      <c r="B10" s="224" t="s">
        <v>22</v>
      </c>
      <c r="C10" s="294">
        <v>4998</v>
      </c>
      <c r="D10" s="294">
        <v>4998</v>
      </c>
      <c r="E10" s="295">
        <v>3905</v>
      </c>
      <c r="F10" s="296">
        <v>40</v>
      </c>
      <c r="G10" s="296">
        <v>1041</v>
      </c>
      <c r="H10" s="225" t="s">
        <v>117</v>
      </c>
      <c r="I10" s="297">
        <v>788</v>
      </c>
    </row>
    <row r="11" spans="1:9" ht="38.25" customHeight="1" x14ac:dyDescent="0.15">
      <c r="B11" s="224" t="s">
        <v>8</v>
      </c>
      <c r="C11" s="294">
        <v>3064</v>
      </c>
      <c r="D11" s="294">
        <v>3064</v>
      </c>
      <c r="E11" s="295">
        <v>2339</v>
      </c>
      <c r="F11" s="296">
        <v>27</v>
      </c>
      <c r="G11" s="296">
        <v>684</v>
      </c>
      <c r="H11" s="225" t="s">
        <v>117</v>
      </c>
      <c r="I11" s="297">
        <v>808</v>
      </c>
    </row>
    <row r="12" spans="1:9" ht="38.25" customHeight="1" x14ac:dyDescent="0.15">
      <c r="B12" s="224" t="s">
        <v>9</v>
      </c>
      <c r="C12" s="294">
        <v>3166</v>
      </c>
      <c r="D12" s="294">
        <v>3166</v>
      </c>
      <c r="E12" s="295">
        <v>2554</v>
      </c>
      <c r="F12" s="296">
        <v>47</v>
      </c>
      <c r="G12" s="296">
        <v>544</v>
      </c>
      <c r="H12" s="225">
        <v>6</v>
      </c>
      <c r="I12" s="297">
        <v>936</v>
      </c>
    </row>
    <row r="13" spans="1:9" ht="38.25" customHeight="1" x14ac:dyDescent="0.15">
      <c r="B13" s="226" t="s">
        <v>10</v>
      </c>
      <c r="C13" s="298">
        <v>5332</v>
      </c>
      <c r="D13" s="298">
        <v>5332</v>
      </c>
      <c r="E13" s="299">
        <v>3689</v>
      </c>
      <c r="F13" s="300">
        <v>68</v>
      </c>
      <c r="G13" s="300">
        <v>1568</v>
      </c>
      <c r="H13" s="301">
        <v>1</v>
      </c>
      <c r="I13" s="302">
        <v>775</v>
      </c>
    </row>
    <row r="14" spans="1:9" ht="38.25" customHeight="1" x14ac:dyDescent="0.15">
      <c r="B14" s="222" t="s">
        <v>15</v>
      </c>
      <c r="C14" s="290">
        <f t="shared" ref="C14:H14" si="0">SUM(C9:C13)</f>
        <v>19435</v>
      </c>
      <c r="D14" s="290">
        <f t="shared" si="0"/>
        <v>19435</v>
      </c>
      <c r="E14" s="341">
        <f t="shared" si="0"/>
        <v>14887</v>
      </c>
      <c r="F14" s="292">
        <f t="shared" si="0"/>
        <v>204</v>
      </c>
      <c r="G14" s="292">
        <f t="shared" si="0"/>
        <v>4290</v>
      </c>
      <c r="H14" s="279">
        <f t="shared" si="0"/>
        <v>7</v>
      </c>
      <c r="I14" s="227"/>
    </row>
    <row r="15" spans="1:9" ht="38.25" customHeight="1" x14ac:dyDescent="0.15">
      <c r="B15" s="224" t="s">
        <v>11</v>
      </c>
      <c r="C15" s="294">
        <v>13570</v>
      </c>
      <c r="D15" s="294">
        <v>13570</v>
      </c>
      <c r="E15" s="295">
        <v>12845</v>
      </c>
      <c r="F15" s="303">
        <f>J18</f>
        <v>0</v>
      </c>
      <c r="G15" s="296">
        <v>725</v>
      </c>
      <c r="H15" s="225">
        <f>L18</f>
        <v>0</v>
      </c>
      <c r="I15" s="304">
        <v>3381</v>
      </c>
    </row>
    <row r="16" spans="1:9" ht="38.25" customHeight="1" x14ac:dyDescent="0.15">
      <c r="B16" s="228" t="s">
        <v>12</v>
      </c>
      <c r="C16" s="305">
        <v>2791</v>
      </c>
      <c r="D16" s="305">
        <v>2791</v>
      </c>
      <c r="E16" s="306">
        <v>2286</v>
      </c>
      <c r="F16" s="307">
        <v>24</v>
      </c>
      <c r="G16" s="308">
        <v>467</v>
      </c>
      <c r="H16" s="229">
        <f>L19</f>
        <v>0</v>
      </c>
      <c r="I16" s="309">
        <v>1202</v>
      </c>
    </row>
    <row r="17" spans="2:10" ht="38.25" customHeight="1" x14ac:dyDescent="0.15">
      <c r="B17" s="230" t="s">
        <v>1</v>
      </c>
      <c r="C17" s="310">
        <v>12167</v>
      </c>
      <c r="D17" s="310">
        <v>12167</v>
      </c>
      <c r="E17" s="311">
        <v>10120</v>
      </c>
      <c r="F17" s="312">
        <v>95</v>
      </c>
      <c r="G17" s="313">
        <v>1932</v>
      </c>
      <c r="H17" s="231">
        <f>L20</f>
        <v>0</v>
      </c>
      <c r="I17" s="314">
        <v>1479</v>
      </c>
    </row>
    <row r="18" spans="2:10" ht="38.25" customHeight="1" thickBot="1" x14ac:dyDescent="0.2">
      <c r="B18" s="232" t="s">
        <v>14</v>
      </c>
      <c r="C18" s="315">
        <f>SUM(C15:C17)</f>
        <v>28528</v>
      </c>
      <c r="D18" s="315">
        <f>SUM(D15:D17)</f>
        <v>28528</v>
      </c>
      <c r="E18" s="354">
        <f t="shared" ref="E18:G18" si="1">SUM(E15:E17)</f>
        <v>25251</v>
      </c>
      <c r="F18" s="357">
        <f t="shared" si="1"/>
        <v>119</v>
      </c>
      <c r="G18" s="357">
        <f t="shared" si="1"/>
        <v>3124</v>
      </c>
      <c r="H18" s="233">
        <f>L21</f>
        <v>0</v>
      </c>
      <c r="I18" s="234"/>
    </row>
    <row r="19" spans="2:10" ht="43.5" customHeight="1" thickBot="1" x14ac:dyDescent="0.2">
      <c r="B19" s="235" t="s">
        <v>13</v>
      </c>
      <c r="C19" s="316">
        <f t="shared" ref="C19:H19" si="2">SUM(C18,C14,C8,C7)</f>
        <v>121984</v>
      </c>
      <c r="D19" s="316">
        <f t="shared" si="2"/>
        <v>121984</v>
      </c>
      <c r="E19" s="355">
        <f t="shared" si="2"/>
        <v>98098</v>
      </c>
      <c r="F19" s="358">
        <f t="shared" si="2"/>
        <v>900</v>
      </c>
      <c r="G19" s="358">
        <f t="shared" si="2"/>
        <v>22898</v>
      </c>
      <c r="H19" s="356">
        <f t="shared" si="2"/>
        <v>7</v>
      </c>
      <c r="I19" s="236"/>
    </row>
    <row r="20" spans="2:10" ht="43.5" customHeight="1" thickTop="1" x14ac:dyDescent="0.15">
      <c r="B20" s="284" t="s">
        <v>21</v>
      </c>
      <c r="C20" s="317">
        <v>2596102</v>
      </c>
      <c r="D20" s="317">
        <v>2596102</v>
      </c>
      <c r="E20" s="318">
        <v>1996445</v>
      </c>
      <c r="F20" s="319">
        <v>6099</v>
      </c>
      <c r="G20" s="319">
        <v>378546</v>
      </c>
      <c r="H20" s="320">
        <v>9523</v>
      </c>
      <c r="I20" s="321">
        <v>768</v>
      </c>
    </row>
    <row r="21" spans="2:10" ht="18.600000000000001" customHeight="1" x14ac:dyDescent="0.15">
      <c r="B21" s="3"/>
      <c r="C21" s="1"/>
      <c r="D21" s="237"/>
      <c r="E21" s="238"/>
      <c r="G21" s="1"/>
      <c r="H21" s="1"/>
      <c r="I21" s="153" t="s">
        <v>119</v>
      </c>
      <c r="J21" s="11"/>
    </row>
    <row r="22" spans="2:10" ht="7.5" customHeight="1" x14ac:dyDescent="0.15">
      <c r="B22" s="3"/>
      <c r="C22" s="1"/>
      <c r="D22" s="237"/>
      <c r="E22" s="238"/>
      <c r="G22" s="1"/>
      <c r="H22" s="1"/>
      <c r="I22" s="153"/>
    </row>
    <row r="23" spans="2:10" ht="18" customHeight="1" x14ac:dyDescent="0.15">
      <c r="B23" s="239" t="s">
        <v>20</v>
      </c>
    </row>
  </sheetData>
  <mergeCells count="5">
    <mergeCell ref="B5:B6"/>
    <mergeCell ref="C5:C6"/>
    <mergeCell ref="D5:D6"/>
    <mergeCell ref="I5:I6"/>
    <mergeCell ref="E5:H5"/>
  </mergeCells>
  <phoneticPr fontId="4"/>
  <pageMargins left="0.74803149606299213" right="0.78740157480314965" top="0.59055118110236227" bottom="0.59055118110236227" header="0.51181102362204722" footer="0.19685039370078741"/>
  <pageSetup paperSize="9" firstPageNumber="38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2:I42"/>
  <sheetViews>
    <sheetView tabSelected="1" view="pageBreakPreview" zoomScaleNormal="100" zoomScaleSheetLayoutView="100" workbookViewId="0">
      <selection activeCell="Q16" sqref="Q16"/>
    </sheetView>
  </sheetViews>
  <sheetFormatPr defaultColWidth="9" defaultRowHeight="13.5" x14ac:dyDescent="0.15"/>
  <cols>
    <col min="1" max="1" width="2.5" style="1" customWidth="1"/>
    <col min="2" max="3" width="13.75" style="1" customWidth="1"/>
    <col min="4" max="4" width="2.625" style="1" customWidth="1"/>
    <col min="5" max="5" width="11.125" style="1" customWidth="1"/>
    <col min="6" max="8" width="13.75" style="1" customWidth="1"/>
    <col min="9" max="16384" width="9" style="1"/>
  </cols>
  <sheetData>
    <row r="2" spans="1:9" ht="18.75" customHeight="1" x14ac:dyDescent="0.15">
      <c r="A2" s="117" t="s">
        <v>48</v>
      </c>
      <c r="I2" s="13"/>
    </row>
    <row r="3" spans="1:9" ht="15" customHeight="1" x14ac:dyDescent="0.15">
      <c r="B3" s="117"/>
      <c r="H3" s="118" t="s">
        <v>122</v>
      </c>
    </row>
    <row r="4" spans="1:9" ht="15" customHeight="1" x14ac:dyDescent="0.15">
      <c r="B4" s="396" t="s">
        <v>18</v>
      </c>
      <c r="C4" s="396" t="s">
        <v>47</v>
      </c>
      <c r="D4" s="398" t="s">
        <v>46</v>
      </c>
      <c r="E4" s="399"/>
      <c r="F4" s="384" t="s">
        <v>45</v>
      </c>
      <c r="G4" s="385"/>
      <c r="H4" s="386" t="s">
        <v>44</v>
      </c>
    </row>
    <row r="5" spans="1:9" ht="15" customHeight="1" x14ac:dyDescent="0.15">
      <c r="B5" s="397"/>
      <c r="C5" s="397"/>
      <c r="D5" s="400"/>
      <c r="E5" s="401"/>
      <c r="F5" s="119" t="s">
        <v>43</v>
      </c>
      <c r="G5" s="120" t="s">
        <v>42</v>
      </c>
      <c r="H5" s="387"/>
    </row>
    <row r="6" spans="1:9" ht="21.95" customHeight="1" x14ac:dyDescent="0.15">
      <c r="B6" s="121" t="s">
        <v>0</v>
      </c>
      <c r="C6" s="122">
        <v>186.7</v>
      </c>
      <c r="D6" s="322"/>
      <c r="E6" s="323">
        <v>2822</v>
      </c>
      <c r="F6" s="123">
        <v>156.1</v>
      </c>
      <c r="G6" s="124">
        <v>2567</v>
      </c>
      <c r="H6" s="125">
        <v>83.6</v>
      </c>
    </row>
    <row r="7" spans="1:9" ht="21.95" customHeight="1" x14ac:dyDescent="0.15">
      <c r="B7" s="126" t="s">
        <v>2</v>
      </c>
      <c r="C7" s="127">
        <v>40.4</v>
      </c>
      <c r="D7" s="324"/>
      <c r="E7" s="325">
        <v>729</v>
      </c>
      <c r="F7" s="128">
        <v>30.5</v>
      </c>
      <c r="G7" s="129">
        <v>633</v>
      </c>
      <c r="H7" s="125">
        <v>75.5</v>
      </c>
    </row>
    <row r="8" spans="1:9" ht="21.95" customHeight="1" x14ac:dyDescent="0.15">
      <c r="B8" s="130" t="s">
        <v>6</v>
      </c>
      <c r="C8" s="131">
        <v>8.9</v>
      </c>
      <c r="D8" s="326"/>
      <c r="E8" s="327">
        <v>233</v>
      </c>
      <c r="F8" s="132">
        <v>6.7</v>
      </c>
      <c r="G8" s="133">
        <v>252</v>
      </c>
      <c r="H8" s="134">
        <v>75.099999999999994</v>
      </c>
    </row>
    <row r="9" spans="1:9" ht="21.95" customHeight="1" x14ac:dyDescent="0.15">
      <c r="B9" s="135" t="s">
        <v>7</v>
      </c>
      <c r="C9" s="136">
        <v>17.5</v>
      </c>
      <c r="D9" s="328"/>
      <c r="E9" s="329">
        <v>348</v>
      </c>
      <c r="F9" s="137">
        <v>16</v>
      </c>
      <c r="G9" s="138">
        <v>441</v>
      </c>
      <c r="H9" s="139">
        <v>91.7</v>
      </c>
    </row>
    <row r="10" spans="1:9" ht="21.95" customHeight="1" x14ac:dyDescent="0.15">
      <c r="B10" s="135" t="s">
        <v>8</v>
      </c>
      <c r="C10" s="136">
        <v>10.4</v>
      </c>
      <c r="D10" s="328"/>
      <c r="E10" s="329">
        <v>198</v>
      </c>
      <c r="F10" s="137">
        <v>9</v>
      </c>
      <c r="G10" s="138">
        <v>198</v>
      </c>
      <c r="H10" s="139">
        <v>86.2</v>
      </c>
    </row>
    <row r="11" spans="1:9" ht="21.95" customHeight="1" x14ac:dyDescent="0.15">
      <c r="B11" s="135" t="s">
        <v>9</v>
      </c>
      <c r="C11" s="136">
        <v>9.4</v>
      </c>
      <c r="D11" s="330" t="s">
        <v>41</v>
      </c>
      <c r="E11" s="329">
        <v>2153</v>
      </c>
      <c r="F11" s="137">
        <v>7.8</v>
      </c>
      <c r="G11" s="138">
        <v>318</v>
      </c>
      <c r="H11" s="139">
        <v>83.5</v>
      </c>
    </row>
    <row r="12" spans="1:9" ht="21.95" customHeight="1" x14ac:dyDescent="0.15">
      <c r="B12" s="130" t="s">
        <v>10</v>
      </c>
      <c r="C12" s="131">
        <v>18.8</v>
      </c>
      <c r="D12" s="331"/>
      <c r="E12" s="327">
        <v>284</v>
      </c>
      <c r="F12" s="132">
        <v>14</v>
      </c>
      <c r="G12" s="133">
        <v>259</v>
      </c>
      <c r="H12" s="140">
        <v>74.2</v>
      </c>
    </row>
    <row r="13" spans="1:9" ht="21.95" customHeight="1" x14ac:dyDescent="0.15">
      <c r="B13" s="126" t="s">
        <v>15</v>
      </c>
      <c r="C13" s="127">
        <f>SUM(C8:C12)</f>
        <v>65</v>
      </c>
      <c r="D13" s="332"/>
      <c r="E13" s="325">
        <f>SUM(E8:E12)</f>
        <v>3216</v>
      </c>
      <c r="F13" s="128">
        <f>SUM(F8:F12)</f>
        <v>53.5</v>
      </c>
      <c r="G13" s="129">
        <f>SUM(G8:G12)</f>
        <v>1468</v>
      </c>
      <c r="H13" s="125">
        <f>F13/C13*100</f>
        <v>82.307692307692307</v>
      </c>
    </row>
    <row r="14" spans="1:9" ht="21.95" customHeight="1" x14ac:dyDescent="0.15">
      <c r="B14" s="130" t="s">
        <v>11</v>
      </c>
      <c r="C14" s="131">
        <v>10.8</v>
      </c>
      <c r="D14" s="331" t="s">
        <v>41</v>
      </c>
      <c r="E14" s="370">
        <v>9286</v>
      </c>
      <c r="F14" s="369">
        <v>5.9</v>
      </c>
      <c r="G14" s="371">
        <v>788</v>
      </c>
      <c r="H14" s="352">
        <v>55</v>
      </c>
    </row>
    <row r="15" spans="1:9" ht="21.95" customHeight="1" x14ac:dyDescent="0.15">
      <c r="B15" s="135" t="s">
        <v>12</v>
      </c>
      <c r="C15" s="136">
        <v>6.6</v>
      </c>
      <c r="D15" s="330" t="s">
        <v>41</v>
      </c>
      <c r="E15" s="329">
        <v>705</v>
      </c>
      <c r="F15" s="137">
        <v>1.5</v>
      </c>
      <c r="G15" s="141">
        <v>32</v>
      </c>
      <c r="H15" s="139">
        <v>23.3</v>
      </c>
    </row>
    <row r="16" spans="1:9" ht="21.95" customHeight="1" x14ac:dyDescent="0.15">
      <c r="B16" s="142" t="s">
        <v>1</v>
      </c>
      <c r="C16" s="143">
        <v>23.3</v>
      </c>
      <c r="D16" s="333" t="s">
        <v>40</v>
      </c>
      <c r="E16" s="334">
        <v>4097</v>
      </c>
      <c r="F16" s="144">
        <v>21.6</v>
      </c>
      <c r="G16" s="145">
        <v>523</v>
      </c>
      <c r="H16" s="140">
        <v>92.7</v>
      </c>
    </row>
    <row r="17" spans="1:9" ht="21.95" customHeight="1" thickBot="1" x14ac:dyDescent="0.2">
      <c r="B17" s="146" t="s">
        <v>14</v>
      </c>
      <c r="C17" s="147">
        <f>SUM(C14:C16)</f>
        <v>40.700000000000003</v>
      </c>
      <c r="D17" s="335"/>
      <c r="E17" s="336">
        <f>SUM(E14:E16)</f>
        <v>14088</v>
      </c>
      <c r="F17" s="149">
        <f>SUM(F14:F16)</f>
        <v>29</v>
      </c>
      <c r="G17" s="148">
        <f>SUM(G14:G16)</f>
        <v>1343</v>
      </c>
      <c r="H17" s="150">
        <f>F17/C17*100</f>
        <v>71.253071253071241</v>
      </c>
    </row>
    <row r="18" spans="1:9" ht="25.5" customHeight="1" thickBot="1" x14ac:dyDescent="0.2">
      <c r="B18" s="151" t="s">
        <v>13</v>
      </c>
      <c r="C18" s="152">
        <f>C17+C13+C7+C6</f>
        <v>332.79999999999995</v>
      </c>
      <c r="D18" s="337"/>
      <c r="E18" s="374">
        <f>E17+E13+E7+E6</f>
        <v>20855</v>
      </c>
      <c r="F18" s="372">
        <f>F17+F13+F7+F6</f>
        <v>269.10000000000002</v>
      </c>
      <c r="G18" s="375">
        <f>G17+G13+G7+G6</f>
        <v>6011</v>
      </c>
      <c r="H18" s="361">
        <f>F18/C18*100</f>
        <v>80.859375000000028</v>
      </c>
    </row>
    <row r="19" spans="1:9" ht="25.5" customHeight="1" thickTop="1" x14ac:dyDescent="0.15">
      <c r="B19" s="142" t="s">
        <v>21</v>
      </c>
      <c r="C19" s="143">
        <v>9206.1</v>
      </c>
      <c r="D19" s="338"/>
      <c r="E19" s="334">
        <v>94618</v>
      </c>
      <c r="F19" s="373">
        <v>8943.4</v>
      </c>
      <c r="G19" s="145">
        <v>91466</v>
      </c>
      <c r="H19" s="362">
        <v>97.1</v>
      </c>
    </row>
    <row r="20" spans="1:9" ht="18.600000000000001" customHeight="1" x14ac:dyDescent="0.15">
      <c r="H20" s="153" t="s">
        <v>116</v>
      </c>
      <c r="I20" s="11"/>
    </row>
    <row r="21" spans="1:9" ht="18.600000000000001" customHeight="1" x14ac:dyDescent="0.15">
      <c r="B21" s="154" t="s">
        <v>125</v>
      </c>
      <c r="H21" s="153"/>
      <c r="I21" s="11"/>
    </row>
    <row r="22" spans="1:9" ht="18.600000000000001" customHeight="1" x14ac:dyDescent="0.15">
      <c r="B22" s="154" t="s">
        <v>121</v>
      </c>
      <c r="H22" s="153"/>
      <c r="I22" s="11"/>
    </row>
    <row r="23" spans="1:9" ht="18.600000000000001" customHeight="1" x14ac:dyDescent="0.15">
      <c r="B23" s="155" t="s">
        <v>89</v>
      </c>
    </row>
    <row r="24" spans="1:9" ht="13.5" customHeight="1" x14ac:dyDescent="0.15">
      <c r="A24" s="14"/>
      <c r="B24" s="14"/>
      <c r="C24" s="14"/>
      <c r="D24" s="14"/>
      <c r="E24" s="14"/>
      <c r="F24" s="14"/>
      <c r="G24" s="14"/>
      <c r="H24" s="14"/>
    </row>
    <row r="25" spans="1:9" ht="18.75" customHeight="1" x14ac:dyDescent="0.15">
      <c r="A25" s="240" t="s">
        <v>39</v>
      </c>
      <c r="B25" s="241"/>
      <c r="C25" s="242"/>
      <c r="D25" s="242"/>
      <c r="E25" s="242"/>
      <c r="F25" s="242"/>
      <c r="G25" s="242"/>
    </row>
    <row r="26" spans="1:9" ht="15" customHeight="1" x14ac:dyDescent="0.15">
      <c r="A26" s="242"/>
      <c r="B26" s="243"/>
      <c r="C26" s="243"/>
      <c r="D26" s="243"/>
      <c r="E26" s="243"/>
      <c r="F26" s="243"/>
      <c r="G26" s="339"/>
      <c r="H26" s="118" t="s">
        <v>114</v>
      </c>
    </row>
    <row r="27" spans="1:9" ht="30" customHeight="1" x14ac:dyDescent="0.15">
      <c r="A27" s="244"/>
      <c r="B27" s="245" t="s">
        <v>18</v>
      </c>
      <c r="C27" s="246" t="s">
        <v>38</v>
      </c>
      <c r="D27" s="388" t="s">
        <v>37</v>
      </c>
      <c r="E27" s="389"/>
      <c r="F27" s="246" t="s">
        <v>36</v>
      </c>
      <c r="G27" s="246" t="s">
        <v>35</v>
      </c>
      <c r="H27" s="246" t="s">
        <v>34</v>
      </c>
    </row>
    <row r="28" spans="1:9" ht="21.95" customHeight="1" x14ac:dyDescent="0.15">
      <c r="A28" s="242"/>
      <c r="B28" s="285" t="s">
        <v>0</v>
      </c>
      <c r="C28" s="247">
        <v>10</v>
      </c>
      <c r="D28" s="390">
        <v>16</v>
      </c>
      <c r="E28" s="391"/>
      <c r="F28" s="247">
        <v>213</v>
      </c>
      <c r="G28" s="247">
        <v>12</v>
      </c>
      <c r="H28" s="247">
        <v>10</v>
      </c>
    </row>
    <row r="29" spans="1:9" ht="21.95" customHeight="1" x14ac:dyDescent="0.15">
      <c r="A29" s="242"/>
      <c r="B29" s="126" t="s">
        <v>5</v>
      </c>
      <c r="C29" s="248">
        <v>5</v>
      </c>
      <c r="D29" s="390">
        <v>5</v>
      </c>
      <c r="E29" s="391"/>
      <c r="F29" s="248">
        <v>54</v>
      </c>
      <c r="G29" s="248">
        <v>1</v>
      </c>
      <c r="H29" s="248">
        <v>4</v>
      </c>
    </row>
    <row r="30" spans="1:9" ht="21.95" customHeight="1" x14ac:dyDescent="0.15">
      <c r="A30" s="242"/>
      <c r="B30" s="249" t="s">
        <v>23</v>
      </c>
      <c r="C30" s="250">
        <v>2</v>
      </c>
      <c r="D30" s="392">
        <v>5</v>
      </c>
      <c r="E30" s="393"/>
      <c r="F30" s="250">
        <v>13</v>
      </c>
      <c r="G30" s="250">
        <v>1</v>
      </c>
      <c r="H30" s="250">
        <v>0</v>
      </c>
    </row>
    <row r="31" spans="1:9" ht="21.95" customHeight="1" x14ac:dyDescent="0.15">
      <c r="A31" s="242"/>
      <c r="B31" s="249" t="s">
        <v>22</v>
      </c>
      <c r="C31" s="250">
        <v>2</v>
      </c>
      <c r="D31" s="394">
        <v>1</v>
      </c>
      <c r="E31" s="395"/>
      <c r="F31" s="250">
        <v>26</v>
      </c>
      <c r="G31" s="250">
        <v>1</v>
      </c>
      <c r="H31" s="250">
        <v>0</v>
      </c>
    </row>
    <row r="32" spans="1:9" ht="21.95" customHeight="1" x14ac:dyDescent="0.15">
      <c r="A32" s="242"/>
      <c r="B32" s="249" t="s">
        <v>8</v>
      </c>
      <c r="C32" s="250">
        <v>1</v>
      </c>
      <c r="D32" s="394">
        <v>2</v>
      </c>
      <c r="E32" s="395"/>
      <c r="F32" s="250">
        <v>14</v>
      </c>
      <c r="G32" s="250">
        <v>4</v>
      </c>
      <c r="H32" s="250">
        <v>1</v>
      </c>
    </row>
    <row r="33" spans="1:8" ht="21.95" customHeight="1" x14ac:dyDescent="0.15">
      <c r="A33" s="242"/>
      <c r="B33" s="249" t="s">
        <v>9</v>
      </c>
      <c r="C33" s="250">
        <v>3</v>
      </c>
      <c r="D33" s="394">
        <v>7</v>
      </c>
      <c r="E33" s="395"/>
      <c r="F33" s="250">
        <v>26</v>
      </c>
      <c r="G33" s="250">
        <v>4</v>
      </c>
      <c r="H33" s="250">
        <v>1</v>
      </c>
    </row>
    <row r="34" spans="1:8" ht="21.95" customHeight="1" x14ac:dyDescent="0.15">
      <c r="A34" s="242"/>
      <c r="B34" s="130" t="s">
        <v>10</v>
      </c>
      <c r="C34" s="251">
        <v>0</v>
      </c>
      <c r="D34" s="392">
        <v>2</v>
      </c>
      <c r="E34" s="393"/>
      <c r="F34" s="251">
        <v>19</v>
      </c>
      <c r="G34" s="251">
        <v>0</v>
      </c>
      <c r="H34" s="251">
        <v>0</v>
      </c>
    </row>
    <row r="35" spans="1:8" ht="21.95" customHeight="1" x14ac:dyDescent="0.15">
      <c r="A35" s="242"/>
      <c r="B35" s="126" t="s">
        <v>15</v>
      </c>
      <c r="C35" s="248">
        <f>SUM(C30:C34)</f>
        <v>8</v>
      </c>
      <c r="D35" s="390">
        <f>SUM(D30:D34)</f>
        <v>17</v>
      </c>
      <c r="E35" s="391"/>
      <c r="F35" s="248">
        <f>SUM(F30:F34)</f>
        <v>98</v>
      </c>
      <c r="G35" s="248">
        <f>SUM(G30:G34)</f>
        <v>10</v>
      </c>
      <c r="H35" s="248">
        <f>SUM(H30:H34)</f>
        <v>2</v>
      </c>
    </row>
    <row r="36" spans="1:8" ht="21.95" customHeight="1" x14ac:dyDescent="0.15">
      <c r="A36" s="242"/>
      <c r="B36" s="249" t="s">
        <v>3</v>
      </c>
      <c r="C36" s="250">
        <v>5</v>
      </c>
      <c r="D36" s="404">
        <v>3</v>
      </c>
      <c r="E36" s="405"/>
      <c r="F36" s="250">
        <v>21</v>
      </c>
      <c r="G36" s="250">
        <v>0</v>
      </c>
      <c r="H36" s="250">
        <v>0</v>
      </c>
    </row>
    <row r="37" spans="1:8" ht="21.95" customHeight="1" x14ac:dyDescent="0.15">
      <c r="A37" s="242"/>
      <c r="B37" s="135" t="s">
        <v>4</v>
      </c>
      <c r="C37" s="252">
        <v>0</v>
      </c>
      <c r="D37" s="394">
        <v>1</v>
      </c>
      <c r="E37" s="395"/>
      <c r="F37" s="253">
        <v>9</v>
      </c>
      <c r="G37" s="253">
        <v>0</v>
      </c>
      <c r="H37" s="253">
        <v>0</v>
      </c>
    </row>
    <row r="38" spans="1:8" ht="21.95" customHeight="1" x14ac:dyDescent="0.15">
      <c r="A38" s="242"/>
      <c r="B38" s="254" t="s">
        <v>1</v>
      </c>
      <c r="C38" s="252">
        <v>4</v>
      </c>
      <c r="D38" s="406">
        <v>2</v>
      </c>
      <c r="E38" s="407"/>
      <c r="F38" s="255">
        <v>24</v>
      </c>
      <c r="G38" s="255">
        <v>0</v>
      </c>
      <c r="H38" s="255">
        <v>1</v>
      </c>
    </row>
    <row r="39" spans="1:8" ht="24.75" customHeight="1" thickBot="1" x14ac:dyDescent="0.2">
      <c r="A39" s="242"/>
      <c r="B39" s="256" t="s">
        <v>14</v>
      </c>
      <c r="C39" s="257">
        <f>SUM(C36:C38)</f>
        <v>9</v>
      </c>
      <c r="D39" s="408">
        <f>SUM(D36:D38)</f>
        <v>6</v>
      </c>
      <c r="E39" s="409"/>
      <c r="F39" s="257">
        <f>SUM(F36:F38)</f>
        <v>54</v>
      </c>
      <c r="G39" s="257">
        <f>SUM(G36:G38)</f>
        <v>0</v>
      </c>
      <c r="H39" s="257">
        <f>SUM(H36:H38)</f>
        <v>1</v>
      </c>
    </row>
    <row r="40" spans="1:8" ht="24.75" customHeight="1" thickTop="1" x14ac:dyDescent="0.15">
      <c r="A40" s="242"/>
      <c r="B40" s="258" t="s">
        <v>33</v>
      </c>
      <c r="C40" s="259">
        <f>C39+C35+C29+C28</f>
        <v>32</v>
      </c>
      <c r="D40" s="402">
        <f>D39+D35+D29+D28</f>
        <v>44</v>
      </c>
      <c r="E40" s="403"/>
      <c r="F40" s="259">
        <f>F39+F35+F29+F28</f>
        <v>419</v>
      </c>
      <c r="G40" s="259">
        <f>G39+G35+G29+G28</f>
        <v>23</v>
      </c>
      <c r="H40" s="259">
        <f>H39+H35+H29+H28</f>
        <v>17</v>
      </c>
    </row>
    <row r="41" spans="1:8" ht="18.600000000000001" customHeight="1" x14ac:dyDescent="0.15">
      <c r="A41" s="242"/>
      <c r="B41" s="243"/>
      <c r="C41" s="260"/>
      <c r="D41" s="260"/>
      <c r="F41" s="261"/>
      <c r="G41" s="261"/>
      <c r="H41" s="153" t="s">
        <v>32</v>
      </c>
    </row>
    <row r="42" spans="1:8" x14ac:dyDescent="0.15">
      <c r="A42" s="14"/>
      <c r="B42" s="14"/>
      <c r="C42" s="14"/>
      <c r="D42" s="14"/>
      <c r="E42" s="14"/>
      <c r="F42" s="14"/>
      <c r="G42" s="14"/>
      <c r="H42" s="14"/>
    </row>
  </sheetData>
  <mergeCells count="19">
    <mergeCell ref="D32:E32"/>
    <mergeCell ref="D33:E33"/>
    <mergeCell ref="D40:E40"/>
    <mergeCell ref="D34:E34"/>
    <mergeCell ref="D35:E35"/>
    <mergeCell ref="D36:E36"/>
    <mergeCell ref="D37:E37"/>
    <mergeCell ref="D38:E38"/>
    <mergeCell ref="D39:E39"/>
    <mergeCell ref="D30:E30"/>
    <mergeCell ref="D31:E31"/>
    <mergeCell ref="B4:B5"/>
    <mergeCell ref="C4:C5"/>
    <mergeCell ref="D4:E5"/>
    <mergeCell ref="F4:G4"/>
    <mergeCell ref="H4:H5"/>
    <mergeCell ref="D27:E27"/>
    <mergeCell ref="D28:E28"/>
    <mergeCell ref="D29:E29"/>
  </mergeCells>
  <phoneticPr fontId="4"/>
  <pageMargins left="0.74803149606299213" right="0.78740157480314965" top="0.59055118110236227" bottom="0.59055118110236227" header="0.51181102362204722" footer="0.19685039370078741"/>
  <pageSetup paperSize="9" scale="98" firstPageNumber="39" fitToWidth="0" orientation="portrait" blackAndWhite="1" useFirstPageNumber="1" r:id="rId1"/>
  <headerFooter scaleWithDoc="0" alignWithMargins="0">
    <oddFooter xml:space="preserve">&amp;C&amp;P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47"/>
  <sheetViews>
    <sheetView tabSelected="1" view="pageBreakPreview" topLeftCell="A16" zoomScaleNormal="100" zoomScaleSheetLayoutView="100" workbookViewId="0">
      <selection activeCell="Q16" sqref="Q16"/>
    </sheetView>
  </sheetViews>
  <sheetFormatPr defaultColWidth="9" defaultRowHeight="13.5" x14ac:dyDescent="0.15"/>
  <cols>
    <col min="1" max="1" width="2.5" style="2" customWidth="1"/>
    <col min="2" max="2" width="8.75" style="3" customWidth="1"/>
    <col min="3" max="3" width="8.625" style="2" customWidth="1"/>
    <col min="4" max="10" width="7.625" style="2" customWidth="1"/>
    <col min="11" max="11" width="0.875" style="2" customWidth="1"/>
    <col min="12" max="12" width="15.625" style="2" customWidth="1"/>
    <col min="13" max="13" width="12.5" style="2" customWidth="1"/>
    <col min="14" max="16384" width="9" style="2"/>
  </cols>
  <sheetData>
    <row r="1" spans="1:14" ht="13.5" customHeight="1" x14ac:dyDescent="0.15">
      <c r="A1" s="18"/>
      <c r="B1" s="16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8.75" customHeight="1" x14ac:dyDescent="0.15">
      <c r="A2" s="19" t="s">
        <v>87</v>
      </c>
      <c r="B2" s="16"/>
      <c r="C2" s="18"/>
      <c r="D2" s="18"/>
      <c r="E2" s="18"/>
      <c r="F2" s="18"/>
      <c r="G2" s="18"/>
      <c r="H2" s="18"/>
      <c r="I2" s="18"/>
      <c r="J2" s="18"/>
      <c r="K2" s="18"/>
      <c r="L2" s="20"/>
      <c r="M2" s="20"/>
    </row>
    <row r="3" spans="1:14" ht="15" customHeight="1" x14ac:dyDescent="0.15">
      <c r="A3" s="17"/>
      <c r="B3" s="15"/>
      <c r="C3" s="18"/>
      <c r="D3" s="18"/>
      <c r="E3" s="18"/>
      <c r="F3" s="18"/>
      <c r="G3" s="18"/>
      <c r="H3" s="18"/>
      <c r="I3" s="18"/>
      <c r="J3" s="21"/>
      <c r="K3" s="21"/>
      <c r="L3" s="112"/>
      <c r="M3" s="113" t="s">
        <v>86</v>
      </c>
    </row>
    <row r="4" spans="1:14" ht="24" customHeight="1" x14ac:dyDescent="0.15">
      <c r="A4" s="18"/>
      <c r="B4" s="427" t="s">
        <v>18</v>
      </c>
      <c r="C4" s="428" t="s">
        <v>17</v>
      </c>
      <c r="D4" s="430" t="s">
        <v>85</v>
      </c>
      <c r="E4" s="431"/>
      <c r="F4" s="431"/>
      <c r="G4" s="431"/>
      <c r="H4" s="431"/>
      <c r="I4" s="431"/>
      <c r="J4" s="432"/>
      <c r="K4" s="416" t="s">
        <v>84</v>
      </c>
      <c r="L4" s="417"/>
      <c r="M4" s="418"/>
      <c r="N4" s="114"/>
    </row>
    <row r="5" spans="1:14" ht="24" customHeight="1" x14ac:dyDescent="0.15">
      <c r="A5" s="18"/>
      <c r="B5" s="427"/>
      <c r="C5" s="429"/>
      <c r="D5" s="23" t="s">
        <v>83</v>
      </c>
      <c r="E5" s="24" t="s">
        <v>82</v>
      </c>
      <c r="F5" s="430" t="s">
        <v>81</v>
      </c>
      <c r="G5" s="431"/>
      <c r="H5" s="433"/>
      <c r="I5" s="430" t="s">
        <v>80</v>
      </c>
      <c r="J5" s="432"/>
      <c r="K5" s="423" t="s">
        <v>16</v>
      </c>
      <c r="L5" s="424"/>
      <c r="M5" s="421" t="s">
        <v>79</v>
      </c>
      <c r="N5" s="114"/>
    </row>
    <row r="6" spans="1:14" s="3" customFormat="1" ht="67.5" customHeight="1" x14ac:dyDescent="0.15">
      <c r="A6" s="16"/>
      <c r="B6" s="427"/>
      <c r="C6" s="25" t="s">
        <v>78</v>
      </c>
      <c r="D6" s="26" t="s">
        <v>77</v>
      </c>
      <c r="E6" s="27" t="s">
        <v>76</v>
      </c>
      <c r="F6" s="26" t="s">
        <v>75</v>
      </c>
      <c r="G6" s="28" t="s">
        <v>74</v>
      </c>
      <c r="H6" s="27" t="s">
        <v>73</v>
      </c>
      <c r="I6" s="29" t="s">
        <v>72</v>
      </c>
      <c r="J6" s="30" t="s">
        <v>71</v>
      </c>
      <c r="K6" s="425"/>
      <c r="L6" s="426"/>
      <c r="M6" s="422"/>
      <c r="N6" s="115"/>
    </row>
    <row r="7" spans="1:14" ht="21" customHeight="1" x14ac:dyDescent="0.15">
      <c r="A7" s="18"/>
      <c r="B7" s="413" t="s">
        <v>0</v>
      </c>
      <c r="C7" s="438">
        <v>11360</v>
      </c>
      <c r="D7" s="31">
        <v>763</v>
      </c>
      <c r="E7" s="32"/>
      <c r="F7" s="33"/>
      <c r="G7" s="34"/>
      <c r="H7" s="35"/>
      <c r="I7" s="31">
        <f>SUM(D7:H7)</f>
        <v>763</v>
      </c>
      <c r="J7" s="36">
        <f>I7/C7*100</f>
        <v>6.7165492957746471</v>
      </c>
      <c r="K7" s="156"/>
      <c r="L7" s="157" t="s">
        <v>70</v>
      </c>
      <c r="M7" s="158">
        <v>356</v>
      </c>
      <c r="N7" s="114"/>
    </row>
    <row r="8" spans="1:14" ht="21" customHeight="1" x14ac:dyDescent="0.15">
      <c r="A8" s="18"/>
      <c r="B8" s="411"/>
      <c r="C8" s="437"/>
      <c r="D8" s="37">
        <v>763</v>
      </c>
      <c r="E8" s="38"/>
      <c r="F8" s="39"/>
      <c r="G8" s="40"/>
      <c r="H8" s="41"/>
      <c r="I8" s="37">
        <f>SUM(D8:H8)</f>
        <v>763</v>
      </c>
      <c r="J8" s="42">
        <f>I8/C7*100</f>
        <v>6.7165492957746471</v>
      </c>
      <c r="K8" s="159"/>
      <c r="L8" s="160" t="s">
        <v>69</v>
      </c>
      <c r="M8" s="161">
        <v>736.6</v>
      </c>
    </row>
    <row r="9" spans="1:14" ht="21" customHeight="1" x14ac:dyDescent="0.15">
      <c r="A9" s="18"/>
      <c r="B9" s="410" t="s">
        <v>2</v>
      </c>
      <c r="C9" s="438">
        <v>7712</v>
      </c>
      <c r="D9" s="43">
        <v>86</v>
      </c>
      <c r="E9" s="44"/>
      <c r="F9" s="45"/>
      <c r="G9" s="46"/>
      <c r="H9" s="47"/>
      <c r="I9" s="43">
        <f>SUM(D9:H9)</f>
        <v>86</v>
      </c>
      <c r="J9" s="36">
        <f>I9/C9*100</f>
        <v>1.1151452282157677</v>
      </c>
      <c r="K9" s="156"/>
      <c r="L9" s="162" t="s">
        <v>68</v>
      </c>
      <c r="M9" s="163">
        <v>3691.2</v>
      </c>
    </row>
    <row r="10" spans="1:14" ht="21" customHeight="1" x14ac:dyDescent="0.15">
      <c r="A10" s="18"/>
      <c r="B10" s="411"/>
      <c r="C10" s="437"/>
      <c r="D10" s="37">
        <v>86</v>
      </c>
      <c r="E10" s="38"/>
      <c r="F10" s="39"/>
      <c r="G10" s="40"/>
      <c r="H10" s="41"/>
      <c r="I10" s="37">
        <f>SUM(D10:H10)</f>
        <v>86</v>
      </c>
      <c r="J10" s="42">
        <f>I10/C9*100</f>
        <v>1.1151452282157677</v>
      </c>
      <c r="K10" s="159"/>
      <c r="L10" s="164"/>
      <c r="M10" s="165"/>
    </row>
    <row r="11" spans="1:14" s="4" customFormat="1" ht="21" customHeight="1" x14ac:dyDescent="0.15">
      <c r="A11" s="22"/>
      <c r="B11" s="410" t="s">
        <v>6</v>
      </c>
      <c r="C11" s="438">
        <v>1999</v>
      </c>
      <c r="D11" s="43"/>
      <c r="E11" s="44"/>
      <c r="F11" s="45"/>
      <c r="G11" s="46"/>
      <c r="H11" s="47"/>
      <c r="I11" s="43"/>
      <c r="J11" s="48"/>
      <c r="K11" s="166"/>
      <c r="L11" s="167" t="s">
        <v>67</v>
      </c>
      <c r="M11" s="168">
        <v>1.5</v>
      </c>
    </row>
    <row r="12" spans="1:14" ht="21" customHeight="1" x14ac:dyDescent="0.15">
      <c r="A12" s="18"/>
      <c r="B12" s="413"/>
      <c r="C12" s="435"/>
      <c r="D12" s="49"/>
      <c r="E12" s="50"/>
      <c r="F12" s="51"/>
      <c r="G12" s="52"/>
      <c r="H12" s="53"/>
      <c r="I12" s="49"/>
      <c r="J12" s="54"/>
      <c r="K12" s="169"/>
      <c r="L12" s="170" t="s">
        <v>66</v>
      </c>
      <c r="M12" s="171">
        <v>3.8</v>
      </c>
    </row>
    <row r="13" spans="1:14" s="4" customFormat="1" ht="21" customHeight="1" x14ac:dyDescent="0.15">
      <c r="A13" s="22"/>
      <c r="B13" s="413"/>
      <c r="C13" s="435"/>
      <c r="D13" s="49"/>
      <c r="E13" s="50"/>
      <c r="F13" s="51"/>
      <c r="G13" s="52"/>
      <c r="H13" s="53"/>
      <c r="I13" s="49"/>
      <c r="J13" s="54"/>
      <c r="K13" s="169"/>
      <c r="L13" s="170" t="s">
        <v>65</v>
      </c>
      <c r="M13" s="171">
        <v>13.2</v>
      </c>
    </row>
    <row r="14" spans="1:14" ht="21" customHeight="1" x14ac:dyDescent="0.15">
      <c r="A14" s="18"/>
      <c r="B14" s="413"/>
      <c r="C14" s="435"/>
      <c r="D14" s="49"/>
      <c r="E14" s="366"/>
      <c r="F14" s="365"/>
      <c r="G14" s="353"/>
      <c r="H14" s="351"/>
      <c r="I14" s="49"/>
      <c r="J14" s="54"/>
      <c r="K14" s="169"/>
      <c r="L14" s="170" t="s">
        <v>64</v>
      </c>
      <c r="M14" s="171">
        <v>27.3</v>
      </c>
    </row>
    <row r="15" spans="1:14" s="4" customFormat="1" ht="21" customHeight="1" x14ac:dyDescent="0.15">
      <c r="A15" s="22"/>
      <c r="B15" s="413"/>
      <c r="C15" s="435"/>
      <c r="D15" s="49"/>
      <c r="E15" s="50"/>
      <c r="F15" s="51"/>
      <c r="G15" s="52"/>
      <c r="H15" s="53"/>
      <c r="I15" s="49"/>
      <c r="J15" s="54"/>
      <c r="K15" s="169"/>
      <c r="L15" s="172" t="s">
        <v>63</v>
      </c>
      <c r="M15" s="171">
        <v>2</v>
      </c>
    </row>
    <row r="16" spans="1:14" ht="21" customHeight="1" x14ac:dyDescent="0.15">
      <c r="A16" s="18"/>
      <c r="B16" s="413"/>
      <c r="C16" s="435"/>
      <c r="D16" s="49"/>
      <c r="E16" s="50"/>
      <c r="F16" s="51"/>
      <c r="G16" s="52"/>
      <c r="H16" s="53"/>
      <c r="I16" s="49"/>
      <c r="J16" s="54"/>
      <c r="K16" s="169"/>
      <c r="L16" s="170" t="s">
        <v>62</v>
      </c>
      <c r="M16" s="171">
        <v>2.2000000000000002</v>
      </c>
    </row>
    <row r="17" spans="1:13" ht="21" customHeight="1" x14ac:dyDescent="0.15">
      <c r="A17" s="18"/>
      <c r="B17" s="413"/>
      <c r="C17" s="436"/>
      <c r="D17" s="49"/>
      <c r="E17" s="50"/>
      <c r="F17" s="51"/>
      <c r="G17" s="52"/>
      <c r="H17" s="53"/>
      <c r="I17" s="49"/>
      <c r="J17" s="54"/>
      <c r="K17" s="173"/>
      <c r="L17" s="174" t="s">
        <v>61</v>
      </c>
      <c r="M17" s="175">
        <v>2.2999999999999998</v>
      </c>
    </row>
    <row r="18" spans="1:13" ht="21" customHeight="1" x14ac:dyDescent="0.15">
      <c r="A18" s="18"/>
      <c r="B18" s="414" t="s">
        <v>7</v>
      </c>
      <c r="C18" s="434">
        <v>1438</v>
      </c>
      <c r="D18" s="55"/>
      <c r="E18" s="368"/>
      <c r="F18" s="367"/>
      <c r="G18" s="363"/>
      <c r="H18" s="360"/>
      <c r="I18" s="55"/>
      <c r="J18" s="60"/>
      <c r="K18" s="176"/>
      <c r="L18" s="177" t="s">
        <v>60</v>
      </c>
      <c r="M18" s="178">
        <v>1.1000000000000001</v>
      </c>
    </row>
    <row r="19" spans="1:13" ht="21" customHeight="1" x14ac:dyDescent="0.15">
      <c r="A19" s="18"/>
      <c r="B19" s="413"/>
      <c r="C19" s="435"/>
      <c r="D19" s="49"/>
      <c r="E19" s="366"/>
      <c r="F19" s="365"/>
      <c r="G19" s="353"/>
      <c r="H19" s="351"/>
      <c r="I19" s="49"/>
      <c r="J19" s="54"/>
      <c r="K19" s="169"/>
      <c r="L19" s="170" t="s">
        <v>59</v>
      </c>
      <c r="M19" s="171">
        <v>21.3</v>
      </c>
    </row>
    <row r="20" spans="1:13" ht="21" customHeight="1" x14ac:dyDescent="0.15">
      <c r="A20" s="18"/>
      <c r="B20" s="415"/>
      <c r="C20" s="436"/>
      <c r="D20" s="61"/>
      <c r="E20" s="62"/>
      <c r="F20" s="63"/>
      <c r="G20" s="64"/>
      <c r="H20" s="65"/>
      <c r="I20" s="61"/>
      <c r="J20" s="66"/>
      <c r="K20" s="179"/>
      <c r="L20" s="180" t="s">
        <v>58</v>
      </c>
      <c r="M20" s="181">
        <v>0.5</v>
      </c>
    </row>
    <row r="21" spans="1:13" ht="21" customHeight="1" x14ac:dyDescent="0.15">
      <c r="A21" s="18"/>
      <c r="B21" s="413" t="s">
        <v>8</v>
      </c>
      <c r="C21" s="434">
        <v>3775</v>
      </c>
      <c r="D21" s="31"/>
      <c r="E21" s="32">
        <v>1230</v>
      </c>
      <c r="F21" s="33"/>
      <c r="G21" s="34"/>
      <c r="H21" s="35"/>
      <c r="I21" s="31">
        <f>SUM(D21:H21)</f>
        <v>1230</v>
      </c>
      <c r="J21" s="36">
        <f>I21/C21*100</f>
        <v>32.58278145695364</v>
      </c>
      <c r="K21" s="182"/>
      <c r="L21" s="183" t="s">
        <v>57</v>
      </c>
      <c r="M21" s="184">
        <v>636.20000000000005</v>
      </c>
    </row>
    <row r="22" spans="1:13" ht="21" customHeight="1" x14ac:dyDescent="0.15">
      <c r="A22" s="18"/>
      <c r="B22" s="413"/>
      <c r="C22" s="436"/>
      <c r="D22" s="67"/>
      <c r="E22" s="68">
        <v>1230</v>
      </c>
      <c r="F22" s="69"/>
      <c r="G22" s="70"/>
      <c r="H22" s="71"/>
      <c r="I22" s="67">
        <f>SUM(D22:H22)</f>
        <v>1230</v>
      </c>
      <c r="J22" s="72">
        <f>I22/C21*100</f>
        <v>32.58278145695364</v>
      </c>
      <c r="K22" s="185"/>
      <c r="L22" s="186"/>
      <c r="M22" s="187"/>
    </row>
    <row r="23" spans="1:13" ht="21" customHeight="1" x14ac:dyDescent="0.15">
      <c r="A23" s="18"/>
      <c r="B23" s="414" t="s">
        <v>9</v>
      </c>
      <c r="C23" s="434">
        <v>22461</v>
      </c>
      <c r="D23" s="55"/>
      <c r="E23" s="56">
        <v>9728</v>
      </c>
      <c r="F23" s="57">
        <v>6894</v>
      </c>
      <c r="G23" s="58"/>
      <c r="H23" s="59"/>
      <c r="I23" s="55">
        <f>SUM(D23:H23)</f>
        <v>16622</v>
      </c>
      <c r="J23" s="73">
        <f>I23/C23*100</f>
        <v>74.003828858911007</v>
      </c>
      <c r="K23" s="188"/>
      <c r="L23" s="189" t="s">
        <v>56</v>
      </c>
      <c r="M23" s="190">
        <v>1480</v>
      </c>
    </row>
    <row r="24" spans="1:13" ht="21" customHeight="1" x14ac:dyDescent="0.15">
      <c r="A24" s="18"/>
      <c r="B24" s="413"/>
      <c r="C24" s="435"/>
      <c r="D24" s="67"/>
      <c r="E24" s="74">
        <v>9728</v>
      </c>
      <c r="F24" s="75">
        <v>5981</v>
      </c>
      <c r="G24" s="76"/>
      <c r="H24" s="77"/>
      <c r="I24" s="78">
        <f>SUM(D24:H24)</f>
        <v>15709</v>
      </c>
      <c r="J24" s="72">
        <f>I24/C23*100</f>
        <v>69.939005387115444</v>
      </c>
      <c r="K24" s="169"/>
      <c r="L24" s="170" t="s">
        <v>55</v>
      </c>
      <c r="M24" s="171">
        <v>835.4</v>
      </c>
    </row>
    <row r="25" spans="1:13" ht="21" customHeight="1" x14ac:dyDescent="0.15">
      <c r="A25" s="18"/>
      <c r="B25" s="415"/>
      <c r="C25" s="436"/>
      <c r="D25" s="79"/>
      <c r="E25" s="80"/>
      <c r="F25" s="81"/>
      <c r="G25" s="82"/>
      <c r="H25" s="83"/>
      <c r="I25" s="79"/>
      <c r="J25" s="66"/>
      <c r="K25" s="191"/>
      <c r="L25" s="192" t="s">
        <v>54</v>
      </c>
      <c r="M25" s="193">
        <v>230</v>
      </c>
    </row>
    <row r="26" spans="1:13" ht="21" customHeight="1" x14ac:dyDescent="0.15">
      <c r="A26" s="18"/>
      <c r="B26" s="413" t="s">
        <v>10</v>
      </c>
      <c r="C26" s="434">
        <v>655</v>
      </c>
      <c r="D26" s="31"/>
      <c r="E26" s="32"/>
      <c r="F26" s="33"/>
      <c r="G26" s="34"/>
      <c r="H26" s="35"/>
      <c r="I26" s="31"/>
      <c r="J26" s="84"/>
      <c r="K26" s="185"/>
      <c r="L26" s="194"/>
      <c r="M26" s="187"/>
    </row>
    <row r="27" spans="1:13" ht="21" customHeight="1" x14ac:dyDescent="0.15">
      <c r="A27" s="18"/>
      <c r="B27" s="413"/>
      <c r="C27" s="437"/>
      <c r="D27" s="49"/>
      <c r="E27" s="50"/>
      <c r="F27" s="51"/>
      <c r="G27" s="52"/>
      <c r="H27" s="53"/>
      <c r="I27" s="49"/>
      <c r="J27" s="54"/>
      <c r="K27" s="185"/>
      <c r="L27" s="194"/>
      <c r="M27" s="165"/>
    </row>
    <row r="28" spans="1:13" ht="21" customHeight="1" x14ac:dyDescent="0.15">
      <c r="A28" s="18"/>
      <c r="B28" s="410" t="s">
        <v>15</v>
      </c>
      <c r="C28" s="438">
        <f>SUM(C26,C23,C21,C18,C11)</f>
        <v>30328</v>
      </c>
      <c r="D28" s="43">
        <f>SUM(D26,D23,D21,D18,D11)</f>
        <v>0</v>
      </c>
      <c r="E28" s="44">
        <f>SUM(E26,E23,E21,E18,E11)</f>
        <v>10958</v>
      </c>
      <c r="F28" s="43">
        <f>SUM(F26,F23,F21,F18,F11)</f>
        <v>6894</v>
      </c>
      <c r="G28" s="85">
        <f t="shared" ref="E28:H29" si="0">SUM(G26,G23,G21,G18,G11)</f>
        <v>0</v>
      </c>
      <c r="H28" s="44">
        <f t="shared" si="0"/>
        <v>0</v>
      </c>
      <c r="I28" s="43">
        <f>SUM(I26,I23,I21,I18,I11)</f>
        <v>17852</v>
      </c>
      <c r="J28" s="86">
        <f>I28/C28*100</f>
        <v>58.863096808230019</v>
      </c>
      <c r="K28" s="166"/>
      <c r="L28" s="195"/>
      <c r="M28" s="439">
        <f>SUM(M11:M27)</f>
        <v>3256.8</v>
      </c>
    </row>
    <row r="29" spans="1:13" ht="21" customHeight="1" x14ac:dyDescent="0.15">
      <c r="A29" s="18"/>
      <c r="B29" s="411"/>
      <c r="C29" s="437"/>
      <c r="D29" s="37">
        <f>SUM(D27,D24,D22,D19,D12)</f>
        <v>0</v>
      </c>
      <c r="E29" s="38">
        <f t="shared" si="0"/>
        <v>10958</v>
      </c>
      <c r="F29" s="37">
        <f>SUM(F27,F24,F22,F19,F12)</f>
        <v>5981</v>
      </c>
      <c r="G29" s="87">
        <f t="shared" si="0"/>
        <v>0</v>
      </c>
      <c r="H29" s="38">
        <f t="shared" si="0"/>
        <v>0</v>
      </c>
      <c r="I29" s="37">
        <f>SUM(I27,I24,I22,I19,I12)</f>
        <v>16939</v>
      </c>
      <c r="J29" s="42">
        <f>I29/C28*100</f>
        <v>55.852677393827491</v>
      </c>
      <c r="K29" s="159"/>
      <c r="L29" s="196"/>
      <c r="M29" s="440"/>
    </row>
    <row r="30" spans="1:13" ht="21" customHeight="1" x14ac:dyDescent="0.15">
      <c r="A30" s="18"/>
      <c r="B30" s="410" t="s">
        <v>11</v>
      </c>
      <c r="C30" s="438">
        <v>9286</v>
      </c>
      <c r="D30" s="43">
        <v>9246</v>
      </c>
      <c r="E30" s="44"/>
      <c r="F30" s="45"/>
      <c r="G30" s="46"/>
      <c r="H30" s="47"/>
      <c r="I30" s="43">
        <f t="shared" ref="I30:I35" si="1">SUM(D30:H30)</f>
        <v>9246</v>
      </c>
      <c r="J30" s="86">
        <f>I30/C30*100</f>
        <v>99.569244023260822</v>
      </c>
      <c r="K30" s="166"/>
      <c r="L30" s="195"/>
      <c r="M30" s="197"/>
    </row>
    <row r="31" spans="1:13" ht="21" customHeight="1" x14ac:dyDescent="0.15">
      <c r="A31" s="18"/>
      <c r="B31" s="413"/>
      <c r="C31" s="436"/>
      <c r="D31" s="67">
        <v>8775</v>
      </c>
      <c r="E31" s="68"/>
      <c r="F31" s="69"/>
      <c r="G31" s="70"/>
      <c r="H31" s="71"/>
      <c r="I31" s="67">
        <f t="shared" si="1"/>
        <v>8775</v>
      </c>
      <c r="J31" s="72">
        <f>I31/C30*100</f>
        <v>94.497092397157019</v>
      </c>
      <c r="K31" s="185"/>
      <c r="L31" s="198"/>
      <c r="M31" s="199"/>
    </row>
    <row r="32" spans="1:13" ht="21" customHeight="1" x14ac:dyDescent="0.15">
      <c r="A32" s="18"/>
      <c r="B32" s="414" t="s">
        <v>12</v>
      </c>
      <c r="C32" s="434">
        <v>705</v>
      </c>
      <c r="D32" s="88"/>
      <c r="E32" s="59"/>
      <c r="F32" s="57"/>
      <c r="G32" s="89">
        <v>138</v>
      </c>
      <c r="H32" s="59"/>
      <c r="I32" s="55">
        <f t="shared" si="1"/>
        <v>138</v>
      </c>
      <c r="J32" s="73">
        <f>I32/C32*100</f>
        <v>19.574468085106382</v>
      </c>
      <c r="K32" s="188"/>
      <c r="L32" s="189" t="s">
        <v>53</v>
      </c>
      <c r="M32" s="200">
        <v>96.7</v>
      </c>
    </row>
    <row r="33" spans="1:14" ht="21" customHeight="1" x14ac:dyDescent="0.15">
      <c r="A33" s="18"/>
      <c r="B33" s="415"/>
      <c r="C33" s="436"/>
      <c r="D33" s="90"/>
      <c r="E33" s="65"/>
      <c r="F33" s="81"/>
      <c r="G33" s="91">
        <v>48</v>
      </c>
      <c r="H33" s="83"/>
      <c r="I33" s="79">
        <f t="shared" si="1"/>
        <v>48</v>
      </c>
      <c r="J33" s="92">
        <f>I33/C32*100</f>
        <v>6.8085106382978724</v>
      </c>
      <c r="K33" s="179"/>
      <c r="L33" s="201"/>
      <c r="M33" s="202"/>
    </row>
    <row r="34" spans="1:14" ht="21" customHeight="1" x14ac:dyDescent="0.15">
      <c r="A34" s="18"/>
      <c r="B34" s="413" t="s">
        <v>1</v>
      </c>
      <c r="C34" s="434">
        <v>4097</v>
      </c>
      <c r="D34" s="31">
        <v>261</v>
      </c>
      <c r="E34" s="32"/>
      <c r="F34" s="33"/>
      <c r="G34" s="34"/>
      <c r="H34" s="32">
        <v>1932</v>
      </c>
      <c r="I34" s="31">
        <f t="shared" si="1"/>
        <v>2193</v>
      </c>
      <c r="J34" s="36">
        <f>I34/C34*100</f>
        <v>53.526970954356848</v>
      </c>
      <c r="K34" s="182"/>
      <c r="L34" s="183" t="s">
        <v>52</v>
      </c>
      <c r="M34" s="203">
        <v>379.1</v>
      </c>
    </row>
    <row r="35" spans="1:14" ht="21" customHeight="1" x14ac:dyDescent="0.15">
      <c r="A35" s="18"/>
      <c r="B35" s="413"/>
      <c r="C35" s="437"/>
      <c r="D35" s="67">
        <v>261</v>
      </c>
      <c r="E35" s="68"/>
      <c r="F35" s="69"/>
      <c r="G35" s="70"/>
      <c r="H35" s="68">
        <v>1719</v>
      </c>
      <c r="I35" s="67">
        <f t="shared" si="1"/>
        <v>1980</v>
      </c>
      <c r="J35" s="72">
        <f>I35/C34*100</f>
        <v>48.328044910910421</v>
      </c>
      <c r="K35" s="185"/>
      <c r="L35" s="198"/>
      <c r="M35" s="204"/>
    </row>
    <row r="36" spans="1:14" s="1" customFormat="1" ht="21" customHeight="1" x14ac:dyDescent="0.15">
      <c r="A36" s="14"/>
      <c r="B36" s="410" t="s">
        <v>14</v>
      </c>
      <c r="C36" s="438">
        <v>14087</v>
      </c>
      <c r="D36" s="43">
        <f>SUM(D34,D32,D30)</f>
        <v>9507</v>
      </c>
      <c r="E36" s="44">
        <f t="shared" ref="E36:H37" si="2">SUM(E34,E32,E30)</f>
        <v>0</v>
      </c>
      <c r="F36" s="43">
        <f>SUM(F34,F32,F30)</f>
        <v>0</v>
      </c>
      <c r="G36" s="85">
        <f t="shared" si="2"/>
        <v>138</v>
      </c>
      <c r="H36" s="44">
        <f t="shared" si="2"/>
        <v>1932</v>
      </c>
      <c r="I36" s="43">
        <f>SUM(I34,I32,I30)</f>
        <v>11577</v>
      </c>
      <c r="J36" s="86">
        <f>I36/C36*100</f>
        <v>82.182153758784693</v>
      </c>
      <c r="K36" s="166"/>
      <c r="L36" s="195"/>
      <c r="M36" s="445">
        <f>SUM(M30:M35)</f>
        <v>475.8</v>
      </c>
    </row>
    <row r="37" spans="1:14" s="1" customFormat="1" ht="21" customHeight="1" thickBot="1" x14ac:dyDescent="0.2">
      <c r="A37" s="14"/>
      <c r="B37" s="412"/>
      <c r="C37" s="441"/>
      <c r="D37" s="93">
        <f>SUM(D35,D33,D31)</f>
        <v>9036</v>
      </c>
      <c r="E37" s="94">
        <f t="shared" si="2"/>
        <v>0</v>
      </c>
      <c r="F37" s="93">
        <f>SUM(F35,F33,F31)</f>
        <v>0</v>
      </c>
      <c r="G37" s="95">
        <f t="shared" si="2"/>
        <v>48</v>
      </c>
      <c r="H37" s="94">
        <f t="shared" si="2"/>
        <v>1719</v>
      </c>
      <c r="I37" s="93">
        <f>SUM(I35,I33,I31)</f>
        <v>10803</v>
      </c>
      <c r="J37" s="96">
        <f>I37/C36*100</f>
        <v>76.68772627244978</v>
      </c>
      <c r="K37" s="205"/>
      <c r="L37" s="206"/>
      <c r="M37" s="446"/>
    </row>
    <row r="38" spans="1:14" s="1" customFormat="1" ht="18" customHeight="1" x14ac:dyDescent="0.15">
      <c r="A38" s="14"/>
      <c r="B38" s="419" t="s">
        <v>13</v>
      </c>
      <c r="C38" s="442">
        <f>C7+C9+C28+C36</f>
        <v>63487</v>
      </c>
      <c r="D38" s="97">
        <f t="shared" ref="D38:H39" si="3">D36+D28+D9+D7</f>
        <v>10356</v>
      </c>
      <c r="E38" s="98">
        <f>E36+E28+E9+E7</f>
        <v>10958</v>
      </c>
      <c r="F38" s="97">
        <f>F36+F28+F9+F7</f>
        <v>6894</v>
      </c>
      <c r="G38" s="99">
        <f t="shared" si="3"/>
        <v>138</v>
      </c>
      <c r="H38" s="98">
        <f t="shared" si="3"/>
        <v>1932</v>
      </c>
      <c r="I38" s="100">
        <f>I36+I28+I9+I7</f>
        <v>30278</v>
      </c>
      <c r="J38" s="101">
        <f>I38/C38*100</f>
        <v>47.691653409359397</v>
      </c>
      <c r="K38" s="207"/>
      <c r="L38" s="208"/>
      <c r="M38" s="447">
        <f>SUM(M36,M28,M9,M7,M8)</f>
        <v>8516.4</v>
      </c>
    </row>
    <row r="39" spans="1:14" s="1" customFormat="1" ht="18" customHeight="1" thickBot="1" x14ac:dyDescent="0.2">
      <c r="A39" s="14"/>
      <c r="B39" s="420"/>
      <c r="C39" s="443"/>
      <c r="D39" s="102">
        <f t="shared" si="3"/>
        <v>9885</v>
      </c>
      <c r="E39" s="103">
        <f t="shared" si="3"/>
        <v>10958</v>
      </c>
      <c r="F39" s="102">
        <f>F37+F29+F10+F8</f>
        <v>5981</v>
      </c>
      <c r="G39" s="104">
        <f t="shared" si="3"/>
        <v>48</v>
      </c>
      <c r="H39" s="103">
        <f t="shared" si="3"/>
        <v>1719</v>
      </c>
      <c r="I39" s="105">
        <f>I37+I29+I10+I8</f>
        <v>28591</v>
      </c>
      <c r="J39" s="106">
        <f>I39/C38*100</f>
        <v>45.034416494715451</v>
      </c>
      <c r="K39" s="209"/>
      <c r="L39" s="210"/>
      <c r="M39" s="448"/>
    </row>
    <row r="40" spans="1:14" s="1" customFormat="1" ht="18" customHeight="1" thickTop="1" x14ac:dyDescent="0.15">
      <c r="A40" s="14"/>
      <c r="B40" s="413" t="s">
        <v>19</v>
      </c>
      <c r="C40" s="444">
        <v>241654</v>
      </c>
      <c r="D40" s="31">
        <v>10356</v>
      </c>
      <c r="E40" s="32">
        <v>27572</v>
      </c>
      <c r="F40" s="33">
        <v>11355</v>
      </c>
      <c r="G40" s="107">
        <v>138</v>
      </c>
      <c r="H40" s="32">
        <v>1932</v>
      </c>
      <c r="I40" s="31">
        <v>55138</v>
      </c>
      <c r="J40" s="36">
        <f>I40/C40*100</f>
        <v>22.816920059258276</v>
      </c>
      <c r="K40" s="185"/>
      <c r="L40" s="198"/>
      <c r="M40" s="449">
        <v>11236.4</v>
      </c>
    </row>
    <row r="41" spans="1:14" s="1" customFormat="1" ht="18" customHeight="1" x14ac:dyDescent="0.15">
      <c r="A41" s="14"/>
      <c r="B41" s="411"/>
      <c r="C41" s="437"/>
      <c r="D41" s="37">
        <v>9885</v>
      </c>
      <c r="E41" s="38">
        <v>27572</v>
      </c>
      <c r="F41" s="39">
        <v>8157</v>
      </c>
      <c r="G41" s="87">
        <v>48</v>
      </c>
      <c r="H41" s="38">
        <v>1719</v>
      </c>
      <c r="I41" s="37">
        <v>50129</v>
      </c>
      <c r="J41" s="42">
        <f>I41/C40*100</f>
        <v>20.744121760864704</v>
      </c>
      <c r="K41" s="211"/>
      <c r="L41" s="198"/>
      <c r="M41" s="450"/>
    </row>
    <row r="42" spans="1:14" x14ac:dyDescent="0.15">
      <c r="A42" s="18"/>
      <c r="B42" s="108"/>
      <c r="C42" s="109"/>
      <c r="D42" s="109"/>
      <c r="E42" s="109"/>
      <c r="F42" s="109"/>
      <c r="G42" s="109"/>
      <c r="H42" s="109"/>
      <c r="I42" s="18"/>
      <c r="J42" s="18"/>
      <c r="K42" s="18"/>
      <c r="L42" s="116"/>
      <c r="M42" s="110" t="s">
        <v>126</v>
      </c>
    </row>
    <row r="43" spans="1:14" x14ac:dyDescent="0.15">
      <c r="A43" s="18"/>
      <c r="B43" s="15" t="s">
        <v>51</v>
      </c>
      <c r="C43" s="109"/>
      <c r="D43" s="109"/>
      <c r="E43" s="109"/>
      <c r="F43" s="109"/>
      <c r="G43" s="109"/>
      <c r="H43" s="109"/>
      <c r="I43" s="109"/>
      <c r="J43" s="111"/>
      <c r="K43" s="18"/>
      <c r="L43" s="18"/>
      <c r="M43" s="18"/>
      <c r="N43" s="11"/>
    </row>
    <row r="44" spans="1:14" x14ac:dyDescent="0.15">
      <c r="A44" s="18"/>
      <c r="B44" s="15" t="s">
        <v>50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4" x14ac:dyDescent="0.15">
      <c r="A45" s="18"/>
      <c r="B45" s="15" t="s">
        <v>49</v>
      </c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1:14" x14ac:dyDescent="0.15">
      <c r="A46" s="18"/>
      <c r="B46" s="15" t="s">
        <v>123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7" spans="1:14" x14ac:dyDescent="0.15">
      <c r="A47" s="18"/>
      <c r="B47" s="15" t="s">
        <v>124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</row>
  </sheetData>
  <mergeCells count="40">
    <mergeCell ref="M28:M29"/>
    <mergeCell ref="C34:C35"/>
    <mergeCell ref="C36:C37"/>
    <mergeCell ref="C38:C39"/>
    <mergeCell ref="C40:C41"/>
    <mergeCell ref="M36:M37"/>
    <mergeCell ref="M38:M39"/>
    <mergeCell ref="M40:M41"/>
    <mergeCell ref="C7:C8"/>
    <mergeCell ref="C9:C10"/>
    <mergeCell ref="C11:C17"/>
    <mergeCell ref="C18:C20"/>
    <mergeCell ref="C21:C22"/>
    <mergeCell ref="K4:M4"/>
    <mergeCell ref="B38:B39"/>
    <mergeCell ref="B40:B41"/>
    <mergeCell ref="M5:M6"/>
    <mergeCell ref="K5:L6"/>
    <mergeCell ref="B23:B25"/>
    <mergeCell ref="B4:B6"/>
    <mergeCell ref="C4:C5"/>
    <mergeCell ref="D4:J4"/>
    <mergeCell ref="F5:H5"/>
    <mergeCell ref="I5:J5"/>
    <mergeCell ref="C23:C25"/>
    <mergeCell ref="C26:C27"/>
    <mergeCell ref="C28:C29"/>
    <mergeCell ref="C30:C31"/>
    <mergeCell ref="C32:C33"/>
    <mergeCell ref="B7:B8"/>
    <mergeCell ref="B9:B10"/>
    <mergeCell ref="B11:B17"/>
    <mergeCell ref="B18:B20"/>
    <mergeCell ref="B21:B22"/>
    <mergeCell ref="B28:B29"/>
    <mergeCell ref="B36:B37"/>
    <mergeCell ref="B26:B27"/>
    <mergeCell ref="B30:B31"/>
    <mergeCell ref="B32:B33"/>
    <mergeCell ref="B34:B35"/>
  </mergeCells>
  <phoneticPr fontId="4"/>
  <pageMargins left="0.74803149606299213" right="0.78740157480314965" top="0.59055118110236227" bottom="0.59055118110236227" header="0.51181102362204722" footer="0.19685039370078741"/>
  <pageSetup paperSize="9" scale="79" firstPageNumber="40" orientation="portrait" blackAndWhite="1" useFirstPageNumber="1" r:id="rId1"/>
  <headerFooter scaleWithDoc="0" alignWithMargins="0"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23"/>
  <sheetViews>
    <sheetView tabSelected="1" view="pageBreakPreview" zoomScaleNormal="100" zoomScaleSheetLayoutView="100" workbookViewId="0">
      <selection activeCell="Q16" sqref="Q16"/>
    </sheetView>
  </sheetViews>
  <sheetFormatPr defaultColWidth="9" defaultRowHeight="13.5" x14ac:dyDescent="0.15"/>
  <cols>
    <col min="1" max="1" width="3.75" style="2" customWidth="1"/>
    <col min="2" max="2" width="16.25" style="2" customWidth="1"/>
    <col min="3" max="3" width="15" style="2" customWidth="1"/>
    <col min="4" max="4" width="2.5" style="2" customWidth="1"/>
    <col min="5" max="5" width="15" style="2" customWidth="1"/>
    <col min="6" max="6" width="2.5" style="2" customWidth="1"/>
    <col min="7" max="7" width="15" style="2" customWidth="1"/>
    <col min="8" max="8" width="5.75" style="2" customWidth="1"/>
    <col min="9" max="9" width="8.625" style="2" customWidth="1"/>
    <col min="10" max="11" width="7.5" style="2" customWidth="1"/>
    <col min="12" max="12" width="7.75" style="2" customWidth="1"/>
    <col min="13" max="13" width="7.5" style="2" customWidth="1"/>
    <col min="14" max="14" width="8" style="2" customWidth="1"/>
    <col min="15" max="15" width="8.125" style="2" customWidth="1"/>
    <col min="16" max="16384" width="9" style="2"/>
  </cols>
  <sheetData>
    <row r="1" spans="1:15" ht="13.5" customHeight="1" x14ac:dyDescent="0.15"/>
    <row r="2" spans="1:15" ht="18.75" customHeight="1" x14ac:dyDescent="0.15">
      <c r="A2" s="215" t="s">
        <v>90</v>
      </c>
      <c r="G2" s="7"/>
    </row>
    <row r="3" spans="1:15" ht="15" customHeight="1" x14ac:dyDescent="0.15">
      <c r="B3" s="217"/>
      <c r="E3" s="262"/>
      <c r="F3" s="262"/>
      <c r="H3" s="266" t="s">
        <v>120</v>
      </c>
      <c r="O3" s="7"/>
    </row>
    <row r="4" spans="1:15" ht="63" customHeight="1" x14ac:dyDescent="0.15">
      <c r="B4" s="263" t="s">
        <v>91</v>
      </c>
      <c r="C4" s="451" t="s">
        <v>107</v>
      </c>
      <c r="D4" s="452"/>
      <c r="E4" s="451" t="s">
        <v>108</v>
      </c>
      <c r="F4" s="452"/>
      <c r="G4" s="451" t="s">
        <v>109</v>
      </c>
      <c r="H4" s="452"/>
      <c r="O4" s="7"/>
    </row>
    <row r="5" spans="1:15" ht="26.25" customHeight="1" x14ac:dyDescent="0.15">
      <c r="B5" s="283" t="s">
        <v>92</v>
      </c>
      <c r="C5" s="340">
        <f>21+62</f>
        <v>83</v>
      </c>
      <c r="D5" s="267"/>
      <c r="E5" s="268" t="s">
        <v>93</v>
      </c>
      <c r="F5" s="269"/>
      <c r="G5" s="341">
        <v>274</v>
      </c>
      <c r="H5" s="270"/>
      <c r="O5" s="7"/>
    </row>
    <row r="6" spans="1:15" ht="26.25" customHeight="1" x14ac:dyDescent="0.15">
      <c r="B6" s="222" t="s">
        <v>94</v>
      </c>
      <c r="C6" s="268">
        <f>8+9</f>
        <v>17</v>
      </c>
      <c r="D6" s="269"/>
      <c r="E6" s="341">
        <v>71</v>
      </c>
      <c r="F6" s="270"/>
      <c r="G6" s="341">
        <v>62</v>
      </c>
      <c r="H6" s="270"/>
      <c r="O6" s="7"/>
    </row>
    <row r="7" spans="1:15" ht="26.25" customHeight="1" x14ac:dyDescent="0.15">
      <c r="B7" s="224" t="s">
        <v>95</v>
      </c>
      <c r="C7" s="342">
        <f>9+5</f>
        <v>14</v>
      </c>
      <c r="D7" s="271"/>
      <c r="E7" s="343">
        <v>27</v>
      </c>
      <c r="F7" s="272"/>
      <c r="G7" s="344">
        <v>68</v>
      </c>
      <c r="H7" s="273"/>
      <c r="O7" s="7"/>
    </row>
    <row r="8" spans="1:15" ht="26.25" customHeight="1" x14ac:dyDescent="0.15">
      <c r="B8" s="228" t="s">
        <v>96</v>
      </c>
      <c r="C8" s="345">
        <f>2+7</f>
        <v>9</v>
      </c>
      <c r="D8" s="274"/>
      <c r="E8" s="346">
        <v>36</v>
      </c>
      <c r="F8" s="275"/>
      <c r="G8" s="346">
        <v>35</v>
      </c>
      <c r="H8" s="276"/>
      <c r="O8" s="7"/>
    </row>
    <row r="9" spans="1:15" ht="26.25" customHeight="1" x14ac:dyDescent="0.15">
      <c r="B9" s="228" t="s">
        <v>97</v>
      </c>
      <c r="C9" s="345">
        <f>2+6</f>
        <v>8</v>
      </c>
      <c r="D9" s="274"/>
      <c r="E9" s="346">
        <v>41</v>
      </c>
      <c r="F9" s="277"/>
      <c r="G9" s="346">
        <v>36</v>
      </c>
      <c r="H9" s="276"/>
      <c r="O9" s="7"/>
    </row>
    <row r="10" spans="1:15" ht="26.25" customHeight="1" x14ac:dyDescent="0.15">
      <c r="B10" s="228" t="s">
        <v>98</v>
      </c>
      <c r="C10" s="345">
        <f>9+10</f>
        <v>19</v>
      </c>
      <c r="D10" s="274"/>
      <c r="E10" s="346">
        <v>71</v>
      </c>
      <c r="F10" s="272"/>
      <c r="G10" s="346">
        <v>78</v>
      </c>
      <c r="H10" s="276"/>
      <c r="O10" s="7"/>
    </row>
    <row r="11" spans="1:15" ht="26.25" customHeight="1" x14ac:dyDescent="0.15">
      <c r="B11" s="230" t="s">
        <v>99</v>
      </c>
      <c r="C11" s="347">
        <f>5+4</f>
        <v>9</v>
      </c>
      <c r="D11" s="278"/>
      <c r="E11" s="348">
        <v>28</v>
      </c>
      <c r="F11" s="275"/>
      <c r="G11" s="344">
        <v>41</v>
      </c>
      <c r="H11" s="273"/>
      <c r="O11" s="7"/>
    </row>
    <row r="12" spans="1:15" ht="26.25" customHeight="1" x14ac:dyDescent="0.15">
      <c r="B12" s="222" t="s">
        <v>100</v>
      </c>
      <c r="C12" s="268">
        <f>SUM(C7:C11)</f>
        <v>59</v>
      </c>
      <c r="D12" s="269"/>
      <c r="E12" s="341">
        <f>SUM(E7:E11)</f>
        <v>203</v>
      </c>
      <c r="F12" s="279"/>
      <c r="G12" s="341">
        <v>258</v>
      </c>
      <c r="H12" s="270"/>
      <c r="O12" s="7"/>
    </row>
    <row r="13" spans="1:15" ht="26.25" customHeight="1" x14ac:dyDescent="0.15">
      <c r="B13" s="224" t="s">
        <v>101</v>
      </c>
      <c r="C13" s="342">
        <f>0+86</f>
        <v>86</v>
      </c>
      <c r="D13" s="271"/>
      <c r="E13" s="343">
        <v>855</v>
      </c>
      <c r="F13" s="272"/>
      <c r="G13" s="343">
        <v>155</v>
      </c>
      <c r="H13" s="273"/>
      <c r="O13" s="7"/>
    </row>
    <row r="14" spans="1:15" ht="26.25" customHeight="1" x14ac:dyDescent="0.15">
      <c r="B14" s="228" t="s">
        <v>102</v>
      </c>
      <c r="C14" s="345">
        <f>2+4</f>
        <v>6</v>
      </c>
      <c r="D14" s="274"/>
      <c r="E14" s="346">
        <v>78</v>
      </c>
      <c r="F14" s="277"/>
      <c r="G14" s="364">
        <v>81</v>
      </c>
      <c r="H14" s="276"/>
    </row>
    <row r="15" spans="1:15" ht="26.25" customHeight="1" x14ac:dyDescent="0.15">
      <c r="B15" s="230" t="s">
        <v>103</v>
      </c>
      <c r="C15" s="347">
        <f>0+19</f>
        <v>19</v>
      </c>
      <c r="D15" s="278"/>
      <c r="E15" s="348">
        <v>354</v>
      </c>
      <c r="F15" s="275"/>
      <c r="G15" s="348">
        <v>49</v>
      </c>
      <c r="H15" s="273"/>
    </row>
    <row r="16" spans="1:15" ht="30" customHeight="1" thickBot="1" x14ac:dyDescent="0.2">
      <c r="B16" s="264" t="s">
        <v>104</v>
      </c>
      <c r="C16" s="349">
        <f>SUM(C13:C15)</f>
        <v>111</v>
      </c>
      <c r="D16" s="280"/>
      <c r="E16" s="349">
        <f>SUM(E13:E15)</f>
        <v>1287</v>
      </c>
      <c r="F16" s="280"/>
      <c r="G16" s="349">
        <v>285</v>
      </c>
      <c r="H16" s="280"/>
    </row>
    <row r="17" spans="2:15" ht="30" customHeight="1" thickTop="1" x14ac:dyDescent="0.15">
      <c r="B17" s="265" t="s">
        <v>105</v>
      </c>
      <c r="C17" s="350">
        <f>SUM(C16,C12,C6,C5)</f>
        <v>270</v>
      </c>
      <c r="D17" s="281"/>
      <c r="E17" s="350">
        <f>SUM(E16,E12,E6,E5)</f>
        <v>1561</v>
      </c>
      <c r="F17" s="281"/>
      <c r="G17" s="350">
        <v>879</v>
      </c>
      <c r="H17" s="282"/>
    </row>
    <row r="18" spans="2:15" x14ac:dyDescent="0.15">
      <c r="F18" s="359"/>
      <c r="G18" s="359"/>
      <c r="H18" s="153" t="s">
        <v>106</v>
      </c>
    </row>
    <row r="19" spans="2:15" x14ac:dyDescent="0.15">
      <c r="F19" s="4"/>
      <c r="G19" s="4"/>
      <c r="H19" s="4"/>
    </row>
    <row r="20" spans="2:15" s="6" customFormat="1" ht="13.15" customHeight="1" x14ac:dyDescent="0.15">
      <c r="B20" s="1" t="s">
        <v>110</v>
      </c>
      <c r="C20" s="10"/>
      <c r="D20" s="10"/>
      <c r="E20" s="10"/>
      <c r="F20" s="10"/>
      <c r="G20" s="10"/>
      <c r="H20" s="10"/>
      <c r="I20" s="8"/>
      <c r="J20" s="8"/>
      <c r="K20" s="8"/>
      <c r="L20" s="8"/>
      <c r="M20" s="8"/>
      <c r="N20" s="8"/>
      <c r="O20" s="8"/>
    </row>
    <row r="21" spans="2:15" s="6" customFormat="1" ht="13.15" customHeight="1" x14ac:dyDescent="0.15">
      <c r="B21" s="217" t="s">
        <v>111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x14ac:dyDescent="0.15">
      <c r="B22" s="1" t="s">
        <v>112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5" x14ac:dyDescent="0.15">
      <c r="B23" s="2" t="s">
        <v>113</v>
      </c>
    </row>
  </sheetData>
  <mergeCells count="3">
    <mergeCell ref="C4:D4"/>
    <mergeCell ref="E4:F4"/>
    <mergeCell ref="G4:H4"/>
  </mergeCells>
  <phoneticPr fontId="4"/>
  <pageMargins left="0.74803149606299213" right="0.78740157480314965" top="0.59055118110236227" bottom="0.59055118110236227" header="0.51181102362204722" footer="0.19685039370078741"/>
  <pageSetup paperSize="9" firstPageNumber="41" fitToHeight="0" orientation="portrait" blackAndWhite="1" useFirstPageNumber="1" r:id="rId1"/>
  <headerFooter scaleWithDoc="0"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6(1)一般廃棄物処理状況</vt:lpstr>
      <vt:lpstr>6(2)下水普及率、6(3)廃棄物処理施設数</vt:lpstr>
      <vt:lpstr>6(4)自然公園の指定状況</vt:lpstr>
      <vt:lpstr>6(5)公害関係事業所設置数</vt:lpstr>
      <vt:lpstr>'6(1)一般廃棄物処理状況'!Print_Area</vt:lpstr>
      <vt:lpstr>'6(2)下水普及率、6(3)廃棄物処理施設数'!Print_Area</vt:lpstr>
      <vt:lpstr>'6(4)自然公園の指定状況'!Print_Area</vt:lpstr>
      <vt:lpstr>'6(5)公害関係事業所設置数'!Print_Area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2025-08-18T08:04:52Z</cp:lastPrinted>
  <dcterms:created xsi:type="dcterms:W3CDTF">1999-05-13T05:22:10Z</dcterms:created>
  <dcterms:modified xsi:type="dcterms:W3CDTF">2025-08-18T08:11:58Z</dcterms:modified>
</cp:coreProperties>
</file>