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0026\004_企画調整課\10_県西地域の概況\令和７年度\07_完成\ホームページ用Excel\"/>
    </mc:Choice>
  </mc:AlternateContent>
  <bookViews>
    <workbookView xWindow="0" yWindow="0" windowWidth="2175" windowHeight="0" tabRatio="861" activeTab="5"/>
  </bookViews>
  <sheets>
    <sheet name="2(1)人口 概況" sheetId="59" r:id="rId1"/>
    <sheet name="2(2)県内地区別（管内）年齢別人口" sheetId="60" r:id="rId2"/>
    <sheet name="2(3)人口増減の動向 " sheetId="67" r:id="rId3"/>
    <sheet name="2(4)一般世帯の分類" sheetId="62" r:id="rId4"/>
    <sheet name="2(5)平均年齢2(6)合計特殊出生率" sheetId="63" r:id="rId5"/>
    <sheet name="2(7)外国人登録者数" sheetId="65" r:id="rId6"/>
  </sheets>
  <definedNames>
    <definedName name="_Order1" hidden="1">255</definedName>
    <definedName name="_xlnm.Print_Area" localSheetId="0">'2(1)人口 概況'!$A$1:$F$24</definedName>
    <definedName name="_xlnm.Print_Area" localSheetId="1">'2(2)県内地区別（管内）年齢別人口'!$A$1:$K$23</definedName>
    <definedName name="_xlnm.Print_Area" localSheetId="2">'2(3)人口増減の動向 '!$A$1:$O$91</definedName>
    <definedName name="_xlnm.Print_Area" localSheetId="3">'2(4)一般世帯の分類'!$A$1:$Z$37</definedName>
    <definedName name="_xlnm.Print_Area" localSheetId="4">'2(5)平均年齢2(6)合計特殊出生率'!$A$1:$I$50</definedName>
    <definedName name="_xlnm.Print_Area" localSheetId="5">'2(7)外国人登録者数'!$A$1:$Q$22</definedName>
    <definedName name="月報">"グラフ 1"</definedName>
  </definedNames>
  <calcPr calcId="162913"/>
</workbook>
</file>

<file path=xl/calcChain.xml><?xml version="1.0" encoding="utf-8"?>
<calcChain xmlns="http://schemas.openxmlformats.org/spreadsheetml/2006/main">
  <c r="P17" i="65" l="1"/>
  <c r="P13" i="65"/>
  <c r="P18" i="65" s="1"/>
  <c r="O17" i="65"/>
  <c r="O13" i="65"/>
  <c r="O18" i="65" s="1"/>
  <c r="M17" i="65"/>
  <c r="M13" i="65"/>
  <c r="M18" i="65" s="1"/>
  <c r="L17" i="65"/>
  <c r="L13" i="65"/>
  <c r="L18" i="65" s="1"/>
  <c r="K17" i="65"/>
  <c r="K13" i="65"/>
  <c r="K18" i="65" s="1"/>
  <c r="J17" i="65"/>
  <c r="J18" i="65" s="1"/>
  <c r="J13" i="65"/>
  <c r="I18" i="65"/>
  <c r="I17" i="65"/>
  <c r="I13" i="65"/>
  <c r="H17" i="65"/>
  <c r="H13" i="65"/>
  <c r="H18" i="65" s="1"/>
  <c r="F18" i="65"/>
  <c r="F17" i="65"/>
  <c r="F13" i="65"/>
  <c r="E17" i="65"/>
  <c r="E13" i="65"/>
  <c r="E18" i="65" s="1"/>
  <c r="C6" i="65" l="1"/>
  <c r="F19" i="59" l="1"/>
  <c r="E19" i="59"/>
  <c r="N86" i="67" l="1"/>
  <c r="N20" i="67"/>
  <c r="N26" i="67"/>
  <c r="N32" i="67"/>
  <c r="N38" i="67"/>
  <c r="N44" i="67"/>
  <c r="N47" i="67"/>
  <c r="N50" i="67"/>
  <c r="N51" i="67"/>
  <c r="N56" i="67"/>
  <c r="N57" i="67"/>
  <c r="N62" i="67"/>
  <c r="N63" i="67"/>
  <c r="N68" i="67"/>
  <c r="N69" i="67"/>
  <c r="N71" i="67"/>
  <c r="N72" i="67"/>
  <c r="N78" i="67" s="1"/>
  <c r="N73" i="67"/>
  <c r="N79" i="67" s="1"/>
  <c r="N75" i="67"/>
  <c r="N77" i="67"/>
  <c r="N81" i="67"/>
  <c r="N83" i="67"/>
  <c r="N87" i="67"/>
  <c r="L86" i="67"/>
  <c r="J86" i="67"/>
  <c r="L79" i="67"/>
  <c r="L80" i="67" s="1"/>
  <c r="J79" i="67"/>
  <c r="L78" i="67"/>
  <c r="J78" i="67"/>
  <c r="J80" i="67" s="1"/>
  <c r="L77" i="67"/>
  <c r="J77" i="67"/>
  <c r="L74" i="67"/>
  <c r="J74" i="67"/>
  <c r="L73" i="67"/>
  <c r="J73" i="67"/>
  <c r="L72" i="67"/>
  <c r="J72" i="67"/>
  <c r="L71" i="67"/>
  <c r="J71" i="67"/>
  <c r="L68" i="67"/>
  <c r="J68" i="67"/>
  <c r="H64" i="67"/>
  <c r="L62" i="67"/>
  <c r="J62" i="67"/>
  <c r="L56" i="67"/>
  <c r="J56" i="67"/>
  <c r="L50" i="67"/>
  <c r="J50" i="67"/>
  <c r="J49" i="67"/>
  <c r="L47" i="67"/>
  <c r="J47" i="67"/>
  <c r="L44" i="67"/>
  <c r="J44" i="67"/>
  <c r="L38" i="67"/>
  <c r="J38" i="67"/>
  <c r="L32" i="67"/>
  <c r="J32" i="67"/>
  <c r="L26" i="67"/>
  <c r="J26" i="67"/>
  <c r="L20" i="67"/>
  <c r="J20" i="67"/>
  <c r="L14" i="67"/>
  <c r="J14" i="67"/>
  <c r="N74" i="67" l="1"/>
  <c r="N80" i="67"/>
  <c r="G19" i="59"/>
  <c r="C19" i="65" l="1"/>
  <c r="D18" i="65"/>
  <c r="Q17" i="65"/>
  <c r="N17" i="65"/>
  <c r="G17" i="65"/>
  <c r="D17" i="65"/>
  <c r="C16" i="65"/>
  <c r="C15" i="65"/>
  <c r="C14" i="65"/>
  <c r="Q13" i="65"/>
  <c r="N13" i="65"/>
  <c r="G13" i="65"/>
  <c r="D13" i="65"/>
  <c r="C12" i="65"/>
  <c r="C11" i="65"/>
  <c r="C10" i="65"/>
  <c r="C9" i="65"/>
  <c r="C8" i="65"/>
  <c r="N18" i="65" l="1"/>
  <c r="Q18" i="65"/>
  <c r="G18" i="65"/>
  <c r="C17" i="65"/>
  <c r="C13" i="65"/>
  <c r="C7" i="65"/>
  <c r="C18" i="65" l="1"/>
  <c r="N14" i="67"/>
  <c r="K21" i="60" l="1"/>
  <c r="K20" i="60"/>
  <c r="K18" i="60"/>
  <c r="K17" i="60"/>
  <c r="K16" i="60"/>
  <c r="K14" i="60"/>
  <c r="K13" i="60"/>
  <c r="K12" i="60"/>
  <c r="K11" i="60"/>
  <c r="K10" i="60"/>
  <c r="K9" i="60"/>
  <c r="K8" i="60"/>
  <c r="J21" i="60"/>
  <c r="J20" i="60"/>
  <c r="J18" i="60"/>
  <c r="J17" i="60"/>
  <c r="J16" i="60"/>
  <c r="J14" i="60"/>
  <c r="J13" i="60"/>
  <c r="J12" i="60"/>
  <c r="J11" i="60"/>
  <c r="J10" i="60"/>
  <c r="J9" i="60"/>
  <c r="J8" i="60"/>
  <c r="I21" i="60"/>
  <c r="I20" i="60"/>
  <c r="I18" i="60"/>
  <c r="I17" i="60"/>
  <c r="I16" i="60"/>
  <c r="I14" i="60"/>
  <c r="I13" i="60"/>
  <c r="I12" i="60"/>
  <c r="I11" i="60"/>
  <c r="I10" i="60"/>
  <c r="I9" i="60"/>
  <c r="I8" i="60"/>
  <c r="H21" i="60" l="1"/>
  <c r="H20" i="60"/>
  <c r="H18" i="60"/>
  <c r="H17" i="60"/>
  <c r="H16" i="60"/>
  <c r="H14" i="60"/>
  <c r="H13" i="60"/>
  <c r="H12" i="60"/>
  <c r="H11" i="60"/>
  <c r="H10" i="60"/>
  <c r="H9" i="60"/>
  <c r="H8" i="60"/>
  <c r="G19" i="60" l="1"/>
  <c r="F19" i="60"/>
  <c r="E19" i="60"/>
  <c r="D19" i="60"/>
  <c r="G15" i="60"/>
  <c r="F15" i="60"/>
  <c r="E15" i="60"/>
  <c r="D15" i="60"/>
  <c r="D18" i="59"/>
  <c r="C18" i="59"/>
  <c r="D14" i="59"/>
  <c r="C14" i="59"/>
  <c r="C19" i="59" s="1"/>
  <c r="D19" i="59" l="1"/>
  <c r="I19" i="60"/>
  <c r="K19" i="60"/>
  <c r="J19" i="60"/>
  <c r="H19" i="60"/>
  <c r="H15" i="60"/>
  <c r="J15" i="60"/>
  <c r="I15" i="60"/>
  <c r="K15" i="60"/>
  <c r="X19" i="62"/>
  <c r="X15" i="62"/>
  <c r="X13" i="62"/>
  <c r="X11" i="62"/>
  <c r="X9" i="62"/>
  <c r="V36" i="62" l="1"/>
  <c r="R36" i="62"/>
  <c r="N36" i="62"/>
  <c r="J36" i="62"/>
  <c r="X35" i="62"/>
  <c r="Y36" i="62" s="1"/>
  <c r="F36" i="62" s="1"/>
  <c r="T31" i="62"/>
  <c r="P31" i="62"/>
  <c r="L31" i="62"/>
  <c r="H31" i="62"/>
  <c r="D31" i="62"/>
  <c r="V30" i="62"/>
  <c r="R30" i="62"/>
  <c r="N30" i="62"/>
  <c r="J30" i="62"/>
  <c r="X29" i="62"/>
  <c r="Y30" i="62" s="1"/>
  <c r="V28" i="62"/>
  <c r="R28" i="62"/>
  <c r="N28" i="62"/>
  <c r="J28" i="62"/>
  <c r="X27" i="62"/>
  <c r="V26" i="62"/>
  <c r="R26" i="62"/>
  <c r="N26" i="62"/>
  <c r="J26" i="62"/>
  <c r="X25" i="62"/>
  <c r="Y26" i="62" s="1"/>
  <c r="T23" i="62"/>
  <c r="P23" i="62"/>
  <c r="L23" i="62"/>
  <c r="H23" i="62"/>
  <c r="D23" i="62"/>
  <c r="V22" i="62"/>
  <c r="R22" i="62"/>
  <c r="N22" i="62"/>
  <c r="J22" i="62"/>
  <c r="V20" i="62"/>
  <c r="R20" i="62"/>
  <c r="N20" i="62"/>
  <c r="J20" i="62"/>
  <c r="Y20" i="62"/>
  <c r="V18" i="62"/>
  <c r="R18" i="62"/>
  <c r="N18" i="62"/>
  <c r="J18" i="62"/>
  <c r="X17" i="62"/>
  <c r="Y18" i="62" s="1"/>
  <c r="V16" i="62"/>
  <c r="R16" i="62"/>
  <c r="N16" i="62"/>
  <c r="J16" i="62"/>
  <c r="Y16" i="62"/>
  <c r="V14" i="62"/>
  <c r="R14" i="62"/>
  <c r="N14" i="62"/>
  <c r="J14" i="62"/>
  <c r="Y14" i="62"/>
  <c r="V12" i="62"/>
  <c r="R12" i="62"/>
  <c r="N12" i="62"/>
  <c r="J12" i="62"/>
  <c r="Y12" i="62"/>
  <c r="V10" i="62"/>
  <c r="R10" i="62"/>
  <c r="N10" i="62"/>
  <c r="J10" i="62"/>
  <c r="Y10" i="62"/>
  <c r="T33" i="62" l="1"/>
  <c r="F26" i="62"/>
  <c r="F30" i="62"/>
  <c r="R32" i="62"/>
  <c r="J32" i="62"/>
  <c r="N32" i="62"/>
  <c r="V32" i="62"/>
  <c r="X31" i="62"/>
  <c r="Y32" i="62" s="1"/>
  <c r="F22" i="62"/>
  <c r="F16" i="62"/>
  <c r="V24" i="62"/>
  <c r="X23" i="62"/>
  <c r="Y24" i="62" s="1"/>
  <c r="R24" i="62"/>
  <c r="J24" i="62"/>
  <c r="D33" i="62"/>
  <c r="F10" i="62"/>
  <c r="V34" i="62"/>
  <c r="F20" i="62"/>
  <c r="F14" i="62"/>
  <c r="F18" i="62"/>
  <c r="F12" i="62"/>
  <c r="H33" i="62"/>
  <c r="L33" i="62"/>
  <c r="N24" i="62"/>
  <c r="P33" i="62"/>
  <c r="Y28" i="62"/>
  <c r="F28" i="62" s="1"/>
  <c r="F32" i="62" l="1"/>
  <c r="N34" i="62"/>
  <c r="J34" i="62"/>
  <c r="X33" i="62"/>
  <c r="Y34" i="62" s="1"/>
  <c r="R34" i="62"/>
  <c r="F24" i="62"/>
  <c r="F34" i="62" l="1"/>
</calcChain>
</file>

<file path=xl/sharedStrings.xml><?xml version="1.0" encoding="utf-8"?>
<sst xmlns="http://schemas.openxmlformats.org/spreadsheetml/2006/main" count="489" uniqueCount="175">
  <si>
    <t>小田原市</t>
    <rPh sb="0" eb="4">
      <t>オダワラシ</t>
    </rPh>
    <phoneticPr fontId="6"/>
  </si>
  <si>
    <t>湯河原町</t>
    <rPh sb="0" eb="4">
      <t>ユガワラマチ</t>
    </rPh>
    <phoneticPr fontId="6"/>
  </si>
  <si>
    <t>小田原市</t>
    <rPh sb="0" eb="4">
      <t>オダワラシ</t>
    </rPh>
    <phoneticPr fontId="8"/>
  </si>
  <si>
    <t>湯河原町</t>
    <rPh sb="0" eb="4">
      <t>ユガワラマチ</t>
    </rPh>
    <phoneticPr fontId="8"/>
  </si>
  <si>
    <t>南足柄市</t>
    <rPh sb="0" eb="1">
      <t>ミナミ</t>
    </rPh>
    <rPh sb="1" eb="3">
      <t>アシガラ</t>
    </rPh>
    <rPh sb="3" eb="4">
      <t>シ</t>
    </rPh>
    <phoneticPr fontId="6"/>
  </si>
  <si>
    <t>箱 根 町</t>
    <rPh sb="0" eb="5">
      <t>ハコネマチ</t>
    </rPh>
    <phoneticPr fontId="6"/>
  </si>
  <si>
    <t>真 鶴 町</t>
    <rPh sb="0" eb="5">
      <t>マナツルマチ</t>
    </rPh>
    <phoneticPr fontId="6"/>
  </si>
  <si>
    <t>中 井 町</t>
    <rPh sb="0" eb="1">
      <t>ナカ</t>
    </rPh>
    <rPh sb="2" eb="3">
      <t>イ</t>
    </rPh>
    <rPh sb="4" eb="5">
      <t>マチ</t>
    </rPh>
    <phoneticPr fontId="6"/>
  </si>
  <si>
    <t>大 井 町</t>
    <rPh sb="0" eb="1">
      <t>ダイ</t>
    </rPh>
    <rPh sb="2" eb="3">
      <t>イ</t>
    </rPh>
    <rPh sb="4" eb="5">
      <t>マチ</t>
    </rPh>
    <phoneticPr fontId="6"/>
  </si>
  <si>
    <t>松 田 町</t>
    <rPh sb="0" eb="1">
      <t>マツ</t>
    </rPh>
    <rPh sb="2" eb="3">
      <t>タ</t>
    </rPh>
    <rPh sb="4" eb="5">
      <t>マチ</t>
    </rPh>
    <phoneticPr fontId="6"/>
  </si>
  <si>
    <t>山 北 町</t>
    <rPh sb="0" eb="1">
      <t>ヤマ</t>
    </rPh>
    <rPh sb="2" eb="3">
      <t>キタ</t>
    </rPh>
    <rPh sb="4" eb="5">
      <t>マチ</t>
    </rPh>
    <phoneticPr fontId="6"/>
  </si>
  <si>
    <t>開 成 町</t>
    <rPh sb="0" eb="1">
      <t>カイ</t>
    </rPh>
    <rPh sb="2" eb="3">
      <t>シゲル</t>
    </rPh>
    <rPh sb="4" eb="5">
      <t>マチ</t>
    </rPh>
    <phoneticPr fontId="6"/>
  </si>
  <si>
    <t>箱 根 町</t>
    <rPh sb="0" eb="1">
      <t>ハコ</t>
    </rPh>
    <rPh sb="2" eb="3">
      <t>ネ</t>
    </rPh>
    <rPh sb="4" eb="5">
      <t>マチ</t>
    </rPh>
    <phoneticPr fontId="6"/>
  </si>
  <si>
    <t>中 井 町</t>
    <rPh sb="0" eb="1">
      <t>ナカ</t>
    </rPh>
    <rPh sb="2" eb="3">
      <t>イ</t>
    </rPh>
    <rPh sb="4" eb="5">
      <t>マチ</t>
    </rPh>
    <phoneticPr fontId="8"/>
  </si>
  <si>
    <t>大 井 町</t>
    <rPh sb="0" eb="1">
      <t>ダイ</t>
    </rPh>
    <rPh sb="2" eb="3">
      <t>イ</t>
    </rPh>
    <rPh sb="4" eb="5">
      <t>マチ</t>
    </rPh>
    <phoneticPr fontId="8"/>
  </si>
  <si>
    <t>松 田 町</t>
    <rPh sb="0" eb="1">
      <t>マツ</t>
    </rPh>
    <rPh sb="2" eb="3">
      <t>タ</t>
    </rPh>
    <rPh sb="4" eb="5">
      <t>マチ</t>
    </rPh>
    <phoneticPr fontId="8"/>
  </si>
  <si>
    <t>山 北 町</t>
    <rPh sb="0" eb="1">
      <t>ヤマ</t>
    </rPh>
    <rPh sb="2" eb="3">
      <t>キタ</t>
    </rPh>
    <rPh sb="4" eb="5">
      <t>マチ</t>
    </rPh>
    <phoneticPr fontId="8"/>
  </si>
  <si>
    <t>開 成 町</t>
    <rPh sb="0" eb="1">
      <t>カイ</t>
    </rPh>
    <rPh sb="2" eb="3">
      <t>シゲル</t>
    </rPh>
    <rPh sb="4" eb="5">
      <t>マチ</t>
    </rPh>
    <phoneticPr fontId="8"/>
  </si>
  <si>
    <t>箱 根 町</t>
    <rPh sb="0" eb="1">
      <t>ハコ</t>
    </rPh>
    <rPh sb="2" eb="3">
      <t>ネ</t>
    </rPh>
    <rPh sb="4" eb="5">
      <t>マチ</t>
    </rPh>
    <phoneticPr fontId="8"/>
  </si>
  <si>
    <t>県　 計</t>
    <rPh sb="0" eb="1">
      <t>ケンケイ</t>
    </rPh>
    <rPh sb="3" eb="4">
      <t>ケイサン</t>
    </rPh>
    <phoneticPr fontId="6"/>
  </si>
  <si>
    <t>管 内 計</t>
    <rPh sb="0" eb="3">
      <t>カンナイ</t>
    </rPh>
    <rPh sb="4" eb="5">
      <t>ケイ</t>
    </rPh>
    <phoneticPr fontId="6"/>
  </si>
  <si>
    <t>下郡計</t>
    <rPh sb="0" eb="1">
      <t>シモ</t>
    </rPh>
    <rPh sb="1" eb="2">
      <t>グン</t>
    </rPh>
    <rPh sb="2" eb="3">
      <t>ケイ</t>
    </rPh>
    <phoneticPr fontId="6"/>
  </si>
  <si>
    <t>上郡計</t>
    <rPh sb="0" eb="1">
      <t>ウエ</t>
    </rPh>
    <rPh sb="1" eb="2">
      <t>グン</t>
    </rPh>
    <rPh sb="2" eb="3">
      <t>ケイ</t>
    </rPh>
    <phoneticPr fontId="6"/>
  </si>
  <si>
    <t>（人）</t>
    <rPh sb="1" eb="2">
      <t>ニン</t>
    </rPh>
    <phoneticPr fontId="6"/>
  </si>
  <si>
    <t>（世帯）</t>
    <rPh sb="1" eb="3">
      <t>セタイスウ</t>
    </rPh>
    <phoneticPr fontId="6"/>
  </si>
  <si>
    <t>総数(人)</t>
    <rPh sb="0" eb="1">
      <t>ソウ</t>
    </rPh>
    <rPh sb="1" eb="2">
      <t>スウ</t>
    </rPh>
    <phoneticPr fontId="6"/>
  </si>
  <si>
    <t>人口密度(1k㎡)</t>
    <rPh sb="0" eb="2">
      <t>ジンコウ</t>
    </rPh>
    <rPh sb="2" eb="4">
      <t>ミツド</t>
    </rPh>
    <phoneticPr fontId="6"/>
  </si>
  <si>
    <t>１世帯当たり人員</t>
    <rPh sb="1" eb="3">
      <t>セタイ</t>
    </rPh>
    <rPh sb="3" eb="4">
      <t>ア</t>
    </rPh>
    <phoneticPr fontId="6"/>
  </si>
  <si>
    <t>世帯数</t>
    <rPh sb="0" eb="3">
      <t>セタイスウ</t>
    </rPh>
    <phoneticPr fontId="6"/>
  </si>
  <si>
    <t>人  口</t>
    <rPh sb="0" eb="1">
      <t>ヒト</t>
    </rPh>
    <rPh sb="3" eb="4">
      <t>クチ</t>
    </rPh>
    <phoneticPr fontId="6"/>
  </si>
  <si>
    <t>（１）概況</t>
    <rPh sb="3" eb="5">
      <t>ガイキョウ</t>
    </rPh>
    <phoneticPr fontId="6"/>
  </si>
  <si>
    <t>２　人口</t>
    <rPh sb="2" eb="4">
      <t>ジンコウ</t>
    </rPh>
    <phoneticPr fontId="6"/>
  </si>
  <si>
    <t>南足柄市</t>
  </si>
  <si>
    <t>県　 計</t>
    <rPh sb="0" eb="1">
      <t>ケン</t>
    </rPh>
    <rPh sb="3" eb="4">
      <t>ケイ</t>
    </rPh>
    <phoneticPr fontId="5"/>
  </si>
  <si>
    <t>管 内 計</t>
    <rPh sb="0" eb="1">
      <t>カン</t>
    </rPh>
    <rPh sb="2" eb="3">
      <t>ウチ</t>
    </rPh>
    <rPh sb="4" eb="5">
      <t>ケイ</t>
    </rPh>
    <phoneticPr fontId="5"/>
  </si>
  <si>
    <t>湯河原町</t>
    <rPh sb="0" eb="1">
      <t>ユ</t>
    </rPh>
    <rPh sb="1" eb="2">
      <t>カワ</t>
    </rPh>
    <rPh sb="2" eb="3">
      <t>ハラ</t>
    </rPh>
    <rPh sb="3" eb="4">
      <t>マチ</t>
    </rPh>
    <phoneticPr fontId="6"/>
  </si>
  <si>
    <t>真 鶴 町</t>
    <rPh sb="0" eb="1">
      <t>マコト</t>
    </rPh>
    <rPh sb="2" eb="3">
      <t>ツル</t>
    </rPh>
    <rPh sb="4" eb="5">
      <t>マチ</t>
    </rPh>
    <phoneticPr fontId="6"/>
  </si>
  <si>
    <t>％</t>
  </si>
  <si>
    <t>人</t>
  </si>
  <si>
    <t>小田原市</t>
    <rPh sb="0" eb="3">
      <t>オダワラ</t>
    </rPh>
    <rPh sb="3" eb="4">
      <t>シ</t>
    </rPh>
    <phoneticPr fontId="6"/>
  </si>
  <si>
    <t>65歳以上</t>
    <rPh sb="2" eb="5">
      <t>サイイジョウ</t>
    </rPh>
    <phoneticPr fontId="5"/>
  </si>
  <si>
    <t>15～64歳</t>
    <rPh sb="5" eb="6">
      <t>サイ</t>
    </rPh>
    <phoneticPr fontId="6"/>
  </si>
  <si>
    <t>0～14歳</t>
    <rPh sb="4" eb="5">
      <t>サイ</t>
    </rPh>
    <phoneticPr fontId="5"/>
  </si>
  <si>
    <t>年齢不詳</t>
    <rPh sb="0" eb="2">
      <t>ネンレイ</t>
    </rPh>
    <rPh sb="2" eb="4">
      <t>フショウ</t>
    </rPh>
    <phoneticPr fontId="6"/>
  </si>
  <si>
    <t>老年人口
(65歳以上)</t>
    <rPh sb="0" eb="2">
      <t>ロウネン</t>
    </rPh>
    <rPh sb="2" eb="4">
      <t>ジンコウ</t>
    </rPh>
    <rPh sb="8" eb="9">
      <t>サイ</t>
    </rPh>
    <rPh sb="9" eb="11">
      <t>イジョウ</t>
    </rPh>
    <phoneticPr fontId="5"/>
  </si>
  <si>
    <t>年少人口
(0～14歳)</t>
    <rPh sb="0" eb="2">
      <t>ネンショウ</t>
    </rPh>
    <rPh sb="2" eb="4">
      <t>ジンコウ</t>
    </rPh>
    <rPh sb="10" eb="11">
      <t>サイ</t>
    </rPh>
    <phoneticPr fontId="5"/>
  </si>
  <si>
    <t>総   数</t>
    <rPh sb="0" eb="1">
      <t>フサ</t>
    </rPh>
    <rPh sb="4" eb="5">
      <t>カズ</t>
    </rPh>
    <phoneticPr fontId="5"/>
  </si>
  <si>
    <t>構　成　比</t>
    <rPh sb="0" eb="5">
      <t>コウセイヒ</t>
    </rPh>
    <phoneticPr fontId="5"/>
  </si>
  <si>
    <t>年齢３区分別人口</t>
    <rPh sb="0" eb="2">
      <t>ネンレイ</t>
    </rPh>
    <rPh sb="3" eb="5">
      <t>クブン</t>
    </rPh>
    <rPh sb="5" eb="6">
      <t>ベツ</t>
    </rPh>
    <rPh sb="6" eb="8">
      <t>ジンコウ</t>
    </rPh>
    <phoneticPr fontId="5"/>
  </si>
  <si>
    <t>（２）年齢３区分別人口</t>
    <rPh sb="3" eb="5">
      <t>ネンレイ</t>
    </rPh>
    <rPh sb="6" eb="8">
      <t>クブン</t>
    </rPh>
    <rPh sb="8" eb="9">
      <t>ベツ</t>
    </rPh>
    <rPh sb="9" eb="11">
      <t>ジンコウ</t>
    </rPh>
    <phoneticPr fontId="6"/>
  </si>
  <si>
    <t xml:space="preserve"> ※ 高齢化率は総人口から年齢不詳を除いて算出している。</t>
    <rPh sb="3" eb="6">
      <t>コウレイカ</t>
    </rPh>
    <rPh sb="6" eb="7">
      <t>リツ</t>
    </rPh>
    <rPh sb="8" eb="11">
      <t>ソウジンコウ</t>
    </rPh>
    <rPh sb="13" eb="15">
      <t>ネンレイ</t>
    </rPh>
    <rPh sb="15" eb="17">
      <t>フショウ</t>
    </rPh>
    <rPh sb="18" eb="19">
      <t>ノゾ</t>
    </rPh>
    <rPh sb="21" eb="23">
      <t>サンシュツ</t>
    </rPh>
    <phoneticPr fontId="6"/>
  </si>
  <si>
    <t>高齢化率</t>
    <rPh sb="0" eb="3">
      <t>コウレイカ</t>
    </rPh>
    <rPh sb="3" eb="4">
      <t>リツ</t>
    </rPh>
    <phoneticPr fontId="8"/>
  </si>
  <si>
    <t>高齢者人口</t>
    <phoneticPr fontId="8"/>
  </si>
  <si>
    <t>計</t>
    <rPh sb="0" eb="1">
      <t>ケイ</t>
    </rPh>
    <phoneticPr fontId="8"/>
  </si>
  <si>
    <t>社会増減</t>
    <rPh sb="0" eb="3">
      <t>シャカイゾウ</t>
    </rPh>
    <rPh sb="3" eb="4">
      <t>ゲン</t>
    </rPh>
    <phoneticPr fontId="8"/>
  </si>
  <si>
    <t>自然増減</t>
    <rPh sb="0" eb="2">
      <t>シゼン</t>
    </rPh>
    <rPh sb="2" eb="3">
      <t>ゾウ</t>
    </rPh>
    <rPh sb="3" eb="4">
      <t>ゲン</t>
    </rPh>
    <phoneticPr fontId="8"/>
  </si>
  <si>
    <t>人口増減</t>
    <rPh sb="0" eb="2">
      <t>ジンコウ</t>
    </rPh>
    <rPh sb="2" eb="4">
      <t>ゾウゲン</t>
    </rPh>
    <phoneticPr fontId="8"/>
  </si>
  <si>
    <t>総 人 口</t>
    <rPh sb="0" eb="1">
      <t>ソウ</t>
    </rPh>
    <rPh sb="2" eb="3">
      <t>ヒト</t>
    </rPh>
    <rPh sb="4" eb="5">
      <t>クチ</t>
    </rPh>
    <phoneticPr fontId="8"/>
  </si>
  <si>
    <t>県　 計</t>
    <rPh sb="0" eb="1">
      <t>ケン</t>
    </rPh>
    <rPh sb="3" eb="4">
      <t>ケイ</t>
    </rPh>
    <phoneticPr fontId="8"/>
  </si>
  <si>
    <t>管 内 計</t>
    <rPh sb="0" eb="1">
      <t>カン</t>
    </rPh>
    <rPh sb="2" eb="3">
      <t>ナイ</t>
    </rPh>
    <rPh sb="4" eb="5">
      <t>ケイ</t>
    </rPh>
    <phoneticPr fontId="8"/>
  </si>
  <si>
    <t>下郡計</t>
    <rPh sb="0" eb="1">
      <t>シタ</t>
    </rPh>
    <rPh sb="1" eb="2">
      <t>グン</t>
    </rPh>
    <rPh sb="2" eb="3">
      <t>ケイ</t>
    </rPh>
    <phoneticPr fontId="8"/>
  </si>
  <si>
    <t>真 鶴 町</t>
    <rPh sb="0" eb="1">
      <t>マコト</t>
    </rPh>
    <rPh sb="2" eb="3">
      <t>ツル</t>
    </rPh>
    <rPh sb="4" eb="5">
      <t>マチ</t>
    </rPh>
    <phoneticPr fontId="8"/>
  </si>
  <si>
    <t>上郡計</t>
    <rPh sb="0" eb="1">
      <t>ウエ</t>
    </rPh>
    <rPh sb="1" eb="2">
      <t>グン</t>
    </rPh>
    <rPh sb="2" eb="3">
      <t>ケイ</t>
    </rPh>
    <phoneticPr fontId="8"/>
  </si>
  <si>
    <t>南足柄市</t>
    <rPh sb="0" eb="3">
      <t>ミナミアシガラ</t>
    </rPh>
    <rPh sb="3" eb="4">
      <t>シ</t>
    </rPh>
    <phoneticPr fontId="8"/>
  </si>
  <si>
    <t>高齢化率</t>
    <rPh sb="0" eb="2">
      <t>コウレイ</t>
    </rPh>
    <rPh sb="2" eb="3">
      <t>カ</t>
    </rPh>
    <rPh sb="3" eb="4">
      <t>リツ</t>
    </rPh>
    <phoneticPr fontId="8"/>
  </si>
  <si>
    <t>区　分</t>
    <rPh sb="0" eb="1">
      <t>ク</t>
    </rPh>
    <rPh sb="2" eb="3">
      <t>ブン</t>
    </rPh>
    <phoneticPr fontId="8"/>
  </si>
  <si>
    <t>市町名</t>
    <rPh sb="0" eb="2">
      <t>シチョウ</t>
    </rPh>
    <rPh sb="2" eb="3">
      <t>メイ</t>
    </rPh>
    <phoneticPr fontId="8"/>
  </si>
  <si>
    <t>（３）人口増減の動向</t>
    <rPh sb="3" eb="5">
      <t>ジンコウ</t>
    </rPh>
    <rPh sb="5" eb="7">
      <t>ゾウゲン</t>
    </rPh>
    <rPh sb="8" eb="10">
      <t>ドウコウ</t>
    </rPh>
    <phoneticPr fontId="8"/>
  </si>
  <si>
    <t>%)</t>
    <phoneticPr fontId="6"/>
  </si>
  <si>
    <t>(</t>
    <phoneticPr fontId="6"/>
  </si>
  <si>
    <t>下郡計</t>
    <rPh sb="0" eb="1">
      <t>シタ</t>
    </rPh>
    <rPh sb="1" eb="2">
      <t>グン</t>
    </rPh>
    <rPh sb="2" eb="3">
      <t>ケイ</t>
    </rPh>
    <phoneticPr fontId="6"/>
  </si>
  <si>
    <t>開 成 町</t>
    <phoneticPr fontId="6"/>
  </si>
  <si>
    <t>山 北 町</t>
    <phoneticPr fontId="6"/>
  </si>
  <si>
    <t>松 田 町</t>
    <phoneticPr fontId="6"/>
  </si>
  <si>
    <t>大 井 町</t>
    <phoneticPr fontId="6"/>
  </si>
  <si>
    <t>中 井 町</t>
    <phoneticPr fontId="6"/>
  </si>
  <si>
    <t>核家族以外の
世　  帯</t>
    <rPh sb="0" eb="3">
      <t>カクカゾク</t>
    </rPh>
    <rPh sb="3" eb="5">
      <t>イガイ</t>
    </rPh>
    <rPh sb="7" eb="8">
      <t>セイ</t>
    </rPh>
    <rPh sb="11" eb="12">
      <t>オビ</t>
    </rPh>
    <phoneticPr fontId="5"/>
  </si>
  <si>
    <t>核 家 族
世　  帯</t>
    <rPh sb="0" eb="1">
      <t>カク</t>
    </rPh>
    <rPh sb="2" eb="3">
      <t>イエ</t>
    </rPh>
    <rPh sb="4" eb="5">
      <t>ゾク</t>
    </rPh>
    <rPh sb="6" eb="7">
      <t>セイ</t>
    </rPh>
    <rPh sb="10" eb="11">
      <t>オビ</t>
    </rPh>
    <phoneticPr fontId="5"/>
  </si>
  <si>
    <t>不　詳</t>
    <rPh sb="0" eb="1">
      <t>フ</t>
    </rPh>
    <rPh sb="2" eb="3">
      <t>ショウ</t>
    </rPh>
    <phoneticPr fontId="6"/>
  </si>
  <si>
    <t>単独世帯</t>
    <rPh sb="0" eb="2">
      <t>タンドク</t>
    </rPh>
    <rPh sb="2" eb="4">
      <t>セタイ</t>
    </rPh>
    <phoneticPr fontId="6"/>
  </si>
  <si>
    <t>非親族を含む
世　  帯</t>
    <rPh sb="0" eb="1">
      <t>ヒ</t>
    </rPh>
    <rPh sb="1" eb="3">
      <t>シンゾク</t>
    </rPh>
    <rPh sb="4" eb="5">
      <t>フク</t>
    </rPh>
    <rPh sb="7" eb="8">
      <t>セイ</t>
    </rPh>
    <rPh sb="11" eb="12">
      <t>オビ</t>
    </rPh>
    <phoneticPr fontId="5"/>
  </si>
  <si>
    <t>親族のみの世帯</t>
    <rPh sb="0" eb="2">
      <t>シンゾク</t>
    </rPh>
    <rPh sb="5" eb="7">
      <t>セタイ</t>
    </rPh>
    <phoneticPr fontId="6"/>
  </si>
  <si>
    <t>一般世帯
総    数</t>
    <rPh sb="0" eb="2">
      <t>イッパン</t>
    </rPh>
    <rPh sb="2" eb="4">
      <t>セタイ</t>
    </rPh>
    <rPh sb="5" eb="6">
      <t>フサ</t>
    </rPh>
    <rPh sb="10" eb="11">
      <t>カズ</t>
    </rPh>
    <phoneticPr fontId="5"/>
  </si>
  <si>
    <t>（４）一般世帯の分類</t>
    <rPh sb="3" eb="5">
      <t>イッパン</t>
    </rPh>
    <rPh sb="5" eb="7">
      <t>セタイ</t>
    </rPh>
    <rPh sb="8" eb="10">
      <t>ブンルイ</t>
    </rPh>
    <phoneticPr fontId="6"/>
  </si>
  <si>
    <t>県　 計</t>
    <rPh sb="0" eb="1">
      <t>ケン</t>
    </rPh>
    <rPh sb="3" eb="4">
      <t>ケイ</t>
    </rPh>
    <phoneticPr fontId="6"/>
  </si>
  <si>
    <t>県    西</t>
    <rPh sb="0" eb="1">
      <t>ケン</t>
    </rPh>
    <rPh sb="5" eb="6">
      <t>ニシ</t>
    </rPh>
    <phoneticPr fontId="6"/>
  </si>
  <si>
    <t>湘    南</t>
    <rPh sb="0" eb="1">
      <t>ショウ</t>
    </rPh>
    <rPh sb="5" eb="6">
      <t>ミナミ</t>
    </rPh>
    <phoneticPr fontId="6"/>
  </si>
  <si>
    <t>県    央</t>
    <rPh sb="0" eb="1">
      <t>ケン</t>
    </rPh>
    <rPh sb="5" eb="6">
      <t>オウ</t>
    </rPh>
    <phoneticPr fontId="6"/>
  </si>
  <si>
    <t>横須賀三浦</t>
    <rPh sb="0" eb="3">
      <t>ヨコスカ</t>
    </rPh>
    <rPh sb="3" eb="5">
      <t>ミウラ</t>
    </rPh>
    <phoneticPr fontId="6"/>
  </si>
  <si>
    <t>川 崎 市</t>
    <rPh sb="0" eb="1">
      <t>カワ</t>
    </rPh>
    <rPh sb="2" eb="3">
      <t>ザキ</t>
    </rPh>
    <rPh sb="4" eb="5">
      <t>シ</t>
    </rPh>
    <phoneticPr fontId="6"/>
  </si>
  <si>
    <t>横 浜 市</t>
    <rPh sb="0" eb="1">
      <t>ヨコ</t>
    </rPh>
    <rPh sb="2" eb="3">
      <t>ハマ</t>
    </rPh>
    <rPh sb="4" eb="5">
      <t>シ</t>
    </rPh>
    <phoneticPr fontId="6"/>
  </si>
  <si>
    <t>平均年齢(歳）</t>
    <rPh sb="0" eb="2">
      <t>ヘイキン</t>
    </rPh>
    <rPh sb="2" eb="4">
      <t>ネンレイ</t>
    </rPh>
    <rPh sb="5" eb="6">
      <t>サイ</t>
    </rPh>
    <phoneticPr fontId="6"/>
  </si>
  <si>
    <t>地 域 名</t>
    <rPh sb="0" eb="1">
      <t>ジ</t>
    </rPh>
    <rPh sb="2" eb="3">
      <t>イキ</t>
    </rPh>
    <rPh sb="4" eb="5">
      <t>ナ</t>
    </rPh>
    <phoneticPr fontId="6"/>
  </si>
  <si>
    <t>女</t>
    <rPh sb="0" eb="1">
      <t>オンナ</t>
    </rPh>
    <phoneticPr fontId="6"/>
  </si>
  <si>
    <t>男</t>
    <rPh sb="0" eb="1">
      <t>オトコ</t>
    </rPh>
    <phoneticPr fontId="6"/>
  </si>
  <si>
    <t>平均(歳)</t>
    <rPh sb="0" eb="2">
      <t>ヘイキン</t>
    </rPh>
    <rPh sb="3" eb="4">
      <t>サイ</t>
    </rPh>
    <phoneticPr fontId="6"/>
  </si>
  <si>
    <t>市 町 名</t>
    <rPh sb="0" eb="1">
      <t>シ</t>
    </rPh>
    <rPh sb="2" eb="3">
      <t>マチ</t>
    </rPh>
    <rPh sb="4" eb="5">
      <t>メイ</t>
    </rPh>
    <phoneticPr fontId="6"/>
  </si>
  <si>
    <t>地域別平均年齢</t>
    <rPh sb="0" eb="2">
      <t>チイキ</t>
    </rPh>
    <rPh sb="2" eb="3">
      <t>ベツ</t>
    </rPh>
    <rPh sb="3" eb="5">
      <t>ヘイキン</t>
    </rPh>
    <rPh sb="5" eb="7">
      <t>ネンレイ</t>
    </rPh>
    <phoneticPr fontId="6"/>
  </si>
  <si>
    <t>市町別平均年齢</t>
    <rPh sb="0" eb="2">
      <t>シチョウ</t>
    </rPh>
    <rPh sb="2" eb="3">
      <t>ベツ</t>
    </rPh>
    <rPh sb="3" eb="5">
      <t>ヘイキン</t>
    </rPh>
    <rPh sb="5" eb="7">
      <t>ネンレイ</t>
    </rPh>
    <phoneticPr fontId="6"/>
  </si>
  <si>
    <t>（５）平均年齢</t>
    <rPh sb="3" eb="7">
      <t>ヘイキンネンレイ</t>
    </rPh>
    <phoneticPr fontId="6"/>
  </si>
  <si>
    <t xml:space="preserve"> ※ 本表は、県内市区町村の住民基本台帳に登録されている外国人の数の集計値です。</t>
    <rPh sb="3" eb="4">
      <t>ホン</t>
    </rPh>
    <rPh sb="4" eb="5">
      <t>ヒョウ</t>
    </rPh>
    <rPh sb="7" eb="9">
      <t>ケンナイ</t>
    </rPh>
    <rPh sb="9" eb="11">
      <t>シク</t>
    </rPh>
    <rPh sb="11" eb="13">
      <t>チョウソン</t>
    </rPh>
    <rPh sb="21" eb="23">
      <t>トウロク</t>
    </rPh>
    <rPh sb="32" eb="33">
      <t>カズ</t>
    </rPh>
    <phoneticPr fontId="6"/>
  </si>
  <si>
    <t>県 合 計</t>
    <phoneticPr fontId="6" type="Hiragana" alignment="center"/>
  </si>
  <si>
    <t>管 内 計</t>
    <rPh sb="0" eb="1">
      <t>カン</t>
    </rPh>
    <rPh sb="2" eb="3">
      <t>ナイ</t>
    </rPh>
    <rPh sb="4" eb="5">
      <t>ケイ</t>
    </rPh>
    <phoneticPr fontId="6"/>
  </si>
  <si>
    <t>湯河原町</t>
    <phoneticPr fontId="6" type="Hiragana" alignment="center"/>
  </si>
  <si>
    <t>真 鶴 町</t>
    <phoneticPr fontId="6" type="Hiragana" alignment="center"/>
  </si>
  <si>
    <t>箱 根 町</t>
    <phoneticPr fontId="6" type="Hiragana" alignment="center"/>
  </si>
  <si>
    <t>開 成 町</t>
    <phoneticPr fontId="6" type="Hiragana" alignment="center"/>
  </si>
  <si>
    <t>山 北 町</t>
    <phoneticPr fontId="6" type="Hiragana" alignment="center"/>
  </si>
  <si>
    <t>松 田 町</t>
    <phoneticPr fontId="6" type="Hiragana" alignment="center"/>
  </si>
  <si>
    <t>大 井 町</t>
    <phoneticPr fontId="6" type="Hiragana" alignment="center"/>
  </si>
  <si>
    <t>中 井 町</t>
    <phoneticPr fontId="6" type="Hiragana" alignment="center"/>
  </si>
  <si>
    <t>南足柄市</t>
    <phoneticPr fontId="6" type="Hiragana" alignment="center"/>
  </si>
  <si>
    <t>小田原市</t>
    <phoneticPr fontId="6" type="Hiragana" alignment="center"/>
  </si>
  <si>
    <t>ｽﾘﾗﾝｶ</t>
    <phoneticPr fontId="6"/>
  </si>
  <si>
    <t>ｲﾝﾄﾞﾈｼｱ</t>
    <phoneticPr fontId="6"/>
  </si>
  <si>
    <t>台湾</t>
    <rPh sb="0" eb="2">
      <t>たいわん</t>
    </rPh>
    <phoneticPr fontId="6" type="Hiragana" alignment="center"/>
  </si>
  <si>
    <t>米国</t>
    <rPh sb="0" eb="2">
      <t>ベイコク</t>
    </rPh>
    <phoneticPr fontId="6"/>
  </si>
  <si>
    <t>ﾍﾟﾙ-</t>
    <phoneticPr fontId="6" type="Hiragana" alignment="center"/>
  </si>
  <si>
    <t>ｲﾝﾄﾞ</t>
    <phoneticPr fontId="6"/>
  </si>
  <si>
    <t>ﾈﾊﾟｰﾙ</t>
    <phoneticPr fontId="6" type="Hiragana" alignment="center"/>
  </si>
  <si>
    <t>ﾌﾞﾗｼﾞﾙ</t>
    <phoneticPr fontId="6" type="Hiragana" alignment="center"/>
  </si>
  <si>
    <t>ﾌｨﾘﾋﾟﾝ</t>
    <phoneticPr fontId="6" type="Hiragana" alignment="center"/>
  </si>
  <si>
    <t>ﾍﾞﾄﾅﾑ</t>
    <phoneticPr fontId="6" type="Hiragana" alignment="center"/>
  </si>
  <si>
    <t>韓 国</t>
    <rPh sb="0" eb="1">
      <t>カン</t>
    </rPh>
    <rPh sb="2" eb="3">
      <t>クニ</t>
    </rPh>
    <phoneticPr fontId="6"/>
  </si>
  <si>
    <t>中 国</t>
    <phoneticPr fontId="6" type="Hiragana" alignment="center"/>
  </si>
  <si>
    <t>合　計</t>
    <rPh sb="0" eb="1">
      <t>ゴウ</t>
    </rPh>
    <rPh sb="2" eb="3">
      <t>ケイ</t>
    </rPh>
    <phoneticPr fontId="6"/>
  </si>
  <si>
    <t>（７）外国人登録者数</t>
    <rPh sb="3" eb="6">
      <t>ガイコクジン</t>
    </rPh>
    <rPh sb="6" eb="9">
      <t>トウロクシャ</t>
    </rPh>
    <rPh sb="9" eb="10">
      <t>スウ</t>
    </rPh>
    <phoneticPr fontId="6"/>
  </si>
  <si>
    <t xml:space="preserve">      区 分  
市町名</t>
    <rPh sb="6" eb="7">
      <t>ク</t>
    </rPh>
    <rPh sb="8" eb="9">
      <t>ブン</t>
    </rPh>
    <rPh sb="15" eb="17">
      <t>シチョウ</t>
    </rPh>
    <rPh sb="17" eb="18">
      <t>メイ</t>
    </rPh>
    <phoneticPr fontId="6"/>
  </si>
  <si>
    <t>湯河原町</t>
    <rPh sb="0" eb="4">
      <t>ユガワラマチ</t>
    </rPh>
    <phoneticPr fontId="6"/>
  </si>
  <si>
    <t xml:space="preserve"> 　 　  区 分 
市町名　　　</t>
    <rPh sb="6" eb="7">
      <t>ク</t>
    </rPh>
    <rPh sb="8" eb="9">
      <t>ブン</t>
    </rPh>
    <rPh sb="11" eb="13">
      <t>シチョウ</t>
    </rPh>
    <rPh sb="13" eb="14">
      <t>メイ</t>
    </rPh>
    <phoneticPr fontId="6"/>
  </si>
  <si>
    <t xml:space="preserve">      区 分
 市町名</t>
    <rPh sb="6" eb="7">
      <t>ク</t>
    </rPh>
    <rPh sb="8" eb="9">
      <t>ブン</t>
    </rPh>
    <rPh sb="16" eb="18">
      <t>シチョウ</t>
    </rPh>
    <rPh sb="18" eb="19">
      <t>メイ</t>
    </rPh>
    <phoneticPr fontId="6"/>
  </si>
  <si>
    <t>（人）</t>
    <phoneticPr fontId="6"/>
  </si>
  <si>
    <t>　　　　　　　</t>
    <phoneticPr fontId="6"/>
  </si>
  <si>
    <t>「神奈川県の人口と世帯」</t>
    <phoneticPr fontId="6"/>
  </si>
  <si>
    <t>%)</t>
    <phoneticPr fontId="6"/>
  </si>
  <si>
    <t>(</t>
    <phoneticPr fontId="6"/>
  </si>
  <si>
    <t>(令和２年 国勢調査)</t>
    <rPh sb="1" eb="3">
      <t>レイワ</t>
    </rPh>
    <phoneticPr fontId="6"/>
  </si>
  <si>
    <t>(単位：人）</t>
    <rPh sb="1" eb="3">
      <t>タンイ</t>
    </rPh>
    <rPh sb="4" eb="5">
      <t>ニン</t>
    </rPh>
    <phoneticPr fontId="6"/>
  </si>
  <si>
    <t>令和２年</t>
    <rPh sb="0" eb="2">
      <t>レイワ</t>
    </rPh>
    <rPh sb="3" eb="4">
      <t>ネン</t>
    </rPh>
    <phoneticPr fontId="8"/>
  </si>
  <si>
    <t>令和３年</t>
    <rPh sb="0" eb="2">
      <t>レイワ</t>
    </rPh>
    <rPh sb="3" eb="4">
      <t>ネン</t>
    </rPh>
    <phoneticPr fontId="8"/>
  </si>
  <si>
    <t xml:space="preserve">     「神奈川県年齢別人口統計調査結果」</t>
    <rPh sb="6" eb="10">
      <t>カナガワケン</t>
    </rPh>
    <rPh sb="10" eb="13">
      <t>ネンレイベツ</t>
    </rPh>
    <rPh sb="13" eb="15">
      <t>ジンコウ</t>
    </rPh>
    <rPh sb="15" eb="17">
      <t>トウケイ</t>
    </rPh>
    <rPh sb="17" eb="19">
      <t>チョウサ</t>
    </rPh>
    <rPh sb="19" eb="21">
      <t>ケッカ</t>
    </rPh>
    <phoneticPr fontId="8"/>
  </si>
  <si>
    <t xml:space="preserve">     「神奈川県人口統計調査結果報告」</t>
    <phoneticPr fontId="6"/>
  </si>
  <si>
    <t xml:space="preserve">     「神奈川県人口統計調査結果報告」</t>
    <phoneticPr fontId="6"/>
  </si>
  <si>
    <t xml:space="preserve">     「神奈川県人口統計調査結果報告」</t>
    <phoneticPr fontId="6"/>
  </si>
  <si>
    <t xml:space="preserve"> 　　※ 人口増減は各年中の合計数値</t>
    <rPh sb="7" eb="9">
      <t>ゾウゲン</t>
    </rPh>
    <phoneticPr fontId="6"/>
  </si>
  <si>
    <t xml:space="preserve"> 　　※ 総人口・高齢者人口(65歳以上)・高齢化率は、各年1月1日現在</t>
    <rPh sb="5" eb="8">
      <t>ソウジンコウ</t>
    </rPh>
    <rPh sb="9" eb="11">
      <t>コウレイ</t>
    </rPh>
    <rPh sb="11" eb="12">
      <t>シャ</t>
    </rPh>
    <rPh sb="12" eb="14">
      <t>ジンコウ</t>
    </rPh>
    <rPh sb="22" eb="25">
      <t>コウレイカ</t>
    </rPh>
    <rPh sb="25" eb="26">
      <t>リツ</t>
    </rPh>
    <phoneticPr fontId="8"/>
  </si>
  <si>
    <t>令和４年</t>
    <rPh sb="0" eb="2">
      <t>レイワ</t>
    </rPh>
    <rPh sb="3" eb="4">
      <t>ネン</t>
    </rPh>
    <phoneticPr fontId="8"/>
  </si>
  <si>
    <t>令和２年10月１日現在</t>
    <rPh sb="0" eb="2">
      <t>レイワ</t>
    </rPh>
    <phoneticPr fontId="6"/>
  </si>
  <si>
    <t>世 帯 数</t>
    <rPh sb="0" eb="1">
      <t>ヨ</t>
    </rPh>
    <rPh sb="2" eb="3">
      <t>オビ</t>
    </rPh>
    <rPh sb="4" eb="5">
      <t>スウ</t>
    </rPh>
    <phoneticPr fontId="6"/>
  </si>
  <si>
    <t>世 帯 数</t>
    <rPh sb="0" eb="1">
      <t>ヨ</t>
    </rPh>
    <rPh sb="2" eb="3">
      <t>オビ</t>
    </rPh>
    <rPh sb="4" eb="5">
      <t>スウ</t>
    </rPh>
    <phoneticPr fontId="6"/>
  </si>
  <si>
    <t>　　※ 総人口・高齢者人口(65歳以上)・高齢化率は、各年１月１日現在</t>
    <rPh sb="4" eb="7">
      <t>ソウジンコウ</t>
    </rPh>
    <rPh sb="8" eb="10">
      <t>コウレイ</t>
    </rPh>
    <rPh sb="10" eb="11">
      <t>シャ</t>
    </rPh>
    <rPh sb="11" eb="13">
      <t>ジンコウ</t>
    </rPh>
    <rPh sb="21" eb="24">
      <t>コウレイカ</t>
    </rPh>
    <rPh sb="24" eb="25">
      <t>リツ</t>
    </rPh>
    <phoneticPr fontId="8"/>
  </si>
  <si>
    <t>　　※ 高齢化率は総人口から年齢不詳を除いて算出している</t>
    <rPh sb="4" eb="7">
      <t>コウレイカ</t>
    </rPh>
    <rPh sb="7" eb="8">
      <t>リツ</t>
    </rPh>
    <rPh sb="9" eb="12">
      <t>ソウジンコウ</t>
    </rPh>
    <rPh sb="14" eb="16">
      <t>ネンレイ</t>
    </rPh>
    <rPh sb="16" eb="18">
      <t>フショウ</t>
    </rPh>
    <rPh sb="19" eb="20">
      <t>ノゾ</t>
    </rPh>
    <rPh sb="22" eb="24">
      <t>サンシュツ</t>
    </rPh>
    <phoneticPr fontId="6"/>
  </si>
  <si>
    <t>　　※ 人口増減は各年中の合計数値</t>
    <rPh sb="6" eb="8">
      <t>ゾウゲン</t>
    </rPh>
    <phoneticPr fontId="6"/>
  </si>
  <si>
    <t>令和５年</t>
    <rPh sb="0" eb="2">
      <t>レイワ</t>
    </rPh>
    <rPh sb="3" eb="4">
      <t>ネン</t>
    </rPh>
    <phoneticPr fontId="8"/>
  </si>
  <si>
    <t>国勢調査（Ｒ２が最新）のため、更新なし</t>
    <rPh sb="0" eb="4">
      <t>コクセイチョウサ</t>
    </rPh>
    <rPh sb="8" eb="10">
      <t>サイシン</t>
    </rPh>
    <rPh sb="15" eb="17">
      <t>コウシン</t>
    </rPh>
    <phoneticPr fontId="6"/>
  </si>
  <si>
    <t>面積</t>
    <rPh sb="0" eb="2">
      <t>メンセキ</t>
    </rPh>
    <phoneticPr fontId="6"/>
  </si>
  <si>
    <t>（㎢）</t>
    <phoneticPr fontId="6"/>
  </si>
  <si>
    <t>その他
166か国</t>
    <rPh sb="2" eb="3">
      <t>タ</t>
    </rPh>
    <phoneticPr fontId="6"/>
  </si>
  <si>
    <r>
      <rPr>
        <sz val="10"/>
        <rFont val="ＭＳ 明朝"/>
        <family val="1"/>
        <charset val="128"/>
      </rPr>
      <t>生産年齢人口</t>
    </r>
    <r>
      <rPr>
        <sz val="10.5"/>
        <rFont val="ＭＳ 明朝"/>
        <family val="1"/>
        <charset val="128"/>
      </rPr>
      <t xml:space="preserve">
(15～64歳)</t>
    </r>
    <rPh sb="0" eb="2">
      <t>セイサン</t>
    </rPh>
    <rPh sb="2" eb="4">
      <t>ネンレイ</t>
    </rPh>
    <rPh sb="4" eb="6">
      <t>ジンコウ</t>
    </rPh>
    <rPh sb="13" eb="14">
      <t>サイ</t>
    </rPh>
    <phoneticPr fontId="5"/>
  </si>
  <si>
    <r>
      <t xml:space="preserve">( 構成比 </t>
    </r>
    <r>
      <rPr>
        <sz val="10"/>
        <rFont val="ＭＳ 明朝"/>
        <family val="1"/>
        <charset val="128"/>
      </rPr>
      <t>%</t>
    </r>
    <r>
      <rPr>
        <sz val="9"/>
        <rFont val="ＭＳ 明朝"/>
        <family val="1"/>
        <charset val="128"/>
      </rPr>
      <t>)</t>
    </r>
    <rPh sb="2" eb="3">
      <t>カマエ</t>
    </rPh>
    <rPh sb="3" eb="4">
      <t>シゲル</t>
    </rPh>
    <rPh sb="4" eb="5">
      <t>ヒ</t>
    </rPh>
    <phoneticPr fontId="6"/>
  </si>
  <si>
    <t>(神奈川県年齢別人口統計調査結果報告)</t>
    <rPh sb="1" eb="5">
      <t>カナガワケン</t>
    </rPh>
    <rPh sb="5" eb="8">
      <t>ネンレイベツ</t>
    </rPh>
    <rPh sb="8" eb="10">
      <t>ジンコウ</t>
    </rPh>
    <rPh sb="10" eb="12">
      <t>トウケイ</t>
    </rPh>
    <rPh sb="12" eb="14">
      <t>チョウサ</t>
    </rPh>
    <rPh sb="14" eb="16">
      <t>ケッカ</t>
    </rPh>
    <rPh sb="16" eb="18">
      <t>ホウコク</t>
    </rPh>
    <phoneticPr fontId="5"/>
  </si>
  <si>
    <t xml:space="preserve">     「神奈川県年齢別人口統計調査結果報告」</t>
    <rPh sb="6" eb="10">
      <t>カナガワケン</t>
    </rPh>
    <rPh sb="10" eb="13">
      <t>ネンレイベツ</t>
    </rPh>
    <rPh sb="13" eb="15">
      <t>ジンコウ</t>
    </rPh>
    <rPh sb="15" eb="17">
      <t>トウケイ</t>
    </rPh>
    <rPh sb="17" eb="19">
      <t>チョウサ</t>
    </rPh>
    <rPh sb="19" eb="21">
      <t>ケッカ</t>
    </rPh>
    <rPh sb="21" eb="23">
      <t>ホウコク</t>
    </rPh>
    <phoneticPr fontId="8"/>
  </si>
  <si>
    <t>(神奈川県文化スポーツ観光局国際課調べ)</t>
    <rPh sb="1" eb="5">
      <t>カナガワケン</t>
    </rPh>
    <rPh sb="5" eb="7">
      <t>ブンカ</t>
    </rPh>
    <rPh sb="11" eb="13">
      <t>カンコウ</t>
    </rPh>
    <rPh sb="13" eb="14">
      <t>キョク</t>
    </rPh>
    <rPh sb="14" eb="16">
      <t>コクサイ</t>
    </rPh>
    <rPh sb="16" eb="17">
      <t>カ</t>
    </rPh>
    <rPh sb="17" eb="18">
      <t>シラ</t>
    </rPh>
    <phoneticPr fontId="6"/>
  </si>
  <si>
    <t>人</t>
    <rPh sb="0" eb="1">
      <t>ニン</t>
    </rPh>
    <phoneticPr fontId="6"/>
  </si>
  <si>
    <t>　  村別面積調（令和６年10月１日現在)」 の数値に基づき算定したものです。</t>
    <rPh sb="31" eb="32">
      <t>テイ</t>
    </rPh>
    <phoneticPr fontId="6"/>
  </si>
  <si>
    <t>令和６年１月１日現在</t>
    <rPh sb="0" eb="2">
      <t>レイワ</t>
    </rPh>
    <phoneticPr fontId="6"/>
  </si>
  <si>
    <t xml:space="preserve"> ※ 総数には年齢不詳を含んでいるが、年齢３区分別構成比は年齢不詳を除いて算出しています。</t>
    <phoneticPr fontId="6"/>
  </si>
  <si>
    <t>令和６年</t>
    <rPh sb="0" eb="2">
      <t>レイワ</t>
    </rPh>
    <rPh sb="3" eb="4">
      <t>ネン</t>
    </rPh>
    <phoneticPr fontId="8"/>
  </si>
  <si>
    <t>「神奈川県年齢別人口統計調査結果報告」</t>
    <rPh sb="1" eb="5">
      <t>カナガワケン</t>
    </rPh>
    <rPh sb="5" eb="8">
      <t>ネンレイベツ</t>
    </rPh>
    <rPh sb="8" eb="10">
      <t>ジンコウ</t>
    </rPh>
    <rPh sb="10" eb="12">
      <t>トウケイ</t>
    </rPh>
    <rPh sb="12" eb="14">
      <t>チョウサ</t>
    </rPh>
    <rPh sb="14" eb="16">
      <t>ケッカ</t>
    </rPh>
    <rPh sb="16" eb="18">
      <t>ホウコク</t>
    </rPh>
    <phoneticPr fontId="6"/>
  </si>
  <si>
    <t>令和６年１月１日現在</t>
    <rPh sb="0" eb="2">
      <t>レイワ</t>
    </rPh>
    <rPh sb="3" eb="4">
      <t>ネン</t>
    </rPh>
    <rPh sb="5" eb="6">
      <t>ツキ</t>
    </rPh>
    <rPh sb="7" eb="8">
      <t>ニチ</t>
    </rPh>
    <rPh sb="8" eb="10">
      <t>ゲンザイ</t>
    </rPh>
    <phoneticPr fontId="6"/>
  </si>
  <si>
    <t>令和７年２月１日現在</t>
    <rPh sb="0" eb="2">
      <t>レイワ</t>
    </rPh>
    <rPh sb="3" eb="4">
      <t>ネン</t>
    </rPh>
    <rPh sb="5" eb="6">
      <t>ガツ</t>
    </rPh>
    <rPh sb="7" eb="10">
      <t>ニチゲンザイ</t>
    </rPh>
    <rPh sb="8" eb="10">
      <t>ゲンザイ</t>
    </rPh>
    <phoneticPr fontId="6"/>
  </si>
  <si>
    <t xml:space="preserve"> ※ 人口密度は、令和６年12月20日公表の国土交通省国土地理院「全国都道府県市区町</t>
    <rPh sb="3" eb="5">
      <t>ジンコウ</t>
    </rPh>
    <rPh sb="5" eb="7">
      <t>ミツド</t>
    </rPh>
    <rPh sb="9" eb="11">
      <t>レイワ</t>
    </rPh>
    <rPh sb="12" eb="13">
      <t>ネン</t>
    </rPh>
    <rPh sb="15" eb="16">
      <t>ツキ</t>
    </rPh>
    <rPh sb="18" eb="19">
      <t>ニチ</t>
    </rPh>
    <rPh sb="19" eb="21">
      <t>コウヒョウ</t>
    </rPh>
    <rPh sb="22" eb="24">
      <t>コクド</t>
    </rPh>
    <rPh sb="24" eb="27">
      <t>コウツウショウ</t>
    </rPh>
    <rPh sb="27" eb="29">
      <t>コクド</t>
    </rPh>
    <rPh sb="29" eb="31">
      <t>チリ</t>
    </rPh>
    <rPh sb="31" eb="32">
      <t>イン</t>
    </rPh>
    <phoneticPr fontId="6"/>
  </si>
  <si>
    <t>（単位:人）令和７年１月１日現在</t>
    <rPh sb="6" eb="8">
      <t>レイワ</t>
    </rPh>
    <phoneticPr fontId="6"/>
  </si>
  <si>
    <t>ミャンマー</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</si>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</sst>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Red]\(#,##0\)"/>
    <numFmt numFmtId="177" formatCode="0.0_ "/>
    <numFmt numFmtId="178" formatCode="0.0_);[Red]\(0.0\)"/>
    <numFmt numFmtId="179" formatCode="0.00_);[Red]\(0.00\)"/>
    <numFmt numFmtId="180" formatCode="#,##0.0;&quot;△ &quot;#,##0.0"/>
    <numFmt numFmtId="181" formatCode="#,##0_ ;[Red]\-#,##0\ "/>
    <numFmt numFmtId="182" formatCode="#,##0.00_);[Red]\(#,##0.00\)"/>
    <numFmt numFmtId="183" formatCode="#,##0_);\(#,##0\)"/>
    <numFmt numFmtId="184" formatCode="#,##0;&quot;△ &quot;#,##0"/>
    <numFmt numFmtId="185" formatCode="#,##0.0_);[Red]\(#,##0.0\)"/>
    <numFmt numFmtId="186" formatCode="0.00_ "/>
    <numFmt numFmtId="187" formatCode="#,##0_ "/>
  </numFmts>
  <fonts count="33">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Ｐゴシック"/>
      <family val="3"/>
      <charset val="128"/>
    </font>
    <font>
      <sz val="6"/>
      <name val="ＭＳ 明朝"/>
      <family val="1"/>
      <charset val="128"/>
    </font>
    <font>
      <sz val="10.5"/>
      <name val="ＭＳ ゴシック"/>
      <family val="3"/>
      <charset val="128"/>
    </font>
    <font>
      <sz val="11"/>
      <name val="ＭＳ 明朝"/>
      <family val="1"/>
      <charset val="128"/>
    </font>
    <font>
      <sz val="10.5"/>
      <name val="ＭＳ 明朝"/>
      <family val="1"/>
      <charset val="128"/>
    </font>
    <font>
      <sz val="10"/>
      <name val="ＭＳ 明朝"/>
      <family val="1"/>
      <charset val="128"/>
    </font>
    <font>
      <sz val="12"/>
      <name val="ＭＳ 明朝"/>
      <family val="1"/>
      <charset val="128"/>
    </font>
    <font>
      <sz val="8"/>
      <name val="ＭＳ 明朝"/>
      <family val="1"/>
      <charset val="128"/>
    </font>
    <font>
      <sz val="10.5"/>
      <color rgb="FFFF0000"/>
      <name val="ＭＳ 明朝"/>
      <family val="1"/>
      <charset val="128"/>
    </font>
    <font>
      <sz val="10.5"/>
      <color rgb="FFFF0000"/>
      <name val="ＭＳ ゴシック"/>
      <family val="3"/>
      <charset val="128"/>
    </font>
    <font>
      <b/>
      <sz val="12"/>
      <color rgb="FFFF0000"/>
      <name val="ＭＳ ゴシック"/>
      <family val="3"/>
      <charset val="128"/>
    </font>
    <font>
      <u/>
      <sz val="11"/>
      <color theme="10"/>
      <name val="ＭＳ Ｐゴシック"/>
      <family val="3"/>
      <charset val="128"/>
    </font>
    <font>
      <sz val="10.5"/>
      <color theme="1"/>
      <name val="ＭＳ 明朝"/>
      <family val="1"/>
      <charset val="128"/>
    </font>
    <font>
      <sz val="13"/>
      <name val="ＭＳ ゴシック"/>
      <family val="3"/>
      <charset val="128"/>
    </font>
    <font>
      <sz val="12"/>
      <name val="ＭＳ ゴシック"/>
      <family val="3"/>
      <charset val="128"/>
    </font>
    <font>
      <sz val="11"/>
      <name val="ＭＳ ゴシック"/>
      <family val="3"/>
      <charset val="128"/>
    </font>
    <font>
      <sz val="9"/>
      <name val="ＭＳ 明朝"/>
      <family val="1"/>
      <charset val="128"/>
    </font>
    <font>
      <sz val="16"/>
      <name val="ＭＳ ゴシック"/>
      <family val="3"/>
      <charset val="128"/>
    </font>
    <font>
      <sz val="10"/>
      <name val="ＭＳ ゴシック"/>
      <family val="3"/>
      <charset val="128"/>
    </font>
    <font>
      <sz val="9"/>
      <name val="ＭＳ ゴシック"/>
      <family val="3"/>
      <charset val="128"/>
    </font>
    <font>
      <sz val="14"/>
      <name val="ＭＳ ゴシック"/>
      <family val="3"/>
      <charset val="128"/>
    </font>
    <font>
      <sz val="12"/>
      <color theme="1"/>
      <name val="ＭＳ 明朝"/>
      <family val="1"/>
      <charset val="128"/>
    </font>
    <font>
      <sz val="11"/>
      <color theme="1"/>
      <name val="ＭＳ 明朝"/>
      <family val="1"/>
      <charset val="128"/>
    </font>
    <font>
      <sz val="9"/>
      <color theme="1"/>
      <name val="ＭＳ 明朝"/>
      <family val="1"/>
      <charset val="128"/>
    </font>
    <font>
      <sz val="6"/>
      <color theme="1"/>
      <name val="ＭＳ 明朝"/>
      <family val="1"/>
      <charset val="128"/>
    </font>
    <font>
      <sz val="9"/>
      <color theme="1"/>
      <name val="ＭＳ ゴシック"/>
      <family val="3"/>
      <charset val="128"/>
    </font>
  </fonts>
  <fills count="3">
    <fill>
      <patternFill patternType="none"/>
    </fill>
    <fill>
      <patternFill patternType="gray125"/>
    </fill>
    <fill>
      <patternFill patternType="solid">
        <fgColor theme="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right style="thin">
        <color indexed="64"/>
      </right>
      <top/>
      <bottom style="thin">
        <color indexed="64"/>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diagonal style="hair">
        <color indexed="64"/>
      </diagonal>
    </border>
    <border diagonalDown="1">
      <left style="thin">
        <color indexed="64"/>
      </left>
      <right/>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diagonal style="hair">
        <color indexed="64"/>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thin">
        <color indexed="64"/>
      </top>
      <bottom style="double">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style="thin">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double">
        <color indexed="64"/>
      </right>
      <top/>
      <bottom style="thin">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style="double">
        <color indexed="64"/>
      </bottom>
      <diagonal/>
    </border>
  </borders>
  <cellStyleXfs count="16">
    <xf numFmtId="0" fontId="0" fillId="0" borderId="0"/>
    <xf numFmtId="9" fontId="7" fillId="0" borderId="0" applyFont="0" applyFill="0" applyBorder="0" applyAlignment="0" applyProtection="0"/>
    <xf numFmtId="38" fontId="5" fillId="0" borderId="0" applyFont="0" applyFill="0" applyBorder="0" applyAlignment="0" applyProtection="0"/>
    <xf numFmtId="38" fontId="7" fillId="0" borderId="0" applyFont="0" applyFill="0" applyBorder="0" applyAlignment="0" applyProtection="0"/>
    <xf numFmtId="0" fontId="5" fillId="0" borderId="0"/>
    <xf numFmtId="0" fontId="7" fillId="0" borderId="0"/>
    <xf numFmtId="0" fontId="12" fillId="0" borderId="0" applyBorder="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0" fontId="4" fillId="0" borderId="0">
      <alignment vertical="center"/>
    </xf>
    <xf numFmtId="9" fontId="5"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8" fillId="0" borderId="0" applyNumberFormat="0" applyFill="0" applyBorder="0" applyAlignment="0" applyProtection="0"/>
    <xf numFmtId="0" fontId="1" fillId="0" borderId="0">
      <alignment vertical="center"/>
    </xf>
  </cellStyleXfs>
  <cellXfs count="560">
    <xf numFmtId="0" fontId="0" fillId="0" borderId="0" xfId="0"/>
    <xf numFmtId="0" fontId="10" fillId="0" borderId="0" xfId="4" applyFont="1" applyFill="1" applyAlignment="1">
      <alignment horizontal="center" vertical="center"/>
    </xf>
    <xf numFmtId="0" fontId="10" fillId="0" borderId="0" xfId="4" applyFont="1" applyFill="1" applyAlignment="1">
      <alignment horizontal="center"/>
    </xf>
    <xf numFmtId="0" fontId="11" fillId="0" borderId="0" xfId="4" applyFont="1" applyFill="1" applyAlignment="1">
      <alignment vertical="center"/>
    </xf>
    <xf numFmtId="0" fontId="15" fillId="0" borderId="0" xfId="4" applyFont="1" applyFill="1" applyAlignment="1">
      <alignment vertical="center"/>
    </xf>
    <xf numFmtId="0" fontId="11" fillId="0" borderId="0" xfId="4" applyFont="1" applyFill="1" applyAlignment="1">
      <alignment horizontal="center" vertical="center"/>
    </xf>
    <xf numFmtId="0" fontId="11" fillId="0" borderId="0" xfId="4" applyFont="1" applyFill="1" applyBorder="1" applyAlignment="1">
      <alignment vertical="center"/>
    </xf>
    <xf numFmtId="0" fontId="11" fillId="0" borderId="0" xfId="4" applyFont="1" applyFill="1" applyAlignment="1"/>
    <xf numFmtId="0" fontId="9" fillId="0" borderId="0" xfId="4" applyFont="1" applyFill="1"/>
    <xf numFmtId="0" fontId="11" fillId="0" borderId="0" xfId="4" applyFont="1" applyFill="1"/>
    <xf numFmtId="176" fontId="11" fillId="0" borderId="0" xfId="4" applyNumberFormat="1" applyFont="1" applyFill="1" applyAlignment="1">
      <alignment vertical="center"/>
    </xf>
    <xf numFmtId="0" fontId="14" fillId="0" borderId="0" xfId="4" applyFont="1" applyFill="1" applyAlignment="1">
      <alignment vertical="center"/>
    </xf>
    <xf numFmtId="0" fontId="13" fillId="0" borderId="0" xfId="4" applyFont="1" applyFill="1" applyAlignment="1">
      <alignment vertical="center"/>
    </xf>
    <xf numFmtId="0" fontId="11" fillId="2" borderId="0" xfId="4" applyFont="1" applyFill="1" applyBorder="1" applyAlignment="1">
      <alignment vertical="center"/>
    </xf>
    <xf numFmtId="0" fontId="11" fillId="2" borderId="0" xfId="4" applyFont="1" applyFill="1" applyAlignment="1">
      <alignment horizontal="center" vertical="center"/>
    </xf>
    <xf numFmtId="0" fontId="11" fillId="2" borderId="0" xfId="4" applyFont="1" applyFill="1" applyAlignment="1">
      <alignment horizontal="left" vertical="center"/>
    </xf>
    <xf numFmtId="0" fontId="11" fillId="2" borderId="0" xfId="4" applyFont="1" applyFill="1" applyAlignment="1">
      <alignment vertical="center"/>
    </xf>
    <xf numFmtId="0" fontId="9" fillId="2" borderId="0" xfId="4" applyFont="1" applyFill="1"/>
    <xf numFmtId="0" fontId="11" fillId="2" borderId="0" xfId="4" applyFont="1" applyFill="1" applyBorder="1"/>
    <xf numFmtId="0" fontId="11" fillId="2" borderId="0" xfId="4" applyFont="1" applyFill="1"/>
    <xf numFmtId="0" fontId="11" fillId="2" borderId="0" xfId="4" applyFont="1" applyFill="1" applyAlignment="1"/>
    <xf numFmtId="0" fontId="13" fillId="2" borderId="0" xfId="4" applyFont="1" applyFill="1" applyAlignment="1">
      <alignment vertical="center"/>
    </xf>
    <xf numFmtId="0" fontId="12" fillId="2" borderId="0" xfId="4" applyFont="1" applyFill="1" applyBorder="1" applyAlignment="1"/>
    <xf numFmtId="2" fontId="11" fillId="2" borderId="0" xfId="4" applyNumberFormat="1" applyFont="1" applyFill="1" applyAlignment="1">
      <alignment horizontal="center" vertical="center"/>
    </xf>
    <xf numFmtId="0" fontId="16" fillId="2" borderId="0" xfId="4" applyFont="1" applyFill="1"/>
    <xf numFmtId="0" fontId="15" fillId="2" borderId="0" xfId="4" applyFont="1" applyFill="1"/>
    <xf numFmtId="0" fontId="10" fillId="2" borderId="0" xfId="4" applyFont="1" applyFill="1" applyAlignment="1">
      <alignment horizontal="center"/>
    </xf>
    <xf numFmtId="0" fontId="10" fillId="2" borderId="0" xfId="4" applyFont="1" applyFill="1" applyAlignment="1">
      <alignment horizontal="center" vertical="center"/>
    </xf>
    <xf numFmtId="0" fontId="11" fillId="0" borderId="0" xfId="6" applyFont="1" applyFill="1" applyAlignment="1">
      <alignment vertical="center"/>
    </xf>
    <xf numFmtId="0" fontId="15" fillId="0" borderId="0" xfId="4" applyFont="1" applyFill="1" applyAlignment="1">
      <alignment horizontal="right" vertical="center"/>
    </xf>
    <xf numFmtId="176" fontId="15" fillId="0" borderId="0" xfId="4" applyNumberFormat="1" applyFont="1" applyFill="1" applyAlignment="1">
      <alignment horizontal="right" vertical="center"/>
    </xf>
    <xf numFmtId="0" fontId="17" fillId="0" borderId="0" xfId="4" applyFont="1" applyFill="1"/>
    <xf numFmtId="0" fontId="16" fillId="0" borderId="0" xfId="4" applyFont="1" applyFill="1"/>
    <xf numFmtId="0" fontId="9" fillId="0" borderId="0" xfId="4" applyFont="1" applyFill="1" applyBorder="1"/>
    <xf numFmtId="0" fontId="11" fillId="0" borderId="0" xfId="4" applyFont="1" applyFill="1" applyBorder="1" applyAlignment="1">
      <alignment horizontal="right"/>
    </xf>
    <xf numFmtId="0" fontId="9" fillId="0" borderId="0" xfId="4" applyFont="1" applyFill="1" applyAlignment="1">
      <alignment horizontal="right" vertical="center"/>
    </xf>
    <xf numFmtId="0" fontId="9" fillId="0" borderId="0" xfId="4" applyFont="1" applyFill="1" applyBorder="1" applyAlignment="1">
      <alignment horizontal="right" vertical="center"/>
    </xf>
    <xf numFmtId="0" fontId="11" fillId="0" borderId="0" xfId="4" applyFont="1" applyFill="1" applyAlignment="1">
      <alignment horizontal="center" vertical="center" shrinkToFit="1"/>
    </xf>
    <xf numFmtId="0" fontId="9" fillId="2" borderId="0" xfId="4" applyFont="1" applyFill="1" applyBorder="1"/>
    <xf numFmtId="0" fontId="11" fillId="0" borderId="0" xfId="4" applyFont="1" applyFill="1" applyBorder="1" applyAlignment="1">
      <alignment horizontal="center" vertical="center" wrapText="1"/>
    </xf>
    <xf numFmtId="180" fontId="9" fillId="2" borderId="0" xfId="4" applyNumberFormat="1" applyFont="1" applyFill="1" applyBorder="1"/>
    <xf numFmtId="180" fontId="11" fillId="2" borderId="0" xfId="4" applyNumberFormat="1" applyFont="1" applyFill="1" applyBorder="1"/>
    <xf numFmtId="0" fontId="19" fillId="2" borderId="0" xfId="4" applyFont="1" applyFill="1" applyAlignment="1">
      <alignment horizontal="center" vertical="center"/>
    </xf>
    <xf numFmtId="0" fontId="19" fillId="2" borderId="0" xfId="4" applyFont="1" applyFill="1" applyAlignment="1">
      <alignment horizontal="left" vertical="center"/>
    </xf>
    <xf numFmtId="0" fontId="11" fillId="2" borderId="0" xfId="4" applyFont="1" applyFill="1" applyAlignment="1">
      <alignment horizontal="center" vertical="center"/>
    </xf>
    <xf numFmtId="0" fontId="15" fillId="2" borderId="0" xfId="4" applyFont="1" applyFill="1" applyAlignment="1">
      <alignment horizontal="center" vertical="center"/>
    </xf>
    <xf numFmtId="0" fontId="11" fillId="0" borderId="0" xfId="4" applyFont="1" applyFill="1" applyAlignment="1">
      <alignment horizontal="center" vertical="center"/>
    </xf>
    <xf numFmtId="0" fontId="11" fillId="0" borderId="0" xfId="4" applyFont="1" applyFill="1" applyAlignment="1">
      <alignment horizontal="center" vertical="center" shrinkToFit="1"/>
    </xf>
    <xf numFmtId="0" fontId="10" fillId="0" borderId="0" xfId="4" applyFont="1" applyFill="1" applyAlignment="1">
      <alignment horizontal="left" vertical="center"/>
    </xf>
    <xf numFmtId="0" fontId="10" fillId="0" borderId="0" xfId="4" applyFont="1" applyFill="1" applyAlignment="1">
      <alignment vertical="center"/>
    </xf>
    <xf numFmtId="0" fontId="10" fillId="0" borderId="0" xfId="4" applyFont="1" applyFill="1" applyAlignment="1">
      <alignment horizontal="right" vertical="center"/>
    </xf>
    <xf numFmtId="0" fontId="20" fillId="0" borderId="0" xfId="4" applyFont="1" applyFill="1" applyAlignment="1">
      <alignment horizontal="left" vertical="center"/>
    </xf>
    <xf numFmtId="0" fontId="10" fillId="0" borderId="0" xfId="4" applyFont="1" applyFill="1" applyAlignment="1">
      <alignment horizontal="right"/>
    </xf>
    <xf numFmtId="0" fontId="21" fillId="0" borderId="0" xfId="4" applyFont="1" applyFill="1" applyAlignment="1">
      <alignment horizontal="left" vertical="center"/>
    </xf>
    <xf numFmtId="0" fontId="10" fillId="0" borderId="3" xfId="4" applyFont="1" applyFill="1" applyBorder="1" applyAlignment="1">
      <alignment horizontal="center" vertical="center"/>
    </xf>
    <xf numFmtId="0" fontId="10" fillId="0" borderId="65" xfId="4" applyFont="1" applyFill="1" applyBorder="1" applyAlignment="1">
      <alignment horizontal="center" vertical="center"/>
    </xf>
    <xf numFmtId="0" fontId="10" fillId="0" borderId="76" xfId="4" applyFont="1" applyFill="1" applyBorder="1" applyAlignment="1">
      <alignment horizontal="center" vertical="center"/>
    </xf>
    <xf numFmtId="0" fontId="10" fillId="0" borderId="13" xfId="4" applyFont="1" applyFill="1" applyBorder="1" applyAlignment="1">
      <alignment horizontal="center" vertical="center"/>
    </xf>
    <xf numFmtId="0" fontId="10" fillId="0" borderId="15" xfId="4" applyFont="1" applyFill="1" applyBorder="1" applyAlignment="1">
      <alignment horizontal="right" vertical="center"/>
    </xf>
    <xf numFmtId="0" fontId="10" fillId="0" borderId="55" xfId="4" applyFont="1" applyFill="1" applyBorder="1" applyAlignment="1">
      <alignment horizontal="right" vertical="center"/>
    </xf>
    <xf numFmtId="0" fontId="10" fillId="0" borderId="77" xfId="4" applyFont="1" applyFill="1" applyBorder="1" applyAlignment="1">
      <alignment horizontal="right" vertical="center"/>
    </xf>
    <xf numFmtId="176" fontId="10" fillId="0" borderId="3" xfId="4" applyNumberFormat="1" applyFont="1" applyFill="1" applyBorder="1" applyAlignment="1">
      <alignment horizontal="right" vertical="center"/>
    </xf>
    <xf numFmtId="176" fontId="10" fillId="0" borderId="65" xfId="4" applyNumberFormat="1" applyFont="1" applyFill="1" applyBorder="1" applyAlignment="1">
      <alignment horizontal="right" vertical="center"/>
    </xf>
    <xf numFmtId="182" fontId="10" fillId="0" borderId="76" xfId="4" applyNumberFormat="1" applyFont="1" applyFill="1" applyBorder="1" applyAlignment="1">
      <alignment horizontal="right" vertical="center"/>
    </xf>
    <xf numFmtId="176" fontId="10" fillId="0" borderId="1" xfId="4" applyNumberFormat="1" applyFont="1" applyFill="1" applyBorder="1" applyAlignment="1">
      <alignment horizontal="right" vertical="center"/>
    </xf>
    <xf numFmtId="0" fontId="10" fillId="0" borderId="1" xfId="4" applyFont="1" applyFill="1" applyBorder="1" applyAlignment="1">
      <alignment horizontal="center" vertical="center"/>
    </xf>
    <xf numFmtId="176" fontId="10" fillId="0" borderId="10" xfId="4" applyNumberFormat="1" applyFont="1" applyFill="1" applyBorder="1" applyAlignment="1">
      <alignment horizontal="right" vertical="center"/>
    </xf>
    <xf numFmtId="176" fontId="10" fillId="0" borderId="5" xfId="4" applyNumberFormat="1" applyFont="1" applyFill="1" applyBorder="1" applyAlignment="1">
      <alignment horizontal="right" vertical="center"/>
    </xf>
    <xf numFmtId="182" fontId="10" fillId="0" borderId="28" xfId="4" applyNumberFormat="1" applyFont="1" applyFill="1" applyBorder="1" applyAlignment="1">
      <alignment horizontal="right" vertical="center"/>
    </xf>
    <xf numFmtId="0" fontId="10" fillId="0" borderId="22" xfId="4" applyFont="1" applyFill="1" applyBorder="1" applyAlignment="1">
      <alignment horizontal="center" vertical="center"/>
    </xf>
    <xf numFmtId="176" fontId="10" fillId="0" borderId="40" xfId="4" applyNumberFormat="1" applyFont="1" applyFill="1" applyBorder="1" applyAlignment="1">
      <alignment horizontal="right" vertical="center"/>
    </xf>
    <xf numFmtId="176" fontId="10" fillId="0" borderId="46" xfId="4" applyNumberFormat="1" applyFont="1" applyFill="1" applyBorder="1" applyAlignment="1">
      <alignment horizontal="right" vertical="center"/>
    </xf>
    <xf numFmtId="182" fontId="10" fillId="0" borderId="33" xfId="4" applyNumberFormat="1" applyFont="1" applyFill="1" applyBorder="1" applyAlignment="1">
      <alignment horizontal="right" vertical="center"/>
    </xf>
    <xf numFmtId="176" fontId="10" fillId="0" borderId="13" xfId="4" applyNumberFormat="1" applyFont="1" applyFill="1" applyBorder="1" applyAlignment="1">
      <alignment horizontal="right" vertical="center"/>
    </xf>
    <xf numFmtId="176" fontId="10" fillId="0" borderId="16" xfId="4" applyNumberFormat="1" applyFont="1" applyFill="1" applyBorder="1" applyAlignment="1">
      <alignment horizontal="right" vertical="center"/>
    </xf>
    <xf numFmtId="176" fontId="10" fillId="0" borderId="38" xfId="4" applyNumberFormat="1" applyFont="1" applyFill="1" applyBorder="1" applyAlignment="1">
      <alignment horizontal="right" vertical="center"/>
    </xf>
    <xf numFmtId="182" fontId="10" fillId="0" borderId="29" xfId="4" applyNumberFormat="1" applyFont="1" applyFill="1" applyBorder="1" applyAlignment="1">
      <alignment horizontal="right" vertical="center"/>
    </xf>
    <xf numFmtId="176" fontId="10" fillId="0" borderId="21" xfId="4" applyNumberFormat="1" applyFont="1" applyFill="1" applyBorder="1" applyAlignment="1">
      <alignment horizontal="right" vertical="center"/>
    </xf>
    <xf numFmtId="0" fontId="10" fillId="0" borderId="14" xfId="4" applyFont="1" applyFill="1" applyBorder="1" applyAlignment="1">
      <alignment horizontal="center" vertical="center"/>
    </xf>
    <xf numFmtId="176" fontId="10" fillId="0" borderId="64" xfId="4" applyNumberFormat="1" applyFont="1" applyFill="1" applyBorder="1" applyAlignment="1">
      <alignment horizontal="right" vertical="center"/>
    </xf>
    <xf numFmtId="176" fontId="10" fillId="0" borderId="56" xfId="4" applyNumberFormat="1" applyFont="1" applyFill="1" applyBorder="1" applyAlignment="1">
      <alignment horizontal="right" vertical="center"/>
    </xf>
    <xf numFmtId="182" fontId="10" fillId="0" borderId="59" xfId="4" applyNumberFormat="1" applyFont="1" applyFill="1" applyBorder="1" applyAlignment="1">
      <alignment horizontal="right" vertical="center"/>
    </xf>
    <xf numFmtId="176" fontId="10" fillId="0" borderId="15" xfId="4" applyNumberFormat="1" applyFont="1" applyFill="1" applyBorder="1" applyAlignment="1">
      <alignment horizontal="right" vertical="center"/>
    </xf>
    <xf numFmtId="176" fontId="10" fillId="0" borderId="2" xfId="4" applyNumberFormat="1" applyFont="1" applyFill="1" applyBorder="1" applyAlignment="1">
      <alignment horizontal="right" vertical="center"/>
    </xf>
    <xf numFmtId="0" fontId="10" fillId="0" borderId="21" xfId="4" applyFont="1" applyFill="1" applyBorder="1" applyAlignment="1">
      <alignment horizontal="center" vertical="center"/>
    </xf>
    <xf numFmtId="0" fontId="10" fillId="0" borderId="23" xfId="4" applyFont="1" applyFill="1" applyBorder="1" applyAlignment="1">
      <alignment horizontal="center" vertical="center"/>
    </xf>
    <xf numFmtId="176" fontId="10" fillId="0" borderId="48" xfId="4" applyNumberFormat="1" applyFont="1" applyFill="1" applyBorder="1" applyAlignment="1">
      <alignment horizontal="right" vertical="center"/>
    </xf>
    <xf numFmtId="182" fontId="10" fillId="0" borderId="34" xfId="4" applyNumberFormat="1" applyFont="1" applyFill="1" applyBorder="1" applyAlignment="1">
      <alignment horizontal="right" vertical="center"/>
    </xf>
    <xf numFmtId="0" fontId="10" fillId="0" borderId="73" xfId="4" applyFont="1" applyFill="1" applyBorder="1" applyAlignment="1">
      <alignment horizontal="center" vertical="center"/>
    </xf>
    <xf numFmtId="176" fontId="10" fillId="0" borderId="73" xfId="4" applyNumberFormat="1" applyFont="1" applyFill="1" applyBorder="1" applyAlignment="1">
      <alignment horizontal="right" vertical="center"/>
    </xf>
    <xf numFmtId="176" fontId="10" fillId="0" borderId="82" xfId="4" applyNumberFormat="1" applyFont="1" applyFill="1" applyBorder="1" applyAlignment="1">
      <alignment horizontal="right" vertical="center"/>
    </xf>
    <xf numFmtId="182" fontId="10" fillId="0" borderId="74" xfId="4" applyNumberFormat="1" applyFont="1" applyFill="1" applyBorder="1" applyAlignment="1">
      <alignment horizontal="right" vertical="center"/>
    </xf>
    <xf numFmtId="0" fontId="22" fillId="0" borderId="72" xfId="4" applyFont="1" applyFill="1" applyBorder="1" applyAlignment="1">
      <alignment horizontal="center" vertical="center"/>
    </xf>
    <xf numFmtId="183" fontId="22" fillId="0" borderId="71" xfId="4" applyNumberFormat="1" applyFont="1" applyFill="1" applyBorder="1" applyAlignment="1">
      <alignment horizontal="right" vertical="center"/>
    </xf>
    <xf numFmtId="182" fontId="22" fillId="0" borderId="70" xfId="4" applyNumberFormat="1" applyFont="1" applyFill="1" applyBorder="1" applyAlignment="1">
      <alignment horizontal="right" vertical="center"/>
    </xf>
    <xf numFmtId="176" fontId="22" fillId="0" borderId="15" xfId="4" applyNumberFormat="1" applyFont="1" applyFill="1" applyBorder="1" applyAlignment="1">
      <alignment horizontal="right" vertical="center"/>
    </xf>
    <xf numFmtId="0" fontId="10" fillId="0" borderId="66" xfId="4" applyFont="1" applyFill="1" applyBorder="1" applyAlignment="1">
      <alignment horizontal="center" vertical="center"/>
    </xf>
    <xf numFmtId="183" fontId="10" fillId="0" borderId="69" xfId="4" applyNumberFormat="1" applyFont="1" applyFill="1" applyBorder="1" applyAlignment="1">
      <alignment horizontal="right" vertical="center"/>
    </xf>
    <xf numFmtId="176" fontId="10" fillId="0" borderId="68" xfId="4" applyNumberFormat="1" applyFont="1" applyFill="1" applyBorder="1" applyAlignment="1">
      <alignment horizontal="right" vertical="center"/>
    </xf>
    <xf numFmtId="182" fontId="10" fillId="0" borderId="67" xfId="4" applyNumberFormat="1" applyFont="1" applyFill="1" applyBorder="1" applyAlignment="1">
      <alignment horizontal="right" vertical="center"/>
    </xf>
    <xf numFmtId="176" fontId="10" fillId="0" borderId="66" xfId="4" applyNumberFormat="1" applyFont="1" applyFill="1" applyBorder="1" applyAlignment="1">
      <alignment horizontal="right" vertical="center"/>
    </xf>
    <xf numFmtId="0" fontId="21" fillId="0" borderId="0" xfId="4" applyFont="1" applyFill="1" applyAlignment="1">
      <alignment vertical="center"/>
    </xf>
    <xf numFmtId="0" fontId="23" fillId="0" borderId="13" xfId="6" applyFont="1" applyFill="1" applyBorder="1" applyAlignment="1">
      <alignment horizontal="right"/>
    </xf>
    <xf numFmtId="0" fontId="23" fillId="0" borderId="65" xfId="6" applyFont="1" applyFill="1" applyBorder="1" applyAlignment="1">
      <alignment horizontal="right"/>
    </xf>
    <xf numFmtId="0" fontId="23" fillId="0" borderId="30" xfId="6" applyFont="1" applyFill="1" applyBorder="1" applyAlignment="1">
      <alignment horizontal="right"/>
    </xf>
    <xf numFmtId="0" fontId="23" fillId="0" borderId="76" xfId="6" applyFont="1" applyFill="1" applyBorder="1" applyAlignment="1">
      <alignment horizontal="right"/>
    </xf>
    <xf numFmtId="176" fontId="10" fillId="0" borderId="15" xfId="6" applyNumberFormat="1" applyFont="1" applyFill="1" applyBorder="1">
      <alignment vertical="center"/>
    </xf>
    <xf numFmtId="176" fontId="10" fillId="0" borderId="55" xfId="6" applyNumberFormat="1" applyFont="1" applyFill="1" applyBorder="1">
      <alignment vertical="center"/>
    </xf>
    <xf numFmtId="176" fontId="10" fillId="0" borderId="25" xfId="6" applyNumberFormat="1" applyFont="1" applyFill="1" applyBorder="1">
      <alignment vertical="center"/>
    </xf>
    <xf numFmtId="176" fontId="10" fillId="0" borderId="77" xfId="6" applyNumberFormat="1" applyFont="1" applyFill="1" applyBorder="1">
      <alignment vertical="center"/>
    </xf>
    <xf numFmtId="178" fontId="11" fillId="0" borderId="55" xfId="4" applyNumberFormat="1" applyFont="1" applyFill="1" applyBorder="1" applyAlignment="1">
      <alignment vertical="center"/>
    </xf>
    <xf numFmtId="178" fontId="11" fillId="0" borderId="25" xfId="4" applyNumberFormat="1" applyFont="1" applyFill="1" applyBorder="1" applyAlignment="1">
      <alignment vertical="center"/>
    </xf>
    <xf numFmtId="178" fontId="11" fillId="0" borderId="77" xfId="4" applyNumberFormat="1" applyFont="1" applyFill="1" applyBorder="1" applyAlignment="1">
      <alignment vertical="center"/>
    </xf>
    <xf numFmtId="176" fontId="10" fillId="0" borderId="5" xfId="6" applyNumberFormat="1" applyFont="1" applyFill="1" applyBorder="1">
      <alignment vertical="center"/>
    </xf>
    <xf numFmtId="176" fontId="10" fillId="0" borderId="6" xfId="6" applyNumberFormat="1" applyFont="1" applyFill="1" applyBorder="1">
      <alignment vertical="center"/>
    </xf>
    <xf numFmtId="176" fontId="10" fillId="0" borderId="28" xfId="6" applyNumberFormat="1" applyFont="1" applyFill="1" applyBorder="1">
      <alignment vertical="center"/>
    </xf>
    <xf numFmtId="178" fontId="11" fillId="0" borderId="54" xfId="4" applyNumberFormat="1" applyFont="1" applyFill="1" applyBorder="1" applyAlignment="1">
      <alignment vertical="center"/>
    </xf>
    <xf numFmtId="178" fontId="11" fillId="0" borderId="27" xfId="4" applyNumberFormat="1" applyFont="1" applyFill="1" applyBorder="1" applyAlignment="1">
      <alignment vertical="center"/>
    </xf>
    <xf numFmtId="178" fontId="11" fillId="0" borderId="53" xfId="4" applyNumberFormat="1" applyFont="1" applyFill="1" applyBorder="1" applyAlignment="1">
      <alignment vertical="center"/>
    </xf>
    <xf numFmtId="176" fontId="10" fillId="0" borderId="14" xfId="6" applyNumberFormat="1" applyFont="1" applyFill="1" applyBorder="1">
      <alignment vertical="center"/>
    </xf>
    <xf numFmtId="176" fontId="10" fillId="0" borderId="65" xfId="6" applyNumberFormat="1" applyFont="1" applyFill="1" applyBorder="1">
      <alignment vertical="center"/>
    </xf>
    <xf numFmtId="176" fontId="10" fillId="0" borderId="30" xfId="6" applyNumberFormat="1" applyFont="1" applyFill="1" applyBorder="1">
      <alignment vertical="center"/>
    </xf>
    <xf numFmtId="176" fontId="10" fillId="0" borderId="76" xfId="6" applyNumberFormat="1" applyFont="1" applyFill="1" applyBorder="1">
      <alignment vertical="center"/>
    </xf>
    <xf numFmtId="178" fontId="11" fillId="0" borderId="44" xfId="4" applyNumberFormat="1" applyFont="1" applyFill="1" applyBorder="1" applyAlignment="1">
      <alignment vertical="center"/>
    </xf>
    <xf numFmtId="178" fontId="11" fillId="0" borderId="134" xfId="4" applyNumberFormat="1" applyFont="1" applyFill="1" applyBorder="1" applyAlignment="1">
      <alignment vertical="center"/>
    </xf>
    <xf numFmtId="178" fontId="11" fillId="0" borderId="52" xfId="4" applyNumberFormat="1" applyFont="1" applyFill="1" applyBorder="1" applyAlignment="1">
      <alignment vertical="center"/>
    </xf>
    <xf numFmtId="176" fontId="10" fillId="0" borderId="21" xfId="6" applyNumberFormat="1" applyFont="1" applyFill="1" applyBorder="1">
      <alignment vertical="center"/>
    </xf>
    <xf numFmtId="176" fontId="10" fillId="0" borderId="38" xfId="6" applyNumberFormat="1" applyFont="1" applyFill="1" applyBorder="1">
      <alignment vertical="center"/>
    </xf>
    <xf numFmtId="176" fontId="10" fillId="0" borderId="18" xfId="6" applyNumberFormat="1" applyFont="1" applyFill="1" applyBorder="1">
      <alignment vertical="center"/>
    </xf>
    <xf numFmtId="176" fontId="10" fillId="0" borderId="29" xfId="6" applyNumberFormat="1" applyFont="1" applyFill="1" applyBorder="1">
      <alignment vertical="center"/>
    </xf>
    <xf numFmtId="178" fontId="11" fillId="0" borderId="38" xfId="4" applyNumberFormat="1" applyFont="1" applyFill="1" applyBorder="1" applyAlignment="1">
      <alignment vertical="center"/>
    </xf>
    <xf numFmtId="178" fontId="11" fillId="0" borderId="18" xfId="4" applyNumberFormat="1" applyFont="1" applyFill="1" applyBorder="1" applyAlignment="1">
      <alignment vertical="center"/>
    </xf>
    <xf numFmtId="178" fontId="11" fillId="0" borderId="29" xfId="4" applyNumberFormat="1" applyFont="1" applyFill="1" applyBorder="1" applyAlignment="1">
      <alignment vertical="center"/>
    </xf>
    <xf numFmtId="178" fontId="11" fillId="0" borderId="56" xfId="4" applyNumberFormat="1" applyFont="1" applyFill="1" applyBorder="1" applyAlignment="1">
      <alignment vertical="center"/>
    </xf>
    <xf numFmtId="178" fontId="11" fillId="0" borderId="58" xfId="4" applyNumberFormat="1" applyFont="1" applyFill="1" applyBorder="1" applyAlignment="1">
      <alignment vertical="center"/>
    </xf>
    <xf numFmtId="178" fontId="11" fillId="0" borderId="59" xfId="4" applyNumberFormat="1" applyFont="1" applyFill="1" applyBorder="1" applyAlignment="1">
      <alignment vertical="center"/>
    </xf>
    <xf numFmtId="176" fontId="10" fillId="0" borderId="1" xfId="6" applyNumberFormat="1" applyFont="1" applyFill="1" applyBorder="1">
      <alignment vertical="center"/>
    </xf>
    <xf numFmtId="178" fontId="11" fillId="0" borderId="5" xfId="4" applyNumberFormat="1" applyFont="1" applyFill="1" applyBorder="1" applyAlignment="1">
      <alignment vertical="center"/>
    </xf>
    <xf numFmtId="178" fontId="11" fillId="0" borderId="6" xfId="4" applyNumberFormat="1" applyFont="1" applyFill="1" applyBorder="1" applyAlignment="1">
      <alignment vertical="center"/>
    </xf>
    <xf numFmtId="178" fontId="11" fillId="0" borderId="28" xfId="4" applyNumberFormat="1" applyFont="1" applyFill="1" applyBorder="1" applyAlignment="1">
      <alignment vertical="center"/>
    </xf>
    <xf numFmtId="176" fontId="10" fillId="0" borderId="73" xfId="6" applyNumberFormat="1" applyFont="1" applyFill="1" applyBorder="1">
      <alignment vertical="center"/>
    </xf>
    <xf numFmtId="176" fontId="10" fillId="0" borderId="75" xfId="6" applyNumberFormat="1" applyFont="1" applyFill="1" applyBorder="1">
      <alignment vertical="center"/>
    </xf>
    <xf numFmtId="176" fontId="10" fillId="0" borderId="80" xfId="6" applyNumberFormat="1" applyFont="1" applyFill="1" applyBorder="1">
      <alignment vertical="center"/>
    </xf>
    <xf numFmtId="176" fontId="10" fillId="0" borderId="74" xfId="6" applyNumberFormat="1" applyFont="1" applyFill="1" applyBorder="1">
      <alignment vertical="center"/>
    </xf>
    <xf numFmtId="178" fontId="11" fillId="0" borderId="75" xfId="4" applyNumberFormat="1" applyFont="1" applyFill="1" applyBorder="1" applyAlignment="1">
      <alignment vertical="center"/>
    </xf>
    <xf numFmtId="178" fontId="11" fillId="0" borderId="80" xfId="4" applyNumberFormat="1" applyFont="1" applyFill="1" applyBorder="1" applyAlignment="1">
      <alignment vertical="center"/>
    </xf>
    <xf numFmtId="178" fontId="11" fillId="0" borderId="74" xfId="4" applyNumberFormat="1" applyFont="1" applyFill="1" applyBorder="1" applyAlignment="1">
      <alignment vertical="center"/>
    </xf>
    <xf numFmtId="176" fontId="22" fillId="0" borderId="72" xfId="6" applyNumberFormat="1" applyFont="1" applyFill="1" applyBorder="1">
      <alignment vertical="center"/>
    </xf>
    <xf numFmtId="176" fontId="22" fillId="0" borderId="79" xfId="6" applyNumberFormat="1" applyFont="1" applyFill="1" applyBorder="1">
      <alignment vertical="center"/>
    </xf>
    <xf numFmtId="176" fontId="22" fillId="0" borderId="78" xfId="6" applyNumberFormat="1" applyFont="1" applyFill="1" applyBorder="1">
      <alignment vertical="center"/>
    </xf>
    <xf numFmtId="176" fontId="22" fillId="0" borderId="70" xfId="6" applyNumberFormat="1" applyFont="1" applyFill="1" applyBorder="1">
      <alignment vertical="center"/>
    </xf>
    <xf numFmtId="176" fontId="10" fillId="0" borderId="15" xfId="7" applyNumberFormat="1" applyFont="1" applyFill="1" applyBorder="1" applyAlignment="1">
      <alignment vertical="center"/>
    </xf>
    <xf numFmtId="176" fontId="10" fillId="0" borderId="55" xfId="7" applyNumberFormat="1" applyFont="1" applyFill="1" applyBorder="1" applyAlignment="1">
      <alignment vertical="center"/>
    </xf>
    <xf numFmtId="176" fontId="10" fillId="0" borderId="25" xfId="7" applyNumberFormat="1" applyFont="1" applyFill="1" applyBorder="1" applyAlignment="1">
      <alignment vertical="center"/>
    </xf>
    <xf numFmtId="176" fontId="10" fillId="0" borderId="77" xfId="7" applyNumberFormat="1" applyFont="1" applyFill="1" applyBorder="1" applyAlignment="1">
      <alignment vertical="center"/>
    </xf>
    <xf numFmtId="178" fontId="11" fillId="0" borderId="68" xfId="4" applyNumberFormat="1" applyFont="1" applyFill="1" applyBorder="1" applyAlignment="1">
      <alignment vertical="center"/>
    </xf>
    <xf numFmtId="178" fontId="11" fillId="0" borderId="135" xfId="4" applyNumberFormat="1" applyFont="1" applyFill="1" applyBorder="1" applyAlignment="1">
      <alignment vertical="center"/>
    </xf>
    <xf numFmtId="178" fontId="11" fillId="0" borderId="67" xfId="4" applyNumberFormat="1" applyFont="1" applyFill="1" applyBorder="1" applyAlignment="1">
      <alignment vertical="center"/>
    </xf>
    <xf numFmtId="0" fontId="11" fillId="0" borderId="0" xfId="6" applyFont="1" applyFill="1">
      <alignment vertical="center"/>
    </xf>
    <xf numFmtId="0" fontId="11" fillId="0" borderId="0" xfId="6" applyFont="1" applyFill="1" applyAlignment="1">
      <alignment horizontal="right" vertical="center"/>
    </xf>
    <xf numFmtId="0" fontId="10" fillId="0" borderId="0" xfId="6" applyFont="1" applyFill="1" applyAlignment="1">
      <alignment horizontal="right" vertical="center"/>
    </xf>
    <xf numFmtId="0" fontId="24" fillId="0" borderId="0" xfId="4" applyFont="1" applyFill="1" applyAlignment="1">
      <alignment horizontal="left" vertical="center"/>
    </xf>
    <xf numFmtId="0" fontId="11" fillId="0" borderId="0" xfId="4" applyFont="1" applyFill="1" applyBorder="1"/>
    <xf numFmtId="0" fontId="11" fillId="0" borderId="0" xfId="4" applyFont="1" applyFill="1" applyBorder="1" applyAlignment="1"/>
    <xf numFmtId="0" fontId="11" fillId="0" borderId="10" xfId="4" applyFont="1" applyFill="1" applyBorder="1" applyAlignment="1">
      <alignment horizontal="center" vertical="center"/>
    </xf>
    <xf numFmtId="184" fontId="11" fillId="0" borderId="61" xfId="4" applyNumberFormat="1" applyFont="1" applyFill="1" applyBorder="1" applyAlignment="1">
      <alignment horizontal="right" vertical="center"/>
    </xf>
    <xf numFmtId="184" fontId="11" fillId="0" borderId="3" xfId="4" applyNumberFormat="1" applyFont="1" applyFill="1" applyBorder="1" applyAlignment="1">
      <alignment horizontal="right" vertical="center"/>
    </xf>
    <xf numFmtId="0" fontId="9" fillId="0" borderId="11" xfId="4" applyFont="1" applyFill="1" applyBorder="1"/>
    <xf numFmtId="0" fontId="23" fillId="0" borderId="59" xfId="4" applyFont="1" applyFill="1" applyBorder="1" applyAlignment="1">
      <alignment horizontal="center" vertical="center"/>
    </xf>
    <xf numFmtId="184" fontId="11" fillId="0" borderId="63" xfId="4" applyNumberFormat="1" applyFont="1" applyFill="1" applyBorder="1" applyAlignment="1">
      <alignment horizontal="right" vertical="center"/>
    </xf>
    <xf numFmtId="184" fontId="11" fillId="0" borderId="64" xfId="4" applyNumberFormat="1" applyFont="1" applyFill="1" applyBorder="1" applyAlignment="1">
      <alignment horizontal="right" vertical="center"/>
    </xf>
    <xf numFmtId="0" fontId="9" fillId="0" borderId="51" xfId="4" applyFont="1" applyFill="1" applyBorder="1"/>
    <xf numFmtId="0" fontId="23" fillId="0" borderId="29" xfId="4" applyFont="1" applyFill="1" applyBorder="1" applyAlignment="1">
      <alignment horizontal="center" vertical="center"/>
    </xf>
    <xf numFmtId="184" fontId="11" fillId="0" borderId="39" xfId="4" applyNumberFormat="1" applyFont="1" applyFill="1" applyBorder="1" applyAlignment="1">
      <alignment horizontal="right" vertical="center"/>
    </xf>
    <xf numFmtId="184" fontId="11" fillId="0" borderId="16" xfId="4" applyNumberFormat="1" applyFont="1" applyFill="1" applyBorder="1" applyAlignment="1">
      <alignment horizontal="right" vertical="center"/>
    </xf>
    <xf numFmtId="0" fontId="9" fillId="0" borderId="24" xfId="4" applyFont="1" applyFill="1" applyBorder="1"/>
    <xf numFmtId="184" fontId="11" fillId="0" borderId="62" xfId="4" applyNumberFormat="1" applyFont="1" applyFill="1" applyBorder="1" applyAlignment="1">
      <alignment horizontal="right" vertical="center"/>
    </xf>
    <xf numFmtId="184" fontId="11" fillId="0" borderId="40" xfId="4" applyNumberFormat="1" applyFont="1" applyFill="1" applyBorder="1" applyAlignment="1">
      <alignment horizontal="right" vertical="center"/>
    </xf>
    <xf numFmtId="0" fontId="9" fillId="0" borderId="41" xfId="4" applyFont="1" applyFill="1" applyBorder="1"/>
    <xf numFmtId="180" fontId="11" fillId="0" borderId="106" xfId="4" applyNumberFormat="1" applyFont="1" applyFill="1" applyBorder="1" applyAlignment="1">
      <alignment horizontal="right" vertical="center"/>
    </xf>
    <xf numFmtId="180" fontId="11" fillId="0" borderId="117" xfId="4" applyNumberFormat="1" applyFont="1" applyFill="1" applyBorder="1" applyAlignment="1">
      <alignment horizontal="right" vertical="center"/>
    </xf>
    <xf numFmtId="0" fontId="9" fillId="0" borderId="105" xfId="4" applyFont="1" applyFill="1" applyBorder="1"/>
    <xf numFmtId="184" fontId="11" fillId="0" borderId="100" xfId="4" applyNumberFormat="1" applyFont="1" applyFill="1" applyBorder="1" applyAlignment="1">
      <alignment horizontal="right" vertical="center"/>
    </xf>
    <xf numFmtId="184" fontId="11" fillId="0" borderId="116" xfId="4" applyNumberFormat="1" applyFont="1" applyFill="1" applyBorder="1" applyAlignment="1">
      <alignment horizontal="right" vertical="center"/>
    </xf>
    <xf numFmtId="0" fontId="9" fillId="0" borderId="99" xfId="4" applyFont="1" applyFill="1" applyBorder="1"/>
    <xf numFmtId="184" fontId="11" fillId="0" borderId="136" xfId="4" applyNumberFormat="1" applyFont="1" applyFill="1" applyBorder="1" applyAlignment="1">
      <alignment horizontal="right" vertical="center"/>
    </xf>
    <xf numFmtId="0" fontId="9" fillId="0" borderId="98" xfId="4" applyFont="1" applyFill="1" applyBorder="1"/>
    <xf numFmtId="180" fontId="11" fillId="0" borderId="95" xfId="4" applyNumberFormat="1" applyFont="1" applyFill="1" applyBorder="1" applyAlignment="1">
      <alignment horizontal="right" vertical="center"/>
    </xf>
    <xf numFmtId="180" fontId="11" fillId="0" borderId="137" xfId="4" applyNumberFormat="1" applyFont="1" applyFill="1" applyBorder="1" applyAlignment="1">
      <alignment horizontal="right" vertical="center"/>
    </xf>
    <xf numFmtId="180" fontId="9" fillId="0" borderId="94" xfId="4" applyNumberFormat="1" applyFont="1" applyFill="1" applyBorder="1"/>
    <xf numFmtId="0" fontId="11" fillId="0" borderId="41" xfId="4" applyFont="1" applyFill="1" applyBorder="1"/>
    <xf numFmtId="180" fontId="11" fillId="0" borderId="49" xfId="4" applyNumberFormat="1" applyFont="1" applyFill="1" applyBorder="1" applyAlignment="1">
      <alignment horizontal="right" vertical="center"/>
    </xf>
    <xf numFmtId="180" fontId="11" fillId="0" borderId="42" xfId="4" applyNumberFormat="1" applyFont="1" applyFill="1" applyBorder="1" applyAlignment="1">
      <alignment horizontal="right" vertical="center"/>
    </xf>
    <xf numFmtId="180" fontId="9" fillId="0" borderId="43" xfId="4" applyNumberFormat="1" applyFont="1" applyFill="1" applyBorder="1"/>
    <xf numFmtId="184" fontId="11" fillId="0" borderId="45" xfId="4" applyNumberFormat="1" applyFont="1" applyFill="1" applyBorder="1" applyAlignment="1">
      <alignment horizontal="right" vertical="center"/>
    </xf>
    <xf numFmtId="184" fontId="11" fillId="0" borderId="35" xfId="4" applyNumberFormat="1" applyFont="1" applyFill="1" applyBorder="1" applyAlignment="1">
      <alignment horizontal="right" vertical="center"/>
    </xf>
    <xf numFmtId="0" fontId="9" fillId="0" borderId="37" xfId="4" applyFont="1" applyFill="1" applyBorder="1"/>
    <xf numFmtId="0" fontId="9" fillId="0" borderId="94" xfId="4" applyFont="1" applyFill="1" applyBorder="1"/>
    <xf numFmtId="0" fontId="11" fillId="0" borderId="24" xfId="4" applyFont="1" applyFill="1" applyBorder="1"/>
    <xf numFmtId="180" fontId="11" fillId="0" borderId="90" xfId="4" applyNumberFormat="1" applyFont="1" applyFill="1" applyBorder="1" applyAlignment="1">
      <alignment horizontal="right" vertical="center"/>
    </xf>
    <xf numFmtId="180" fontId="11" fillId="0" borderId="138" xfId="4" applyNumberFormat="1" applyFont="1" applyFill="1" applyBorder="1" applyAlignment="1">
      <alignment horizontal="right" vertical="center"/>
    </xf>
    <xf numFmtId="180" fontId="11" fillId="0" borderId="89" xfId="4" applyNumberFormat="1" applyFont="1" applyFill="1" applyBorder="1"/>
    <xf numFmtId="180" fontId="9" fillId="0" borderId="89" xfId="4" applyNumberFormat="1" applyFont="1" applyFill="1" applyBorder="1"/>
    <xf numFmtId="180" fontId="11" fillId="0" borderId="43" xfId="4" applyNumberFormat="1" applyFont="1" applyFill="1" applyBorder="1"/>
    <xf numFmtId="0" fontId="11" fillId="0" borderId="4" xfId="4" applyFont="1" applyFill="1" applyBorder="1" applyAlignment="1"/>
    <xf numFmtId="0" fontId="11" fillId="0" borderId="0" xfId="4" applyFont="1" applyFill="1" applyBorder="1" applyAlignment="1">
      <alignment horizontal="right" vertical="center"/>
    </xf>
    <xf numFmtId="0" fontId="11" fillId="0" borderId="0" xfId="4" applyFont="1" applyFill="1" applyBorder="1" applyAlignment="1">
      <alignment horizontal="left" vertical="center"/>
    </xf>
    <xf numFmtId="0" fontId="11" fillId="0" borderId="0" xfId="4" applyFont="1" applyFill="1" applyAlignment="1">
      <alignment wrapText="1"/>
    </xf>
    <xf numFmtId="0" fontId="11" fillId="0" borderId="0" xfId="4" applyFont="1" applyFill="1" applyAlignment="1">
      <alignment horizontal="left" vertical="center"/>
    </xf>
    <xf numFmtId="0" fontId="12" fillId="0" borderId="0" xfId="4" applyFont="1" applyFill="1" applyBorder="1" applyAlignment="1">
      <alignment horizontal="right" vertical="center"/>
    </xf>
    <xf numFmtId="176" fontId="11" fillId="0" borderId="11" xfId="6" applyNumberFormat="1" applyFont="1" applyFill="1" applyBorder="1" applyAlignment="1">
      <alignment horizontal="right" vertical="center" wrapText="1"/>
    </xf>
    <xf numFmtId="176" fontId="11" fillId="0" borderId="4" xfId="6" applyNumberFormat="1" applyFont="1" applyFill="1" applyBorder="1" applyAlignment="1">
      <alignment horizontal="right" vertical="center"/>
    </xf>
    <xf numFmtId="176" fontId="11" fillId="0" borderId="11" xfId="6" applyNumberFormat="1" applyFont="1" applyFill="1" applyBorder="1" applyAlignment="1">
      <alignment horizontal="left" vertical="center"/>
    </xf>
    <xf numFmtId="0" fontId="11" fillId="0" borderId="9" xfId="4" applyFont="1" applyFill="1" applyBorder="1" applyAlignment="1">
      <alignment horizontal="left" vertical="center"/>
    </xf>
    <xf numFmtId="0" fontId="11" fillId="0" borderId="9" xfId="4" applyFont="1" applyFill="1" applyBorder="1" applyAlignment="1">
      <alignment vertical="center"/>
    </xf>
    <xf numFmtId="0" fontId="11" fillId="0" borderId="8" xfId="6" applyFont="1" applyFill="1" applyBorder="1" applyAlignment="1">
      <alignment horizontal="center" vertical="center"/>
    </xf>
    <xf numFmtId="0" fontId="12" fillId="0" borderId="8" xfId="6" applyFont="1" applyFill="1" applyBorder="1" applyAlignment="1">
      <alignment horizontal="right" vertical="center"/>
    </xf>
    <xf numFmtId="185" fontId="11" fillId="0" borderId="32" xfId="6" applyNumberFormat="1" applyFont="1" applyFill="1" applyBorder="1" applyAlignment="1">
      <alignment horizontal="right" vertical="center" shrinkToFit="1"/>
    </xf>
    <xf numFmtId="176" fontId="12" fillId="0" borderId="17" xfId="6" applyNumberFormat="1" applyFont="1" applyFill="1" applyBorder="1" applyAlignment="1">
      <alignment horizontal="left" vertical="center"/>
    </xf>
    <xf numFmtId="176" fontId="23" fillId="0" borderId="12" xfId="6" applyNumberFormat="1" applyFont="1" applyFill="1" applyBorder="1" applyAlignment="1">
      <alignment horizontal="left" vertical="center"/>
    </xf>
    <xf numFmtId="185" fontId="11" fillId="0" borderId="8" xfId="6" applyNumberFormat="1" applyFont="1" applyFill="1" applyBorder="1" applyAlignment="1">
      <alignment horizontal="right" vertical="center"/>
    </xf>
    <xf numFmtId="176" fontId="12" fillId="0" borderId="8" xfId="6" applyNumberFormat="1" applyFont="1" applyFill="1" applyBorder="1" applyAlignment="1">
      <alignment horizontal="left" vertical="center"/>
    </xf>
    <xf numFmtId="176" fontId="12" fillId="0" borderId="31" xfId="6" applyNumberFormat="1" applyFont="1" applyFill="1" applyBorder="1" applyAlignment="1">
      <alignment horizontal="left" vertical="center" wrapText="1"/>
    </xf>
    <xf numFmtId="176" fontId="12" fillId="0" borderId="8" xfId="6" applyNumberFormat="1" applyFont="1" applyFill="1" applyBorder="1" applyAlignment="1">
      <alignment horizontal="right" vertical="center" wrapText="1"/>
    </xf>
    <xf numFmtId="176" fontId="12" fillId="0" borderId="8" xfId="6" applyNumberFormat="1" applyFont="1" applyFill="1" applyBorder="1" applyAlignment="1">
      <alignment horizontal="left" vertical="center" wrapText="1"/>
    </xf>
    <xf numFmtId="176" fontId="12" fillId="0" borderId="12" xfId="6" applyNumberFormat="1" applyFont="1" applyFill="1" applyBorder="1" applyAlignment="1">
      <alignment horizontal="left" vertical="center" wrapText="1"/>
    </xf>
    <xf numFmtId="176" fontId="12" fillId="0" borderId="8" xfId="6" applyNumberFormat="1" applyFont="1" applyFill="1" applyBorder="1" applyAlignment="1">
      <alignment horizontal="right" vertical="center"/>
    </xf>
    <xf numFmtId="177" fontId="11" fillId="0" borderId="8" xfId="4" applyNumberFormat="1" applyFont="1" applyFill="1" applyBorder="1" applyAlignment="1">
      <alignment horizontal="right" vertical="center"/>
    </xf>
    <xf numFmtId="176" fontId="12" fillId="0" borderId="11" xfId="6" applyNumberFormat="1" applyFont="1" applyFill="1" applyBorder="1" applyAlignment="1">
      <alignment horizontal="left" vertical="center"/>
    </xf>
    <xf numFmtId="176" fontId="12" fillId="0" borderId="4" xfId="6" applyNumberFormat="1" applyFont="1" applyFill="1" applyBorder="1" applyAlignment="1">
      <alignment horizontal="left" vertical="center"/>
    </xf>
    <xf numFmtId="0" fontId="12" fillId="0" borderId="9" xfId="4" applyFont="1" applyFill="1" applyBorder="1" applyAlignment="1">
      <alignment horizontal="left" vertical="center"/>
    </xf>
    <xf numFmtId="0" fontId="11" fillId="0" borderId="0" xfId="6" applyFont="1" applyFill="1" applyBorder="1" applyAlignment="1">
      <alignment horizontal="center" vertical="center"/>
    </xf>
    <xf numFmtId="0" fontId="12" fillId="0" borderId="0" xfId="6" applyFont="1" applyFill="1" applyBorder="1" applyAlignment="1">
      <alignment horizontal="right" vertical="center"/>
    </xf>
    <xf numFmtId="176" fontId="12" fillId="0" borderId="9" xfId="6" applyNumberFormat="1" applyFont="1" applyFill="1" applyBorder="1" applyAlignment="1">
      <alignment horizontal="left" vertical="center"/>
    </xf>
    <xf numFmtId="176" fontId="23" fillId="0" borderId="0" xfId="6" applyNumberFormat="1" applyFont="1" applyFill="1" applyBorder="1" applyAlignment="1">
      <alignment horizontal="left" vertical="center"/>
    </xf>
    <xf numFmtId="176" fontId="12" fillId="0" borderId="0" xfId="6" applyNumberFormat="1" applyFont="1" applyFill="1" applyBorder="1" applyAlignment="1">
      <alignment horizontal="right" vertical="center"/>
    </xf>
    <xf numFmtId="176" fontId="12" fillId="0" borderId="115" xfId="6" applyNumberFormat="1" applyFont="1" applyFill="1" applyBorder="1" applyAlignment="1">
      <alignment horizontal="left" vertical="center"/>
    </xf>
    <xf numFmtId="176" fontId="12" fillId="0" borderId="0" xfId="6" applyNumberFormat="1" applyFont="1" applyFill="1" applyBorder="1" applyAlignment="1">
      <alignment horizontal="left" vertical="center" wrapText="1"/>
    </xf>
    <xf numFmtId="176" fontId="12" fillId="0" borderId="2" xfId="6" applyNumberFormat="1" applyFont="1" applyFill="1" applyBorder="1" applyAlignment="1">
      <alignment horizontal="left" vertical="center" wrapText="1"/>
    </xf>
    <xf numFmtId="177" fontId="11" fillId="0" borderId="0" xfId="4" applyNumberFormat="1" applyFont="1" applyFill="1" applyBorder="1" applyAlignment="1">
      <alignment horizontal="right" vertical="center"/>
    </xf>
    <xf numFmtId="176" fontId="12" fillId="0" borderId="110" xfId="6" applyNumberFormat="1" applyFont="1" applyFill="1" applyBorder="1" applyAlignment="1">
      <alignment horizontal="left" vertical="center"/>
    </xf>
    <xf numFmtId="0" fontId="12" fillId="0" borderId="11" xfId="4" applyFont="1" applyFill="1" applyBorder="1" applyAlignment="1">
      <alignment horizontal="left" vertical="center"/>
    </xf>
    <xf numFmtId="185" fontId="12" fillId="0" borderId="0" xfId="6" applyNumberFormat="1" applyFont="1" applyFill="1" applyBorder="1" applyAlignment="1">
      <alignment horizontal="right" vertical="center"/>
    </xf>
    <xf numFmtId="185" fontId="11" fillId="0" borderId="0" xfId="6" applyNumberFormat="1" applyFont="1" applyFill="1" applyBorder="1" applyAlignment="1">
      <alignment horizontal="right" vertical="center"/>
    </xf>
    <xf numFmtId="177" fontId="11" fillId="0" borderId="32" xfId="4" applyNumberFormat="1" applyFont="1" applyFill="1" applyBorder="1" applyAlignment="1">
      <alignment horizontal="right" vertical="center"/>
    </xf>
    <xf numFmtId="176" fontId="12" fillId="0" borderId="51" xfId="6" applyNumberFormat="1" applyFont="1" applyFill="1" applyBorder="1" applyAlignment="1">
      <alignment horizontal="left" vertical="center"/>
    </xf>
    <xf numFmtId="176" fontId="12" fillId="0" borderId="57" xfId="6" applyNumberFormat="1" applyFont="1" applyFill="1" applyBorder="1" applyAlignment="1">
      <alignment horizontal="left" vertical="center"/>
    </xf>
    <xf numFmtId="0" fontId="12" fillId="0" borderId="51" xfId="4" applyFont="1" applyFill="1" applyBorder="1" applyAlignment="1">
      <alignment horizontal="left" vertical="center"/>
    </xf>
    <xf numFmtId="0" fontId="11" fillId="0" borderId="32" xfId="6" applyFont="1" applyFill="1" applyBorder="1" applyAlignment="1">
      <alignment horizontal="center" vertical="center"/>
    </xf>
    <xf numFmtId="0" fontId="12" fillId="0" borderId="32" xfId="6" applyFont="1" applyFill="1" applyBorder="1" applyAlignment="1">
      <alignment horizontal="right" vertical="center"/>
    </xf>
    <xf numFmtId="176" fontId="12" fillId="0" borderId="41" xfId="6" applyNumberFormat="1" applyFont="1" applyFill="1" applyBorder="1" applyAlignment="1">
      <alignment horizontal="left" vertical="center"/>
    </xf>
    <xf numFmtId="176" fontId="23" fillId="0" borderId="32" xfId="6" applyNumberFormat="1" applyFont="1" applyFill="1" applyBorder="1" applyAlignment="1">
      <alignment horizontal="left" vertical="center"/>
    </xf>
    <xf numFmtId="185" fontId="12" fillId="0" borderId="32" xfId="6" applyNumberFormat="1" applyFont="1" applyFill="1" applyBorder="1" applyAlignment="1">
      <alignment horizontal="right" vertical="center"/>
    </xf>
    <xf numFmtId="185" fontId="11" fillId="0" borderId="32" xfId="6" applyNumberFormat="1" applyFont="1" applyFill="1" applyBorder="1" applyAlignment="1">
      <alignment horizontal="right" vertical="center"/>
    </xf>
    <xf numFmtId="176" fontId="12" fillId="0" borderId="47" xfId="6" applyNumberFormat="1" applyFont="1" applyFill="1" applyBorder="1" applyAlignment="1">
      <alignment horizontal="left" vertical="center"/>
    </xf>
    <xf numFmtId="176" fontId="12" fillId="0" borderId="32" xfId="6" applyNumberFormat="1" applyFont="1" applyFill="1" applyBorder="1" applyAlignment="1">
      <alignment horizontal="left" vertical="center" wrapText="1"/>
    </xf>
    <xf numFmtId="176" fontId="12" fillId="0" borderId="40" xfId="6" applyNumberFormat="1" applyFont="1" applyFill="1" applyBorder="1" applyAlignment="1">
      <alignment horizontal="left" vertical="center" wrapText="1"/>
    </xf>
    <xf numFmtId="176" fontId="12" fillId="0" borderId="41" xfId="6" applyNumberFormat="1" applyFont="1" applyFill="1" applyBorder="1" applyAlignment="1">
      <alignment horizontal="right" vertical="center"/>
    </xf>
    <xf numFmtId="181" fontId="12" fillId="0" borderId="9" xfId="6" applyNumberFormat="1" applyFont="1" applyFill="1" applyBorder="1" applyAlignment="1">
      <alignment horizontal="right" vertical="center"/>
    </xf>
    <xf numFmtId="181" fontId="12" fillId="0" borderId="115" xfId="6" applyNumberFormat="1" applyFont="1" applyFill="1" applyBorder="1" applyAlignment="1">
      <alignment horizontal="right" vertical="center"/>
    </xf>
    <xf numFmtId="0" fontId="12" fillId="0" borderId="9" xfId="4" applyFont="1" applyFill="1" applyBorder="1" applyAlignment="1">
      <alignment vertical="center"/>
    </xf>
    <xf numFmtId="176" fontId="12" fillId="0" borderId="51" xfId="6" applyNumberFormat="1" applyFont="1" applyFill="1" applyBorder="1" applyAlignment="1">
      <alignment horizontal="right" vertical="center"/>
    </xf>
    <xf numFmtId="176" fontId="12" fillId="0" borderId="57" xfId="6" applyNumberFormat="1" applyFont="1" applyFill="1" applyBorder="1" applyAlignment="1">
      <alignment horizontal="right" vertical="center"/>
    </xf>
    <xf numFmtId="0" fontId="12" fillId="0" borderId="51" xfId="4" applyFont="1" applyFill="1" applyBorder="1" applyAlignment="1">
      <alignment vertical="center"/>
    </xf>
    <xf numFmtId="176" fontId="12" fillId="0" borderId="9" xfId="6" applyNumberFormat="1" applyFont="1" applyFill="1" applyBorder="1" applyAlignment="1">
      <alignment horizontal="right" vertical="center"/>
    </xf>
    <xf numFmtId="176" fontId="12" fillId="0" borderId="115" xfId="6" applyNumberFormat="1" applyFont="1" applyFill="1" applyBorder="1" applyAlignment="1">
      <alignment horizontal="right" vertical="center"/>
    </xf>
    <xf numFmtId="178" fontId="12" fillId="0" borderId="0" xfId="6" applyNumberFormat="1" applyFont="1" applyFill="1" applyBorder="1" applyAlignment="1">
      <alignment horizontal="right" vertical="center"/>
    </xf>
    <xf numFmtId="176" fontId="23" fillId="0" borderId="8" xfId="6" applyNumberFormat="1" applyFont="1" applyFill="1" applyBorder="1" applyAlignment="1">
      <alignment horizontal="left" vertical="center"/>
    </xf>
    <xf numFmtId="178" fontId="12" fillId="0" borderId="8" xfId="6" applyNumberFormat="1" applyFont="1" applyFill="1" applyBorder="1" applyAlignment="1">
      <alignment horizontal="right" vertical="center"/>
    </xf>
    <xf numFmtId="176" fontId="12" fillId="0" borderId="60" xfId="6" applyNumberFormat="1" applyFont="1" applyFill="1" applyBorder="1" applyAlignment="1">
      <alignment horizontal="left" vertical="center"/>
    </xf>
    <xf numFmtId="176" fontId="12" fillId="0" borderId="0" xfId="6" applyNumberFormat="1" applyFont="1" applyFill="1" applyBorder="1" applyAlignment="1">
      <alignment horizontal="left" vertical="center"/>
    </xf>
    <xf numFmtId="176" fontId="12" fillId="0" borderId="2" xfId="6" applyNumberFormat="1" applyFont="1" applyFill="1" applyBorder="1" applyAlignment="1">
      <alignment horizontal="left" vertical="center"/>
    </xf>
    <xf numFmtId="176" fontId="12" fillId="0" borderId="32" xfId="6" applyNumberFormat="1" applyFont="1" applyFill="1" applyBorder="1" applyAlignment="1">
      <alignment horizontal="left" vertical="center"/>
    </xf>
    <xf numFmtId="185" fontId="12" fillId="0" borderId="8" xfId="6" applyNumberFormat="1" applyFont="1" applyFill="1" applyBorder="1" applyAlignment="1">
      <alignment horizontal="right" vertical="center"/>
    </xf>
    <xf numFmtId="0" fontId="11" fillId="0" borderId="107" xfId="6" applyFont="1" applyFill="1" applyBorder="1" applyAlignment="1">
      <alignment horizontal="center" vertical="center"/>
    </xf>
    <xf numFmtId="0" fontId="12" fillId="0" borderId="107" xfId="6" applyFont="1" applyFill="1" applyBorder="1" applyAlignment="1">
      <alignment horizontal="right" vertical="center"/>
    </xf>
    <xf numFmtId="185" fontId="12" fillId="0" borderId="105" xfId="6" applyNumberFormat="1" applyFont="1" applyFill="1" applyBorder="1" applyAlignment="1">
      <alignment horizontal="left" vertical="center"/>
    </xf>
    <xf numFmtId="185" fontId="23" fillId="0" borderId="107" xfId="6" applyNumberFormat="1" applyFont="1" applyFill="1" applyBorder="1" applyAlignment="1">
      <alignment horizontal="left" vertical="center"/>
    </xf>
    <xf numFmtId="185" fontId="12" fillId="0" borderId="107" xfId="6" applyNumberFormat="1" applyFont="1" applyFill="1" applyBorder="1" applyAlignment="1">
      <alignment horizontal="right" vertical="center"/>
    </xf>
    <xf numFmtId="185" fontId="12" fillId="0" borderId="108" xfId="6" applyNumberFormat="1" applyFont="1" applyFill="1" applyBorder="1" applyAlignment="1">
      <alignment horizontal="left" vertical="center"/>
    </xf>
    <xf numFmtId="185" fontId="12" fillId="0" borderId="107" xfId="6" applyNumberFormat="1" applyFont="1" applyFill="1" applyBorder="1" applyAlignment="1">
      <alignment horizontal="left" vertical="center" wrapText="1"/>
    </xf>
    <xf numFmtId="185" fontId="12" fillId="0" borderId="117" xfId="6" applyNumberFormat="1" applyFont="1" applyFill="1" applyBorder="1" applyAlignment="1">
      <alignment horizontal="left" vertical="center" wrapText="1"/>
    </xf>
    <xf numFmtId="176" fontId="12" fillId="0" borderId="105" xfId="6" applyNumberFormat="1" applyFont="1" applyFill="1" applyBorder="1" applyAlignment="1">
      <alignment horizontal="left" vertical="center"/>
    </xf>
    <xf numFmtId="176" fontId="25" fillId="0" borderId="99" xfId="6" applyNumberFormat="1" applyFont="1" applyFill="1" applyBorder="1" applyAlignment="1">
      <alignment horizontal="right" vertical="center"/>
    </xf>
    <xf numFmtId="176" fontId="25" fillId="0" borderId="102" xfId="6" applyNumberFormat="1" applyFont="1" applyFill="1" applyBorder="1" applyAlignment="1">
      <alignment horizontal="right" vertical="center"/>
    </xf>
    <xf numFmtId="0" fontId="25" fillId="0" borderId="99" xfId="4" applyFont="1" applyFill="1" applyBorder="1" applyAlignment="1">
      <alignment vertical="center"/>
    </xf>
    <xf numFmtId="0" fontId="9" fillId="0" borderId="0" xfId="6" applyFont="1" applyFill="1" applyBorder="1" applyAlignment="1">
      <alignment horizontal="center" vertical="center"/>
    </xf>
    <xf numFmtId="0" fontId="25" fillId="0" borderId="0" xfId="6" applyFont="1" applyFill="1" applyBorder="1" applyAlignment="1">
      <alignment horizontal="right" vertical="center"/>
    </xf>
    <xf numFmtId="185" fontId="25" fillId="0" borderId="9" xfId="6" applyNumberFormat="1" applyFont="1" applyFill="1" applyBorder="1" applyAlignment="1">
      <alignment horizontal="left" vertical="center"/>
    </xf>
    <xf numFmtId="185" fontId="26" fillId="0" borderId="0" xfId="6" applyNumberFormat="1" applyFont="1" applyFill="1" applyBorder="1" applyAlignment="1">
      <alignment horizontal="left" vertical="center"/>
    </xf>
    <xf numFmtId="185" fontId="25" fillId="0" borderId="0" xfId="6" applyNumberFormat="1" applyFont="1" applyFill="1" applyBorder="1" applyAlignment="1">
      <alignment horizontal="right" vertical="center"/>
    </xf>
    <xf numFmtId="185" fontId="25" fillId="0" borderId="115" xfId="6" applyNumberFormat="1" applyFont="1" applyFill="1" applyBorder="1" applyAlignment="1">
      <alignment horizontal="left" vertical="center"/>
    </xf>
    <xf numFmtId="185" fontId="25" fillId="0" borderId="0" xfId="6" applyNumberFormat="1" applyFont="1" applyFill="1" applyBorder="1" applyAlignment="1">
      <alignment horizontal="left" vertical="center" wrapText="1"/>
    </xf>
    <xf numFmtId="185" fontId="25" fillId="0" borderId="2" xfId="6" applyNumberFormat="1" applyFont="1" applyFill="1" applyBorder="1" applyAlignment="1">
      <alignment horizontal="left" vertical="center" wrapText="1"/>
    </xf>
    <xf numFmtId="176" fontId="25" fillId="0" borderId="9" xfId="6" applyNumberFormat="1" applyFont="1" applyFill="1" applyBorder="1" applyAlignment="1">
      <alignment horizontal="left" vertical="center"/>
    </xf>
    <xf numFmtId="38" fontId="12" fillId="0" borderId="111" xfId="2" applyFont="1" applyFill="1" applyBorder="1" applyAlignment="1">
      <alignment vertical="center"/>
    </xf>
    <xf numFmtId="38" fontId="12" fillId="0" borderId="114" xfId="2" applyFont="1" applyFill="1" applyBorder="1" applyAlignment="1">
      <alignment vertical="center"/>
    </xf>
    <xf numFmtId="0" fontId="12" fillId="0" borderId="111" xfId="4" applyFont="1" applyFill="1" applyBorder="1" applyAlignment="1">
      <alignment vertical="center"/>
    </xf>
    <xf numFmtId="185" fontId="11" fillId="0" borderId="8" xfId="6" applyNumberFormat="1" applyFont="1" applyFill="1" applyBorder="1" applyAlignment="1">
      <alignment horizontal="right" vertical="center" shrinkToFit="1"/>
    </xf>
    <xf numFmtId="185" fontId="12" fillId="0" borderId="17" xfId="6" applyNumberFormat="1" applyFont="1" applyFill="1" applyBorder="1" applyAlignment="1">
      <alignment horizontal="left" vertical="center"/>
    </xf>
    <xf numFmtId="185" fontId="23" fillId="0" borderId="8" xfId="6" applyNumberFormat="1" applyFont="1" applyFill="1" applyBorder="1" applyAlignment="1">
      <alignment horizontal="left" vertical="center"/>
    </xf>
    <xf numFmtId="185" fontId="12" fillId="0" borderId="8" xfId="7" applyNumberFormat="1" applyFont="1" applyFill="1" applyBorder="1" applyAlignment="1">
      <alignment horizontal="right" vertical="center"/>
    </xf>
    <xf numFmtId="185" fontId="12" fillId="0" borderId="60" xfId="6" applyNumberFormat="1" applyFont="1" applyFill="1" applyBorder="1" applyAlignment="1">
      <alignment horizontal="left" vertical="center"/>
    </xf>
    <xf numFmtId="185" fontId="12" fillId="0" borderId="8" xfId="6" applyNumberFormat="1" applyFont="1" applyFill="1" applyBorder="1" applyAlignment="1">
      <alignment horizontal="left" vertical="center" wrapText="1"/>
    </xf>
    <xf numFmtId="185" fontId="12" fillId="0" borderId="12" xfId="6" applyNumberFormat="1" applyFont="1" applyFill="1" applyBorder="1" applyAlignment="1">
      <alignment horizontal="left" vertical="center" wrapText="1"/>
    </xf>
    <xf numFmtId="0" fontId="11" fillId="0" borderId="0" xfId="6" applyFont="1" applyFill="1" applyAlignment="1">
      <alignment vertical="center" shrinkToFit="1"/>
    </xf>
    <xf numFmtId="0" fontId="12" fillId="0" borderId="0" xfId="4" applyFont="1" applyFill="1" applyBorder="1" applyAlignment="1"/>
    <xf numFmtId="0" fontId="11" fillId="0" borderId="0" xfId="4" applyFont="1" applyFill="1" applyAlignment="1">
      <alignment horizontal="right" vertical="center"/>
    </xf>
    <xf numFmtId="0" fontId="11" fillId="0" borderId="1" xfId="4" applyFont="1" applyFill="1" applyBorder="1" applyAlignment="1">
      <alignment horizontal="center" vertical="center"/>
    </xf>
    <xf numFmtId="0" fontId="11" fillId="0" borderId="5" xfId="4" applyFont="1" applyFill="1" applyBorder="1" applyAlignment="1">
      <alignment horizontal="center" vertical="center"/>
    </xf>
    <xf numFmtId="0" fontId="11" fillId="0" borderId="28" xfId="4" applyFont="1" applyFill="1" applyBorder="1" applyAlignment="1">
      <alignment horizontal="center" vertical="center"/>
    </xf>
    <xf numFmtId="0" fontId="11" fillId="0" borderId="20" xfId="4" applyFont="1" applyFill="1" applyBorder="1" applyAlignment="1">
      <alignment horizontal="center" vertical="center"/>
    </xf>
    <xf numFmtId="186" fontId="11" fillId="0" borderId="44" xfId="4" applyNumberFormat="1" applyFont="1" applyFill="1" applyBorder="1" applyAlignment="1">
      <alignment horizontal="right" vertical="center"/>
    </xf>
    <xf numFmtId="179" fontId="11" fillId="0" borderId="44" xfId="4" applyNumberFormat="1" applyFont="1" applyFill="1" applyBorder="1" applyAlignment="1">
      <alignment horizontal="right" vertical="center"/>
    </xf>
    <xf numFmtId="179" fontId="11" fillId="0" borderId="52" xfId="4" applyNumberFormat="1" applyFont="1" applyFill="1" applyBorder="1" applyAlignment="1">
      <alignment horizontal="right" vertical="center"/>
    </xf>
    <xf numFmtId="4" fontId="11" fillId="0" borderId="20" xfId="4" applyNumberFormat="1" applyFont="1" applyFill="1" applyBorder="1" applyAlignment="1">
      <alignment horizontal="center" vertical="center"/>
    </xf>
    <xf numFmtId="0" fontId="11" fillId="0" borderId="22" xfId="4" applyFont="1" applyFill="1" applyBorder="1" applyAlignment="1">
      <alignment horizontal="center" vertical="center"/>
    </xf>
    <xf numFmtId="186" fontId="11" fillId="0" borderId="46" xfId="4" applyNumberFormat="1" applyFont="1" applyFill="1" applyBorder="1" applyAlignment="1">
      <alignment horizontal="right" vertical="center"/>
    </xf>
    <xf numFmtId="179" fontId="11" fillId="0" borderId="46" xfId="4" applyNumberFormat="1" applyFont="1" applyFill="1" applyBorder="1" applyAlignment="1">
      <alignment horizontal="right" vertical="center"/>
    </xf>
    <xf numFmtId="179" fontId="11" fillId="0" borderId="33" xfId="4" applyNumberFormat="1" applyFont="1" applyFill="1" applyBorder="1" applyAlignment="1">
      <alignment horizontal="right" vertical="center"/>
    </xf>
    <xf numFmtId="4" fontId="11" fillId="0" borderId="21" xfId="4" applyNumberFormat="1" applyFont="1" applyFill="1" applyBorder="1" applyAlignment="1">
      <alignment horizontal="center" vertical="center"/>
    </xf>
    <xf numFmtId="0" fontId="11" fillId="0" borderId="21" xfId="4" applyFont="1" applyFill="1" applyBorder="1" applyAlignment="1">
      <alignment horizontal="center" vertical="center"/>
    </xf>
    <xf numFmtId="0" fontId="11" fillId="0" borderId="15" xfId="4" applyFont="1" applyFill="1" applyBorder="1" applyAlignment="1">
      <alignment horizontal="center" vertical="center"/>
    </xf>
    <xf numFmtId="4" fontId="11" fillId="0" borderId="15" xfId="4" applyNumberFormat="1" applyFont="1" applyFill="1" applyBorder="1" applyAlignment="1">
      <alignment horizontal="center" vertical="center"/>
    </xf>
    <xf numFmtId="186" fontId="11" fillId="0" borderId="38" xfId="4" applyNumberFormat="1" applyFont="1" applyFill="1" applyBorder="1" applyAlignment="1">
      <alignment horizontal="right" vertical="center"/>
    </xf>
    <xf numFmtId="179" fontId="11" fillId="0" borderId="38" xfId="4" applyNumberFormat="1" applyFont="1" applyFill="1" applyBorder="1" applyAlignment="1">
      <alignment horizontal="right" vertical="center"/>
    </xf>
    <xf numFmtId="179" fontId="11" fillId="0" borderId="29" xfId="4" applyNumberFormat="1" applyFont="1" applyFill="1" applyBorder="1" applyAlignment="1">
      <alignment horizontal="right" vertical="center"/>
    </xf>
    <xf numFmtId="0" fontId="11" fillId="0" borderId="23" xfId="4" applyFont="1" applyFill="1" applyBorder="1" applyAlignment="1">
      <alignment horizontal="center" vertical="center"/>
    </xf>
    <xf numFmtId="186" fontId="11" fillId="0" borderId="48" xfId="4" applyNumberFormat="1" applyFont="1" applyFill="1" applyBorder="1" applyAlignment="1">
      <alignment horizontal="right" vertical="center"/>
    </xf>
    <xf numFmtId="179" fontId="11" fillId="0" borderId="48" xfId="4" applyNumberFormat="1" applyFont="1" applyFill="1" applyBorder="1" applyAlignment="1">
      <alignment horizontal="right" vertical="center"/>
    </xf>
    <xf numFmtId="179" fontId="11" fillId="0" borderId="34" xfId="4" applyNumberFormat="1" applyFont="1" applyFill="1" applyBorder="1" applyAlignment="1">
      <alignment horizontal="right" vertical="center"/>
    </xf>
    <xf numFmtId="0" fontId="9" fillId="0" borderId="66" xfId="4" applyFont="1" applyFill="1" applyBorder="1" applyAlignment="1">
      <alignment horizontal="center" vertical="center"/>
    </xf>
    <xf numFmtId="186" fontId="9" fillId="0" borderId="68" xfId="4" applyNumberFormat="1" applyFont="1" applyFill="1" applyBorder="1" applyAlignment="1">
      <alignment horizontal="right" vertical="center"/>
    </xf>
    <xf numFmtId="179" fontId="9" fillId="0" borderId="68" xfId="4" applyNumberFormat="1" applyFont="1" applyFill="1" applyBorder="1" applyAlignment="1">
      <alignment horizontal="right" vertical="center"/>
    </xf>
    <xf numFmtId="179" fontId="9" fillId="0" borderId="67" xfId="4" applyNumberFormat="1" applyFont="1" applyFill="1" applyBorder="1" applyAlignment="1">
      <alignment horizontal="right" vertical="center"/>
    </xf>
    <xf numFmtId="0" fontId="11" fillId="0" borderId="0" xfId="4" applyFont="1" applyFill="1" applyAlignment="1">
      <alignment horizontal="right"/>
    </xf>
    <xf numFmtId="0" fontId="27" fillId="0" borderId="0" xfId="4" applyFont="1" applyFill="1" applyAlignment="1">
      <alignment vertical="center"/>
    </xf>
    <xf numFmtId="0" fontId="24" fillId="0" borderId="0" xfId="4" applyFont="1" applyFill="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right" vertical="center"/>
    </xf>
    <xf numFmtId="0" fontId="13" fillId="0" borderId="0" xfId="4" applyFont="1" applyFill="1" applyBorder="1" applyAlignment="1">
      <alignment horizontal="left" vertical="center"/>
    </xf>
    <xf numFmtId="0" fontId="10" fillId="2" borderId="0" xfId="4" applyFont="1" applyFill="1" applyAlignment="1">
      <alignment horizontal="center" vertical="center"/>
    </xf>
    <xf numFmtId="0" fontId="11" fillId="0" borderId="10" xfId="4" applyFont="1" applyFill="1" applyBorder="1" applyAlignment="1">
      <alignment horizontal="center" vertical="center" wrapText="1"/>
    </xf>
    <xf numFmtId="0" fontId="11" fillId="0" borderId="19" xfId="4" applyFont="1" applyFill="1" applyBorder="1" applyAlignment="1">
      <alignment horizontal="center" vertical="center" wrapText="1"/>
    </xf>
    <xf numFmtId="0" fontId="19" fillId="0" borderId="0" xfId="4" applyFont="1" applyFill="1"/>
    <xf numFmtId="0" fontId="19" fillId="0" borderId="0" xfId="4" applyFont="1" applyFill="1" applyAlignment="1">
      <alignment horizontal="right"/>
    </xf>
    <xf numFmtId="0" fontId="19" fillId="0" borderId="0" xfId="4" applyFont="1" applyFill="1" applyAlignment="1">
      <alignment vertical="center"/>
    </xf>
    <xf numFmtId="0" fontId="28" fillId="0" borderId="0" xfId="4" applyFont="1" applyFill="1" applyAlignment="1">
      <alignment horizontal="right" vertical="center"/>
    </xf>
    <xf numFmtId="0" fontId="29" fillId="0" borderId="10" xfId="4" applyFont="1" applyFill="1" applyBorder="1" applyAlignment="1">
      <alignment horizontal="center"/>
    </xf>
    <xf numFmtId="0" fontId="30" fillId="0" borderId="125" xfId="4" applyFont="1" applyFill="1" applyBorder="1" applyAlignment="1">
      <alignment horizontal="center" vertical="center"/>
    </xf>
    <xf numFmtId="0" fontId="30" fillId="0" borderId="7" xfId="4" applyFont="1" applyFill="1" applyBorder="1" applyAlignment="1">
      <alignment horizontal="center" vertical="center"/>
    </xf>
    <xf numFmtId="0" fontId="30" fillId="0" borderId="1" xfId="4" applyFont="1" applyFill="1" applyBorder="1" applyAlignment="1">
      <alignment horizontal="center" vertical="center"/>
    </xf>
    <xf numFmtId="0" fontId="30" fillId="0" borderId="19" xfId="4" applyFont="1" applyFill="1" applyBorder="1" applyAlignment="1">
      <alignment horizontal="center" vertical="center"/>
    </xf>
    <xf numFmtId="0" fontId="31" fillId="0" borderId="1" xfId="4" applyFont="1" applyFill="1" applyBorder="1" applyAlignment="1">
      <alignment horizontal="center" vertical="center"/>
    </xf>
    <xf numFmtId="0" fontId="30" fillId="0" borderId="19" xfId="4" applyFont="1" applyFill="1" applyBorder="1" applyAlignment="1">
      <alignment horizontal="center" vertical="center" wrapText="1"/>
    </xf>
    <xf numFmtId="0" fontId="30" fillId="0" borderId="12" xfId="4" applyFont="1" applyFill="1" applyBorder="1" applyAlignment="1">
      <alignment horizontal="center" vertical="center"/>
    </xf>
    <xf numFmtId="187" fontId="30" fillId="0" borderId="118" xfId="4" applyNumberFormat="1" applyFont="1" applyFill="1" applyBorder="1" applyAlignment="1">
      <alignment vertical="center"/>
    </xf>
    <xf numFmtId="187" fontId="30" fillId="0" borderId="8" xfId="4" applyNumberFormat="1" applyFont="1" applyFill="1" applyBorder="1" applyAlignment="1">
      <alignment vertical="center"/>
    </xf>
    <xf numFmtId="187" fontId="30" fillId="0" borderId="12" xfId="4" applyNumberFormat="1" applyFont="1" applyFill="1" applyBorder="1" applyAlignment="1" applyProtection="1">
      <alignment vertical="center"/>
    </xf>
    <xf numFmtId="187" fontId="30" fillId="0" borderId="15" xfId="4" applyNumberFormat="1" applyFont="1" applyFill="1" applyBorder="1" applyAlignment="1" applyProtection="1">
      <alignment vertical="center"/>
    </xf>
    <xf numFmtId="0" fontId="30" fillId="0" borderId="10" xfId="4" applyFont="1" applyFill="1" applyBorder="1" applyAlignment="1">
      <alignment horizontal="center" vertical="center"/>
    </xf>
    <xf numFmtId="187" fontId="30" fillId="0" borderId="1" xfId="4" applyNumberFormat="1" applyFont="1" applyFill="1" applyBorder="1" applyAlignment="1" applyProtection="1">
      <alignment vertical="center"/>
    </xf>
    <xf numFmtId="0" fontId="30" fillId="0" borderId="3" xfId="4" applyFont="1" applyFill="1" applyBorder="1" applyAlignment="1">
      <alignment horizontal="center" vertical="center"/>
    </xf>
    <xf numFmtId="187" fontId="30" fillId="0" borderId="124" xfId="4" applyNumberFormat="1" applyFont="1" applyFill="1" applyBorder="1" applyAlignment="1">
      <alignment vertical="center"/>
    </xf>
    <xf numFmtId="187" fontId="30" fillId="0" borderId="0" xfId="4" applyNumberFormat="1" applyFont="1" applyFill="1" applyAlignment="1">
      <alignment vertical="center"/>
    </xf>
    <xf numFmtId="187" fontId="30" fillId="0" borderId="2" xfId="4" applyNumberFormat="1" applyFont="1" applyFill="1" applyBorder="1" applyAlignment="1" applyProtection="1">
      <alignment vertical="center"/>
    </xf>
    <xf numFmtId="187" fontId="30" fillId="0" borderId="14" xfId="4" applyNumberFormat="1" applyFont="1" applyFill="1" applyBorder="1" applyAlignment="1" applyProtection="1">
      <alignment vertical="center"/>
    </xf>
    <xf numFmtId="187" fontId="30" fillId="0" borderId="13" xfId="4" applyNumberFormat="1" applyFont="1" applyFill="1" applyBorder="1" applyAlignment="1" applyProtection="1">
      <alignment vertical="center"/>
    </xf>
    <xf numFmtId="0" fontId="30" fillId="0" borderId="16" xfId="4" applyFont="1" applyFill="1" applyBorder="1" applyAlignment="1">
      <alignment horizontal="center" vertical="center"/>
    </xf>
    <xf numFmtId="187" fontId="30" fillId="0" borderId="123" xfId="4" applyNumberFormat="1" applyFont="1" applyFill="1" applyBorder="1" applyAlignment="1">
      <alignment vertical="center"/>
    </xf>
    <xf numFmtId="187" fontId="30" fillId="0" borderId="26" xfId="4" applyNumberFormat="1" applyFont="1" applyFill="1" applyBorder="1" applyAlignment="1">
      <alignment vertical="center"/>
    </xf>
    <xf numFmtId="187" fontId="30" fillId="0" borderId="16" xfId="4" applyNumberFormat="1" applyFont="1" applyFill="1" applyBorder="1" applyAlignment="1" applyProtection="1">
      <alignment vertical="center"/>
    </xf>
    <xf numFmtId="187" fontId="30" fillId="0" borderId="21" xfId="4" applyNumberFormat="1" applyFont="1" applyFill="1" applyBorder="1" applyAlignment="1" applyProtection="1">
      <alignment vertical="center"/>
    </xf>
    <xf numFmtId="0" fontId="30" fillId="0" borderId="2" xfId="4" applyFont="1" applyFill="1" applyBorder="1" applyAlignment="1">
      <alignment horizontal="center" vertical="center"/>
    </xf>
    <xf numFmtId="0" fontId="30" fillId="0" borderId="82" xfId="4" applyFont="1" applyFill="1" applyBorder="1" applyAlignment="1">
      <alignment horizontal="center" vertical="center"/>
    </xf>
    <xf numFmtId="187" fontId="30" fillId="0" borderId="122" xfId="4" applyNumberFormat="1" applyFont="1" applyFill="1" applyBorder="1" applyAlignment="1">
      <alignment vertical="center"/>
    </xf>
    <xf numFmtId="187" fontId="30" fillId="0" borderId="121" xfId="4" applyNumberFormat="1" applyFont="1" applyFill="1" applyBorder="1" applyAlignment="1">
      <alignment vertical="center"/>
    </xf>
    <xf numFmtId="187" fontId="30" fillId="0" borderId="73" xfId="4" applyNumberFormat="1" applyFont="1" applyFill="1" applyBorder="1" applyAlignment="1" applyProtection="1">
      <alignment vertical="center"/>
    </xf>
    <xf numFmtId="187" fontId="30" fillId="0" borderId="81" xfId="4" applyNumberFormat="1" applyFont="1" applyFill="1" applyBorder="1" applyAlignment="1" applyProtection="1">
      <alignment vertical="center"/>
    </xf>
    <xf numFmtId="0" fontId="32" fillId="0" borderId="71" xfId="4" applyFont="1" applyFill="1" applyBorder="1" applyAlignment="1">
      <alignment horizontal="center" vertical="center"/>
    </xf>
    <xf numFmtId="187" fontId="32" fillId="0" borderId="120" xfId="4" applyNumberFormat="1" applyFont="1" applyFill="1" applyBorder="1" applyAlignment="1">
      <alignment vertical="center"/>
    </xf>
    <xf numFmtId="187" fontId="32" fillId="0" borderId="119" xfId="4" applyNumberFormat="1" applyFont="1" applyFill="1" applyBorder="1" applyAlignment="1">
      <alignment vertical="center"/>
    </xf>
    <xf numFmtId="187" fontId="32" fillId="0" borderId="72" xfId="4" applyNumberFormat="1" applyFont="1" applyFill="1" applyBorder="1" applyAlignment="1" applyProtection="1">
      <alignment vertical="center"/>
    </xf>
    <xf numFmtId="187" fontId="32" fillId="0" borderId="119" xfId="4" applyNumberFormat="1" applyFont="1" applyFill="1" applyBorder="1" applyAlignment="1" applyProtection="1">
      <alignment vertical="center"/>
    </xf>
    <xf numFmtId="3" fontId="30" fillId="0" borderId="118" xfId="4" applyNumberFormat="1" applyFont="1" applyFill="1" applyBorder="1" applyAlignment="1">
      <alignment vertical="center"/>
    </xf>
    <xf numFmtId="3" fontId="30" fillId="0" borderId="8" xfId="4" applyNumberFormat="1" applyFont="1" applyFill="1" applyBorder="1" applyAlignment="1">
      <alignment vertical="center"/>
    </xf>
    <xf numFmtId="3" fontId="30" fillId="0" borderId="12" xfId="4" applyNumberFormat="1" applyFont="1" applyFill="1" applyBorder="1" applyAlignment="1" applyProtection="1">
      <alignment vertical="center"/>
    </xf>
    <xf numFmtId="3" fontId="30" fillId="0" borderId="15" xfId="4" applyNumberFormat="1" applyFont="1" applyFill="1" applyBorder="1" applyAlignment="1" applyProtection="1">
      <alignment vertical="center"/>
    </xf>
    <xf numFmtId="0" fontId="28" fillId="0" borderId="0" xfId="4" applyFont="1" applyFill="1" applyAlignment="1">
      <alignment vertical="center"/>
    </xf>
    <xf numFmtId="0" fontId="28" fillId="0" borderId="0" xfId="4" applyFont="1" applyFill="1" applyBorder="1" applyAlignment="1">
      <alignment vertical="center"/>
    </xf>
    <xf numFmtId="0" fontId="28" fillId="0" borderId="0" xfId="4" applyFont="1" applyFill="1" applyBorder="1" applyAlignment="1">
      <alignment horizontal="right" vertical="center"/>
    </xf>
    <xf numFmtId="0" fontId="10" fillId="0" borderId="126" xfId="4" applyFont="1" applyFill="1" applyBorder="1" applyAlignment="1">
      <alignment horizontal="left" vertical="center" wrapText="1"/>
    </xf>
    <xf numFmtId="0" fontId="10" fillId="0" borderId="127" xfId="4" applyFont="1" applyFill="1" applyBorder="1" applyAlignment="1">
      <alignment horizontal="left" vertical="center"/>
    </xf>
    <xf numFmtId="0" fontId="10" fillId="2" borderId="0" xfId="4" applyFont="1" applyFill="1" applyAlignment="1">
      <alignment horizontal="center" vertical="center"/>
    </xf>
    <xf numFmtId="0" fontId="10" fillId="0" borderId="10" xfId="6" applyFont="1" applyFill="1" applyBorder="1" applyAlignment="1">
      <alignment horizontal="center" vertical="center"/>
    </xf>
    <xf numFmtId="0" fontId="10" fillId="0" borderId="19" xfId="6" applyFont="1" applyFill="1" applyBorder="1" applyAlignment="1">
      <alignment horizontal="center" vertical="center"/>
    </xf>
    <xf numFmtId="0" fontId="10" fillId="0" borderId="82" xfId="6" applyFont="1" applyFill="1" applyBorder="1" applyAlignment="1">
      <alignment horizontal="center" vertical="center"/>
    </xf>
    <xf numFmtId="0" fontId="10" fillId="0" borderId="81" xfId="6" applyFont="1" applyFill="1" applyBorder="1" applyAlignment="1">
      <alignment horizontal="center" vertical="center"/>
    </xf>
    <xf numFmtId="0" fontId="10" fillId="0" borderId="16" xfId="6" applyFont="1" applyFill="1" applyBorder="1" applyAlignment="1">
      <alignment horizontal="center" vertical="center"/>
    </xf>
    <xf numFmtId="0" fontId="10" fillId="0" borderId="24" xfId="6" applyFont="1" applyFill="1" applyBorder="1" applyAlignment="1">
      <alignment horizontal="center" vertical="center"/>
    </xf>
    <xf numFmtId="0" fontId="10" fillId="0" borderId="3" xfId="6" applyFont="1" applyFill="1" applyBorder="1" applyAlignment="1">
      <alignment horizontal="center" vertical="center"/>
    </xf>
    <xf numFmtId="0" fontId="10" fillId="0" borderId="11" xfId="6" applyFont="1" applyFill="1" applyBorder="1" applyAlignment="1">
      <alignment horizontal="center" vertical="center"/>
    </xf>
    <xf numFmtId="0" fontId="23" fillId="0" borderId="76" xfId="6" applyFont="1" applyFill="1" applyBorder="1" applyAlignment="1">
      <alignment horizontal="center" vertical="center" shrinkToFit="1"/>
    </xf>
    <xf numFmtId="0" fontId="23" fillId="0" borderId="77" xfId="6" applyFont="1" applyFill="1" applyBorder="1" applyAlignment="1">
      <alignment horizontal="center" vertical="center" shrinkToFit="1"/>
    </xf>
    <xf numFmtId="0" fontId="10" fillId="0" borderId="7" xfId="6" applyFont="1" applyFill="1" applyBorder="1" applyAlignment="1">
      <alignment horizontal="center" vertical="center"/>
    </xf>
    <xf numFmtId="0" fontId="11" fillId="0" borderId="3" xfId="6" applyFont="1" applyFill="1" applyBorder="1" applyAlignment="1">
      <alignment horizontal="center" vertical="center"/>
    </xf>
    <xf numFmtId="0" fontId="11" fillId="0" borderId="12" xfId="6" applyFont="1" applyFill="1" applyBorder="1" applyAlignment="1">
      <alignment horizontal="center" vertical="center"/>
    </xf>
    <xf numFmtId="0" fontId="11" fillId="0" borderId="30" xfId="6" applyFont="1" applyFill="1" applyBorder="1" applyAlignment="1">
      <alignment horizontal="center" vertical="center" wrapText="1"/>
    </xf>
    <xf numFmtId="0" fontId="11" fillId="0" borderId="25" xfId="6" applyFont="1" applyFill="1" applyBorder="1" applyAlignment="1">
      <alignment horizontal="center" vertical="center" wrapText="1"/>
    </xf>
    <xf numFmtId="0" fontId="11" fillId="0" borderId="76" xfId="6" applyFont="1" applyFill="1" applyBorder="1" applyAlignment="1">
      <alignment horizontal="center" vertical="center" wrapText="1"/>
    </xf>
    <xf numFmtId="0" fontId="11" fillId="0" borderId="77" xfId="6" applyFont="1" applyFill="1" applyBorder="1" applyAlignment="1">
      <alignment horizontal="center" vertical="center" wrapText="1"/>
    </xf>
    <xf numFmtId="0" fontId="11" fillId="0" borderId="65" xfId="6" applyFont="1" applyFill="1" applyBorder="1" applyAlignment="1">
      <alignment horizontal="center" vertical="center" wrapText="1"/>
    </xf>
    <xf numFmtId="0" fontId="11" fillId="0" borderId="55" xfId="6" applyFont="1" applyFill="1" applyBorder="1" applyAlignment="1">
      <alignment horizontal="center" vertical="center" wrapText="1"/>
    </xf>
    <xf numFmtId="0" fontId="11" fillId="0" borderId="0" xfId="4" applyFont="1" applyFill="1" applyAlignment="1">
      <alignment horizontal="center" vertical="center"/>
    </xf>
    <xf numFmtId="0" fontId="23" fillId="0" borderId="65" xfId="6" applyFont="1" applyFill="1" applyBorder="1" applyAlignment="1">
      <alignment horizontal="center" vertical="center" shrinkToFit="1"/>
    </xf>
    <xf numFmtId="0" fontId="23" fillId="0" borderId="55" xfId="6" applyFont="1" applyFill="1" applyBorder="1" applyAlignment="1">
      <alignment horizontal="center" vertical="center" shrinkToFit="1"/>
    </xf>
    <xf numFmtId="0" fontId="10" fillId="0" borderId="4" xfId="6" applyFont="1" applyFill="1" applyBorder="1" applyAlignment="1">
      <alignment horizontal="center" vertical="center"/>
    </xf>
    <xf numFmtId="0" fontId="23" fillId="0" borderId="30" xfId="6" applyFont="1" applyFill="1" applyBorder="1" applyAlignment="1">
      <alignment horizontal="center" vertical="center" shrinkToFit="1"/>
    </xf>
    <xf numFmtId="0" fontId="23" fillId="0" borderId="25" xfId="6" applyFont="1" applyFill="1" applyBorder="1" applyAlignment="1">
      <alignment horizontal="center" vertical="center" shrinkToFit="1"/>
    </xf>
    <xf numFmtId="0" fontId="22" fillId="0" borderId="72" xfId="6" applyFont="1" applyFill="1" applyBorder="1" applyAlignment="1">
      <alignment horizontal="center" vertical="center"/>
    </xf>
    <xf numFmtId="0" fontId="10" fillId="0" borderId="128" xfId="4" applyFont="1" applyFill="1" applyBorder="1" applyAlignment="1">
      <alignment horizontal="left" vertical="center" wrapText="1"/>
    </xf>
    <xf numFmtId="0" fontId="10" fillId="0" borderId="129" xfId="4" applyFont="1" applyFill="1" applyBorder="1" applyAlignment="1">
      <alignment horizontal="left" vertical="center"/>
    </xf>
    <xf numFmtId="0" fontId="10" fillId="0" borderId="130" xfId="4" applyFont="1" applyFill="1" applyBorder="1" applyAlignment="1">
      <alignment horizontal="left" vertical="center"/>
    </xf>
    <xf numFmtId="0" fontId="10" fillId="0" borderId="131" xfId="4" applyFont="1" applyFill="1" applyBorder="1" applyAlignment="1">
      <alignment horizontal="left" vertical="center"/>
    </xf>
    <xf numFmtId="0" fontId="10" fillId="0" borderId="132" xfId="4" applyFont="1" applyFill="1" applyBorder="1" applyAlignment="1">
      <alignment horizontal="left" vertical="center"/>
    </xf>
    <xf numFmtId="0" fontId="10" fillId="0" borderId="133" xfId="4" applyFont="1" applyFill="1" applyBorder="1" applyAlignment="1">
      <alignment horizontal="left" vertical="center"/>
    </xf>
    <xf numFmtId="0" fontId="10" fillId="0" borderId="12" xfId="6" applyFont="1" applyFill="1" applyBorder="1" applyAlignment="1">
      <alignment horizontal="center" vertical="center"/>
    </xf>
    <xf numFmtId="0" fontId="10" fillId="0" borderId="17" xfId="6" applyFont="1" applyFill="1" applyBorder="1" applyAlignment="1">
      <alignment horizontal="center" vertical="center"/>
    </xf>
    <xf numFmtId="0" fontId="11" fillId="0" borderId="10" xfId="4" applyFont="1" applyFill="1" applyBorder="1" applyAlignment="1">
      <alignment horizontal="center" vertical="center" wrapText="1"/>
    </xf>
    <xf numFmtId="0" fontId="11" fillId="0" borderId="19" xfId="4" applyFont="1" applyFill="1" applyBorder="1" applyAlignment="1">
      <alignment horizontal="center" vertical="center" wrapText="1"/>
    </xf>
    <xf numFmtId="0" fontId="11" fillId="0" borderId="10" xfId="4" applyFont="1" applyFill="1" applyBorder="1" applyAlignment="1">
      <alignment horizontal="center" vertical="center"/>
    </xf>
    <xf numFmtId="0" fontId="11" fillId="0" borderId="19" xfId="4" applyFont="1" applyFill="1" applyBorder="1" applyAlignment="1">
      <alignment horizontal="center" vertical="center"/>
    </xf>
    <xf numFmtId="0" fontId="11" fillId="0" borderId="82" xfId="4" applyFont="1" applyFill="1" applyBorder="1" applyAlignment="1">
      <alignment horizontal="center" vertical="center"/>
    </xf>
    <xf numFmtId="0" fontId="23" fillId="0" borderId="13" xfId="4" applyFont="1" applyFill="1" applyBorder="1" applyAlignment="1">
      <alignment horizontal="center" vertical="center"/>
    </xf>
    <xf numFmtId="0" fontId="23" fillId="0" borderId="42" xfId="4" applyFont="1" applyFill="1" applyBorder="1" applyAlignment="1">
      <alignment horizontal="center" vertical="center"/>
    </xf>
    <xf numFmtId="0" fontId="23" fillId="0" borderId="10" xfId="4" applyFont="1" applyFill="1" applyBorder="1" applyAlignment="1">
      <alignment horizontal="center" vertical="center"/>
    </xf>
    <xf numFmtId="0" fontId="23" fillId="0" borderId="35" xfId="4" applyFont="1" applyFill="1" applyBorder="1" applyAlignment="1">
      <alignment horizontal="center" vertical="center"/>
    </xf>
    <xf numFmtId="0" fontId="23" fillId="0" borderId="21" xfId="4" applyFont="1" applyFill="1" applyBorder="1" applyAlignment="1">
      <alignment horizontal="center" vertical="center"/>
    </xf>
    <xf numFmtId="0" fontId="23" fillId="0" borderId="109" xfId="4" applyFont="1" applyFill="1" applyBorder="1" applyAlignment="1">
      <alignment horizontal="center" vertical="center"/>
    </xf>
    <xf numFmtId="0" fontId="11" fillId="0" borderId="12" xfId="4" applyFont="1" applyFill="1" applyBorder="1" applyAlignment="1">
      <alignment horizontal="center" vertical="center"/>
    </xf>
    <xf numFmtId="0" fontId="23" fillId="0" borderId="46" xfId="4" applyFont="1" applyFill="1" applyBorder="1" applyAlignment="1">
      <alignment horizontal="center" vertical="center"/>
    </xf>
    <xf numFmtId="0" fontId="23" fillId="0" borderId="33" xfId="4" applyFont="1" applyFill="1" applyBorder="1" applyAlignment="1">
      <alignment horizontal="center" vertical="center"/>
    </xf>
    <xf numFmtId="0" fontId="23" fillId="0" borderId="38" xfId="4" applyFont="1" applyFill="1" applyBorder="1" applyAlignment="1">
      <alignment horizontal="center" vertical="center"/>
    </xf>
    <xf numFmtId="0" fontId="23" fillId="0" borderId="29" xfId="4" applyFont="1" applyFill="1" applyBorder="1" applyAlignment="1">
      <alignment horizontal="center" vertical="center"/>
    </xf>
    <xf numFmtId="0" fontId="23" fillId="0" borderId="48" xfId="4" applyFont="1" applyFill="1" applyBorder="1" applyAlignment="1">
      <alignment horizontal="center" vertical="center"/>
    </xf>
    <xf numFmtId="0" fontId="23" fillId="0" borderId="34" xfId="4" applyFont="1" applyFill="1" applyBorder="1" applyAlignment="1">
      <alignment horizontal="center" vertical="center"/>
    </xf>
    <xf numFmtId="0" fontId="11" fillId="0" borderId="104" xfId="4" applyFont="1" applyFill="1" applyBorder="1" applyAlignment="1">
      <alignment horizontal="center" vertical="center"/>
    </xf>
    <xf numFmtId="0" fontId="23" fillId="0" borderId="103" xfId="4" applyFont="1" applyFill="1" applyBorder="1" applyAlignment="1">
      <alignment horizontal="center" vertical="center"/>
    </xf>
    <xf numFmtId="0" fontId="23" fillId="0" borderId="97" xfId="4" applyFont="1" applyFill="1" applyBorder="1" applyAlignment="1">
      <alignment horizontal="center" vertical="center"/>
    </xf>
    <xf numFmtId="0" fontId="23" fillId="0" borderId="96" xfId="4" applyFont="1" applyFill="1" applyBorder="1" applyAlignment="1">
      <alignment horizontal="center" vertical="center"/>
    </xf>
    <xf numFmtId="0" fontId="23" fillId="0" borderId="44" xfId="4" applyFont="1" applyFill="1" applyBorder="1" applyAlignment="1">
      <alignment horizontal="center" vertical="center"/>
    </xf>
    <xf numFmtId="0" fontId="23" fillId="0" borderId="52" xfId="4" applyFont="1" applyFill="1" applyBorder="1" applyAlignment="1">
      <alignment horizontal="center" vertical="center"/>
    </xf>
    <xf numFmtId="0" fontId="11" fillId="0" borderId="93" xfId="4" applyFont="1" applyFill="1" applyBorder="1" applyAlignment="1">
      <alignment horizontal="center" vertical="center"/>
    </xf>
    <xf numFmtId="0" fontId="23" fillId="0" borderId="92" xfId="4" applyFont="1" applyFill="1" applyBorder="1" applyAlignment="1">
      <alignment horizontal="center" vertical="center"/>
    </xf>
    <xf numFmtId="0" fontId="23" fillId="0" borderId="91" xfId="4" applyFont="1" applyFill="1" applyBorder="1" applyAlignment="1">
      <alignment horizontal="center" vertical="center"/>
    </xf>
    <xf numFmtId="0" fontId="18" fillId="0" borderId="0" xfId="14" applyFill="1" applyAlignment="1">
      <alignment horizontal="center" vertical="center" wrapText="1"/>
    </xf>
    <xf numFmtId="0" fontId="11" fillId="0" borderId="0" xfId="4" applyFont="1" applyFill="1" applyAlignment="1">
      <alignment horizontal="center" vertical="center" wrapText="1"/>
    </xf>
    <xf numFmtId="0" fontId="23" fillId="0" borderId="88" xfId="6" applyFont="1" applyFill="1" applyBorder="1" applyAlignment="1">
      <alignment horizontal="left" vertical="center" wrapText="1"/>
    </xf>
    <xf numFmtId="0" fontId="23" fillId="0" borderId="87" xfId="6" applyFont="1" applyFill="1" applyBorder="1" applyAlignment="1">
      <alignment horizontal="left" vertical="center"/>
    </xf>
    <xf numFmtId="0" fontId="23" fillId="0" borderId="86" xfId="6" applyFont="1" applyFill="1" applyBorder="1" applyAlignment="1">
      <alignment horizontal="left" vertical="center"/>
    </xf>
    <xf numFmtId="0" fontId="23" fillId="0" borderId="85" xfId="6" applyFont="1" applyFill="1" applyBorder="1" applyAlignment="1">
      <alignment horizontal="left" vertical="center"/>
    </xf>
    <xf numFmtId="0" fontId="23" fillId="0" borderId="84" xfId="6" applyFont="1" applyFill="1" applyBorder="1" applyAlignment="1">
      <alignment horizontal="left" vertical="center"/>
    </xf>
    <xf numFmtId="0" fontId="23" fillId="0" borderId="83" xfId="6" applyFont="1" applyFill="1" applyBorder="1" applyAlignment="1">
      <alignment horizontal="left" vertical="center"/>
    </xf>
    <xf numFmtId="176" fontId="11" fillId="0" borderId="50" xfId="6" applyNumberFormat="1" applyFont="1" applyFill="1" applyBorder="1" applyAlignment="1">
      <alignment horizontal="right" vertical="center"/>
    </xf>
    <xf numFmtId="0" fontId="11" fillId="0" borderId="113" xfId="6" applyFont="1" applyFill="1" applyBorder="1" applyAlignment="1">
      <alignment horizontal="center" vertical="center"/>
    </xf>
    <xf numFmtId="0" fontId="11" fillId="0" borderId="111" xfId="6" applyFont="1" applyFill="1" applyBorder="1" applyAlignment="1">
      <alignment horizontal="center" vertical="center"/>
    </xf>
    <xf numFmtId="0" fontId="11" fillId="0" borderId="17" xfId="6" applyFont="1" applyFill="1" applyBorder="1" applyAlignment="1">
      <alignment horizontal="center" vertical="center"/>
    </xf>
    <xf numFmtId="0" fontId="9" fillId="0" borderId="116" xfId="6" applyFont="1" applyFill="1" applyBorder="1" applyAlignment="1">
      <alignment horizontal="center" vertical="center"/>
    </xf>
    <xf numFmtId="0" fontId="9" fillId="0" borderId="99" xfId="6" applyFont="1" applyFill="1" applyBorder="1" applyAlignment="1">
      <alignment horizontal="center" vertical="center"/>
    </xf>
    <xf numFmtId="0" fontId="9" fillId="0" borderId="2" xfId="6" applyFont="1" applyFill="1" applyBorder="1" applyAlignment="1">
      <alignment horizontal="center" vertical="center"/>
    </xf>
    <xf numFmtId="0" fontId="9" fillId="0" borderId="9" xfId="6" applyFont="1" applyFill="1" applyBorder="1" applyAlignment="1">
      <alignment horizontal="center" vertical="center"/>
    </xf>
    <xf numFmtId="0" fontId="11" fillId="0" borderId="11" xfId="6" applyFont="1" applyFill="1" applyBorder="1" applyAlignment="1">
      <alignment horizontal="center" vertical="center"/>
    </xf>
    <xf numFmtId="0" fontId="11" fillId="0" borderId="2" xfId="6" applyFont="1" applyFill="1" applyBorder="1" applyAlignment="1">
      <alignment horizontal="center" vertical="center"/>
    </xf>
    <xf numFmtId="0" fontId="11" fillId="0" borderId="9" xfId="6" applyFont="1" applyFill="1" applyBorder="1" applyAlignment="1">
      <alignment horizontal="center" vertical="center"/>
    </xf>
    <xf numFmtId="0" fontId="11" fillId="0" borderId="64" xfId="6" applyFont="1" applyFill="1" applyBorder="1" applyAlignment="1">
      <alignment horizontal="center" vertical="center"/>
    </xf>
    <xf numFmtId="0" fontId="11" fillId="0" borderId="51" xfId="6" applyFont="1" applyFill="1" applyBorder="1" applyAlignment="1">
      <alignment horizontal="center" vertical="center"/>
    </xf>
    <xf numFmtId="0" fontId="11" fillId="0" borderId="40" xfId="6" applyFont="1" applyFill="1" applyBorder="1" applyAlignment="1">
      <alignment horizontal="center" vertical="center"/>
    </xf>
    <xf numFmtId="0" fontId="11" fillId="0" borderId="41" xfId="6" applyFont="1" applyFill="1" applyBorder="1" applyAlignment="1">
      <alignment horizontal="center" vertical="center"/>
    </xf>
    <xf numFmtId="0" fontId="11" fillId="0" borderId="117" xfId="6" applyFont="1" applyFill="1" applyBorder="1" applyAlignment="1">
      <alignment horizontal="center" vertical="center"/>
    </xf>
    <xf numFmtId="0" fontId="11" fillId="0" borderId="105" xfId="6" applyFont="1" applyFill="1" applyBorder="1" applyAlignment="1">
      <alignment horizontal="center" vertical="center"/>
    </xf>
    <xf numFmtId="38" fontId="11" fillId="0" borderId="112" xfId="2" applyFont="1" applyFill="1" applyBorder="1" applyAlignment="1">
      <alignment vertical="center"/>
    </xf>
    <xf numFmtId="0" fontId="5" fillId="0" borderId="50" xfId="4" applyFont="1" applyFill="1" applyBorder="1" applyAlignment="1">
      <alignment horizontal="right" vertical="center"/>
    </xf>
    <xf numFmtId="0" fontId="23" fillId="0" borderId="64" xfId="6" applyFont="1" applyFill="1" applyBorder="1" applyAlignment="1">
      <alignment horizontal="center" vertical="center" wrapText="1"/>
    </xf>
    <xf numFmtId="0" fontId="5" fillId="0" borderId="50" xfId="4" applyFont="1" applyFill="1" applyBorder="1" applyAlignment="1">
      <alignment horizontal="center" vertical="center" wrapText="1"/>
    </xf>
    <xf numFmtId="0" fontId="5" fillId="0" borderId="40" xfId="4" applyFont="1" applyFill="1" applyBorder="1" applyAlignment="1">
      <alignment horizontal="center" vertical="center" wrapText="1"/>
    </xf>
    <xf numFmtId="0" fontId="5" fillId="0" borderId="32" xfId="4" applyFont="1" applyFill="1" applyBorder="1" applyAlignment="1">
      <alignment horizontal="center" vertical="center" wrapText="1"/>
    </xf>
    <xf numFmtId="176" fontId="11" fillId="0" borderId="4" xfId="6" applyNumberFormat="1" applyFont="1" applyFill="1" applyBorder="1" applyAlignment="1">
      <alignment horizontal="right" vertical="center"/>
    </xf>
    <xf numFmtId="0" fontId="5" fillId="0" borderId="4" xfId="4" applyFont="1" applyFill="1" applyBorder="1" applyAlignment="1">
      <alignment vertical="center"/>
    </xf>
    <xf numFmtId="176" fontId="11" fillId="0" borderId="0" xfId="6" applyNumberFormat="1" applyFont="1" applyFill="1" applyBorder="1" applyAlignment="1">
      <alignment horizontal="right" vertical="center"/>
    </xf>
    <xf numFmtId="0" fontId="5" fillId="0" borderId="0" xfId="4" applyFont="1" applyFill="1" applyBorder="1" applyAlignment="1">
      <alignment horizontal="right" vertical="center"/>
    </xf>
    <xf numFmtId="0" fontId="5" fillId="0" borderId="0" xfId="4" applyFont="1" applyFill="1" applyAlignment="1">
      <alignment horizontal="right" vertical="center"/>
    </xf>
    <xf numFmtId="176" fontId="11" fillId="0" borderId="4" xfId="4" applyNumberFormat="1" applyFont="1" applyFill="1" applyBorder="1" applyAlignment="1">
      <alignment vertical="center"/>
    </xf>
    <xf numFmtId="0" fontId="5" fillId="0" borderId="4" xfId="4" applyFont="1" applyFill="1" applyBorder="1" applyAlignment="1">
      <alignment horizontal="right" vertical="center"/>
    </xf>
    <xf numFmtId="0" fontId="23" fillId="0" borderId="4" xfId="6" applyFont="1" applyFill="1" applyBorder="1" applyAlignment="1">
      <alignment horizontal="center" vertical="center" wrapText="1"/>
    </xf>
    <xf numFmtId="0" fontId="5" fillId="0" borderId="11" xfId="4" applyFont="1" applyFill="1" applyBorder="1" applyAlignment="1">
      <alignment horizontal="center" vertical="center" wrapText="1"/>
    </xf>
    <xf numFmtId="0" fontId="23" fillId="0" borderId="0" xfId="6" applyFont="1" applyFill="1" applyBorder="1" applyAlignment="1">
      <alignment horizontal="center" vertical="center" wrapText="1"/>
    </xf>
    <xf numFmtId="0" fontId="5" fillId="0" borderId="9" xfId="4" applyFont="1" applyFill="1" applyBorder="1" applyAlignment="1">
      <alignment horizontal="center" vertical="center" wrapText="1"/>
    </xf>
    <xf numFmtId="0" fontId="23" fillId="0" borderId="32" xfId="6" applyFont="1" applyFill="1" applyBorder="1" applyAlignment="1">
      <alignment horizontal="center" vertical="center" wrapText="1"/>
    </xf>
    <xf numFmtId="0" fontId="5" fillId="0" borderId="41" xfId="4" applyFont="1" applyFill="1" applyBorder="1" applyAlignment="1">
      <alignment horizontal="center" vertical="center" wrapText="1"/>
    </xf>
    <xf numFmtId="181" fontId="11" fillId="0" borderId="0" xfId="6" applyNumberFormat="1" applyFont="1" applyFill="1" applyBorder="1" applyAlignment="1">
      <alignment horizontal="right" vertical="center"/>
    </xf>
    <xf numFmtId="0" fontId="23" fillId="0" borderId="12" xfId="6" applyFont="1" applyFill="1" applyBorder="1" applyAlignment="1">
      <alignment horizontal="right" vertical="center"/>
    </xf>
    <xf numFmtId="0" fontId="23" fillId="0" borderId="8" xfId="6" applyFont="1" applyFill="1" applyBorder="1" applyAlignment="1">
      <alignment horizontal="right" vertical="center"/>
    </xf>
    <xf numFmtId="0" fontId="23" fillId="0" borderId="17" xfId="6" applyFont="1" applyFill="1" applyBorder="1" applyAlignment="1">
      <alignment horizontal="right" vertical="center"/>
    </xf>
    <xf numFmtId="0" fontId="5" fillId="0" borderId="50" xfId="4" applyFont="1" applyFill="1" applyBorder="1" applyAlignment="1">
      <alignment vertical="center"/>
    </xf>
    <xf numFmtId="0" fontId="10" fillId="0" borderId="0" xfId="4" applyFont="1" applyFill="1" applyAlignment="1">
      <alignment horizontal="right" vertical="center"/>
    </xf>
    <xf numFmtId="0" fontId="23" fillId="0" borderId="64" xfId="4" applyFont="1" applyFill="1" applyBorder="1" applyAlignment="1">
      <alignment horizontal="center" vertical="center"/>
    </xf>
    <xf numFmtId="0" fontId="23" fillId="0" borderId="50" xfId="4" applyFont="1" applyFill="1" applyBorder="1" applyAlignment="1">
      <alignment horizontal="center" vertical="center"/>
    </xf>
    <xf numFmtId="0" fontId="23" fillId="0" borderId="57" xfId="4" applyFont="1" applyFill="1" applyBorder="1" applyAlignment="1">
      <alignment horizontal="center" vertical="center"/>
    </xf>
    <xf numFmtId="0" fontId="23" fillId="0" borderId="51" xfId="4" applyFont="1" applyFill="1" applyBorder="1" applyAlignment="1">
      <alignment horizontal="center" vertical="center"/>
    </xf>
    <xf numFmtId="0" fontId="10" fillId="0" borderId="0" xfId="4" applyFont="1" applyFill="1" applyBorder="1" applyAlignment="1">
      <alignment horizontal="right" vertical="center"/>
    </xf>
    <xf numFmtId="0" fontId="23" fillId="0" borderId="63" xfId="6" applyFont="1" applyFill="1" applyBorder="1" applyAlignment="1">
      <alignment horizontal="center" vertical="center" wrapText="1"/>
    </xf>
    <xf numFmtId="0" fontId="5" fillId="0" borderId="51" xfId="4" applyFont="1" applyFill="1" applyBorder="1" applyAlignment="1">
      <alignment horizontal="center" vertical="center" wrapText="1"/>
    </xf>
    <xf numFmtId="0" fontId="5" fillId="0" borderId="62" xfId="4" applyFont="1" applyFill="1" applyBorder="1" applyAlignment="1">
      <alignment horizontal="center" vertical="center" wrapText="1"/>
    </xf>
    <xf numFmtId="0" fontId="23" fillId="0" borderId="3" xfId="6" applyFont="1" applyFill="1" applyBorder="1" applyAlignment="1">
      <alignment horizontal="center" vertical="center" wrapText="1"/>
    </xf>
    <xf numFmtId="0" fontId="5" fillId="0" borderId="11" xfId="4" applyFont="1" applyFill="1" applyBorder="1" applyAlignment="1">
      <alignment vertical="center" wrapText="1"/>
    </xf>
    <xf numFmtId="0" fontId="23" fillId="0" borderId="2" xfId="6" applyFont="1" applyFill="1" applyBorder="1" applyAlignment="1">
      <alignment horizontal="center" vertical="center" wrapText="1"/>
    </xf>
    <xf numFmtId="0" fontId="5" fillId="0" borderId="9" xfId="4" applyFont="1" applyFill="1" applyBorder="1" applyAlignment="1">
      <alignment vertical="center" wrapText="1"/>
    </xf>
    <xf numFmtId="0" fontId="23" fillId="0" borderId="40" xfId="6" applyFont="1" applyFill="1" applyBorder="1" applyAlignment="1">
      <alignment horizontal="center" vertical="center" wrapText="1"/>
    </xf>
    <xf numFmtId="0" fontId="5" fillId="0" borderId="41" xfId="4" applyFont="1" applyFill="1" applyBorder="1" applyAlignment="1">
      <alignment vertical="center" wrapText="1"/>
    </xf>
    <xf numFmtId="0" fontId="23" fillId="0" borderId="35" xfId="6" applyFont="1" applyFill="1" applyBorder="1" applyAlignment="1">
      <alignment horizontal="center" vertical="center"/>
    </xf>
    <xf numFmtId="0" fontId="23" fillId="0" borderId="36" xfId="6" applyFont="1" applyFill="1" applyBorder="1" applyAlignment="1">
      <alignment horizontal="center" vertical="center"/>
    </xf>
    <xf numFmtId="0" fontId="23" fillId="0" borderId="37" xfId="6" applyFont="1" applyFill="1" applyBorder="1" applyAlignment="1">
      <alignment horizontal="center" vertical="center"/>
    </xf>
    <xf numFmtId="0" fontId="23" fillId="0" borderId="31" xfId="6" applyFont="1" applyFill="1" applyBorder="1" applyAlignment="1">
      <alignment horizontal="right" vertical="center"/>
    </xf>
    <xf numFmtId="176" fontId="11" fillId="0" borderId="3" xfId="6" applyNumberFormat="1" applyFont="1" applyFill="1" applyBorder="1" applyAlignment="1">
      <alignment vertical="center"/>
    </xf>
    <xf numFmtId="176" fontId="11" fillId="0" borderId="61" xfId="6" applyNumberFormat="1" applyFont="1" applyFill="1" applyBorder="1" applyAlignment="1">
      <alignment horizontal="right" vertical="center"/>
    </xf>
    <xf numFmtId="0" fontId="5" fillId="0" borderId="4" xfId="4" applyFont="1" applyFill="1" applyBorder="1" applyAlignment="1">
      <alignment vertical="center" wrapText="1"/>
    </xf>
    <xf numFmtId="0" fontId="5" fillId="0" borderId="2" xfId="4" applyFont="1" applyFill="1" applyBorder="1" applyAlignment="1">
      <alignment vertical="center" wrapText="1"/>
    </xf>
    <xf numFmtId="0" fontId="5" fillId="0" borderId="0" xfId="4" applyFont="1" applyFill="1" applyBorder="1" applyAlignment="1">
      <alignment vertical="center" wrapText="1"/>
    </xf>
    <xf numFmtId="0" fontId="5" fillId="0" borderId="40" xfId="4" applyFont="1" applyFill="1" applyBorder="1" applyAlignment="1">
      <alignment vertical="center" wrapText="1"/>
    </xf>
    <xf numFmtId="0" fontId="5" fillId="0" borderId="32" xfId="4" applyFont="1" applyFill="1" applyBorder="1" applyAlignment="1">
      <alignment vertical="center" wrapText="1"/>
    </xf>
    <xf numFmtId="0" fontId="23" fillId="0" borderId="63" xfId="4" applyFont="1" applyFill="1" applyBorder="1" applyAlignment="1">
      <alignment horizontal="center" vertical="center"/>
    </xf>
    <xf numFmtId="0" fontId="23" fillId="0" borderId="3" xfId="4" applyFont="1" applyFill="1" applyBorder="1" applyAlignment="1">
      <alignment horizontal="center" vertical="center"/>
    </xf>
    <xf numFmtId="0" fontId="5" fillId="0" borderId="11" xfId="4" applyFont="1" applyFill="1" applyBorder="1" applyAlignment="1">
      <alignment vertical="center"/>
    </xf>
    <xf numFmtId="0" fontId="5" fillId="0" borderId="2" xfId="4" applyFont="1" applyFill="1" applyBorder="1" applyAlignment="1">
      <alignment vertical="center"/>
    </xf>
    <xf numFmtId="0" fontId="5" fillId="0" borderId="0" xfId="4" applyFont="1" applyFill="1" applyBorder="1" applyAlignment="1">
      <alignment vertical="center"/>
    </xf>
    <xf numFmtId="0" fontId="5" fillId="0" borderId="9" xfId="4" applyFont="1" applyFill="1" applyBorder="1" applyAlignment="1">
      <alignment vertical="center"/>
    </xf>
    <xf numFmtId="0" fontId="5" fillId="0" borderId="40" xfId="4" applyFont="1" applyFill="1" applyBorder="1" applyAlignment="1">
      <alignment vertical="center"/>
    </xf>
    <xf numFmtId="0" fontId="5" fillId="0" borderId="32" xfId="4" applyFont="1" applyFill="1" applyBorder="1" applyAlignment="1">
      <alignment vertical="center"/>
    </xf>
    <xf numFmtId="0" fontId="5" fillId="0" borderId="41" xfId="4" applyFont="1" applyFill="1" applyBorder="1" applyAlignment="1">
      <alignment vertical="center"/>
    </xf>
    <xf numFmtId="0" fontId="23" fillId="0" borderId="50" xfId="6" applyFont="1" applyFill="1" applyBorder="1" applyAlignment="1">
      <alignment horizontal="center" vertical="center"/>
    </xf>
    <xf numFmtId="0" fontId="23" fillId="0" borderId="51" xfId="6" applyFont="1" applyFill="1" applyBorder="1" applyAlignment="1">
      <alignment horizontal="center" vertical="center"/>
    </xf>
    <xf numFmtId="0" fontId="23" fillId="0" borderId="12" xfId="6" applyFont="1" applyFill="1" applyBorder="1" applyAlignment="1">
      <alignment horizontal="center" vertical="center"/>
    </xf>
    <xf numFmtId="0" fontId="23" fillId="0" borderId="8" xfId="6" applyFont="1" applyFill="1" applyBorder="1" applyAlignment="1">
      <alignment horizontal="center" vertical="center"/>
    </xf>
    <xf numFmtId="0" fontId="23" fillId="0" borderId="17" xfId="6" applyFont="1" applyFill="1" applyBorder="1" applyAlignment="1">
      <alignment horizontal="center" vertical="center"/>
    </xf>
    <xf numFmtId="181" fontId="11" fillId="0" borderId="2" xfId="6" applyNumberFormat="1" applyFont="1" applyFill="1" applyBorder="1" applyAlignment="1">
      <alignment horizontal="right" vertical="center"/>
    </xf>
    <xf numFmtId="176" fontId="9" fillId="0" borderId="116" xfId="6" applyNumberFormat="1" applyFont="1" applyFill="1" applyBorder="1" applyAlignment="1">
      <alignment horizontal="right" vertical="center"/>
    </xf>
    <xf numFmtId="0" fontId="22" fillId="0" borderId="101" xfId="4" applyFont="1" applyFill="1" applyBorder="1" applyAlignment="1">
      <alignment horizontal="right" vertical="center"/>
    </xf>
    <xf numFmtId="176" fontId="11" fillId="0" borderId="0" xfId="4" applyNumberFormat="1" applyFont="1" applyFill="1" applyBorder="1" applyAlignment="1">
      <alignment vertical="center"/>
    </xf>
    <xf numFmtId="176" fontId="11" fillId="0" borderId="64" xfId="6" applyNumberFormat="1" applyFont="1" applyFill="1" applyBorder="1" applyAlignment="1">
      <alignment horizontal="right" vertical="center"/>
    </xf>
    <xf numFmtId="176" fontId="11" fillId="0" borderId="2" xfId="6" applyNumberFormat="1" applyFont="1" applyFill="1" applyBorder="1" applyAlignment="1">
      <alignment horizontal="right" vertical="center"/>
    </xf>
    <xf numFmtId="176" fontId="11" fillId="0" borderId="50" xfId="4" applyNumberFormat="1" applyFont="1" applyFill="1" applyBorder="1" applyAlignment="1">
      <alignment vertical="center"/>
    </xf>
    <xf numFmtId="181" fontId="11" fillId="0" borderId="4" xfId="4" applyNumberFormat="1" applyFont="1" applyFill="1" applyBorder="1" applyAlignment="1">
      <alignment vertical="center"/>
    </xf>
    <xf numFmtId="176" fontId="11" fillId="0" borderId="3" xfId="6" applyNumberFormat="1" applyFont="1" applyFill="1" applyBorder="1" applyAlignment="1">
      <alignment horizontal="right" vertical="center"/>
    </xf>
    <xf numFmtId="176" fontId="11" fillId="0" borderId="64" xfId="4" applyNumberFormat="1" applyFont="1" applyFill="1" applyBorder="1" applyAlignment="1">
      <alignment horizontal="right" vertical="center"/>
    </xf>
    <xf numFmtId="0" fontId="11" fillId="0" borderId="0" xfId="4" applyFont="1" applyFill="1" applyAlignment="1">
      <alignment horizontal="center" vertical="center" shrinkToFit="1"/>
    </xf>
    <xf numFmtId="38" fontId="11" fillId="0" borderId="113" xfId="2" applyFont="1" applyFill="1" applyBorder="1" applyAlignment="1">
      <alignment vertical="center"/>
    </xf>
    <xf numFmtId="38" fontId="10" fillId="0" borderId="112" xfId="2" applyFont="1" applyFill="1" applyBorder="1" applyAlignment="1">
      <alignment vertical="center"/>
    </xf>
    <xf numFmtId="176" fontId="9" fillId="0" borderId="101" xfId="6" applyNumberFormat="1" applyFont="1" applyFill="1" applyBorder="1" applyAlignment="1">
      <alignment horizontal="right" vertical="center"/>
    </xf>
    <xf numFmtId="0" fontId="11" fillId="2" borderId="0" xfId="4" applyFont="1" applyFill="1" applyAlignment="1">
      <alignment horizontal="center" vertical="center"/>
    </xf>
    <xf numFmtId="0" fontId="11" fillId="2" borderId="0" xfId="4" applyFont="1" applyFill="1" applyAlignment="1">
      <alignment horizontal="center"/>
    </xf>
  </cellXfs>
  <cellStyles count="16">
    <cellStyle name="パーセント 2" xfId="1"/>
    <cellStyle name="パーセント 2 2" xfId="10"/>
    <cellStyle name="ハイパーリンク" xfId="14" builtinId="8"/>
    <cellStyle name="桁区切り" xfId="2" builtinId="6"/>
    <cellStyle name="桁区切り 2" xfId="3"/>
    <cellStyle name="桁区切り 2 2" xfId="7"/>
    <cellStyle name="桁区切り 3" xfId="8"/>
    <cellStyle name="桁区切り 4" xfId="12"/>
    <cellStyle name="標準" xfId="0" builtinId="0"/>
    <cellStyle name="標準 2" xfId="4"/>
    <cellStyle name="標準 2 2" xfId="5"/>
    <cellStyle name="標準 3" xfId="9"/>
    <cellStyle name="標準 4" xfId="11"/>
    <cellStyle name="標準 5" xfId="13"/>
    <cellStyle name="標準 5 2" xfId="15"/>
    <cellStyle name="標準_9(2)(3)人口増加率"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0</xdr:colOff>
      <xdr:row>1</xdr:row>
      <xdr:rowOff>0</xdr:rowOff>
    </xdr:from>
    <xdr:ext cx="76200" cy="171450"/>
    <xdr:sp macro="" textlink="">
      <xdr:nvSpPr>
        <xdr:cNvPr id="2" name="Text Box 1"/>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3" name="Text Box 2"/>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4" name="Text Box 3"/>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5" name="Text Box 6"/>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6" name="Text Box 1"/>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7" name="Text Box 2"/>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8" name="Text Box 3"/>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9" name="Text Box 6"/>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106680</xdr:rowOff>
    </xdr:from>
    <xdr:to>
      <xdr:col>9</xdr:col>
      <xdr:colOff>326427</xdr:colOff>
      <xdr:row>48</xdr:row>
      <xdr:rowOff>144780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17720"/>
          <a:ext cx="5850927" cy="5402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91"/>
  <sheetViews>
    <sheetView view="pageBreakPreview" zoomScale="90" zoomScaleNormal="100" zoomScaleSheetLayoutView="90" workbookViewId="0">
      <selection activeCell="P18" sqref="P18"/>
    </sheetView>
  </sheetViews>
  <sheetFormatPr defaultColWidth="8.125" defaultRowHeight="13.5"/>
  <cols>
    <col min="1" max="1" width="2.25" style="27" customWidth="1"/>
    <col min="2" max="2" width="14.375" style="27" customWidth="1"/>
    <col min="3" max="6" width="16.125" style="27" customWidth="1"/>
    <col min="7" max="7" width="10.75" style="27" customWidth="1"/>
    <col min="8" max="21" width="8.125" style="27"/>
    <col min="22" max="16384" width="8.125" style="1"/>
  </cols>
  <sheetData>
    <row r="1" spans="1:21">
      <c r="A1" s="1"/>
      <c r="B1" s="1"/>
      <c r="C1" s="1"/>
      <c r="D1" s="1"/>
      <c r="E1" s="1"/>
      <c r="F1" s="1"/>
    </row>
    <row r="2" spans="1:21" s="2" customFormat="1" ht="27" customHeight="1">
      <c r="A2" s="51" t="s">
        <v>31</v>
      </c>
      <c r="F2" s="52"/>
      <c r="G2" s="26"/>
      <c r="H2" s="26"/>
      <c r="I2" s="26"/>
      <c r="J2" s="26"/>
      <c r="K2" s="26"/>
      <c r="L2" s="26"/>
      <c r="M2" s="26"/>
      <c r="N2" s="26"/>
      <c r="O2" s="26"/>
      <c r="P2" s="26"/>
      <c r="Q2" s="26"/>
      <c r="R2" s="26"/>
      <c r="S2" s="26"/>
      <c r="T2" s="26"/>
      <c r="U2" s="26"/>
    </row>
    <row r="3" spans="1:21" s="2" customFormat="1" ht="18.75" customHeight="1">
      <c r="A3" s="53" t="s">
        <v>30</v>
      </c>
      <c r="G3" s="26"/>
      <c r="H3" s="26"/>
      <c r="I3" s="26"/>
      <c r="J3" s="26"/>
      <c r="K3" s="26"/>
      <c r="L3" s="26"/>
      <c r="M3" s="26"/>
      <c r="N3" s="26"/>
      <c r="O3" s="26"/>
      <c r="P3" s="26"/>
      <c r="Q3" s="26"/>
      <c r="R3" s="26"/>
      <c r="S3" s="26"/>
      <c r="T3" s="26"/>
      <c r="U3" s="26"/>
    </row>
    <row r="4" spans="1:21" s="2" customFormat="1" ht="15" customHeight="1">
      <c r="B4" s="53"/>
      <c r="F4" s="50" t="s">
        <v>170</v>
      </c>
      <c r="G4" s="26"/>
      <c r="H4" s="26"/>
      <c r="I4" s="26"/>
      <c r="J4" s="26"/>
      <c r="K4" s="26"/>
      <c r="L4" s="26"/>
      <c r="M4" s="26"/>
      <c r="N4" s="26"/>
      <c r="O4" s="26"/>
      <c r="P4" s="26"/>
      <c r="Q4" s="26"/>
      <c r="R4" s="26"/>
      <c r="S4" s="26"/>
      <c r="T4" s="26"/>
      <c r="U4" s="26"/>
    </row>
    <row r="5" spans="1:21" ht="19.899999999999999" customHeight="1">
      <c r="A5" s="1"/>
      <c r="B5" s="391" t="s">
        <v>129</v>
      </c>
      <c r="C5" s="54" t="s">
        <v>29</v>
      </c>
      <c r="D5" s="55" t="s">
        <v>28</v>
      </c>
      <c r="E5" s="56" t="s">
        <v>27</v>
      </c>
      <c r="F5" s="57" t="s">
        <v>26</v>
      </c>
      <c r="G5" s="341" t="s">
        <v>155</v>
      </c>
    </row>
    <row r="6" spans="1:21" ht="19.899999999999999" customHeight="1">
      <c r="A6" s="1"/>
      <c r="B6" s="392"/>
      <c r="C6" s="58" t="s">
        <v>25</v>
      </c>
      <c r="D6" s="59" t="s">
        <v>24</v>
      </c>
      <c r="E6" s="60" t="s">
        <v>23</v>
      </c>
      <c r="F6" s="58" t="s">
        <v>131</v>
      </c>
      <c r="G6" s="341" t="s">
        <v>156</v>
      </c>
    </row>
    <row r="7" spans="1:21" ht="33.75" customHeight="1">
      <c r="A7" s="1"/>
      <c r="B7" s="57" t="s">
        <v>0</v>
      </c>
      <c r="C7" s="61">
        <v>185501</v>
      </c>
      <c r="D7" s="62">
        <v>85728</v>
      </c>
      <c r="E7" s="63">
        <v>2.16</v>
      </c>
      <c r="F7" s="64">
        <v>1633</v>
      </c>
      <c r="G7" s="341">
        <v>113.6</v>
      </c>
    </row>
    <row r="8" spans="1:21" ht="33.75" customHeight="1">
      <c r="A8" s="1"/>
      <c r="B8" s="65" t="s">
        <v>4</v>
      </c>
      <c r="C8" s="66">
        <v>39180</v>
      </c>
      <c r="D8" s="67">
        <v>16695</v>
      </c>
      <c r="E8" s="68">
        <v>2.35</v>
      </c>
      <c r="F8" s="64">
        <v>508</v>
      </c>
      <c r="G8" s="341">
        <v>77.12</v>
      </c>
    </row>
    <row r="9" spans="1:21" ht="33.75" customHeight="1">
      <c r="A9" s="1"/>
      <c r="B9" s="69" t="s">
        <v>7</v>
      </c>
      <c r="C9" s="70">
        <v>8888</v>
      </c>
      <c r="D9" s="71">
        <v>3499</v>
      </c>
      <c r="E9" s="72">
        <v>2.54</v>
      </c>
      <c r="F9" s="73">
        <v>445</v>
      </c>
      <c r="G9" s="341">
        <v>19.989999999999998</v>
      </c>
    </row>
    <row r="10" spans="1:21" ht="33.75" customHeight="1">
      <c r="A10" s="1"/>
      <c r="B10" s="69" t="s">
        <v>8</v>
      </c>
      <c r="C10" s="74">
        <v>17283</v>
      </c>
      <c r="D10" s="75">
        <v>7195</v>
      </c>
      <c r="E10" s="76">
        <v>2.4</v>
      </c>
      <c r="F10" s="77">
        <v>1202</v>
      </c>
      <c r="G10" s="341">
        <v>14.38</v>
      </c>
    </row>
    <row r="11" spans="1:21" ht="33.75" customHeight="1">
      <c r="A11" s="1"/>
      <c r="B11" s="69" t="s">
        <v>9</v>
      </c>
      <c r="C11" s="74">
        <v>10259</v>
      </c>
      <c r="D11" s="75">
        <v>4556</v>
      </c>
      <c r="E11" s="76">
        <v>2.25</v>
      </c>
      <c r="F11" s="77">
        <v>272</v>
      </c>
      <c r="G11" s="341">
        <v>37.75</v>
      </c>
    </row>
    <row r="12" spans="1:21" ht="33.75" customHeight="1">
      <c r="A12" s="1"/>
      <c r="B12" s="69" t="s">
        <v>10</v>
      </c>
      <c r="C12" s="74">
        <v>8997</v>
      </c>
      <c r="D12" s="75">
        <v>3936</v>
      </c>
      <c r="E12" s="76">
        <v>2.29</v>
      </c>
      <c r="F12" s="77">
        <v>40</v>
      </c>
      <c r="G12" s="341">
        <v>224.61</v>
      </c>
    </row>
    <row r="13" spans="1:21" ht="33.75" customHeight="1">
      <c r="A13" s="1"/>
      <c r="B13" s="78" t="s">
        <v>11</v>
      </c>
      <c r="C13" s="79">
        <v>18751</v>
      </c>
      <c r="D13" s="80">
        <v>7463</v>
      </c>
      <c r="E13" s="81">
        <v>2.5099999999999998</v>
      </c>
      <c r="F13" s="82">
        <v>2863</v>
      </c>
      <c r="G13" s="341">
        <v>6.55</v>
      </c>
    </row>
    <row r="14" spans="1:21" ht="33.75" customHeight="1">
      <c r="A14" s="1"/>
      <c r="B14" s="65" t="s">
        <v>22</v>
      </c>
      <c r="C14" s="66">
        <f>SUM(C9:C13)</f>
        <v>64178</v>
      </c>
      <c r="D14" s="66">
        <f>SUM(D9:D13)</f>
        <v>26649</v>
      </c>
      <c r="E14" s="68">
        <v>2.41</v>
      </c>
      <c r="F14" s="64">
        <v>212</v>
      </c>
      <c r="G14" s="341">
        <v>303.27999999999997</v>
      </c>
    </row>
    <row r="15" spans="1:21" ht="33.75" customHeight="1">
      <c r="A15" s="1"/>
      <c r="B15" s="69" t="s">
        <v>5</v>
      </c>
      <c r="C15" s="83">
        <v>10851</v>
      </c>
      <c r="D15" s="71">
        <v>6516</v>
      </c>
      <c r="E15" s="72">
        <v>1.67</v>
      </c>
      <c r="F15" s="73">
        <v>117</v>
      </c>
      <c r="G15" s="341">
        <v>92.86</v>
      </c>
    </row>
    <row r="16" spans="1:21" ht="33.75" customHeight="1">
      <c r="A16" s="1"/>
      <c r="B16" s="84" t="s">
        <v>6</v>
      </c>
      <c r="C16" s="74">
        <v>6122</v>
      </c>
      <c r="D16" s="75">
        <v>2885</v>
      </c>
      <c r="E16" s="76">
        <v>2.12</v>
      </c>
      <c r="F16" s="77">
        <v>868</v>
      </c>
      <c r="G16" s="341">
        <v>7.05</v>
      </c>
    </row>
    <row r="17" spans="1:7" ht="33.75" customHeight="1">
      <c r="A17" s="1"/>
      <c r="B17" s="85" t="s">
        <v>1</v>
      </c>
      <c r="C17" s="83">
        <v>22027</v>
      </c>
      <c r="D17" s="86">
        <v>10780</v>
      </c>
      <c r="E17" s="87">
        <v>2.04</v>
      </c>
      <c r="F17" s="82">
        <v>538</v>
      </c>
      <c r="G17" s="341">
        <v>40.97</v>
      </c>
    </row>
    <row r="18" spans="1:7" ht="33.75" customHeight="1" thickBot="1">
      <c r="A18" s="1"/>
      <c r="B18" s="88" t="s">
        <v>21</v>
      </c>
      <c r="C18" s="89">
        <f>SUM(C15:C17)</f>
        <v>39000</v>
      </c>
      <c r="D18" s="90">
        <f>SUM(D15:D17)</f>
        <v>20181</v>
      </c>
      <c r="E18" s="91">
        <v>1.93</v>
      </c>
      <c r="F18" s="89">
        <v>277</v>
      </c>
      <c r="G18" s="341">
        <v>140.87</v>
      </c>
    </row>
    <row r="19" spans="1:7" ht="40.5" customHeight="1" thickBot="1">
      <c r="A19" s="1"/>
      <c r="B19" s="92" t="s">
        <v>20</v>
      </c>
      <c r="C19" s="93">
        <f>SUM(C7:C8,C14,C18)</f>
        <v>327859</v>
      </c>
      <c r="D19" s="93">
        <f>SUM(D7:D8,D14,D18)</f>
        <v>149253</v>
      </c>
      <c r="E19" s="94">
        <f>C19/D19</f>
        <v>2.1966660636637121</v>
      </c>
      <c r="F19" s="95">
        <f>C19/G19</f>
        <v>516.41910942397658</v>
      </c>
      <c r="G19" s="341">
        <f>G7+G8+G14+G18</f>
        <v>634.87</v>
      </c>
    </row>
    <row r="20" spans="1:7" ht="41.25" customHeight="1" thickTop="1">
      <c r="A20" s="1"/>
      <c r="B20" s="96" t="s">
        <v>19</v>
      </c>
      <c r="C20" s="97">
        <v>9211259</v>
      </c>
      <c r="D20" s="98">
        <v>4400666</v>
      </c>
      <c r="E20" s="99">
        <v>2.09</v>
      </c>
      <c r="F20" s="100">
        <v>3812</v>
      </c>
      <c r="G20" s="341">
        <v>2416.3200000000002</v>
      </c>
    </row>
    <row r="21" spans="1:7" ht="15" customHeight="1">
      <c r="A21" s="1"/>
      <c r="B21" s="48"/>
      <c r="C21" s="49" t="s">
        <v>132</v>
      </c>
      <c r="D21" s="1"/>
      <c r="E21" s="1"/>
      <c r="F21" s="50" t="s">
        <v>133</v>
      </c>
    </row>
    <row r="22" spans="1:7" ht="6.6" customHeight="1">
      <c r="A22" s="1"/>
      <c r="B22" s="48"/>
      <c r="C22" s="49"/>
      <c r="D22" s="1"/>
      <c r="E22" s="1"/>
      <c r="F22" s="50"/>
    </row>
    <row r="23" spans="1:7" ht="15" customHeight="1">
      <c r="A23" s="1"/>
      <c r="B23" s="48" t="s">
        <v>171</v>
      </c>
      <c r="C23" s="49"/>
      <c r="D23" s="1"/>
      <c r="E23" s="1"/>
      <c r="F23" s="50"/>
    </row>
    <row r="24" spans="1:7" ht="15" customHeight="1">
      <c r="A24" s="1"/>
      <c r="B24" s="48" t="s">
        <v>164</v>
      </c>
      <c r="C24" s="1"/>
      <c r="D24" s="1"/>
      <c r="E24" s="1"/>
      <c r="F24" s="1"/>
    </row>
    <row r="25" spans="1:7">
      <c r="A25" s="1"/>
    </row>
    <row r="26" spans="1:7">
      <c r="A26" s="1"/>
    </row>
    <row r="27" spans="1:7">
      <c r="A27" s="1"/>
    </row>
    <row r="28" spans="1:7">
      <c r="A28" s="1"/>
    </row>
    <row r="29" spans="1:7">
      <c r="A29" s="1"/>
    </row>
    <row r="30" spans="1:7">
      <c r="A30" s="1"/>
    </row>
    <row r="31" spans="1:7">
      <c r="A31" s="1"/>
    </row>
    <row r="32" spans="1:7">
      <c r="A32" s="1"/>
    </row>
    <row r="33" spans="1:1">
      <c r="A33" s="1"/>
    </row>
    <row r="89" spans="3:7" ht="13.15" customHeight="1">
      <c r="C89" s="393" t="s">
        <v>145</v>
      </c>
      <c r="D89" s="393"/>
      <c r="E89" s="393"/>
      <c r="F89" s="393"/>
      <c r="G89" s="27" t="s">
        <v>140</v>
      </c>
    </row>
    <row r="90" spans="3:7" ht="12" customHeight="1">
      <c r="C90" s="393" t="s">
        <v>50</v>
      </c>
      <c r="D90" s="393"/>
      <c r="E90" s="393"/>
      <c r="F90" s="393"/>
      <c r="G90" s="27" t="s">
        <v>143</v>
      </c>
    </row>
    <row r="91" spans="3:7">
      <c r="C91" s="27" t="s">
        <v>144</v>
      </c>
    </row>
  </sheetData>
  <mergeCells count="3">
    <mergeCell ref="B5:B6"/>
    <mergeCell ref="C89:F89"/>
    <mergeCell ref="C90:F90"/>
  </mergeCells>
  <phoneticPr fontId="6"/>
  <pageMargins left="0.74803149606299213" right="0.78740157480314965" top="0.59055118110236227" bottom="0.59055118110236227" header="0.51181102362204722" footer="0.19685039370078741"/>
  <pageSetup paperSize="9" firstPageNumber="14" fitToHeight="0" orientation="portrait" blackAndWhite="1" useFirstPageNumber="1" r:id="rId1"/>
  <headerFooter scaleWithDoc="0" alignWithMargins="0">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X91"/>
  <sheetViews>
    <sheetView view="pageBreakPreview" zoomScaleNormal="110" zoomScaleSheetLayoutView="100" workbookViewId="0">
      <selection activeCell="P18" sqref="P18"/>
    </sheetView>
  </sheetViews>
  <sheetFormatPr defaultColWidth="8.125" defaultRowHeight="12.75"/>
  <cols>
    <col min="1" max="1" width="2.25" style="3" customWidth="1"/>
    <col min="2" max="3" width="6.25" style="3" customWidth="1"/>
    <col min="4" max="4" width="11.25" style="5" customWidth="1"/>
    <col min="5" max="8" width="10.875" style="3" customWidth="1"/>
    <col min="9" max="11" width="7.125" style="3" customWidth="1"/>
    <col min="12" max="24" width="8.125" style="16"/>
    <col min="25" max="16384" width="8.125" style="3"/>
  </cols>
  <sheetData>
    <row r="1" spans="1:24" ht="13.5" customHeight="1">
      <c r="D1" s="46"/>
    </row>
    <row r="2" spans="1:24" ht="18.75" customHeight="1">
      <c r="A2" s="101" t="s">
        <v>49</v>
      </c>
      <c r="D2" s="46"/>
    </row>
    <row r="3" spans="1:24" ht="15" customHeight="1">
      <c r="D3" s="46"/>
      <c r="K3" s="50" t="s">
        <v>165</v>
      </c>
    </row>
    <row r="4" spans="1:24" ht="18.75" customHeight="1">
      <c r="B4" s="420" t="s">
        <v>127</v>
      </c>
      <c r="C4" s="421"/>
      <c r="D4" s="400" t="s">
        <v>48</v>
      </c>
      <c r="E4" s="416"/>
      <c r="F4" s="416"/>
      <c r="G4" s="416"/>
      <c r="H4" s="401"/>
      <c r="I4" s="394" t="s">
        <v>47</v>
      </c>
      <c r="J4" s="404"/>
      <c r="K4" s="395"/>
    </row>
    <row r="5" spans="1:24" ht="30" customHeight="1">
      <c r="B5" s="422"/>
      <c r="C5" s="423"/>
      <c r="D5" s="405" t="s">
        <v>46</v>
      </c>
      <c r="E5" s="411" t="s">
        <v>45</v>
      </c>
      <c r="F5" s="407" t="s">
        <v>158</v>
      </c>
      <c r="G5" s="407" t="s">
        <v>44</v>
      </c>
      <c r="H5" s="409" t="s">
        <v>43</v>
      </c>
      <c r="I5" s="414" t="s">
        <v>42</v>
      </c>
      <c r="J5" s="417" t="s">
        <v>41</v>
      </c>
      <c r="K5" s="402" t="s">
        <v>40</v>
      </c>
    </row>
    <row r="6" spans="1:24" ht="36" customHeight="1">
      <c r="B6" s="424"/>
      <c r="C6" s="425"/>
      <c r="D6" s="406"/>
      <c r="E6" s="412"/>
      <c r="F6" s="408"/>
      <c r="G6" s="408"/>
      <c r="H6" s="410"/>
      <c r="I6" s="415"/>
      <c r="J6" s="418"/>
      <c r="K6" s="403"/>
    </row>
    <row r="7" spans="1:24" s="7" customFormat="1" ht="11.45" customHeight="1">
      <c r="A7" s="9"/>
      <c r="B7" s="400" t="s">
        <v>39</v>
      </c>
      <c r="C7" s="401"/>
      <c r="D7" s="102" t="s">
        <v>38</v>
      </c>
      <c r="E7" s="103" t="s">
        <v>38</v>
      </c>
      <c r="F7" s="104" t="s">
        <v>38</v>
      </c>
      <c r="G7" s="104" t="s">
        <v>38</v>
      </c>
      <c r="H7" s="105" t="s">
        <v>163</v>
      </c>
      <c r="I7" s="103" t="s">
        <v>37</v>
      </c>
      <c r="J7" s="104" t="s">
        <v>37</v>
      </c>
      <c r="K7" s="105" t="s">
        <v>37</v>
      </c>
      <c r="L7" s="19"/>
      <c r="M7" s="20"/>
      <c r="N7" s="20"/>
      <c r="O7" s="20"/>
      <c r="P7" s="20"/>
      <c r="Q7" s="20"/>
      <c r="R7" s="20"/>
      <c r="S7" s="20"/>
      <c r="T7" s="20"/>
      <c r="U7" s="20"/>
      <c r="V7" s="20"/>
      <c r="W7" s="20"/>
      <c r="X7" s="20"/>
    </row>
    <row r="8" spans="1:24" ht="27" customHeight="1">
      <c r="B8" s="426"/>
      <c r="C8" s="427"/>
      <c r="D8" s="106">
        <v>186326</v>
      </c>
      <c r="E8" s="107">
        <v>19320</v>
      </c>
      <c r="F8" s="108">
        <v>106702</v>
      </c>
      <c r="G8" s="108">
        <v>57075</v>
      </c>
      <c r="H8" s="109">
        <f>D8-(E8+F8+G8)</f>
        <v>3229</v>
      </c>
      <c r="I8" s="110">
        <f>E8/(E8+F8+G8)*100</f>
        <v>10.551784027045773</v>
      </c>
      <c r="J8" s="111">
        <f>F8/(F8+G8+E8)*100</f>
        <v>58.276214247093073</v>
      </c>
      <c r="K8" s="112">
        <f>G8/(G8+E8+F8)*100</f>
        <v>31.172001725861154</v>
      </c>
    </row>
    <row r="9" spans="1:24" ht="36" customHeight="1">
      <c r="B9" s="394" t="s">
        <v>32</v>
      </c>
      <c r="C9" s="395"/>
      <c r="D9" s="106">
        <v>39748</v>
      </c>
      <c r="E9" s="113">
        <v>3906</v>
      </c>
      <c r="F9" s="114">
        <v>21965</v>
      </c>
      <c r="G9" s="114">
        <v>13479</v>
      </c>
      <c r="H9" s="115">
        <f t="shared" ref="H9:H21" si="0">D9-(E9+F9+G9)</f>
        <v>398</v>
      </c>
      <c r="I9" s="116">
        <f t="shared" ref="I9:I21" si="1">E9/(E9+F9+G9)*100</f>
        <v>9.9263024142312588</v>
      </c>
      <c r="J9" s="117">
        <f t="shared" ref="J9:J21" si="2">F9/(F9+G9+E9)*100</f>
        <v>55.819567979669628</v>
      </c>
      <c r="K9" s="118">
        <f t="shared" ref="K9:K21" si="3">G9/(G9+E9+F9)*100</f>
        <v>34.254129606099113</v>
      </c>
    </row>
    <row r="10" spans="1:24" ht="36" customHeight="1">
      <c r="B10" s="400" t="s">
        <v>75</v>
      </c>
      <c r="C10" s="401"/>
      <c r="D10" s="119">
        <v>8933</v>
      </c>
      <c r="E10" s="120">
        <v>707</v>
      </c>
      <c r="F10" s="121">
        <v>4603</v>
      </c>
      <c r="G10" s="121">
        <v>3302</v>
      </c>
      <c r="H10" s="122">
        <f t="shared" si="0"/>
        <v>321</v>
      </c>
      <c r="I10" s="123">
        <f t="shared" si="1"/>
        <v>8.2094751509521604</v>
      </c>
      <c r="J10" s="124">
        <f t="shared" si="2"/>
        <v>53.4486762656758</v>
      </c>
      <c r="K10" s="125">
        <f t="shared" si="3"/>
        <v>38.341848583372041</v>
      </c>
    </row>
    <row r="11" spans="1:24" ht="36" customHeight="1">
      <c r="B11" s="398" t="s">
        <v>74</v>
      </c>
      <c r="C11" s="399"/>
      <c r="D11" s="126">
        <v>17317</v>
      </c>
      <c r="E11" s="127">
        <v>1961</v>
      </c>
      <c r="F11" s="128">
        <v>10184</v>
      </c>
      <c r="G11" s="128">
        <v>5057</v>
      </c>
      <c r="H11" s="129">
        <f t="shared" si="0"/>
        <v>115</v>
      </c>
      <c r="I11" s="116">
        <f t="shared" si="1"/>
        <v>11.399837228229275</v>
      </c>
      <c r="J11" s="117">
        <f t="shared" si="2"/>
        <v>59.202418323450757</v>
      </c>
      <c r="K11" s="118">
        <f t="shared" si="3"/>
        <v>29.397744448319962</v>
      </c>
    </row>
    <row r="12" spans="1:24" ht="36" customHeight="1">
      <c r="B12" s="398" t="s">
        <v>73</v>
      </c>
      <c r="C12" s="399"/>
      <c r="D12" s="126">
        <v>10324</v>
      </c>
      <c r="E12" s="127">
        <v>959</v>
      </c>
      <c r="F12" s="128">
        <v>5631</v>
      </c>
      <c r="G12" s="128">
        <v>3611</v>
      </c>
      <c r="H12" s="129">
        <f t="shared" si="0"/>
        <v>123</v>
      </c>
      <c r="I12" s="130">
        <f t="shared" si="1"/>
        <v>9.4010391138123719</v>
      </c>
      <c r="J12" s="131">
        <f t="shared" si="2"/>
        <v>55.200470542103716</v>
      </c>
      <c r="K12" s="132">
        <f t="shared" si="3"/>
        <v>35.398490344083918</v>
      </c>
    </row>
    <row r="13" spans="1:24" s="6" customFormat="1" ht="36" customHeight="1">
      <c r="A13" s="3"/>
      <c r="B13" s="398" t="s">
        <v>72</v>
      </c>
      <c r="C13" s="399"/>
      <c r="D13" s="126">
        <v>9208</v>
      </c>
      <c r="E13" s="127">
        <v>739</v>
      </c>
      <c r="F13" s="128">
        <v>4569</v>
      </c>
      <c r="G13" s="128">
        <v>3873</v>
      </c>
      <c r="H13" s="129">
        <f t="shared" si="0"/>
        <v>27</v>
      </c>
      <c r="I13" s="116">
        <f t="shared" si="1"/>
        <v>8.0492321097919621</v>
      </c>
      <c r="J13" s="117">
        <f t="shared" si="2"/>
        <v>49.765820716697526</v>
      </c>
      <c r="K13" s="118">
        <f t="shared" si="3"/>
        <v>42.184947173510508</v>
      </c>
      <c r="L13" s="16"/>
      <c r="M13" s="13"/>
      <c r="N13" s="13"/>
      <c r="O13" s="13"/>
      <c r="P13" s="13"/>
      <c r="Q13" s="13"/>
      <c r="R13" s="13"/>
      <c r="S13" s="13"/>
      <c r="T13" s="13"/>
      <c r="U13" s="13"/>
      <c r="V13" s="13"/>
      <c r="W13" s="13"/>
      <c r="X13" s="13"/>
    </row>
    <row r="14" spans="1:24" ht="36" customHeight="1">
      <c r="B14" s="426" t="s">
        <v>71</v>
      </c>
      <c r="C14" s="427"/>
      <c r="D14" s="106">
        <v>18824</v>
      </c>
      <c r="E14" s="107">
        <v>2673</v>
      </c>
      <c r="F14" s="108">
        <v>11096</v>
      </c>
      <c r="G14" s="108">
        <v>5007</v>
      </c>
      <c r="H14" s="109">
        <f t="shared" si="0"/>
        <v>48</v>
      </c>
      <c r="I14" s="133">
        <f t="shared" si="1"/>
        <v>14.236259054111633</v>
      </c>
      <c r="J14" s="134">
        <f t="shared" si="2"/>
        <v>59.096719216020453</v>
      </c>
      <c r="K14" s="135">
        <f t="shared" si="3"/>
        <v>26.667021729867919</v>
      </c>
    </row>
    <row r="15" spans="1:24" ht="36" customHeight="1">
      <c r="B15" s="394" t="s">
        <v>22</v>
      </c>
      <c r="C15" s="395"/>
      <c r="D15" s="136">
        <f>SUM(D10:D14)</f>
        <v>64606</v>
      </c>
      <c r="E15" s="113">
        <f>SUM(E10:E14)</f>
        <v>7039</v>
      </c>
      <c r="F15" s="114">
        <f>SUM(F10:F14)</f>
        <v>36083</v>
      </c>
      <c r="G15" s="114">
        <f>SUM(G10:G14)</f>
        <v>20850</v>
      </c>
      <c r="H15" s="115">
        <f t="shared" si="0"/>
        <v>634</v>
      </c>
      <c r="I15" s="137">
        <f t="shared" si="1"/>
        <v>11.003251422497343</v>
      </c>
      <c r="J15" s="138">
        <f t="shared" si="2"/>
        <v>56.404364409429128</v>
      </c>
      <c r="K15" s="139">
        <f t="shared" si="3"/>
        <v>32.592384168073536</v>
      </c>
    </row>
    <row r="16" spans="1:24" ht="36" customHeight="1">
      <c r="B16" s="400" t="s">
        <v>12</v>
      </c>
      <c r="C16" s="401"/>
      <c r="D16" s="119">
        <v>10957</v>
      </c>
      <c r="E16" s="120">
        <v>562</v>
      </c>
      <c r="F16" s="121">
        <v>5845</v>
      </c>
      <c r="G16" s="121">
        <v>4001</v>
      </c>
      <c r="H16" s="122">
        <f t="shared" si="0"/>
        <v>549</v>
      </c>
      <c r="I16" s="116">
        <f t="shared" si="1"/>
        <v>5.399692544196772</v>
      </c>
      <c r="J16" s="117">
        <f t="shared" si="2"/>
        <v>56.158724058416595</v>
      </c>
      <c r="K16" s="118">
        <f t="shared" si="3"/>
        <v>38.441583397386623</v>
      </c>
    </row>
    <row r="17" spans="2:11" ht="36" customHeight="1">
      <c r="B17" s="398" t="s">
        <v>36</v>
      </c>
      <c r="C17" s="399"/>
      <c r="D17" s="126">
        <v>6301</v>
      </c>
      <c r="E17" s="127">
        <v>397</v>
      </c>
      <c r="F17" s="128">
        <v>3003</v>
      </c>
      <c r="G17" s="128">
        <v>2896</v>
      </c>
      <c r="H17" s="129">
        <f t="shared" si="0"/>
        <v>5</v>
      </c>
      <c r="I17" s="130">
        <f t="shared" si="1"/>
        <v>6.3055908513341805</v>
      </c>
      <c r="J17" s="131">
        <f t="shared" si="2"/>
        <v>47.696950444726809</v>
      </c>
      <c r="K17" s="132">
        <f t="shared" si="3"/>
        <v>45.99745870393901</v>
      </c>
    </row>
    <row r="18" spans="2:11" ht="36" customHeight="1">
      <c r="B18" s="426" t="s">
        <v>35</v>
      </c>
      <c r="C18" s="427"/>
      <c r="D18" s="106">
        <v>22373</v>
      </c>
      <c r="E18" s="107">
        <v>1467</v>
      </c>
      <c r="F18" s="108">
        <v>10875</v>
      </c>
      <c r="G18" s="108">
        <v>9792</v>
      </c>
      <c r="H18" s="109">
        <f t="shared" si="0"/>
        <v>239</v>
      </c>
      <c r="I18" s="116">
        <f t="shared" si="1"/>
        <v>6.6278124152886964</v>
      </c>
      <c r="J18" s="117">
        <f t="shared" si="2"/>
        <v>49.132556248305775</v>
      </c>
      <c r="K18" s="118">
        <f t="shared" si="3"/>
        <v>44.23963133640553</v>
      </c>
    </row>
    <row r="19" spans="2:11" ht="36" customHeight="1" thickBot="1">
      <c r="B19" s="396" t="s">
        <v>21</v>
      </c>
      <c r="C19" s="397"/>
      <c r="D19" s="140">
        <f>SUM(D16:D18)</f>
        <v>39631</v>
      </c>
      <c r="E19" s="141">
        <f>SUM(E16:E18)</f>
        <v>2426</v>
      </c>
      <c r="F19" s="142">
        <f>SUM(F16:F18)</f>
        <v>19723</v>
      </c>
      <c r="G19" s="142">
        <f>SUM(G16:G18)</f>
        <v>16689</v>
      </c>
      <c r="H19" s="143">
        <f t="shared" si="0"/>
        <v>793</v>
      </c>
      <c r="I19" s="144">
        <f t="shared" si="1"/>
        <v>6.2464596529172463</v>
      </c>
      <c r="J19" s="145">
        <f t="shared" si="2"/>
        <v>50.782738555023435</v>
      </c>
      <c r="K19" s="146">
        <f t="shared" si="3"/>
        <v>42.970801792059319</v>
      </c>
    </row>
    <row r="20" spans="2:11" ht="40.5" customHeight="1" thickBot="1">
      <c r="B20" s="419" t="s">
        <v>34</v>
      </c>
      <c r="C20" s="419"/>
      <c r="D20" s="147">
        <v>330311</v>
      </c>
      <c r="E20" s="148">
        <v>32691</v>
      </c>
      <c r="F20" s="149">
        <v>184473</v>
      </c>
      <c r="G20" s="149">
        <v>108093</v>
      </c>
      <c r="H20" s="150">
        <f t="shared" si="0"/>
        <v>5054</v>
      </c>
      <c r="I20" s="116">
        <f t="shared" si="1"/>
        <v>10.050821350501296</v>
      </c>
      <c r="J20" s="117">
        <f t="shared" si="2"/>
        <v>56.716073750910823</v>
      </c>
      <c r="K20" s="118">
        <f t="shared" si="3"/>
        <v>33.233104898587882</v>
      </c>
    </row>
    <row r="21" spans="2:11" ht="40.5" customHeight="1" thickTop="1">
      <c r="B21" s="426" t="s">
        <v>33</v>
      </c>
      <c r="C21" s="427"/>
      <c r="D21" s="151">
        <v>9225091</v>
      </c>
      <c r="E21" s="152">
        <v>1026499</v>
      </c>
      <c r="F21" s="153">
        <v>5650052</v>
      </c>
      <c r="G21" s="153">
        <v>2334481</v>
      </c>
      <c r="H21" s="154">
        <f t="shared" si="0"/>
        <v>214059</v>
      </c>
      <c r="I21" s="155">
        <f t="shared" si="1"/>
        <v>11.391580897726254</v>
      </c>
      <c r="J21" s="156">
        <f t="shared" si="2"/>
        <v>62.701497453343855</v>
      </c>
      <c r="K21" s="157">
        <f t="shared" si="3"/>
        <v>25.906921648929888</v>
      </c>
    </row>
    <row r="22" spans="2:11" ht="16.5" customHeight="1">
      <c r="B22" s="158"/>
      <c r="C22" s="158"/>
      <c r="D22" s="158"/>
      <c r="E22" s="158"/>
      <c r="F22" s="158"/>
      <c r="G22" s="158"/>
      <c r="H22" s="159"/>
      <c r="I22" s="159"/>
      <c r="J22" s="159"/>
      <c r="K22" s="160" t="s">
        <v>160</v>
      </c>
    </row>
    <row r="23" spans="2:11" ht="24" customHeight="1">
      <c r="B23" s="49" t="s">
        <v>166</v>
      </c>
      <c r="D23" s="46"/>
    </row>
    <row r="25" spans="2:11" s="4" customFormat="1" ht="24" customHeight="1">
      <c r="C25" s="29"/>
      <c r="D25" s="30"/>
      <c r="E25" s="30"/>
      <c r="F25" s="30"/>
      <c r="G25" s="30"/>
      <c r="H25" s="30"/>
    </row>
    <row r="89" spans="3:10" ht="13.15" customHeight="1">
      <c r="C89" s="413" t="s">
        <v>145</v>
      </c>
      <c r="D89" s="413"/>
      <c r="E89" s="413"/>
      <c r="F89" s="413"/>
      <c r="G89" s="413"/>
      <c r="H89" s="413"/>
      <c r="J89" s="3" t="s">
        <v>140</v>
      </c>
    </row>
    <row r="90" spans="3:10" ht="12" customHeight="1">
      <c r="C90" s="413" t="s">
        <v>50</v>
      </c>
      <c r="D90" s="413"/>
      <c r="E90" s="413"/>
      <c r="F90" s="413"/>
      <c r="G90" s="413"/>
      <c r="H90" s="413"/>
      <c r="J90" s="3" t="s">
        <v>142</v>
      </c>
    </row>
    <row r="91" spans="3:10">
      <c r="C91" s="3" t="s">
        <v>144</v>
      </c>
    </row>
  </sheetData>
  <mergeCells count="27">
    <mergeCell ref="C89:H89"/>
    <mergeCell ref="C90:H90"/>
    <mergeCell ref="I5:I6"/>
    <mergeCell ref="D4:H4"/>
    <mergeCell ref="J5:J6"/>
    <mergeCell ref="B9:C9"/>
    <mergeCell ref="B20:C20"/>
    <mergeCell ref="B4:C6"/>
    <mergeCell ref="B7:C8"/>
    <mergeCell ref="B21:C21"/>
    <mergeCell ref="B10:C10"/>
    <mergeCell ref="B11:C11"/>
    <mergeCell ref="B17:C17"/>
    <mergeCell ref="B18:C18"/>
    <mergeCell ref="B13:C13"/>
    <mergeCell ref="B14:C14"/>
    <mergeCell ref="I4:K4"/>
    <mergeCell ref="D5:D6"/>
    <mergeCell ref="F5:F6"/>
    <mergeCell ref="G5:G6"/>
    <mergeCell ref="H5:H6"/>
    <mergeCell ref="E5:E6"/>
    <mergeCell ref="B15:C15"/>
    <mergeCell ref="B19:C19"/>
    <mergeCell ref="B12:C12"/>
    <mergeCell ref="B16:C16"/>
    <mergeCell ref="K5:K6"/>
  </mergeCells>
  <phoneticPr fontId="6"/>
  <pageMargins left="0.74803149606299213" right="0.78740157480314965" top="0.59055118110236227" bottom="0.59055118110236227" header="0.51181102362204722" footer="0.19685039370078741"/>
  <pageSetup paperSize="9" scale="96" firstPageNumber="15" fitToHeight="0" orientation="portrait" blackAndWhite="1" useFirstPageNumber="1" r:id="rId1"/>
  <headerFooter scaleWithDoc="0" alignWithMargins="0">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Y92"/>
  <sheetViews>
    <sheetView view="pageBreakPreview" topLeftCell="A34" zoomScale="115" zoomScaleNormal="100" zoomScaleSheetLayoutView="115" workbookViewId="0">
      <selection activeCell="P18" sqref="P18"/>
    </sheetView>
  </sheetViews>
  <sheetFormatPr defaultColWidth="8.125" defaultRowHeight="12.75"/>
  <cols>
    <col min="1" max="1" width="2.25" style="8" customWidth="1"/>
    <col min="2" max="2" width="3.25" style="8" customWidth="1"/>
    <col min="3" max="3" width="11.875" style="8" customWidth="1"/>
    <col min="4" max="5" width="13.125" style="8" customWidth="1"/>
    <col min="6" max="6" width="11.625" style="8" customWidth="1"/>
    <col min="7" max="7" width="1.75" style="33" customWidth="1"/>
    <col min="8" max="8" width="11.625" style="8" customWidth="1"/>
    <col min="9" max="9" width="1.75" style="33" customWidth="1"/>
    <col min="10" max="10" width="11.625" style="8" customWidth="1"/>
    <col min="11" max="11" width="1.75" style="33" customWidth="1"/>
    <col min="12" max="12" width="11.625" style="8" customWidth="1"/>
    <col min="13" max="13" width="1.75" style="33" customWidth="1"/>
    <col min="14" max="14" width="11.625" style="8" customWidth="1"/>
    <col min="15" max="16" width="1.75" style="33" customWidth="1"/>
    <col min="17" max="17" width="8.125" style="24"/>
    <col min="18" max="25" width="8.125" style="17"/>
    <col min="26" max="16384" width="8.125" style="8"/>
  </cols>
  <sheetData>
    <row r="1" spans="1:17" ht="13.5" customHeight="1"/>
    <row r="2" spans="1:17" ht="17.850000000000001" customHeight="1">
      <c r="A2" s="161" t="s">
        <v>67</v>
      </c>
      <c r="D2" s="9"/>
      <c r="E2" s="9"/>
      <c r="F2" s="9"/>
      <c r="G2" s="162"/>
      <c r="H2" s="7"/>
      <c r="I2" s="163"/>
      <c r="J2" s="7"/>
      <c r="L2" s="7"/>
      <c r="N2" s="7"/>
    </row>
    <row r="3" spans="1:17" ht="15" customHeight="1">
      <c r="C3" s="9"/>
      <c r="D3" s="9"/>
      <c r="E3" s="9"/>
      <c r="F3" s="9"/>
      <c r="G3" s="162"/>
      <c r="H3" s="7"/>
      <c r="I3" s="163"/>
      <c r="J3" s="3"/>
      <c r="K3" s="34"/>
      <c r="L3" s="3"/>
      <c r="M3" s="34"/>
      <c r="N3" s="3" t="s">
        <v>137</v>
      </c>
      <c r="O3" s="34"/>
      <c r="P3" s="34"/>
      <c r="Q3" s="31"/>
    </row>
    <row r="4" spans="1:17" ht="15" customHeight="1">
      <c r="C4" s="164" t="s">
        <v>66</v>
      </c>
      <c r="D4" s="430" t="s">
        <v>65</v>
      </c>
      <c r="E4" s="431"/>
      <c r="F4" s="342" t="s">
        <v>138</v>
      </c>
      <c r="G4" s="343"/>
      <c r="H4" s="342" t="s">
        <v>139</v>
      </c>
      <c r="I4" s="343"/>
      <c r="J4" s="342" t="s">
        <v>146</v>
      </c>
      <c r="K4" s="343"/>
      <c r="L4" s="428" t="s">
        <v>153</v>
      </c>
      <c r="M4" s="429"/>
      <c r="N4" s="428" t="s">
        <v>167</v>
      </c>
      <c r="O4" s="429"/>
      <c r="P4" s="39"/>
      <c r="Q4" s="32"/>
    </row>
    <row r="5" spans="1:17" ht="12" customHeight="1">
      <c r="C5" s="430" t="s">
        <v>2</v>
      </c>
      <c r="D5" s="433" t="s">
        <v>57</v>
      </c>
      <c r="E5" s="433"/>
      <c r="F5" s="166">
        <v>190022</v>
      </c>
      <c r="G5" s="167"/>
      <c r="H5" s="165">
        <v>188709</v>
      </c>
      <c r="I5" s="167"/>
      <c r="J5" s="165">
        <v>188025</v>
      </c>
      <c r="K5" s="167"/>
      <c r="L5" s="165">
        <v>187166</v>
      </c>
      <c r="M5" s="167"/>
      <c r="N5" s="165">
        <v>186326</v>
      </c>
      <c r="O5" s="167"/>
      <c r="P5" s="38"/>
      <c r="Q5" s="32"/>
    </row>
    <row r="6" spans="1:17" ht="12" customHeight="1">
      <c r="C6" s="430"/>
      <c r="D6" s="434" t="s">
        <v>56</v>
      </c>
      <c r="E6" s="168" t="s">
        <v>55</v>
      </c>
      <c r="F6" s="170">
        <v>-1258</v>
      </c>
      <c r="G6" s="171"/>
      <c r="H6" s="169">
        <v>-1239</v>
      </c>
      <c r="I6" s="171"/>
      <c r="J6" s="169">
        <v>-1620</v>
      </c>
      <c r="K6" s="171"/>
      <c r="L6" s="169">
        <v>-1597</v>
      </c>
      <c r="M6" s="171"/>
      <c r="N6" s="169">
        <v>-1667</v>
      </c>
      <c r="O6" s="171"/>
      <c r="P6" s="38"/>
      <c r="Q6" s="32"/>
    </row>
    <row r="7" spans="1:17" ht="12" customHeight="1">
      <c r="C7" s="430"/>
      <c r="D7" s="435"/>
      <c r="E7" s="172" t="s">
        <v>54</v>
      </c>
      <c r="F7" s="174">
        <v>-55</v>
      </c>
      <c r="G7" s="175"/>
      <c r="H7" s="173">
        <v>555</v>
      </c>
      <c r="I7" s="175"/>
      <c r="J7" s="173">
        <v>761</v>
      </c>
      <c r="K7" s="175"/>
      <c r="L7" s="173">
        <v>757</v>
      </c>
      <c r="M7" s="175"/>
      <c r="N7" s="173">
        <v>1091</v>
      </c>
      <c r="O7" s="175"/>
      <c r="P7" s="38"/>
      <c r="Q7" s="32"/>
    </row>
    <row r="8" spans="1:17" ht="12" customHeight="1">
      <c r="C8" s="430"/>
      <c r="D8" s="436"/>
      <c r="E8" s="172" t="s">
        <v>53</v>
      </c>
      <c r="F8" s="177">
        <v>-1313</v>
      </c>
      <c r="G8" s="178"/>
      <c r="H8" s="176">
        <v>-684</v>
      </c>
      <c r="I8" s="178"/>
      <c r="J8" s="176">
        <v>-859</v>
      </c>
      <c r="K8" s="178"/>
      <c r="L8" s="176">
        <v>-840</v>
      </c>
      <c r="M8" s="178"/>
      <c r="N8" s="176">
        <v>-576</v>
      </c>
      <c r="O8" s="178"/>
      <c r="P8" s="38"/>
      <c r="Q8" s="32"/>
    </row>
    <row r="9" spans="1:17" ht="12" customHeight="1">
      <c r="C9" s="430"/>
      <c r="D9" s="437" t="s">
        <v>52</v>
      </c>
      <c r="E9" s="437"/>
      <c r="F9" s="174">
        <v>57039</v>
      </c>
      <c r="G9" s="175"/>
      <c r="H9" s="173">
        <v>56599</v>
      </c>
      <c r="I9" s="175"/>
      <c r="J9" s="173">
        <v>56835</v>
      </c>
      <c r="K9" s="175"/>
      <c r="L9" s="173">
        <v>56893</v>
      </c>
      <c r="M9" s="175"/>
      <c r="N9" s="173">
        <v>57075</v>
      </c>
      <c r="O9" s="175"/>
      <c r="P9" s="38"/>
      <c r="Q9" s="32"/>
    </row>
    <row r="10" spans="1:17" ht="12" customHeight="1" thickBot="1">
      <c r="C10" s="432"/>
      <c r="D10" s="438" t="s">
        <v>64</v>
      </c>
      <c r="E10" s="438"/>
      <c r="F10" s="180">
        <v>30.2</v>
      </c>
      <c r="G10" s="181"/>
      <c r="H10" s="179">
        <v>30.5</v>
      </c>
      <c r="I10" s="181"/>
      <c r="J10" s="179">
        <v>30.8</v>
      </c>
      <c r="K10" s="181"/>
      <c r="L10" s="179">
        <v>30.9</v>
      </c>
      <c r="M10" s="181"/>
      <c r="N10" s="179">
        <v>31.2</v>
      </c>
      <c r="O10" s="181"/>
      <c r="P10" s="38"/>
      <c r="Q10" s="32"/>
    </row>
    <row r="11" spans="1:17" ht="12" customHeight="1">
      <c r="C11" s="446" t="s">
        <v>63</v>
      </c>
      <c r="D11" s="447" t="s">
        <v>57</v>
      </c>
      <c r="E11" s="447"/>
      <c r="F11" s="183">
        <v>41685</v>
      </c>
      <c r="G11" s="184"/>
      <c r="H11" s="182">
        <v>40731</v>
      </c>
      <c r="I11" s="184"/>
      <c r="J11" s="185">
        <v>40332</v>
      </c>
      <c r="K11" s="186"/>
      <c r="L11" s="185">
        <v>40125</v>
      </c>
      <c r="M11" s="186"/>
      <c r="N11" s="185">
        <v>39748</v>
      </c>
      <c r="O11" s="186"/>
      <c r="P11" s="38"/>
    </row>
    <row r="12" spans="1:17" ht="12" customHeight="1">
      <c r="C12" s="430"/>
      <c r="D12" s="442" t="s">
        <v>56</v>
      </c>
      <c r="E12" s="172" t="s">
        <v>55</v>
      </c>
      <c r="F12" s="174">
        <v>-371</v>
      </c>
      <c r="G12" s="175"/>
      <c r="H12" s="173">
        <v>-350</v>
      </c>
      <c r="I12" s="175"/>
      <c r="J12" s="176">
        <v>-392</v>
      </c>
      <c r="K12" s="175"/>
      <c r="L12" s="176">
        <v>-420</v>
      </c>
      <c r="M12" s="175"/>
      <c r="N12" s="176">
        <v>-502</v>
      </c>
      <c r="O12" s="175"/>
      <c r="P12" s="38"/>
    </row>
    <row r="13" spans="1:17" ht="12" customHeight="1">
      <c r="C13" s="430"/>
      <c r="D13" s="442"/>
      <c r="E13" s="172" t="s">
        <v>54</v>
      </c>
      <c r="F13" s="174">
        <v>-583</v>
      </c>
      <c r="G13" s="175"/>
      <c r="H13" s="173">
        <v>-49</v>
      </c>
      <c r="I13" s="175"/>
      <c r="J13" s="173">
        <v>185</v>
      </c>
      <c r="K13" s="175"/>
      <c r="L13" s="173">
        <v>43</v>
      </c>
      <c r="M13" s="175"/>
      <c r="N13" s="173">
        <v>-3</v>
      </c>
      <c r="O13" s="175"/>
      <c r="P13" s="38"/>
    </row>
    <row r="14" spans="1:17" ht="12" customHeight="1">
      <c r="C14" s="430"/>
      <c r="D14" s="442"/>
      <c r="E14" s="172" t="s">
        <v>53</v>
      </c>
      <c r="F14" s="174">
        <v>-954</v>
      </c>
      <c r="G14" s="175"/>
      <c r="H14" s="173">
        <v>-399</v>
      </c>
      <c r="I14" s="175"/>
      <c r="J14" s="169">
        <f>J12+J13</f>
        <v>-207</v>
      </c>
      <c r="K14" s="175"/>
      <c r="L14" s="169">
        <f>L12+L13</f>
        <v>-377</v>
      </c>
      <c r="M14" s="175"/>
      <c r="N14" s="169">
        <f>N12+N13</f>
        <v>-505</v>
      </c>
      <c r="O14" s="175"/>
      <c r="P14" s="38"/>
    </row>
    <row r="15" spans="1:17" ht="12" customHeight="1">
      <c r="C15" s="430"/>
      <c r="D15" s="442" t="s">
        <v>52</v>
      </c>
      <c r="E15" s="443"/>
      <c r="F15" s="174">
        <v>13624</v>
      </c>
      <c r="G15" s="175"/>
      <c r="H15" s="173">
        <v>13461</v>
      </c>
      <c r="I15" s="175"/>
      <c r="J15" s="173">
        <v>13476</v>
      </c>
      <c r="K15" s="175"/>
      <c r="L15" s="173">
        <v>13471</v>
      </c>
      <c r="M15" s="175"/>
      <c r="N15" s="173">
        <v>13479</v>
      </c>
      <c r="O15" s="175"/>
      <c r="P15" s="38"/>
    </row>
    <row r="16" spans="1:17" ht="12" customHeight="1" thickBot="1">
      <c r="C16" s="432"/>
      <c r="D16" s="448" t="s">
        <v>51</v>
      </c>
      <c r="E16" s="449"/>
      <c r="F16" s="188">
        <v>32.700000000000003</v>
      </c>
      <c r="G16" s="189"/>
      <c r="H16" s="187">
        <v>33.4</v>
      </c>
      <c r="I16" s="189"/>
      <c r="J16" s="179">
        <v>33.700000000000003</v>
      </c>
      <c r="K16" s="189"/>
      <c r="L16" s="179">
        <v>33.9</v>
      </c>
      <c r="M16" s="189"/>
      <c r="N16" s="179">
        <v>34.299999999999997</v>
      </c>
      <c r="O16" s="189"/>
      <c r="P16" s="40"/>
    </row>
    <row r="17" spans="2:18" ht="12" customHeight="1">
      <c r="B17" s="9"/>
      <c r="C17" s="439" t="s">
        <v>13</v>
      </c>
      <c r="D17" s="440" t="s">
        <v>57</v>
      </c>
      <c r="E17" s="441"/>
      <c r="F17" s="177">
        <v>9357</v>
      </c>
      <c r="G17" s="190"/>
      <c r="H17" s="176">
        <v>9263</v>
      </c>
      <c r="I17" s="190"/>
      <c r="J17" s="176">
        <v>9100</v>
      </c>
      <c r="K17" s="190"/>
      <c r="L17" s="176">
        <v>9069</v>
      </c>
      <c r="M17" s="190"/>
      <c r="N17" s="176">
        <v>8933</v>
      </c>
      <c r="O17" s="190"/>
      <c r="P17" s="18"/>
      <c r="Q17" s="25"/>
      <c r="R17" s="19"/>
    </row>
    <row r="18" spans="2:18" ht="12" customHeight="1">
      <c r="C18" s="430"/>
      <c r="D18" s="442" t="s">
        <v>56</v>
      </c>
      <c r="E18" s="172" t="s">
        <v>55</v>
      </c>
      <c r="F18" s="174">
        <v>-78</v>
      </c>
      <c r="G18" s="175"/>
      <c r="H18" s="173">
        <v>-99</v>
      </c>
      <c r="I18" s="175"/>
      <c r="J18" s="173">
        <v>-96</v>
      </c>
      <c r="K18" s="175"/>
      <c r="L18" s="173">
        <v>-114</v>
      </c>
      <c r="M18" s="175"/>
      <c r="N18" s="173">
        <v>-87</v>
      </c>
      <c r="O18" s="175"/>
      <c r="P18" s="38"/>
    </row>
    <row r="19" spans="2:18" ht="12" customHeight="1">
      <c r="C19" s="430"/>
      <c r="D19" s="442"/>
      <c r="E19" s="172" t="s">
        <v>54</v>
      </c>
      <c r="F19" s="174">
        <v>-16</v>
      </c>
      <c r="G19" s="175"/>
      <c r="H19" s="173">
        <v>-64</v>
      </c>
      <c r="I19" s="175"/>
      <c r="J19" s="173">
        <v>65</v>
      </c>
      <c r="K19" s="175"/>
      <c r="L19" s="173">
        <v>-22</v>
      </c>
      <c r="M19" s="175"/>
      <c r="N19" s="173">
        <v>56</v>
      </c>
      <c r="O19" s="175"/>
      <c r="P19" s="38"/>
    </row>
    <row r="20" spans="2:18" ht="12" customHeight="1">
      <c r="C20" s="430"/>
      <c r="D20" s="442"/>
      <c r="E20" s="172" t="s">
        <v>53</v>
      </c>
      <c r="F20" s="174">
        <v>-94</v>
      </c>
      <c r="G20" s="175"/>
      <c r="H20" s="173">
        <v>-163</v>
      </c>
      <c r="I20" s="175"/>
      <c r="J20" s="173">
        <f>J18+J19</f>
        <v>-31</v>
      </c>
      <c r="K20" s="175"/>
      <c r="L20" s="173">
        <f>L18+L19</f>
        <v>-136</v>
      </c>
      <c r="M20" s="175"/>
      <c r="N20" s="173">
        <f>N18+N19</f>
        <v>-31</v>
      </c>
      <c r="O20" s="175"/>
      <c r="P20" s="38"/>
    </row>
    <row r="21" spans="2:18" ht="12" customHeight="1">
      <c r="C21" s="430"/>
      <c r="D21" s="442" t="s">
        <v>52</v>
      </c>
      <c r="E21" s="443"/>
      <c r="F21" s="174">
        <v>3302</v>
      </c>
      <c r="G21" s="175"/>
      <c r="H21" s="173">
        <v>3300</v>
      </c>
      <c r="I21" s="175"/>
      <c r="J21" s="173">
        <v>3308</v>
      </c>
      <c r="K21" s="175"/>
      <c r="L21" s="173">
        <v>3325</v>
      </c>
      <c r="M21" s="175"/>
      <c r="N21" s="173">
        <v>3302</v>
      </c>
      <c r="O21" s="175"/>
      <c r="P21" s="38"/>
    </row>
    <row r="22" spans="2:18" ht="12" customHeight="1">
      <c r="C22" s="430"/>
      <c r="D22" s="444" t="s">
        <v>51</v>
      </c>
      <c r="E22" s="445"/>
      <c r="F22" s="192">
        <v>35.31</v>
      </c>
      <c r="G22" s="193"/>
      <c r="H22" s="191">
        <v>36.9</v>
      </c>
      <c r="I22" s="193"/>
      <c r="J22" s="191">
        <v>37.700000000000003</v>
      </c>
      <c r="K22" s="193"/>
      <c r="L22" s="191">
        <v>38</v>
      </c>
      <c r="M22" s="193"/>
      <c r="N22" s="191">
        <v>38.299999999999997</v>
      </c>
      <c r="O22" s="193"/>
      <c r="P22" s="40"/>
    </row>
    <row r="23" spans="2:18" ht="12" customHeight="1">
      <c r="C23" s="430" t="s">
        <v>14</v>
      </c>
      <c r="D23" s="450" t="s">
        <v>57</v>
      </c>
      <c r="E23" s="451"/>
      <c r="F23" s="195">
        <v>17082</v>
      </c>
      <c r="G23" s="196"/>
      <c r="H23" s="194">
        <v>17161</v>
      </c>
      <c r="I23" s="196"/>
      <c r="J23" s="194">
        <v>17195</v>
      </c>
      <c r="K23" s="196"/>
      <c r="L23" s="194">
        <v>17207</v>
      </c>
      <c r="M23" s="196"/>
      <c r="N23" s="194">
        <v>17317</v>
      </c>
      <c r="O23" s="196"/>
      <c r="P23" s="38"/>
    </row>
    <row r="24" spans="2:18" ht="12" customHeight="1">
      <c r="C24" s="430"/>
      <c r="D24" s="442" t="s">
        <v>56</v>
      </c>
      <c r="E24" s="172" t="s">
        <v>55</v>
      </c>
      <c r="F24" s="174">
        <v>-79</v>
      </c>
      <c r="G24" s="175"/>
      <c r="H24" s="173">
        <v>-63</v>
      </c>
      <c r="I24" s="175"/>
      <c r="J24" s="173">
        <v>-75</v>
      </c>
      <c r="K24" s="175"/>
      <c r="L24" s="173">
        <v>-89</v>
      </c>
      <c r="M24" s="175"/>
      <c r="N24" s="173">
        <v>-138</v>
      </c>
      <c r="O24" s="175"/>
      <c r="P24" s="38"/>
    </row>
    <row r="25" spans="2:18" ht="12" customHeight="1">
      <c r="C25" s="430"/>
      <c r="D25" s="442"/>
      <c r="E25" s="172" t="s">
        <v>54</v>
      </c>
      <c r="F25" s="174">
        <v>158</v>
      </c>
      <c r="G25" s="175"/>
      <c r="H25" s="173">
        <v>97</v>
      </c>
      <c r="I25" s="175"/>
      <c r="J25" s="173">
        <v>87</v>
      </c>
      <c r="K25" s="175"/>
      <c r="L25" s="173">
        <v>199</v>
      </c>
      <c r="M25" s="175"/>
      <c r="N25" s="173">
        <v>91</v>
      </c>
      <c r="O25" s="175"/>
      <c r="P25" s="38"/>
    </row>
    <row r="26" spans="2:18" ht="12" customHeight="1">
      <c r="C26" s="430"/>
      <c r="D26" s="442"/>
      <c r="E26" s="172" t="s">
        <v>53</v>
      </c>
      <c r="F26" s="174">
        <v>79</v>
      </c>
      <c r="G26" s="175"/>
      <c r="H26" s="173">
        <v>34</v>
      </c>
      <c r="I26" s="175"/>
      <c r="J26" s="173">
        <f>J24+J25</f>
        <v>12</v>
      </c>
      <c r="K26" s="175"/>
      <c r="L26" s="173">
        <f>L24+L25</f>
        <v>110</v>
      </c>
      <c r="M26" s="175"/>
      <c r="N26" s="173">
        <f>N24+N25</f>
        <v>-47</v>
      </c>
      <c r="O26" s="175"/>
      <c r="P26" s="38"/>
    </row>
    <row r="27" spans="2:18" ht="12" customHeight="1">
      <c r="C27" s="430"/>
      <c r="D27" s="442" t="s">
        <v>52</v>
      </c>
      <c r="E27" s="443"/>
      <c r="F27" s="174">
        <v>4841</v>
      </c>
      <c r="G27" s="175"/>
      <c r="H27" s="173">
        <v>4973</v>
      </c>
      <c r="I27" s="175"/>
      <c r="J27" s="173">
        <v>5005</v>
      </c>
      <c r="K27" s="175"/>
      <c r="L27" s="173">
        <v>5040</v>
      </c>
      <c r="M27" s="175"/>
      <c r="N27" s="173">
        <v>5057</v>
      </c>
      <c r="O27" s="175"/>
      <c r="P27" s="38"/>
    </row>
    <row r="28" spans="2:18" ht="12" customHeight="1">
      <c r="C28" s="430"/>
      <c r="D28" s="444" t="s">
        <v>51</v>
      </c>
      <c r="E28" s="445"/>
      <c r="F28" s="192">
        <v>28.4</v>
      </c>
      <c r="G28" s="193"/>
      <c r="H28" s="191">
        <v>29.2</v>
      </c>
      <c r="I28" s="193"/>
      <c r="J28" s="191">
        <v>29.3</v>
      </c>
      <c r="K28" s="193"/>
      <c r="L28" s="191">
        <v>29.5</v>
      </c>
      <c r="M28" s="193"/>
      <c r="N28" s="191">
        <v>29.4</v>
      </c>
      <c r="O28" s="193"/>
      <c r="P28" s="40"/>
    </row>
    <row r="29" spans="2:18" ht="12" customHeight="1">
      <c r="C29" s="430" t="s">
        <v>15</v>
      </c>
      <c r="D29" s="450" t="s">
        <v>57</v>
      </c>
      <c r="E29" s="451"/>
      <c r="F29" s="195">
        <v>10802</v>
      </c>
      <c r="G29" s="196"/>
      <c r="H29" s="194">
        <v>10789</v>
      </c>
      <c r="I29" s="196"/>
      <c r="J29" s="194">
        <v>10613</v>
      </c>
      <c r="K29" s="196"/>
      <c r="L29" s="194">
        <v>10474</v>
      </c>
      <c r="M29" s="196"/>
      <c r="N29" s="194">
        <v>10324</v>
      </c>
      <c r="O29" s="196"/>
      <c r="P29" s="38"/>
    </row>
    <row r="30" spans="2:18" ht="12" customHeight="1">
      <c r="C30" s="430"/>
      <c r="D30" s="442" t="s">
        <v>56</v>
      </c>
      <c r="E30" s="172" t="s">
        <v>55</v>
      </c>
      <c r="F30" s="174">
        <v>-85</v>
      </c>
      <c r="G30" s="175"/>
      <c r="H30" s="173">
        <v>-85</v>
      </c>
      <c r="I30" s="175"/>
      <c r="J30" s="173">
        <v>-122</v>
      </c>
      <c r="K30" s="175"/>
      <c r="L30" s="173">
        <v>-98</v>
      </c>
      <c r="M30" s="175"/>
      <c r="N30" s="173">
        <v>-134</v>
      </c>
      <c r="O30" s="175"/>
      <c r="P30" s="38"/>
    </row>
    <row r="31" spans="2:18" ht="12" customHeight="1">
      <c r="C31" s="430"/>
      <c r="D31" s="442"/>
      <c r="E31" s="172" t="s">
        <v>54</v>
      </c>
      <c r="F31" s="174">
        <v>72</v>
      </c>
      <c r="G31" s="175"/>
      <c r="H31" s="173">
        <v>-91</v>
      </c>
      <c r="I31" s="175"/>
      <c r="J31" s="173">
        <v>-17</v>
      </c>
      <c r="K31" s="175"/>
      <c r="L31" s="173">
        <v>-52</v>
      </c>
      <c r="M31" s="175"/>
      <c r="N31" s="173">
        <v>61</v>
      </c>
      <c r="O31" s="175"/>
      <c r="P31" s="38"/>
    </row>
    <row r="32" spans="2:18" ht="12" customHeight="1">
      <c r="C32" s="430"/>
      <c r="D32" s="442"/>
      <c r="E32" s="172" t="s">
        <v>53</v>
      </c>
      <c r="F32" s="174">
        <v>-13</v>
      </c>
      <c r="G32" s="175"/>
      <c r="H32" s="173">
        <v>-176</v>
      </c>
      <c r="I32" s="175"/>
      <c r="J32" s="173">
        <f>J30+J31</f>
        <v>-139</v>
      </c>
      <c r="K32" s="175"/>
      <c r="L32" s="173">
        <f>L30+L31</f>
        <v>-150</v>
      </c>
      <c r="M32" s="175"/>
      <c r="N32" s="173">
        <f>N30+N31</f>
        <v>-73</v>
      </c>
      <c r="O32" s="175"/>
      <c r="P32" s="38"/>
    </row>
    <row r="33" spans="3:16" ht="12" customHeight="1">
      <c r="C33" s="430"/>
      <c r="D33" s="442" t="s">
        <v>52</v>
      </c>
      <c r="E33" s="443"/>
      <c r="F33" s="174">
        <v>3595</v>
      </c>
      <c r="G33" s="175"/>
      <c r="H33" s="173">
        <v>3640</v>
      </c>
      <c r="I33" s="175"/>
      <c r="J33" s="173">
        <v>3663</v>
      </c>
      <c r="K33" s="175"/>
      <c r="L33" s="173">
        <v>3611</v>
      </c>
      <c r="M33" s="175"/>
      <c r="N33" s="173">
        <v>3611</v>
      </c>
      <c r="O33" s="175"/>
      <c r="P33" s="38"/>
    </row>
    <row r="34" spans="3:16" ht="12" customHeight="1">
      <c r="C34" s="430"/>
      <c r="D34" s="444" t="s">
        <v>51</v>
      </c>
      <c r="E34" s="445"/>
      <c r="F34" s="192">
        <v>33.299999999999997</v>
      </c>
      <c r="G34" s="193"/>
      <c r="H34" s="191">
        <v>34.1</v>
      </c>
      <c r="I34" s="193"/>
      <c r="J34" s="191">
        <v>34.9</v>
      </c>
      <c r="K34" s="193"/>
      <c r="L34" s="191">
        <v>34.9</v>
      </c>
      <c r="M34" s="193"/>
      <c r="N34" s="191">
        <v>35.4</v>
      </c>
      <c r="O34" s="193"/>
      <c r="P34" s="40"/>
    </row>
    <row r="35" spans="3:16" ht="12" customHeight="1">
      <c r="C35" s="430" t="s">
        <v>16</v>
      </c>
      <c r="D35" s="450" t="s">
        <v>57</v>
      </c>
      <c r="E35" s="451"/>
      <c r="F35" s="195">
        <v>9637</v>
      </c>
      <c r="G35" s="196"/>
      <c r="H35" s="194">
        <v>9733</v>
      </c>
      <c r="I35" s="196"/>
      <c r="J35" s="194">
        <v>9556</v>
      </c>
      <c r="K35" s="196"/>
      <c r="L35" s="194">
        <v>9350</v>
      </c>
      <c r="M35" s="196"/>
      <c r="N35" s="194">
        <v>9208</v>
      </c>
      <c r="O35" s="196"/>
      <c r="P35" s="38"/>
    </row>
    <row r="36" spans="3:16" ht="12" customHeight="1">
      <c r="C36" s="430"/>
      <c r="D36" s="442" t="s">
        <v>56</v>
      </c>
      <c r="E36" s="172" t="s">
        <v>55</v>
      </c>
      <c r="F36" s="174">
        <v>-139</v>
      </c>
      <c r="G36" s="175"/>
      <c r="H36" s="173">
        <v>-138</v>
      </c>
      <c r="I36" s="175"/>
      <c r="J36" s="173">
        <v>-154</v>
      </c>
      <c r="K36" s="175"/>
      <c r="L36" s="173">
        <v>-142</v>
      </c>
      <c r="M36" s="175"/>
      <c r="N36" s="173">
        <v>-180</v>
      </c>
      <c r="O36" s="175"/>
      <c r="P36" s="38"/>
    </row>
    <row r="37" spans="3:16" ht="12" customHeight="1">
      <c r="C37" s="430"/>
      <c r="D37" s="442"/>
      <c r="E37" s="172" t="s">
        <v>54</v>
      </c>
      <c r="F37" s="174">
        <v>235</v>
      </c>
      <c r="G37" s="175"/>
      <c r="H37" s="173">
        <v>-39</v>
      </c>
      <c r="I37" s="175"/>
      <c r="J37" s="173">
        <v>-52</v>
      </c>
      <c r="K37" s="175"/>
      <c r="L37" s="173">
        <v>0</v>
      </c>
      <c r="M37" s="175"/>
      <c r="N37" s="173">
        <v>8</v>
      </c>
      <c r="O37" s="175"/>
      <c r="P37" s="38"/>
    </row>
    <row r="38" spans="3:16" ht="12" customHeight="1">
      <c r="C38" s="430"/>
      <c r="D38" s="442"/>
      <c r="E38" s="172" t="s">
        <v>53</v>
      </c>
      <c r="F38" s="174">
        <v>96</v>
      </c>
      <c r="G38" s="175"/>
      <c r="H38" s="173">
        <v>-177</v>
      </c>
      <c r="I38" s="175"/>
      <c r="J38" s="173">
        <f>J36+J37</f>
        <v>-206</v>
      </c>
      <c r="K38" s="175"/>
      <c r="L38" s="173">
        <f>L36+L37</f>
        <v>-142</v>
      </c>
      <c r="M38" s="175"/>
      <c r="N38" s="173">
        <f>N36+N37</f>
        <v>-172</v>
      </c>
      <c r="O38" s="175"/>
      <c r="P38" s="38"/>
    </row>
    <row r="39" spans="3:16" ht="12" customHeight="1">
      <c r="C39" s="430"/>
      <c r="D39" s="442" t="s">
        <v>52</v>
      </c>
      <c r="E39" s="443"/>
      <c r="F39" s="174">
        <v>3820</v>
      </c>
      <c r="G39" s="175"/>
      <c r="H39" s="173">
        <v>3881</v>
      </c>
      <c r="I39" s="175"/>
      <c r="J39" s="173">
        <v>3898</v>
      </c>
      <c r="K39" s="175"/>
      <c r="L39" s="173">
        <v>3872</v>
      </c>
      <c r="M39" s="175"/>
      <c r="N39" s="173">
        <v>3873</v>
      </c>
      <c r="O39" s="175"/>
      <c r="P39" s="38"/>
    </row>
    <row r="40" spans="3:16" ht="12" customHeight="1">
      <c r="C40" s="430"/>
      <c r="D40" s="444" t="s">
        <v>51</v>
      </c>
      <c r="E40" s="445"/>
      <c r="F40" s="192">
        <v>39.6</v>
      </c>
      <c r="G40" s="193"/>
      <c r="H40" s="191">
        <v>40</v>
      </c>
      <c r="I40" s="193"/>
      <c r="J40" s="191">
        <v>40.9</v>
      </c>
      <c r="K40" s="193"/>
      <c r="L40" s="191">
        <v>41.5</v>
      </c>
      <c r="M40" s="193"/>
      <c r="N40" s="191">
        <v>42.2</v>
      </c>
      <c r="O40" s="193"/>
      <c r="P40" s="40"/>
    </row>
    <row r="41" spans="3:16" ht="12" customHeight="1">
      <c r="C41" s="430" t="s">
        <v>17</v>
      </c>
      <c r="D41" s="450" t="s">
        <v>57</v>
      </c>
      <c r="E41" s="451"/>
      <c r="F41" s="195">
        <v>18083</v>
      </c>
      <c r="G41" s="196"/>
      <c r="H41" s="194">
        <v>18398</v>
      </c>
      <c r="I41" s="196"/>
      <c r="J41" s="194">
        <v>18561</v>
      </c>
      <c r="K41" s="196"/>
      <c r="L41" s="194">
        <v>18741</v>
      </c>
      <c r="M41" s="196"/>
      <c r="N41" s="194">
        <v>18824</v>
      </c>
      <c r="O41" s="196"/>
      <c r="P41" s="38"/>
    </row>
    <row r="42" spans="3:16" ht="12" customHeight="1">
      <c r="C42" s="430"/>
      <c r="D42" s="442" t="s">
        <v>56</v>
      </c>
      <c r="E42" s="172" t="s">
        <v>55</v>
      </c>
      <c r="F42" s="174">
        <v>-17</v>
      </c>
      <c r="G42" s="175"/>
      <c r="H42" s="173">
        <v>6</v>
      </c>
      <c r="I42" s="175"/>
      <c r="J42" s="173">
        <v>-39</v>
      </c>
      <c r="K42" s="175"/>
      <c r="L42" s="173">
        <v>-44</v>
      </c>
      <c r="M42" s="175"/>
      <c r="N42" s="173">
        <v>-80</v>
      </c>
      <c r="O42" s="175"/>
      <c r="P42" s="38"/>
    </row>
    <row r="43" spans="3:16" ht="12" customHeight="1">
      <c r="C43" s="430"/>
      <c r="D43" s="442"/>
      <c r="E43" s="172" t="s">
        <v>54</v>
      </c>
      <c r="F43" s="174">
        <v>332</v>
      </c>
      <c r="G43" s="175"/>
      <c r="H43" s="173">
        <v>157</v>
      </c>
      <c r="I43" s="175"/>
      <c r="J43" s="173">
        <v>219</v>
      </c>
      <c r="K43" s="175"/>
      <c r="L43" s="173">
        <v>127</v>
      </c>
      <c r="M43" s="175"/>
      <c r="N43" s="173">
        <v>-3</v>
      </c>
      <c r="O43" s="175"/>
      <c r="P43" s="38"/>
    </row>
    <row r="44" spans="3:16" ht="12" customHeight="1">
      <c r="C44" s="430"/>
      <c r="D44" s="442"/>
      <c r="E44" s="172" t="s">
        <v>53</v>
      </c>
      <c r="F44" s="174">
        <v>315</v>
      </c>
      <c r="G44" s="175"/>
      <c r="H44" s="173">
        <v>163</v>
      </c>
      <c r="I44" s="175"/>
      <c r="J44" s="173">
        <f>J42+J43</f>
        <v>180</v>
      </c>
      <c r="K44" s="175"/>
      <c r="L44" s="173">
        <f>L42+L43</f>
        <v>83</v>
      </c>
      <c r="M44" s="175"/>
      <c r="N44" s="173">
        <f>N42+N43</f>
        <v>-83</v>
      </c>
      <c r="O44" s="175"/>
      <c r="P44" s="38"/>
    </row>
    <row r="45" spans="3:16" ht="12" customHeight="1">
      <c r="C45" s="430"/>
      <c r="D45" s="442" t="s">
        <v>52</v>
      </c>
      <c r="E45" s="443"/>
      <c r="F45" s="174">
        <v>4708</v>
      </c>
      <c r="G45" s="175"/>
      <c r="H45" s="173">
        <v>4786</v>
      </c>
      <c r="I45" s="175"/>
      <c r="J45" s="173">
        <v>4851</v>
      </c>
      <c r="K45" s="175"/>
      <c r="L45" s="173">
        <v>4957</v>
      </c>
      <c r="M45" s="175"/>
      <c r="N45" s="173">
        <v>5007</v>
      </c>
      <c r="O45" s="175"/>
      <c r="P45" s="38"/>
    </row>
    <row r="46" spans="3:16" ht="12" customHeight="1" thickBot="1">
      <c r="C46" s="432"/>
      <c r="D46" s="448" t="s">
        <v>51</v>
      </c>
      <c r="E46" s="449"/>
      <c r="F46" s="188">
        <v>26.1</v>
      </c>
      <c r="G46" s="189"/>
      <c r="H46" s="187">
        <v>26.1</v>
      </c>
      <c r="I46" s="189"/>
      <c r="J46" s="187">
        <v>26.2</v>
      </c>
      <c r="K46" s="189"/>
      <c r="L46" s="187">
        <v>26.5</v>
      </c>
      <c r="M46" s="189"/>
      <c r="N46" s="187">
        <v>26.7</v>
      </c>
      <c r="O46" s="189"/>
      <c r="P46" s="40"/>
    </row>
    <row r="47" spans="3:16" ht="12" customHeight="1">
      <c r="C47" s="439" t="s">
        <v>62</v>
      </c>
      <c r="D47" s="440" t="s">
        <v>57</v>
      </c>
      <c r="E47" s="441"/>
      <c r="F47" s="177">
        <v>64961</v>
      </c>
      <c r="G47" s="186"/>
      <c r="H47" s="176">
        <v>65344</v>
      </c>
      <c r="I47" s="186"/>
      <c r="J47" s="176">
        <f>J41+J35+J29+J23+J17</f>
        <v>65025</v>
      </c>
      <c r="K47" s="186"/>
      <c r="L47" s="176">
        <f>L41+L35+L29+L23+L17</f>
        <v>64841</v>
      </c>
      <c r="M47" s="186"/>
      <c r="N47" s="176">
        <f>N41+N35+N29+N23+N17</f>
        <v>64606</v>
      </c>
      <c r="O47" s="186"/>
      <c r="P47" s="38"/>
    </row>
    <row r="48" spans="3:16" ht="12" customHeight="1">
      <c r="C48" s="430"/>
      <c r="D48" s="442" t="s">
        <v>56</v>
      </c>
      <c r="E48" s="172" t="s">
        <v>55</v>
      </c>
      <c r="F48" s="174">
        <v>-398</v>
      </c>
      <c r="G48" s="175"/>
      <c r="H48" s="173">
        <v>-379</v>
      </c>
      <c r="I48" s="175"/>
      <c r="J48" s="173">
        <v>-486</v>
      </c>
      <c r="K48" s="175"/>
      <c r="L48" s="173">
        <v>-487</v>
      </c>
      <c r="M48" s="175"/>
      <c r="N48" s="173">
        <v>-619</v>
      </c>
      <c r="O48" s="175"/>
      <c r="P48" s="38"/>
    </row>
    <row r="49" spans="3:16" ht="12" customHeight="1">
      <c r="C49" s="430"/>
      <c r="D49" s="442"/>
      <c r="E49" s="172" t="s">
        <v>54</v>
      </c>
      <c r="F49" s="174">
        <v>781</v>
      </c>
      <c r="G49" s="175"/>
      <c r="H49" s="173">
        <v>60</v>
      </c>
      <c r="I49" s="175"/>
      <c r="J49" s="173">
        <f>J43+J37+J31+J25+J19</f>
        <v>302</v>
      </c>
      <c r="K49" s="175"/>
      <c r="L49" s="173">
        <v>252</v>
      </c>
      <c r="M49" s="175"/>
      <c r="N49" s="173">
        <v>213</v>
      </c>
      <c r="O49" s="175"/>
      <c r="P49" s="38"/>
    </row>
    <row r="50" spans="3:16" ht="12" customHeight="1">
      <c r="C50" s="430"/>
      <c r="D50" s="442"/>
      <c r="E50" s="172" t="s">
        <v>53</v>
      </c>
      <c r="F50" s="174">
        <v>383</v>
      </c>
      <c r="G50" s="175"/>
      <c r="H50" s="173">
        <v>-319</v>
      </c>
      <c r="I50" s="175"/>
      <c r="J50" s="173">
        <f>J48+J49</f>
        <v>-184</v>
      </c>
      <c r="K50" s="175"/>
      <c r="L50" s="173">
        <f>L48+L49</f>
        <v>-235</v>
      </c>
      <c r="M50" s="175"/>
      <c r="N50" s="173">
        <f>N48+N49</f>
        <v>-406</v>
      </c>
      <c r="O50" s="175"/>
      <c r="P50" s="38"/>
    </row>
    <row r="51" spans="3:16" ht="12" customHeight="1">
      <c r="C51" s="430"/>
      <c r="D51" s="442" t="s">
        <v>52</v>
      </c>
      <c r="E51" s="443"/>
      <c r="F51" s="174">
        <v>20266</v>
      </c>
      <c r="G51" s="175"/>
      <c r="H51" s="173">
        <v>20580</v>
      </c>
      <c r="I51" s="175"/>
      <c r="J51" s="173">
        <v>20725</v>
      </c>
      <c r="K51" s="175"/>
      <c r="L51" s="173">
        <v>20805</v>
      </c>
      <c r="M51" s="175"/>
      <c r="N51" s="173">
        <f>'2(2)県内地区別（管内）年齢別人口'!G15</f>
        <v>20850</v>
      </c>
      <c r="O51" s="175"/>
      <c r="P51" s="38"/>
    </row>
    <row r="52" spans="3:16" ht="12" customHeight="1" thickBot="1">
      <c r="C52" s="432"/>
      <c r="D52" s="448" t="s">
        <v>51</v>
      </c>
      <c r="E52" s="449"/>
      <c r="F52" s="188">
        <v>31.2</v>
      </c>
      <c r="G52" s="197"/>
      <c r="H52" s="187">
        <v>31.8</v>
      </c>
      <c r="I52" s="197"/>
      <c r="J52" s="187">
        <v>32.200000000000003</v>
      </c>
      <c r="K52" s="197"/>
      <c r="L52" s="187">
        <v>32.4</v>
      </c>
      <c r="M52" s="197"/>
      <c r="N52" s="187">
        <v>32.6</v>
      </c>
      <c r="O52" s="197"/>
      <c r="P52" s="38"/>
    </row>
    <row r="53" spans="3:16" ht="12" customHeight="1">
      <c r="C53" s="439" t="s">
        <v>18</v>
      </c>
      <c r="D53" s="440" t="s">
        <v>57</v>
      </c>
      <c r="E53" s="441"/>
      <c r="F53" s="177">
        <v>11102</v>
      </c>
      <c r="G53" s="178"/>
      <c r="H53" s="176">
        <v>11245</v>
      </c>
      <c r="I53" s="178"/>
      <c r="J53" s="176">
        <v>11082</v>
      </c>
      <c r="K53" s="178"/>
      <c r="L53" s="176">
        <v>10895</v>
      </c>
      <c r="M53" s="178"/>
      <c r="N53" s="176">
        <v>10957</v>
      </c>
      <c r="O53" s="178"/>
      <c r="P53" s="38"/>
    </row>
    <row r="54" spans="3:16" ht="12" customHeight="1">
      <c r="C54" s="439"/>
      <c r="D54" s="442" t="s">
        <v>56</v>
      </c>
      <c r="E54" s="172" t="s">
        <v>55</v>
      </c>
      <c r="F54" s="174">
        <v>-155</v>
      </c>
      <c r="G54" s="175"/>
      <c r="H54" s="173">
        <v>-152</v>
      </c>
      <c r="I54" s="175"/>
      <c r="J54" s="173">
        <v>-190</v>
      </c>
      <c r="K54" s="175"/>
      <c r="L54" s="173">
        <v>-127</v>
      </c>
      <c r="M54" s="175"/>
      <c r="N54" s="173">
        <v>-180</v>
      </c>
      <c r="O54" s="175"/>
      <c r="P54" s="38"/>
    </row>
    <row r="55" spans="3:16" ht="12" customHeight="1">
      <c r="C55" s="439"/>
      <c r="D55" s="442"/>
      <c r="E55" s="172" t="s">
        <v>54</v>
      </c>
      <c r="F55" s="174">
        <v>298</v>
      </c>
      <c r="G55" s="175"/>
      <c r="H55" s="173">
        <v>-11</v>
      </c>
      <c r="I55" s="175"/>
      <c r="J55" s="173">
        <v>3</v>
      </c>
      <c r="K55" s="175"/>
      <c r="L55" s="173">
        <v>189</v>
      </c>
      <c r="M55" s="175"/>
      <c r="N55" s="173">
        <v>108</v>
      </c>
      <c r="O55" s="175"/>
      <c r="P55" s="38"/>
    </row>
    <row r="56" spans="3:16" ht="12" customHeight="1">
      <c r="C56" s="439"/>
      <c r="D56" s="442"/>
      <c r="E56" s="172" t="s">
        <v>53</v>
      </c>
      <c r="F56" s="174">
        <v>143</v>
      </c>
      <c r="G56" s="175"/>
      <c r="H56" s="173">
        <v>-163</v>
      </c>
      <c r="I56" s="175"/>
      <c r="J56" s="173">
        <f>J54+J55</f>
        <v>-187</v>
      </c>
      <c r="K56" s="175"/>
      <c r="L56" s="173">
        <f>L54+L55</f>
        <v>62</v>
      </c>
      <c r="M56" s="175"/>
      <c r="N56" s="173">
        <f>N54+N55</f>
        <v>-72</v>
      </c>
      <c r="O56" s="175"/>
      <c r="P56" s="38"/>
    </row>
    <row r="57" spans="3:16" ht="12" customHeight="1">
      <c r="C57" s="430"/>
      <c r="D57" s="442" t="s">
        <v>52</v>
      </c>
      <c r="E57" s="443"/>
      <c r="F57" s="174">
        <v>4073</v>
      </c>
      <c r="G57" s="175"/>
      <c r="H57" s="173">
        <v>4099</v>
      </c>
      <c r="I57" s="175"/>
      <c r="J57" s="173">
        <v>4072</v>
      </c>
      <c r="K57" s="175"/>
      <c r="L57" s="173">
        <v>3984</v>
      </c>
      <c r="M57" s="175"/>
      <c r="N57" s="173">
        <f>'2(2)県内地区別（管内）年齢別人口'!G16</f>
        <v>4001</v>
      </c>
      <c r="O57" s="175"/>
      <c r="P57" s="38"/>
    </row>
    <row r="58" spans="3:16" ht="12" customHeight="1">
      <c r="C58" s="430"/>
      <c r="D58" s="444" t="s">
        <v>51</v>
      </c>
      <c r="E58" s="445"/>
      <c r="F58" s="192">
        <v>37.5</v>
      </c>
      <c r="G58" s="193"/>
      <c r="H58" s="191">
        <v>38.299999999999997</v>
      </c>
      <c r="I58" s="193"/>
      <c r="J58" s="191">
        <v>38.700000000000003</v>
      </c>
      <c r="K58" s="193"/>
      <c r="L58" s="191">
        <v>38.5</v>
      </c>
      <c r="M58" s="193"/>
      <c r="N58" s="191">
        <v>38.4</v>
      </c>
      <c r="O58" s="193"/>
      <c r="P58" s="40"/>
    </row>
    <row r="59" spans="3:16" ht="12" customHeight="1">
      <c r="C59" s="430" t="s">
        <v>61</v>
      </c>
      <c r="D59" s="450" t="s">
        <v>57</v>
      </c>
      <c r="E59" s="451"/>
      <c r="F59" s="195">
        <v>6799</v>
      </c>
      <c r="G59" s="196"/>
      <c r="H59" s="194">
        <v>6707</v>
      </c>
      <c r="I59" s="196"/>
      <c r="J59" s="194">
        <v>6575</v>
      </c>
      <c r="K59" s="196"/>
      <c r="L59" s="194">
        <v>6471</v>
      </c>
      <c r="M59" s="196"/>
      <c r="N59" s="194">
        <v>6301</v>
      </c>
      <c r="O59" s="196"/>
      <c r="P59" s="38"/>
    </row>
    <row r="60" spans="3:16" ht="12" customHeight="1">
      <c r="C60" s="439"/>
      <c r="D60" s="442" t="s">
        <v>56</v>
      </c>
      <c r="E60" s="172" t="s">
        <v>55</v>
      </c>
      <c r="F60" s="174">
        <v>-94</v>
      </c>
      <c r="G60" s="175"/>
      <c r="H60" s="173">
        <v>-120</v>
      </c>
      <c r="I60" s="175"/>
      <c r="J60" s="173">
        <v>-113</v>
      </c>
      <c r="K60" s="175"/>
      <c r="L60" s="173">
        <v>-129</v>
      </c>
      <c r="M60" s="175"/>
      <c r="N60" s="173">
        <v>-117</v>
      </c>
      <c r="O60" s="175"/>
      <c r="P60" s="38"/>
    </row>
    <row r="61" spans="3:16" ht="12" customHeight="1">
      <c r="C61" s="439"/>
      <c r="D61" s="442"/>
      <c r="E61" s="172" t="s">
        <v>54</v>
      </c>
      <c r="F61" s="174">
        <v>2</v>
      </c>
      <c r="G61" s="175"/>
      <c r="H61" s="173">
        <v>-12</v>
      </c>
      <c r="I61" s="175"/>
      <c r="J61" s="173">
        <v>9</v>
      </c>
      <c r="K61" s="175"/>
      <c r="L61" s="173">
        <v>-41</v>
      </c>
      <c r="M61" s="175"/>
      <c r="N61" s="173">
        <v>-40</v>
      </c>
      <c r="O61" s="175"/>
      <c r="P61" s="38"/>
    </row>
    <row r="62" spans="3:16" ht="12" customHeight="1">
      <c r="C62" s="439"/>
      <c r="D62" s="442"/>
      <c r="E62" s="172" t="s">
        <v>53</v>
      </c>
      <c r="F62" s="174">
        <v>-92</v>
      </c>
      <c r="G62" s="175"/>
      <c r="H62" s="173">
        <v>-132</v>
      </c>
      <c r="I62" s="175"/>
      <c r="J62" s="173">
        <f>SUM(J60,J61)</f>
        <v>-104</v>
      </c>
      <c r="K62" s="175"/>
      <c r="L62" s="173">
        <f>SUM(L60,L61)</f>
        <v>-170</v>
      </c>
      <c r="M62" s="175"/>
      <c r="N62" s="173">
        <f>SUM(N60,N61)</f>
        <v>-157</v>
      </c>
      <c r="O62" s="175"/>
      <c r="P62" s="38"/>
    </row>
    <row r="63" spans="3:16" ht="12" customHeight="1">
      <c r="C63" s="430"/>
      <c r="D63" s="442" t="s">
        <v>52</v>
      </c>
      <c r="E63" s="443"/>
      <c r="F63" s="174">
        <v>2889</v>
      </c>
      <c r="G63" s="175"/>
      <c r="H63" s="173">
        <v>2928</v>
      </c>
      <c r="I63" s="175"/>
      <c r="J63" s="173">
        <v>2917</v>
      </c>
      <c r="K63" s="175"/>
      <c r="L63" s="173">
        <v>2906</v>
      </c>
      <c r="M63" s="175"/>
      <c r="N63" s="173">
        <f>'2(2)県内地区別（管内）年齢別人口'!G17</f>
        <v>2896</v>
      </c>
      <c r="O63" s="175"/>
      <c r="P63" s="38"/>
    </row>
    <row r="64" spans="3:16" ht="12" customHeight="1">
      <c r="C64" s="430"/>
      <c r="D64" s="444" t="s">
        <v>51</v>
      </c>
      <c r="E64" s="445"/>
      <c r="F64" s="192">
        <v>42.5</v>
      </c>
      <c r="G64" s="193"/>
      <c r="H64" s="191">
        <f>H63/H59*100</f>
        <v>43.655881914417769</v>
      </c>
      <c r="I64" s="193"/>
      <c r="J64" s="191">
        <v>44.4</v>
      </c>
      <c r="K64" s="193"/>
      <c r="L64" s="191">
        <v>44.9</v>
      </c>
      <c r="M64" s="193"/>
      <c r="N64" s="191">
        <v>46</v>
      </c>
      <c r="O64" s="193"/>
      <c r="P64" s="40"/>
    </row>
    <row r="65" spans="3:16" ht="12" customHeight="1">
      <c r="C65" s="430" t="s">
        <v>3</v>
      </c>
      <c r="D65" s="450" t="s">
        <v>57</v>
      </c>
      <c r="E65" s="451"/>
      <c r="F65" s="195">
        <v>23721</v>
      </c>
      <c r="G65" s="196"/>
      <c r="H65" s="194">
        <v>23383</v>
      </c>
      <c r="I65" s="196"/>
      <c r="J65" s="194">
        <v>23041</v>
      </c>
      <c r="K65" s="196"/>
      <c r="L65" s="194">
        <v>22789</v>
      </c>
      <c r="M65" s="196"/>
      <c r="N65" s="194">
        <v>22373</v>
      </c>
      <c r="O65" s="196"/>
      <c r="P65" s="38"/>
    </row>
    <row r="66" spans="3:16" ht="12" customHeight="1">
      <c r="C66" s="439"/>
      <c r="D66" s="442" t="s">
        <v>56</v>
      </c>
      <c r="E66" s="172" t="s">
        <v>55</v>
      </c>
      <c r="F66" s="174">
        <v>-334</v>
      </c>
      <c r="G66" s="175"/>
      <c r="H66" s="173">
        <v>-359</v>
      </c>
      <c r="I66" s="175"/>
      <c r="J66" s="173">
        <v>-415</v>
      </c>
      <c r="K66" s="175"/>
      <c r="L66" s="173">
        <v>-471</v>
      </c>
      <c r="M66" s="175"/>
      <c r="N66" s="173">
        <v>-411</v>
      </c>
      <c r="O66" s="175"/>
      <c r="P66" s="38"/>
    </row>
    <row r="67" spans="3:16" ht="12" customHeight="1">
      <c r="C67" s="439"/>
      <c r="D67" s="442"/>
      <c r="E67" s="172" t="s">
        <v>54</v>
      </c>
      <c r="F67" s="174">
        <v>-4</v>
      </c>
      <c r="G67" s="175"/>
      <c r="H67" s="173">
        <v>17</v>
      </c>
      <c r="I67" s="175"/>
      <c r="J67" s="173">
        <v>163</v>
      </c>
      <c r="K67" s="175"/>
      <c r="L67" s="173">
        <v>55</v>
      </c>
      <c r="M67" s="175"/>
      <c r="N67" s="173">
        <v>111</v>
      </c>
      <c r="O67" s="175"/>
      <c r="P67" s="38"/>
    </row>
    <row r="68" spans="3:16" ht="12" customHeight="1">
      <c r="C68" s="439"/>
      <c r="D68" s="442"/>
      <c r="E68" s="172" t="s">
        <v>53</v>
      </c>
      <c r="F68" s="174">
        <v>-338</v>
      </c>
      <c r="G68" s="175"/>
      <c r="H68" s="173">
        <v>-342</v>
      </c>
      <c r="I68" s="175"/>
      <c r="J68" s="173">
        <f>J66+J67</f>
        <v>-252</v>
      </c>
      <c r="K68" s="175"/>
      <c r="L68" s="173">
        <f>L66+L67</f>
        <v>-416</v>
      </c>
      <c r="M68" s="175"/>
      <c r="N68" s="173">
        <f>N66+N67</f>
        <v>-300</v>
      </c>
      <c r="O68" s="175"/>
      <c r="P68" s="38"/>
    </row>
    <row r="69" spans="3:16" ht="12" customHeight="1">
      <c r="C69" s="430"/>
      <c r="D69" s="442" t="s">
        <v>52</v>
      </c>
      <c r="E69" s="443"/>
      <c r="F69" s="174">
        <v>10103</v>
      </c>
      <c r="G69" s="175"/>
      <c r="H69" s="173">
        <v>9969</v>
      </c>
      <c r="I69" s="175"/>
      <c r="J69" s="173">
        <v>9945</v>
      </c>
      <c r="K69" s="175"/>
      <c r="L69" s="173">
        <v>9861</v>
      </c>
      <c r="M69" s="175"/>
      <c r="N69" s="173">
        <f>'2(2)県内地区別（管内）年齢別人口'!G18</f>
        <v>9792</v>
      </c>
      <c r="O69" s="175"/>
      <c r="P69" s="38"/>
    </row>
    <row r="70" spans="3:16" ht="12" customHeight="1" thickBot="1">
      <c r="C70" s="432"/>
      <c r="D70" s="448" t="s">
        <v>51</v>
      </c>
      <c r="E70" s="449"/>
      <c r="F70" s="188">
        <v>42.8</v>
      </c>
      <c r="G70" s="189"/>
      <c r="H70" s="187">
        <v>43.1</v>
      </c>
      <c r="I70" s="189"/>
      <c r="J70" s="187">
        <v>43.6</v>
      </c>
      <c r="K70" s="189"/>
      <c r="L70" s="187">
        <v>43.7</v>
      </c>
      <c r="M70" s="189"/>
      <c r="N70" s="187">
        <v>44.2</v>
      </c>
      <c r="O70" s="189"/>
      <c r="P70" s="40"/>
    </row>
    <row r="71" spans="3:16" ht="12" customHeight="1">
      <c r="C71" s="439" t="s">
        <v>60</v>
      </c>
      <c r="D71" s="440" t="s">
        <v>57</v>
      </c>
      <c r="E71" s="441"/>
      <c r="F71" s="177">
        <v>41622</v>
      </c>
      <c r="G71" s="178"/>
      <c r="H71" s="176">
        <v>41335</v>
      </c>
      <c r="I71" s="178"/>
      <c r="J71" s="176">
        <f>J53+J59+J65</f>
        <v>40698</v>
      </c>
      <c r="K71" s="178"/>
      <c r="L71" s="176">
        <f>L53+L59+L65</f>
        <v>40155</v>
      </c>
      <c r="M71" s="178"/>
      <c r="N71" s="176">
        <f>N53+N59+N65</f>
        <v>39631</v>
      </c>
      <c r="O71" s="178"/>
      <c r="P71" s="38"/>
    </row>
    <row r="72" spans="3:16" ht="12" customHeight="1">
      <c r="C72" s="430"/>
      <c r="D72" s="442" t="s">
        <v>56</v>
      </c>
      <c r="E72" s="172" t="s">
        <v>55</v>
      </c>
      <c r="F72" s="174">
        <v>-583</v>
      </c>
      <c r="G72" s="175"/>
      <c r="H72" s="173">
        <v>-631</v>
      </c>
      <c r="I72" s="175"/>
      <c r="J72" s="173">
        <f>J54+J60+J66</f>
        <v>-718</v>
      </c>
      <c r="K72" s="175"/>
      <c r="L72" s="173">
        <f>L54+L60+L66</f>
        <v>-727</v>
      </c>
      <c r="M72" s="175"/>
      <c r="N72" s="173">
        <f>N54+N60+N66</f>
        <v>-708</v>
      </c>
      <c r="O72" s="175"/>
      <c r="P72" s="38"/>
    </row>
    <row r="73" spans="3:16" ht="12" customHeight="1">
      <c r="C73" s="430"/>
      <c r="D73" s="442"/>
      <c r="E73" s="172" t="s">
        <v>54</v>
      </c>
      <c r="F73" s="174">
        <v>296</v>
      </c>
      <c r="G73" s="175"/>
      <c r="H73" s="173">
        <v>-6</v>
      </c>
      <c r="I73" s="175"/>
      <c r="J73" s="173">
        <f>J55+J61+J67</f>
        <v>175</v>
      </c>
      <c r="K73" s="175"/>
      <c r="L73" s="173">
        <f>L55+L61+L67</f>
        <v>203</v>
      </c>
      <c r="M73" s="175"/>
      <c r="N73" s="173">
        <f>N55+N61+N67</f>
        <v>179</v>
      </c>
      <c r="O73" s="175"/>
      <c r="P73" s="38"/>
    </row>
    <row r="74" spans="3:16" ht="12" customHeight="1">
      <c r="C74" s="430"/>
      <c r="D74" s="442"/>
      <c r="E74" s="172" t="s">
        <v>53</v>
      </c>
      <c r="F74" s="174">
        <v>-287</v>
      </c>
      <c r="G74" s="175"/>
      <c r="H74" s="173">
        <v>-637</v>
      </c>
      <c r="I74" s="175"/>
      <c r="J74" s="173">
        <f>J72+J73</f>
        <v>-543</v>
      </c>
      <c r="K74" s="175"/>
      <c r="L74" s="173">
        <f>L72+L73</f>
        <v>-524</v>
      </c>
      <c r="M74" s="175"/>
      <c r="N74" s="173">
        <f>N72+N73</f>
        <v>-529</v>
      </c>
      <c r="O74" s="175"/>
      <c r="P74" s="38"/>
    </row>
    <row r="75" spans="3:16" ht="12" customHeight="1">
      <c r="C75" s="430"/>
      <c r="D75" s="442" t="s">
        <v>52</v>
      </c>
      <c r="E75" s="443"/>
      <c r="F75" s="174">
        <v>17065</v>
      </c>
      <c r="G75" s="175"/>
      <c r="H75" s="173">
        <v>16996</v>
      </c>
      <c r="I75" s="175"/>
      <c r="J75" s="173">
        <v>16934</v>
      </c>
      <c r="K75" s="175"/>
      <c r="L75" s="173">
        <v>16751</v>
      </c>
      <c r="M75" s="175"/>
      <c r="N75" s="173">
        <f>'2(2)県内地区別（管内）年齢別人口'!G19</f>
        <v>16689</v>
      </c>
      <c r="O75" s="175"/>
      <c r="P75" s="38"/>
    </row>
    <row r="76" spans="3:16" ht="12" customHeight="1" thickBot="1">
      <c r="C76" s="432"/>
      <c r="D76" s="448" t="s">
        <v>51</v>
      </c>
      <c r="E76" s="449"/>
      <c r="F76" s="188">
        <v>41.4</v>
      </c>
      <c r="G76" s="197"/>
      <c r="H76" s="187">
        <v>41.9</v>
      </c>
      <c r="I76" s="197"/>
      <c r="J76" s="187">
        <v>42.4</v>
      </c>
      <c r="K76" s="197"/>
      <c r="L76" s="187">
        <v>42.6</v>
      </c>
      <c r="M76" s="197"/>
      <c r="N76" s="187">
        <v>43</v>
      </c>
      <c r="O76" s="197"/>
      <c r="P76" s="38"/>
    </row>
    <row r="77" spans="3:16" ht="12" customHeight="1">
      <c r="C77" s="439" t="s">
        <v>59</v>
      </c>
      <c r="D77" s="440" t="s">
        <v>57</v>
      </c>
      <c r="E77" s="441"/>
      <c r="F77" s="177">
        <v>338290</v>
      </c>
      <c r="G77" s="190"/>
      <c r="H77" s="176">
        <v>336119</v>
      </c>
      <c r="I77" s="190"/>
      <c r="J77" s="176">
        <f>J71+J47+J5+J11</f>
        <v>334080</v>
      </c>
      <c r="K77" s="178"/>
      <c r="L77" s="176">
        <f>L71+L47+L5+L11</f>
        <v>332287</v>
      </c>
      <c r="M77" s="178"/>
      <c r="N77" s="176">
        <f>N71+N47+N5+N11</f>
        <v>330311</v>
      </c>
      <c r="O77" s="178"/>
      <c r="P77" s="38"/>
    </row>
    <row r="78" spans="3:16" ht="12" customHeight="1">
      <c r="C78" s="439"/>
      <c r="D78" s="442" t="s">
        <v>56</v>
      </c>
      <c r="E78" s="172" t="s">
        <v>55</v>
      </c>
      <c r="F78" s="174">
        <v>-2610</v>
      </c>
      <c r="G78" s="198"/>
      <c r="H78" s="173">
        <v>-2599</v>
      </c>
      <c r="I78" s="198"/>
      <c r="J78" s="173">
        <f>J72+J48+J6+J12</f>
        <v>-3216</v>
      </c>
      <c r="K78" s="175"/>
      <c r="L78" s="173">
        <f>L72+L48+L6+L12</f>
        <v>-3231</v>
      </c>
      <c r="M78" s="175"/>
      <c r="N78" s="173">
        <f>N72+N48+N6+N12</f>
        <v>-3496</v>
      </c>
      <c r="O78" s="175"/>
      <c r="P78" s="38"/>
    </row>
    <row r="79" spans="3:16" ht="12" customHeight="1">
      <c r="C79" s="439"/>
      <c r="D79" s="442"/>
      <c r="E79" s="172" t="s">
        <v>54</v>
      </c>
      <c r="F79" s="174">
        <v>439</v>
      </c>
      <c r="G79" s="198"/>
      <c r="H79" s="173">
        <v>560</v>
      </c>
      <c r="I79" s="198"/>
      <c r="J79" s="173">
        <f>J7+J13+J73+J49</f>
        <v>1423</v>
      </c>
      <c r="K79" s="175"/>
      <c r="L79" s="173">
        <f>L7+L13+L73+L49</f>
        <v>1255</v>
      </c>
      <c r="M79" s="175"/>
      <c r="N79" s="173">
        <f>N7+N13+N73+N49</f>
        <v>1480</v>
      </c>
      <c r="O79" s="175"/>
      <c r="P79" s="38"/>
    </row>
    <row r="80" spans="3:16" ht="12" customHeight="1">
      <c r="C80" s="439"/>
      <c r="D80" s="442"/>
      <c r="E80" s="172" t="s">
        <v>53</v>
      </c>
      <c r="F80" s="174">
        <v>-2171</v>
      </c>
      <c r="G80" s="198"/>
      <c r="H80" s="173">
        <v>-2039</v>
      </c>
      <c r="I80" s="198"/>
      <c r="J80" s="173">
        <f>J78+J79</f>
        <v>-1793</v>
      </c>
      <c r="K80" s="175"/>
      <c r="L80" s="173">
        <f>L78+L79</f>
        <v>-1976</v>
      </c>
      <c r="M80" s="175"/>
      <c r="N80" s="173">
        <f>N78+N79</f>
        <v>-2016</v>
      </c>
      <c r="O80" s="175"/>
      <c r="P80" s="38"/>
    </row>
    <row r="81" spans="3:16" ht="12" customHeight="1">
      <c r="C81" s="430"/>
      <c r="D81" s="442" t="s">
        <v>52</v>
      </c>
      <c r="E81" s="443"/>
      <c r="F81" s="174">
        <v>107994</v>
      </c>
      <c r="G81" s="198"/>
      <c r="H81" s="173">
        <v>107636</v>
      </c>
      <c r="I81" s="198"/>
      <c r="J81" s="173">
        <v>107970</v>
      </c>
      <c r="K81" s="175"/>
      <c r="L81" s="173">
        <v>107920</v>
      </c>
      <c r="M81" s="175"/>
      <c r="N81" s="173">
        <f>'2(2)県内地区別（管内）年齢別人口'!G20</f>
        <v>108093</v>
      </c>
      <c r="O81" s="175"/>
      <c r="P81" s="38"/>
    </row>
    <row r="82" spans="3:16" ht="12" customHeight="1" thickBot="1">
      <c r="C82" s="452"/>
      <c r="D82" s="453" t="s">
        <v>51</v>
      </c>
      <c r="E82" s="454"/>
      <c r="F82" s="200">
        <v>32.1</v>
      </c>
      <c r="G82" s="201"/>
      <c r="H82" s="199">
        <v>32.5</v>
      </c>
      <c r="I82" s="201"/>
      <c r="J82" s="199">
        <v>32.799999999999997</v>
      </c>
      <c r="K82" s="202"/>
      <c r="L82" s="199">
        <v>33</v>
      </c>
      <c r="M82" s="202"/>
      <c r="N82" s="199">
        <v>33.200000000000003</v>
      </c>
      <c r="O82" s="202"/>
      <c r="P82" s="40"/>
    </row>
    <row r="83" spans="3:16" ht="12" customHeight="1" thickTop="1">
      <c r="C83" s="439" t="s">
        <v>58</v>
      </c>
      <c r="D83" s="440" t="s">
        <v>57</v>
      </c>
      <c r="E83" s="441"/>
      <c r="F83" s="177">
        <v>9201825</v>
      </c>
      <c r="G83" s="190"/>
      <c r="H83" s="176">
        <v>9236337</v>
      </c>
      <c r="I83" s="190"/>
      <c r="J83" s="176">
        <v>9231177</v>
      </c>
      <c r="K83" s="190"/>
      <c r="L83" s="176">
        <v>9227901</v>
      </c>
      <c r="M83" s="190"/>
      <c r="N83" s="176">
        <f>'2(2)県内地区別（管内）年齢別人口'!D21</f>
        <v>9225091</v>
      </c>
      <c r="O83" s="190"/>
      <c r="P83" s="18"/>
    </row>
    <row r="84" spans="3:16" ht="12" customHeight="1">
      <c r="C84" s="439"/>
      <c r="D84" s="442" t="s">
        <v>56</v>
      </c>
      <c r="E84" s="172" t="s">
        <v>55</v>
      </c>
      <c r="F84" s="174">
        <v>-22407</v>
      </c>
      <c r="G84" s="198"/>
      <c r="H84" s="173">
        <v>-29983</v>
      </c>
      <c r="I84" s="198"/>
      <c r="J84" s="173">
        <v>-40970</v>
      </c>
      <c r="K84" s="198"/>
      <c r="L84" s="173">
        <v>-43852</v>
      </c>
      <c r="M84" s="198"/>
      <c r="N84" s="173">
        <v>-48890</v>
      </c>
      <c r="O84" s="198"/>
      <c r="P84" s="18"/>
    </row>
    <row r="85" spans="3:16" ht="12" customHeight="1">
      <c r="C85" s="439"/>
      <c r="D85" s="442"/>
      <c r="E85" s="172" t="s">
        <v>54</v>
      </c>
      <c r="F85" s="174">
        <v>56919</v>
      </c>
      <c r="G85" s="198"/>
      <c r="H85" s="173">
        <v>24823</v>
      </c>
      <c r="I85" s="198"/>
      <c r="J85" s="173">
        <v>37694</v>
      </c>
      <c r="K85" s="198"/>
      <c r="L85" s="173">
        <v>41042</v>
      </c>
      <c r="M85" s="198"/>
      <c r="N85" s="173">
        <v>42780</v>
      </c>
      <c r="O85" s="198"/>
      <c r="P85" s="18"/>
    </row>
    <row r="86" spans="3:16" ht="12" customHeight="1">
      <c r="C86" s="439"/>
      <c r="D86" s="442"/>
      <c r="E86" s="172" t="s">
        <v>53</v>
      </c>
      <c r="F86" s="174">
        <v>34512</v>
      </c>
      <c r="G86" s="198"/>
      <c r="H86" s="173">
        <v>-5160</v>
      </c>
      <c r="I86" s="198"/>
      <c r="J86" s="173">
        <f>SUM(J84:J85)</f>
        <v>-3276</v>
      </c>
      <c r="K86" s="198"/>
      <c r="L86" s="173">
        <f>SUM(L84:L85)</f>
        <v>-2810</v>
      </c>
      <c r="M86" s="198"/>
      <c r="N86" s="173">
        <f>SUM(N84:N85)</f>
        <v>-6110</v>
      </c>
      <c r="O86" s="198"/>
      <c r="P86" s="18"/>
    </row>
    <row r="87" spans="3:16" ht="12" customHeight="1">
      <c r="C87" s="430"/>
      <c r="D87" s="442" t="s">
        <v>52</v>
      </c>
      <c r="E87" s="443"/>
      <c r="F87" s="174">
        <v>2311697</v>
      </c>
      <c r="G87" s="198"/>
      <c r="H87" s="173">
        <v>2312173</v>
      </c>
      <c r="I87" s="198"/>
      <c r="J87" s="173">
        <v>2324007</v>
      </c>
      <c r="K87" s="198"/>
      <c r="L87" s="173">
        <v>2326294</v>
      </c>
      <c r="M87" s="198"/>
      <c r="N87" s="173">
        <f>'2(2)県内地区別（管内）年齢別人口'!G21</f>
        <v>2334481</v>
      </c>
      <c r="O87" s="198"/>
      <c r="P87" s="18"/>
    </row>
    <row r="88" spans="3:16" ht="12" customHeight="1">
      <c r="C88" s="430"/>
      <c r="D88" s="444" t="s">
        <v>51</v>
      </c>
      <c r="E88" s="445"/>
      <c r="F88" s="192">
        <v>25.4</v>
      </c>
      <c r="G88" s="203"/>
      <c r="H88" s="191">
        <v>25.6</v>
      </c>
      <c r="I88" s="203"/>
      <c r="J88" s="191">
        <v>25.8</v>
      </c>
      <c r="K88" s="203"/>
      <c r="L88" s="191">
        <v>25.8</v>
      </c>
      <c r="M88" s="203"/>
      <c r="N88" s="191">
        <v>25.9</v>
      </c>
      <c r="O88" s="203"/>
      <c r="P88" s="41"/>
    </row>
    <row r="89" spans="3:16" ht="13.15" customHeight="1">
      <c r="C89" s="204" t="s">
        <v>150</v>
      </c>
      <c r="D89" s="204"/>
      <c r="E89" s="204"/>
      <c r="F89" s="204"/>
      <c r="G89" s="204"/>
      <c r="H89" s="204"/>
      <c r="I89" s="205"/>
      <c r="J89" s="206" t="s">
        <v>161</v>
      </c>
      <c r="P89" s="38"/>
    </row>
    <row r="90" spans="3:16" ht="12" customHeight="1">
      <c r="C90" s="7" t="s">
        <v>151</v>
      </c>
      <c r="D90" s="7"/>
      <c r="E90" s="207"/>
      <c r="F90" s="207"/>
      <c r="G90" s="207"/>
      <c r="H90" s="207"/>
      <c r="I90" s="205"/>
      <c r="J90" s="9" t="s">
        <v>141</v>
      </c>
      <c r="P90" s="38"/>
    </row>
    <row r="91" spans="3:16" ht="12" customHeight="1">
      <c r="C91" s="9" t="s">
        <v>152</v>
      </c>
      <c r="H91" s="35"/>
      <c r="I91" s="36"/>
      <c r="J91" s="35"/>
      <c r="L91" s="35"/>
      <c r="N91" s="35"/>
      <c r="P91" s="38"/>
    </row>
    <row r="92" spans="3:16">
      <c r="H92" s="35"/>
      <c r="I92" s="36"/>
      <c r="J92" s="35"/>
      <c r="L92" s="35"/>
      <c r="N92" s="35"/>
    </row>
  </sheetData>
  <mergeCells count="73">
    <mergeCell ref="D75:E75"/>
    <mergeCell ref="D76:E76"/>
    <mergeCell ref="C77:C82"/>
    <mergeCell ref="D77:E77"/>
    <mergeCell ref="D78:D80"/>
    <mergeCell ref="D81:E81"/>
    <mergeCell ref="D82:E82"/>
    <mergeCell ref="C71:C76"/>
    <mergeCell ref="D71:E71"/>
    <mergeCell ref="D72:D74"/>
    <mergeCell ref="C83:C88"/>
    <mergeCell ref="D83:E83"/>
    <mergeCell ref="D84:D86"/>
    <mergeCell ref="D87:E87"/>
    <mergeCell ref="D88:E88"/>
    <mergeCell ref="C59:C64"/>
    <mergeCell ref="D59:E59"/>
    <mergeCell ref="D60:D62"/>
    <mergeCell ref="D63:E63"/>
    <mergeCell ref="D64:E64"/>
    <mergeCell ref="C65:C70"/>
    <mergeCell ref="D65:E65"/>
    <mergeCell ref="D66:D68"/>
    <mergeCell ref="D69:E69"/>
    <mergeCell ref="D70:E70"/>
    <mergeCell ref="C47:C52"/>
    <mergeCell ref="D47:E47"/>
    <mergeCell ref="D48:D50"/>
    <mergeCell ref="D51:E51"/>
    <mergeCell ref="D52:E52"/>
    <mergeCell ref="C53:C58"/>
    <mergeCell ref="D53:E53"/>
    <mergeCell ref="D54:D56"/>
    <mergeCell ref="D57:E57"/>
    <mergeCell ref="D58:E58"/>
    <mergeCell ref="C35:C40"/>
    <mergeCell ref="D35:E35"/>
    <mergeCell ref="D36:D38"/>
    <mergeCell ref="D39:E39"/>
    <mergeCell ref="D40:E40"/>
    <mergeCell ref="C41:C46"/>
    <mergeCell ref="D41:E41"/>
    <mergeCell ref="D42:D44"/>
    <mergeCell ref="D45:E45"/>
    <mergeCell ref="D46:E46"/>
    <mergeCell ref="C23:C28"/>
    <mergeCell ref="D23:E23"/>
    <mergeCell ref="D24:D26"/>
    <mergeCell ref="D27:E27"/>
    <mergeCell ref="D28:E28"/>
    <mergeCell ref="C29:C34"/>
    <mergeCell ref="D29:E29"/>
    <mergeCell ref="D30:D32"/>
    <mergeCell ref="D33:E33"/>
    <mergeCell ref="D34:E34"/>
    <mergeCell ref="C11:C16"/>
    <mergeCell ref="D11:E11"/>
    <mergeCell ref="D12:D14"/>
    <mergeCell ref="D15:E15"/>
    <mergeCell ref="D16:E16"/>
    <mergeCell ref="C17:C22"/>
    <mergeCell ref="D17:E17"/>
    <mergeCell ref="D18:D20"/>
    <mergeCell ref="D21:E21"/>
    <mergeCell ref="D22:E22"/>
    <mergeCell ref="N4:O4"/>
    <mergeCell ref="L4:M4"/>
    <mergeCell ref="D4:E4"/>
    <mergeCell ref="C5:C10"/>
    <mergeCell ref="D5:E5"/>
    <mergeCell ref="D6:D8"/>
    <mergeCell ref="D9:E9"/>
    <mergeCell ref="D10:E10"/>
  </mergeCells>
  <phoneticPr fontId="6"/>
  <pageMargins left="0.74803149606299213" right="0.78740157480314965" top="0.59055118110236227" bottom="0.59055118110236227" header="0.51181102362204722" footer="0.19685039370078741"/>
  <pageSetup paperSize="9" scale="75" firstPageNumber="16" orientation="portrait" blackAndWhite="1" useFirstPageNumber="1" r:id="rId1"/>
  <headerFooter scaleWithDoc="0"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H91"/>
  <sheetViews>
    <sheetView view="pageBreakPreview" topLeftCell="A10" zoomScale="115" zoomScaleNormal="100" zoomScaleSheetLayoutView="115" workbookViewId="0">
      <selection activeCell="P18" sqref="P18"/>
    </sheetView>
  </sheetViews>
  <sheetFormatPr defaultColWidth="8.125" defaultRowHeight="12.75"/>
  <cols>
    <col min="1" max="1" width="2.25" style="3" customWidth="1"/>
    <col min="2" max="3" width="5.25" style="3" customWidth="1"/>
    <col min="4" max="4" width="1.5" style="3" customWidth="1"/>
    <col min="5" max="5" width="2.375" style="3" customWidth="1"/>
    <col min="6" max="6" width="6.5" style="37" customWidth="1"/>
    <col min="7" max="7" width="2.5" style="5" customWidth="1"/>
    <col min="8" max="8" width="1.5" style="5" customWidth="1"/>
    <col min="9" max="9" width="2.375" style="5" customWidth="1"/>
    <col min="10" max="10" width="6.5" style="3" customWidth="1"/>
    <col min="11" max="11" width="2.625" style="3" customWidth="1"/>
    <col min="12" max="12" width="1.5" style="3" customWidth="1"/>
    <col min="13" max="13" width="2.375" style="3" customWidth="1"/>
    <col min="14" max="14" width="6.5" style="3" customWidth="1"/>
    <col min="15" max="15" width="2.5" style="3" customWidth="1"/>
    <col min="16" max="16" width="1.5" style="3" customWidth="1"/>
    <col min="17" max="17" width="2.375" style="3" customWidth="1"/>
    <col min="18" max="18" width="6.5" style="3" customWidth="1"/>
    <col min="19" max="19" width="2.5" style="3" customWidth="1"/>
    <col min="20" max="20" width="1.5" style="3" customWidth="1"/>
    <col min="21" max="21" width="2.375" style="3" customWidth="1"/>
    <col min="22" max="22" width="6.5" style="3" customWidth="1"/>
    <col min="23" max="23" width="2.25" style="3" customWidth="1"/>
    <col min="24" max="24" width="1.5" style="3" customWidth="1"/>
    <col min="25" max="25" width="6.5" style="3" customWidth="1"/>
    <col min="26" max="26" width="2.5" style="3" customWidth="1"/>
    <col min="27" max="16384" width="8.125" style="3"/>
  </cols>
  <sheetData>
    <row r="1" spans="1:34" ht="13.5" customHeight="1">
      <c r="F1" s="47"/>
      <c r="G1" s="46"/>
      <c r="H1" s="46"/>
      <c r="I1" s="46"/>
      <c r="N1" s="456"/>
      <c r="O1" s="456"/>
      <c r="P1" s="456"/>
      <c r="Q1" s="456"/>
      <c r="R1" s="456"/>
      <c r="S1" s="456"/>
      <c r="T1" s="456"/>
      <c r="U1" s="456"/>
      <c r="V1" s="456"/>
      <c r="W1" s="456"/>
      <c r="X1" s="456"/>
      <c r="Y1" s="456"/>
      <c r="Z1" s="456"/>
      <c r="AA1" s="3" t="s">
        <v>154</v>
      </c>
    </row>
    <row r="2" spans="1:34" ht="57.6" customHeight="1">
      <c r="A2" s="101" t="s">
        <v>83</v>
      </c>
      <c r="F2" s="47"/>
      <c r="G2" s="46"/>
      <c r="H2" s="46"/>
      <c r="I2" s="46"/>
      <c r="J2" s="208"/>
      <c r="N2" s="456"/>
      <c r="O2" s="456"/>
      <c r="P2" s="456"/>
      <c r="Q2" s="456"/>
      <c r="R2" s="456"/>
      <c r="S2" s="456"/>
      <c r="T2" s="456"/>
      <c r="U2" s="456"/>
      <c r="V2" s="456"/>
      <c r="W2" s="456"/>
      <c r="X2" s="456"/>
      <c r="Y2" s="456"/>
      <c r="Z2" s="456"/>
      <c r="AC2" s="455"/>
      <c r="AD2" s="456"/>
      <c r="AE2" s="456"/>
      <c r="AF2" s="456"/>
      <c r="AG2" s="456"/>
      <c r="AH2" s="456"/>
    </row>
    <row r="3" spans="1:34" ht="15" customHeight="1">
      <c r="F3" s="47"/>
      <c r="G3" s="46"/>
      <c r="H3" s="46"/>
      <c r="I3" s="46"/>
      <c r="W3" s="34"/>
      <c r="Z3" s="209" t="s">
        <v>147</v>
      </c>
    </row>
    <row r="4" spans="1:34" ht="16.149999999999999" customHeight="1">
      <c r="B4" s="457" t="s">
        <v>130</v>
      </c>
      <c r="C4" s="458"/>
      <c r="D4" s="493" t="s">
        <v>82</v>
      </c>
      <c r="E4" s="493"/>
      <c r="F4" s="493"/>
      <c r="G4" s="494"/>
      <c r="H4" s="519" t="s">
        <v>81</v>
      </c>
      <c r="I4" s="520"/>
      <c r="J4" s="520"/>
      <c r="K4" s="520"/>
      <c r="L4" s="520"/>
      <c r="M4" s="520"/>
      <c r="N4" s="520"/>
      <c r="O4" s="521"/>
      <c r="P4" s="513" t="s">
        <v>80</v>
      </c>
      <c r="Q4" s="493"/>
      <c r="R4" s="493"/>
      <c r="S4" s="514"/>
      <c r="T4" s="513" t="s">
        <v>79</v>
      </c>
      <c r="U4" s="525"/>
      <c r="V4" s="525"/>
      <c r="W4" s="514"/>
      <c r="X4" s="531" t="s">
        <v>78</v>
      </c>
      <c r="Y4" s="487"/>
      <c r="Z4" s="532"/>
    </row>
    <row r="5" spans="1:34" ht="24" customHeight="1">
      <c r="B5" s="459"/>
      <c r="C5" s="460"/>
      <c r="D5" s="495"/>
      <c r="E5" s="495"/>
      <c r="F5" s="495"/>
      <c r="G5" s="496"/>
      <c r="H5" s="482" t="s">
        <v>77</v>
      </c>
      <c r="I5" s="483"/>
      <c r="J5" s="483"/>
      <c r="K5" s="483"/>
      <c r="L5" s="510" t="s">
        <v>76</v>
      </c>
      <c r="M5" s="483"/>
      <c r="N5" s="483"/>
      <c r="O5" s="511"/>
      <c r="P5" s="515"/>
      <c r="Q5" s="495"/>
      <c r="R5" s="495"/>
      <c r="S5" s="516"/>
      <c r="T5" s="526"/>
      <c r="U5" s="527"/>
      <c r="V5" s="527"/>
      <c r="W5" s="516"/>
      <c r="X5" s="533"/>
      <c r="Y5" s="534"/>
      <c r="Z5" s="535"/>
    </row>
    <row r="6" spans="1:34" ht="24" customHeight="1">
      <c r="B6" s="459"/>
      <c r="C6" s="460"/>
      <c r="D6" s="497"/>
      <c r="E6" s="497"/>
      <c r="F6" s="497"/>
      <c r="G6" s="498"/>
      <c r="H6" s="484"/>
      <c r="I6" s="485"/>
      <c r="J6" s="485"/>
      <c r="K6" s="485"/>
      <c r="L6" s="512"/>
      <c r="M6" s="485"/>
      <c r="N6" s="485"/>
      <c r="O6" s="498"/>
      <c r="P6" s="517"/>
      <c r="Q6" s="497"/>
      <c r="R6" s="497"/>
      <c r="S6" s="518"/>
      <c r="T6" s="528"/>
      <c r="U6" s="529"/>
      <c r="V6" s="529"/>
      <c r="W6" s="518"/>
      <c r="X6" s="536"/>
      <c r="Y6" s="537"/>
      <c r="Z6" s="538"/>
    </row>
    <row r="7" spans="1:34" ht="15" customHeight="1">
      <c r="B7" s="459"/>
      <c r="C7" s="460"/>
      <c r="D7" s="505" t="s">
        <v>149</v>
      </c>
      <c r="E7" s="506"/>
      <c r="F7" s="506"/>
      <c r="G7" s="508"/>
      <c r="H7" s="505" t="s">
        <v>149</v>
      </c>
      <c r="I7" s="506"/>
      <c r="J7" s="506"/>
      <c r="K7" s="507"/>
      <c r="L7" s="530" t="s">
        <v>149</v>
      </c>
      <c r="M7" s="506"/>
      <c r="N7" s="506"/>
      <c r="O7" s="508"/>
      <c r="P7" s="505" t="s">
        <v>149</v>
      </c>
      <c r="Q7" s="506"/>
      <c r="R7" s="506"/>
      <c r="S7" s="508"/>
      <c r="T7" s="482" t="s">
        <v>148</v>
      </c>
      <c r="U7" s="539"/>
      <c r="V7" s="539"/>
      <c r="W7" s="540"/>
      <c r="X7" s="482" t="s">
        <v>28</v>
      </c>
      <c r="Y7" s="539"/>
      <c r="Z7" s="540"/>
    </row>
    <row r="8" spans="1:34" ht="15" customHeight="1">
      <c r="B8" s="461"/>
      <c r="C8" s="462"/>
      <c r="D8" s="500" t="s">
        <v>159</v>
      </c>
      <c r="E8" s="501"/>
      <c r="F8" s="501"/>
      <c r="G8" s="502"/>
      <c r="H8" s="500" t="s">
        <v>159</v>
      </c>
      <c r="I8" s="501"/>
      <c r="J8" s="501"/>
      <c r="K8" s="501"/>
      <c r="L8" s="522" t="s">
        <v>159</v>
      </c>
      <c r="M8" s="501"/>
      <c r="N8" s="501"/>
      <c r="O8" s="502"/>
      <c r="P8" s="500" t="s">
        <v>159</v>
      </c>
      <c r="Q8" s="501"/>
      <c r="R8" s="501"/>
      <c r="S8" s="502"/>
      <c r="T8" s="500" t="s">
        <v>159</v>
      </c>
      <c r="U8" s="501"/>
      <c r="V8" s="501"/>
      <c r="W8" s="502"/>
      <c r="X8" s="541" t="s">
        <v>159</v>
      </c>
      <c r="Y8" s="542"/>
      <c r="Z8" s="543"/>
      <c r="AB8" s="11"/>
    </row>
    <row r="9" spans="1:34" ht="17.45" customHeight="1">
      <c r="B9" s="405" t="s">
        <v>39</v>
      </c>
      <c r="C9" s="471"/>
      <c r="D9" s="486">
        <v>81622</v>
      </c>
      <c r="E9" s="487"/>
      <c r="F9" s="487"/>
      <c r="G9" s="210"/>
      <c r="H9" s="523">
        <v>46521</v>
      </c>
      <c r="I9" s="487"/>
      <c r="J9" s="487"/>
      <c r="K9" s="211"/>
      <c r="L9" s="524">
        <v>5876</v>
      </c>
      <c r="M9" s="492"/>
      <c r="N9" s="492"/>
      <c r="O9" s="212"/>
      <c r="P9" s="486">
        <v>735</v>
      </c>
      <c r="Q9" s="487"/>
      <c r="R9" s="487"/>
      <c r="S9" s="212"/>
      <c r="T9" s="552">
        <v>28359</v>
      </c>
      <c r="U9" s="487"/>
      <c r="V9" s="487"/>
      <c r="W9" s="213"/>
      <c r="X9" s="491">
        <f>D9-H9-L9-P9-T9</f>
        <v>131</v>
      </c>
      <c r="Y9" s="487"/>
      <c r="Z9" s="214"/>
      <c r="AA9" s="10"/>
      <c r="AB9" s="10"/>
    </row>
    <row r="10" spans="1:34" ht="17.45" customHeight="1">
      <c r="B10" s="406"/>
      <c r="C10" s="466"/>
      <c r="D10" s="215"/>
      <c r="E10" s="216" t="s">
        <v>69</v>
      </c>
      <c r="F10" s="217">
        <f>SUM(H10:Z10)</f>
        <v>99.999999999999986</v>
      </c>
      <c r="G10" s="218" t="s">
        <v>68</v>
      </c>
      <c r="H10" s="219"/>
      <c r="I10" s="216" t="s">
        <v>69</v>
      </c>
      <c r="J10" s="220">
        <f>IF(H9/$D9*100=0,"― ",H9/$D9*100)</f>
        <v>56.995662934012891</v>
      </c>
      <c r="K10" s="221" t="s">
        <v>68</v>
      </c>
      <c r="L10" s="222"/>
      <c r="M10" s="223" t="s">
        <v>69</v>
      </c>
      <c r="N10" s="220">
        <f>IF(L9/$D9*100=0,"― ",L9/$D9*100)</f>
        <v>7.1990394746514417</v>
      </c>
      <c r="O10" s="218" t="s">
        <v>68</v>
      </c>
      <c r="P10" s="224"/>
      <c r="Q10" s="223" t="s">
        <v>69</v>
      </c>
      <c r="R10" s="220">
        <f>IF(P9/$D9*100=0,"― ",P9/$D9*100)</f>
        <v>0.90049251427311261</v>
      </c>
      <c r="S10" s="218" t="s">
        <v>68</v>
      </c>
      <c r="T10" s="225"/>
      <c r="U10" s="226" t="s">
        <v>69</v>
      </c>
      <c r="V10" s="220">
        <f>IF(T9/$D9*100=0,"― ",T9/$D9*100)</f>
        <v>34.744309132341769</v>
      </c>
      <c r="W10" s="218" t="s">
        <v>68</v>
      </c>
      <c r="X10" s="226" t="s">
        <v>69</v>
      </c>
      <c r="Y10" s="227">
        <f>IF(X9/$D9*100=0,"― ",X9/$D9*100)</f>
        <v>0.16049594472078604</v>
      </c>
      <c r="Z10" s="218" t="s">
        <v>68</v>
      </c>
      <c r="AB10" s="10"/>
    </row>
    <row r="11" spans="1:34" ht="17.45" customHeight="1">
      <c r="B11" s="405" t="s">
        <v>32</v>
      </c>
      <c r="C11" s="471"/>
      <c r="D11" s="486">
        <v>16241</v>
      </c>
      <c r="E11" s="486"/>
      <c r="F11" s="486"/>
      <c r="G11" s="228"/>
      <c r="H11" s="486">
        <v>10370</v>
      </c>
      <c r="I11" s="487"/>
      <c r="J11" s="487"/>
      <c r="K11" s="229"/>
      <c r="L11" s="524">
        <v>1521</v>
      </c>
      <c r="M11" s="487"/>
      <c r="N11" s="487"/>
      <c r="O11" s="228"/>
      <c r="P11" s="486">
        <v>128</v>
      </c>
      <c r="Q11" s="487"/>
      <c r="R11" s="487"/>
      <c r="S11" s="228"/>
      <c r="T11" s="552">
        <v>4209</v>
      </c>
      <c r="U11" s="487"/>
      <c r="V11" s="487"/>
      <c r="W11" s="230"/>
      <c r="X11" s="551">
        <f>D11-H11-L11-P11-T11</f>
        <v>13</v>
      </c>
      <c r="Y11" s="487"/>
      <c r="Z11" s="230"/>
      <c r="AA11" s="10"/>
      <c r="AB11" s="10"/>
    </row>
    <row r="12" spans="1:34" ht="17.45" customHeight="1">
      <c r="B12" s="472"/>
      <c r="C12" s="473"/>
      <c r="D12" s="231"/>
      <c r="E12" s="232" t="s">
        <v>69</v>
      </c>
      <c r="F12" s="217">
        <f>SUM(H12:Z12)</f>
        <v>100.00000000000001</v>
      </c>
      <c r="G12" s="233" t="s">
        <v>68</v>
      </c>
      <c r="H12" s="234"/>
      <c r="I12" s="235" t="s">
        <v>69</v>
      </c>
      <c r="J12" s="220">
        <f>IF(H11/$D11*100=0,"― ",H11/$D11*100)</f>
        <v>63.850748106643685</v>
      </c>
      <c r="K12" s="236" t="s">
        <v>68</v>
      </c>
      <c r="L12" s="237"/>
      <c r="M12" s="235" t="s">
        <v>69</v>
      </c>
      <c r="N12" s="220">
        <f>IF(L11/$D11*100=0,"― ",L11/$D11*100)</f>
        <v>9.3651868727295113</v>
      </c>
      <c r="O12" s="233" t="s">
        <v>68</v>
      </c>
      <c r="P12" s="237"/>
      <c r="Q12" s="235" t="s">
        <v>69</v>
      </c>
      <c r="R12" s="220">
        <f>IF(P11/$D11*100=0,"― ",P11/$D11*100)</f>
        <v>0.788128809802352</v>
      </c>
      <c r="S12" s="233" t="s">
        <v>68</v>
      </c>
      <c r="T12" s="238"/>
      <c r="U12" s="235" t="s">
        <v>69</v>
      </c>
      <c r="V12" s="220">
        <f>IF(T11/$D11*100=0,"― ",T11/$D11*100)</f>
        <v>25.915891878578908</v>
      </c>
      <c r="W12" s="233" t="s">
        <v>68</v>
      </c>
      <c r="X12" s="235" t="s">
        <v>69</v>
      </c>
      <c r="Y12" s="239">
        <f>IF(X11/$D11*100=0,"― ",X11/$D11*100)</f>
        <v>8.0044332245551381E-2</v>
      </c>
      <c r="Z12" s="233" t="s">
        <v>68</v>
      </c>
      <c r="AB12" s="6"/>
    </row>
    <row r="13" spans="1:34" ht="17.45" customHeight="1">
      <c r="B13" s="405" t="s">
        <v>75</v>
      </c>
      <c r="C13" s="471"/>
      <c r="D13" s="486">
        <v>3425</v>
      </c>
      <c r="E13" s="486"/>
      <c r="F13" s="486"/>
      <c r="G13" s="228"/>
      <c r="H13" s="486">
        <v>2121</v>
      </c>
      <c r="I13" s="487"/>
      <c r="J13" s="487"/>
      <c r="K13" s="240"/>
      <c r="L13" s="486">
        <v>432</v>
      </c>
      <c r="M13" s="487"/>
      <c r="N13" s="487"/>
      <c r="O13" s="228"/>
      <c r="P13" s="486">
        <v>24</v>
      </c>
      <c r="Q13" s="487"/>
      <c r="R13" s="487"/>
      <c r="S13" s="228"/>
      <c r="T13" s="552">
        <v>777</v>
      </c>
      <c r="U13" s="487"/>
      <c r="V13" s="487"/>
      <c r="W13" s="241"/>
      <c r="X13" s="491">
        <f>D13-H13-L13-P13-T13</f>
        <v>71</v>
      </c>
      <c r="Y13" s="487"/>
      <c r="Z13" s="241"/>
      <c r="AA13" s="10"/>
      <c r="AB13" s="10"/>
    </row>
    <row r="14" spans="1:34" ht="17.45" customHeight="1">
      <c r="B14" s="472"/>
      <c r="C14" s="473"/>
      <c r="D14" s="231"/>
      <c r="E14" s="232" t="s">
        <v>69</v>
      </c>
      <c r="F14" s="217">
        <f>SUM(H14:Z14)</f>
        <v>100.00000000000001</v>
      </c>
      <c r="G14" s="233" t="s">
        <v>68</v>
      </c>
      <c r="H14" s="234"/>
      <c r="I14" s="242" t="s">
        <v>69</v>
      </c>
      <c r="J14" s="243">
        <f>IF(H13/$D13*100=0,"― ",H13/$D13*100)</f>
        <v>61.927007299270073</v>
      </c>
      <c r="K14" s="236" t="s">
        <v>68</v>
      </c>
      <c r="L14" s="237"/>
      <c r="M14" s="242" t="s">
        <v>69</v>
      </c>
      <c r="N14" s="243">
        <f>L13/D13*100</f>
        <v>12.613138686131386</v>
      </c>
      <c r="O14" s="233" t="s">
        <v>68</v>
      </c>
      <c r="P14" s="237"/>
      <c r="Q14" s="242" t="s">
        <v>69</v>
      </c>
      <c r="R14" s="243">
        <f>IF(P13/$D13*100=0,"― ",P13/$D13*100)</f>
        <v>0.70072992700729919</v>
      </c>
      <c r="S14" s="233" t="s">
        <v>68</v>
      </c>
      <c r="T14" s="238"/>
      <c r="U14" s="242" t="s">
        <v>69</v>
      </c>
      <c r="V14" s="243">
        <f>IF(T13/$D13*100=0,"― ",T13/$D13*100)</f>
        <v>22.686131386861312</v>
      </c>
      <c r="W14" s="233" t="s">
        <v>68</v>
      </c>
      <c r="X14" s="242" t="s">
        <v>69</v>
      </c>
      <c r="Y14" s="244">
        <f>IF(X13/$D13*100=0,"― ",X13/$D13*100)</f>
        <v>2.0729927007299271</v>
      </c>
      <c r="Z14" s="233" t="s">
        <v>68</v>
      </c>
    </row>
    <row r="15" spans="1:34" ht="17.45" customHeight="1">
      <c r="B15" s="474" t="s">
        <v>74</v>
      </c>
      <c r="C15" s="475"/>
      <c r="D15" s="463">
        <v>6653</v>
      </c>
      <c r="E15" s="463"/>
      <c r="F15" s="463"/>
      <c r="G15" s="245"/>
      <c r="H15" s="463">
        <v>4180</v>
      </c>
      <c r="I15" s="503"/>
      <c r="J15" s="503"/>
      <c r="K15" s="246"/>
      <c r="L15" s="463">
        <v>676</v>
      </c>
      <c r="M15" s="503"/>
      <c r="N15" s="503"/>
      <c r="O15" s="245"/>
      <c r="P15" s="463">
        <v>67</v>
      </c>
      <c r="Q15" s="503"/>
      <c r="R15" s="503"/>
      <c r="S15" s="245"/>
      <c r="T15" s="548">
        <v>1729</v>
      </c>
      <c r="U15" s="503"/>
      <c r="V15" s="503"/>
      <c r="W15" s="247"/>
      <c r="X15" s="550">
        <f>D15-H15-L15-P15-T15</f>
        <v>1</v>
      </c>
      <c r="Y15" s="503"/>
      <c r="Z15" s="247"/>
      <c r="AA15" s="10"/>
      <c r="AB15" s="10"/>
    </row>
    <row r="16" spans="1:34" ht="17.45" customHeight="1">
      <c r="B16" s="476"/>
      <c r="C16" s="477"/>
      <c r="D16" s="248"/>
      <c r="E16" s="249" t="s">
        <v>69</v>
      </c>
      <c r="F16" s="217">
        <f>SUM(H16:Z16)</f>
        <v>99.999999999999986</v>
      </c>
      <c r="G16" s="250" t="s">
        <v>68</v>
      </c>
      <c r="H16" s="251"/>
      <c r="I16" s="252" t="s">
        <v>69</v>
      </c>
      <c r="J16" s="253">
        <f>IF(H15/$D15*100=0,"― ",H15/$D15*100)</f>
        <v>62.82879903802796</v>
      </c>
      <c r="K16" s="254" t="s">
        <v>68</v>
      </c>
      <c r="L16" s="255"/>
      <c r="M16" s="252" t="s">
        <v>69</v>
      </c>
      <c r="N16" s="253">
        <f>IF(L15/$D15*100=0,"― ",L15/$D15*100)</f>
        <v>10.160829700886818</v>
      </c>
      <c r="O16" s="250" t="s">
        <v>68</v>
      </c>
      <c r="P16" s="255"/>
      <c r="Q16" s="252" t="s">
        <v>69</v>
      </c>
      <c r="R16" s="253">
        <f>IF(P15/$D15*100=0,"― ",P15/$D15*100)</f>
        <v>1.0070644821884864</v>
      </c>
      <c r="S16" s="250" t="s">
        <v>68</v>
      </c>
      <c r="T16" s="256"/>
      <c r="U16" s="252" t="s">
        <v>69</v>
      </c>
      <c r="V16" s="253">
        <f>IF(T15/$D15*100=0,"― ",T15/$D15*100)</f>
        <v>25.988275965729745</v>
      </c>
      <c r="W16" s="257" t="s">
        <v>68</v>
      </c>
      <c r="X16" s="252" t="s">
        <v>69</v>
      </c>
      <c r="Y16" s="244">
        <f>IF(X15/$D15*100=0,"― ",X15/$D15*100)</f>
        <v>1.5030813166992335E-2</v>
      </c>
      <c r="Z16" s="257" t="s">
        <v>68</v>
      </c>
    </row>
    <row r="17" spans="2:28" ht="17.45" customHeight="1">
      <c r="B17" s="472" t="s">
        <v>73</v>
      </c>
      <c r="C17" s="473"/>
      <c r="D17" s="499">
        <v>4567</v>
      </c>
      <c r="E17" s="499"/>
      <c r="F17" s="499"/>
      <c r="G17" s="258"/>
      <c r="H17" s="499">
        <v>2593</v>
      </c>
      <c r="I17" s="504"/>
      <c r="J17" s="504"/>
      <c r="K17" s="259"/>
      <c r="L17" s="499">
        <v>473</v>
      </c>
      <c r="M17" s="509"/>
      <c r="N17" s="509"/>
      <c r="O17" s="258"/>
      <c r="P17" s="499">
        <v>36</v>
      </c>
      <c r="Q17" s="509"/>
      <c r="R17" s="489"/>
      <c r="S17" s="258"/>
      <c r="T17" s="544">
        <v>1463</v>
      </c>
      <c r="U17" s="489"/>
      <c r="V17" s="489"/>
      <c r="W17" s="260"/>
      <c r="X17" s="547">
        <f>D17-(H17+L17+P17+T17)</f>
        <v>2</v>
      </c>
      <c r="Y17" s="534"/>
      <c r="Z17" s="260"/>
      <c r="AA17" s="10"/>
      <c r="AB17" s="10"/>
    </row>
    <row r="18" spans="2:28" ht="17.45" customHeight="1">
      <c r="B18" s="472"/>
      <c r="C18" s="473"/>
      <c r="D18" s="231"/>
      <c r="E18" s="232" t="s">
        <v>69</v>
      </c>
      <c r="F18" s="217">
        <f>SUM(H18:Z18)</f>
        <v>99.999999999999986</v>
      </c>
      <c r="G18" s="233" t="s">
        <v>68</v>
      </c>
      <c r="H18" s="234"/>
      <c r="I18" s="242" t="s">
        <v>69</v>
      </c>
      <c r="J18" s="243">
        <f>IF(H17/$D17*100=0,"― ",H17/$D17*100)</f>
        <v>56.776877600175169</v>
      </c>
      <c r="K18" s="236" t="s">
        <v>134</v>
      </c>
      <c r="L18" s="237"/>
      <c r="M18" s="242" t="s">
        <v>69</v>
      </c>
      <c r="N18" s="243">
        <f>IF(L17/$D17*100=0,"― ",L17/$D17*100)</f>
        <v>10.356908254871907</v>
      </c>
      <c r="O18" s="233" t="s">
        <v>68</v>
      </c>
      <c r="P18" s="237"/>
      <c r="Q18" s="242" t="s">
        <v>69</v>
      </c>
      <c r="R18" s="243">
        <f>IF(P17/$D17*100=0,"― ",P17/$D17*100)</f>
        <v>0.78826363039194225</v>
      </c>
      <c r="S18" s="233" t="s">
        <v>68</v>
      </c>
      <c r="T18" s="238"/>
      <c r="U18" s="242" t="s">
        <v>69</v>
      </c>
      <c r="V18" s="243">
        <f>IF(T17/$D17*100=0,"― ",T17/$D17*100)</f>
        <v>32.034158090650315</v>
      </c>
      <c r="W18" s="233" t="s">
        <v>68</v>
      </c>
      <c r="X18" s="242" t="s">
        <v>69</v>
      </c>
      <c r="Y18" s="239">
        <f>IF(X17/$D17*100=0,"― ",X17/$D17*100)</f>
        <v>4.3792423910663458E-2</v>
      </c>
      <c r="Z18" s="233" t="s">
        <v>68</v>
      </c>
    </row>
    <row r="19" spans="2:28" s="6" customFormat="1" ht="17.45" customHeight="1">
      <c r="B19" s="474" t="s">
        <v>72</v>
      </c>
      <c r="C19" s="475"/>
      <c r="D19" s="463">
        <v>3843</v>
      </c>
      <c r="E19" s="463"/>
      <c r="F19" s="463"/>
      <c r="G19" s="261"/>
      <c r="H19" s="463">
        <v>2266</v>
      </c>
      <c r="I19" s="481"/>
      <c r="J19" s="481"/>
      <c r="K19" s="262"/>
      <c r="L19" s="463">
        <v>556</v>
      </c>
      <c r="M19" s="481"/>
      <c r="N19" s="481"/>
      <c r="O19" s="261"/>
      <c r="P19" s="463">
        <v>15</v>
      </c>
      <c r="Q19" s="481"/>
      <c r="R19" s="481"/>
      <c r="S19" s="261"/>
      <c r="T19" s="548">
        <v>1001</v>
      </c>
      <c r="U19" s="481"/>
      <c r="V19" s="481"/>
      <c r="W19" s="263"/>
      <c r="X19" s="550">
        <f>D19-H19-L19-P19-T19</f>
        <v>5</v>
      </c>
      <c r="Y19" s="503"/>
      <c r="Z19" s="263"/>
      <c r="AA19" s="10"/>
      <c r="AB19" s="10"/>
    </row>
    <row r="20" spans="2:28" s="6" customFormat="1" ht="17.45" customHeight="1">
      <c r="B20" s="476"/>
      <c r="C20" s="477"/>
      <c r="D20" s="248"/>
      <c r="E20" s="249" t="s">
        <v>69</v>
      </c>
      <c r="F20" s="217">
        <f>SUM(H20:Z20)</f>
        <v>100</v>
      </c>
      <c r="G20" s="250" t="s">
        <v>68</v>
      </c>
      <c r="H20" s="251"/>
      <c r="I20" s="252" t="s">
        <v>135</v>
      </c>
      <c r="J20" s="253">
        <f>IF(H19/$D19*100=0,"― ",H19/$D19*100)</f>
        <v>58.964350767629462</v>
      </c>
      <c r="K20" s="254" t="s">
        <v>68</v>
      </c>
      <c r="L20" s="255"/>
      <c r="M20" s="252" t="s">
        <v>69</v>
      </c>
      <c r="N20" s="253">
        <f>IF(L19/$D19*100=0,"― ",L19/$D19*100)</f>
        <v>14.467863648191518</v>
      </c>
      <c r="O20" s="250" t="s">
        <v>68</v>
      </c>
      <c r="P20" s="255"/>
      <c r="Q20" s="252" t="s">
        <v>69</v>
      </c>
      <c r="R20" s="253">
        <f>IF(P19/$D19*100=0,"― ",P19/$D19*100)</f>
        <v>0.39032006245120998</v>
      </c>
      <c r="S20" s="250" t="s">
        <v>68</v>
      </c>
      <c r="T20" s="256"/>
      <c r="U20" s="252" t="s">
        <v>69</v>
      </c>
      <c r="V20" s="253">
        <f>IF(T19/$D19*100=0,"― ",T19/$D19*100)</f>
        <v>26.047358834244079</v>
      </c>
      <c r="W20" s="250" t="s">
        <v>68</v>
      </c>
      <c r="X20" s="252" t="s">
        <v>69</v>
      </c>
      <c r="Y20" s="244">
        <f>IF(X19/$D19*100=0,"― ",X19/$D19*100)</f>
        <v>0.13010668748373666</v>
      </c>
      <c r="Z20" s="250" t="s">
        <v>68</v>
      </c>
    </row>
    <row r="21" spans="2:28" ht="17.45" customHeight="1">
      <c r="B21" s="472" t="s">
        <v>71</v>
      </c>
      <c r="C21" s="473"/>
      <c r="D21" s="488">
        <v>6924</v>
      </c>
      <c r="E21" s="488"/>
      <c r="F21" s="488"/>
      <c r="G21" s="264"/>
      <c r="H21" s="488">
        <v>4652</v>
      </c>
      <c r="I21" s="490"/>
      <c r="J21" s="490"/>
      <c r="K21" s="265"/>
      <c r="L21" s="488">
        <v>539</v>
      </c>
      <c r="M21" s="489"/>
      <c r="N21" s="489"/>
      <c r="O21" s="264"/>
      <c r="P21" s="488">
        <v>58</v>
      </c>
      <c r="Q21" s="489"/>
      <c r="R21" s="489"/>
      <c r="S21" s="264"/>
      <c r="T21" s="549">
        <v>1675</v>
      </c>
      <c r="U21" s="489"/>
      <c r="V21" s="489"/>
      <c r="W21" s="260"/>
      <c r="X21" s="553" t="s">
        <v>174</v>
      </c>
      <c r="Y21" s="481"/>
      <c r="Z21" s="260"/>
      <c r="AA21" s="10"/>
      <c r="AB21" s="10"/>
    </row>
    <row r="22" spans="2:28" ht="17.45" customHeight="1">
      <c r="B22" s="472"/>
      <c r="C22" s="473"/>
      <c r="D22" s="231"/>
      <c r="E22" s="232" t="s">
        <v>69</v>
      </c>
      <c r="F22" s="217">
        <f>SUM(H22:Z22)</f>
        <v>100</v>
      </c>
      <c r="G22" s="233" t="s">
        <v>68</v>
      </c>
      <c r="H22" s="234"/>
      <c r="I22" s="266" t="s">
        <v>135</v>
      </c>
      <c r="J22" s="220">
        <f>IF(H21/$D21*100=0,"― ",H21/$D21*100)</f>
        <v>67.186597342576547</v>
      </c>
      <c r="K22" s="236" t="s">
        <v>68</v>
      </c>
      <c r="L22" s="237"/>
      <c r="M22" s="266" t="s">
        <v>69</v>
      </c>
      <c r="N22" s="220">
        <f>IF(L21/$D21*100=0,"― ",L21/$D21*100)</f>
        <v>7.784517619872906</v>
      </c>
      <c r="O22" s="233" t="s">
        <v>68</v>
      </c>
      <c r="P22" s="237"/>
      <c r="Q22" s="266" t="s">
        <v>69</v>
      </c>
      <c r="R22" s="220">
        <f>IF(P21/$D21*100=0,"― ",P21/$D21*100)</f>
        <v>0.83766608896591566</v>
      </c>
      <c r="S22" s="233" t="s">
        <v>68</v>
      </c>
      <c r="T22" s="238"/>
      <c r="U22" s="266" t="s">
        <v>69</v>
      </c>
      <c r="V22" s="220">
        <f>IF(T21/$D21*100=0,"― ",T21/$D21*100)</f>
        <v>24.191218948584634</v>
      </c>
      <c r="W22" s="233" t="s">
        <v>68</v>
      </c>
      <c r="X22" s="266" t="s">
        <v>69</v>
      </c>
      <c r="Y22" s="239" t="s">
        <v>174</v>
      </c>
      <c r="Z22" s="233" t="s">
        <v>68</v>
      </c>
    </row>
    <row r="23" spans="2:28" ht="17.45" customHeight="1">
      <c r="B23" s="405" t="s">
        <v>22</v>
      </c>
      <c r="C23" s="471"/>
      <c r="D23" s="486">
        <f>D17+D19+D21+D15+D13</f>
        <v>25412</v>
      </c>
      <c r="E23" s="486"/>
      <c r="F23" s="486"/>
      <c r="G23" s="228"/>
      <c r="H23" s="491">
        <f>H13+H15+H17+H19+H21</f>
        <v>15812</v>
      </c>
      <c r="I23" s="487"/>
      <c r="J23" s="487"/>
      <c r="K23" s="240"/>
      <c r="L23" s="486">
        <f>L13+L15+L17+L19+L21</f>
        <v>2676</v>
      </c>
      <c r="M23" s="487"/>
      <c r="N23" s="487"/>
      <c r="O23" s="228"/>
      <c r="P23" s="486">
        <f>P13+P15+P17+P19+P21</f>
        <v>200</v>
      </c>
      <c r="Q23" s="487"/>
      <c r="R23" s="487"/>
      <c r="S23" s="228"/>
      <c r="T23" s="552">
        <f>T13+T15+T17+T19+T21</f>
        <v>6645</v>
      </c>
      <c r="U23" s="487"/>
      <c r="V23" s="487"/>
      <c r="W23" s="228"/>
      <c r="X23" s="491">
        <f>D23-(H23+L23+P23+T23)</f>
        <v>79</v>
      </c>
      <c r="Y23" s="487"/>
      <c r="Z23" s="228"/>
      <c r="AA23" s="10"/>
      <c r="AB23" s="10"/>
    </row>
    <row r="24" spans="2:28" ht="17.45" customHeight="1">
      <c r="B24" s="406"/>
      <c r="C24" s="466"/>
      <c r="D24" s="215"/>
      <c r="E24" s="216" t="s">
        <v>69</v>
      </c>
      <c r="F24" s="217">
        <f>SUM(H24:Z24)</f>
        <v>100</v>
      </c>
      <c r="G24" s="218" t="s">
        <v>68</v>
      </c>
      <c r="H24" s="267"/>
      <c r="I24" s="268" t="s">
        <v>69</v>
      </c>
      <c r="J24" s="220">
        <f>IF(H23/$D23*100=0,"― ",H23/$D23*100)</f>
        <v>62.222572013222099</v>
      </c>
      <c r="K24" s="269" t="s">
        <v>68</v>
      </c>
      <c r="L24" s="224"/>
      <c r="M24" s="268" t="s">
        <v>69</v>
      </c>
      <c r="N24" s="220">
        <f>IF(L23/$D23*100=0,"― ",L23/$D23*100)</f>
        <v>10.530458051314341</v>
      </c>
      <c r="O24" s="218" t="s">
        <v>68</v>
      </c>
      <c r="P24" s="224"/>
      <c r="Q24" s="268" t="s">
        <v>69</v>
      </c>
      <c r="R24" s="220">
        <f>IF(P23/$D23*100=0,"― ",P23/$D23*100)</f>
        <v>0.78702974972453954</v>
      </c>
      <c r="S24" s="218" t="s">
        <v>68</v>
      </c>
      <c r="T24" s="225"/>
      <c r="U24" s="268" t="s">
        <v>135</v>
      </c>
      <c r="V24" s="220">
        <f>IF(T23/$D23*100=0,"― ",T23/$D23*100)</f>
        <v>26.149063434597831</v>
      </c>
      <c r="W24" s="218" t="s">
        <v>68</v>
      </c>
      <c r="X24" s="268" t="s">
        <v>69</v>
      </c>
      <c r="Y24" s="239">
        <f>IF(X23/$D23*100=0,"― ",X23/$D23*100)</f>
        <v>0.31087675114119312</v>
      </c>
      <c r="Z24" s="218" t="s">
        <v>68</v>
      </c>
    </row>
    <row r="25" spans="2:28" ht="17.45" customHeight="1">
      <c r="B25" s="472" t="s">
        <v>12</v>
      </c>
      <c r="C25" s="473"/>
      <c r="D25" s="486">
        <v>6348</v>
      </c>
      <c r="E25" s="486"/>
      <c r="F25" s="486"/>
      <c r="G25" s="264"/>
      <c r="H25" s="486">
        <v>2075</v>
      </c>
      <c r="I25" s="492"/>
      <c r="J25" s="492"/>
      <c r="K25" s="265"/>
      <c r="L25" s="486">
        <v>358</v>
      </c>
      <c r="M25" s="492"/>
      <c r="N25" s="492"/>
      <c r="O25" s="264"/>
      <c r="P25" s="486">
        <v>54</v>
      </c>
      <c r="Q25" s="492"/>
      <c r="R25" s="492"/>
      <c r="S25" s="264"/>
      <c r="T25" s="552">
        <v>3833</v>
      </c>
      <c r="U25" s="492"/>
      <c r="V25" s="492"/>
      <c r="W25" s="260"/>
      <c r="X25" s="491">
        <f>D25-(H25+L25+P25+T25)</f>
        <v>28</v>
      </c>
      <c r="Y25" s="487"/>
      <c r="Z25" s="260"/>
      <c r="AA25" s="10"/>
      <c r="AB25" s="10"/>
    </row>
    <row r="26" spans="2:28" ht="17.45" customHeight="1">
      <c r="B26" s="472"/>
      <c r="C26" s="473"/>
      <c r="D26" s="231"/>
      <c r="E26" s="232" t="s">
        <v>135</v>
      </c>
      <c r="F26" s="217">
        <f>SUM(H26:Z26)</f>
        <v>100.00000000000001</v>
      </c>
      <c r="G26" s="233" t="s">
        <v>68</v>
      </c>
      <c r="H26" s="234"/>
      <c r="I26" s="242" t="s">
        <v>69</v>
      </c>
      <c r="J26" s="243">
        <f>IF(H25/$D25*100=0,"― ",H25/$D25*100)</f>
        <v>32.687460617517331</v>
      </c>
      <c r="K26" s="236" t="s">
        <v>68</v>
      </c>
      <c r="L26" s="270"/>
      <c r="M26" s="242" t="s">
        <v>69</v>
      </c>
      <c r="N26" s="243">
        <f>IF(L25/$D25*100=0,"― ",L25/$D25*100)</f>
        <v>5.6395715185885322</v>
      </c>
      <c r="O26" s="233" t="s">
        <v>68</v>
      </c>
      <c r="P26" s="270"/>
      <c r="Q26" s="242" t="s">
        <v>69</v>
      </c>
      <c r="R26" s="243">
        <f>IF(P25/$D25*100=0,"― ",P25/$D25*100)</f>
        <v>0.85066162570888471</v>
      </c>
      <c r="S26" s="233" t="s">
        <v>68</v>
      </c>
      <c r="T26" s="271"/>
      <c r="U26" s="242" t="s">
        <v>69</v>
      </c>
      <c r="V26" s="243">
        <f>IF(T25/$D25*100=0,"― ",T25/$D25*100)</f>
        <v>60.381222432262128</v>
      </c>
      <c r="W26" s="233" t="s">
        <v>68</v>
      </c>
      <c r="X26" s="242" t="s">
        <v>69</v>
      </c>
      <c r="Y26" s="239">
        <f>IF(X25/$D25*100=0,"― ",X25/$D25*100)</f>
        <v>0.4410838059231254</v>
      </c>
      <c r="Z26" s="233" t="s">
        <v>68</v>
      </c>
    </row>
    <row r="27" spans="2:28" ht="17.45" customHeight="1">
      <c r="B27" s="474" t="s">
        <v>36</v>
      </c>
      <c r="C27" s="475"/>
      <c r="D27" s="463">
        <v>2959</v>
      </c>
      <c r="E27" s="463"/>
      <c r="F27" s="463"/>
      <c r="G27" s="261"/>
      <c r="H27" s="463">
        <v>1742</v>
      </c>
      <c r="I27" s="481"/>
      <c r="J27" s="481"/>
      <c r="K27" s="262"/>
      <c r="L27" s="463">
        <v>280</v>
      </c>
      <c r="M27" s="481"/>
      <c r="N27" s="481"/>
      <c r="O27" s="261"/>
      <c r="P27" s="463">
        <v>28</v>
      </c>
      <c r="Q27" s="481"/>
      <c r="R27" s="481"/>
      <c r="S27" s="261"/>
      <c r="T27" s="548">
        <v>908</v>
      </c>
      <c r="U27" s="481"/>
      <c r="V27" s="481"/>
      <c r="W27" s="263"/>
      <c r="X27" s="550">
        <f>D27-(H27+L27+P27+T27)</f>
        <v>1</v>
      </c>
      <c r="Y27" s="503"/>
      <c r="Z27" s="263"/>
      <c r="AA27" s="10"/>
      <c r="AB27" s="10"/>
    </row>
    <row r="28" spans="2:28" ht="17.45" customHeight="1">
      <c r="B28" s="476"/>
      <c r="C28" s="477"/>
      <c r="D28" s="248"/>
      <c r="E28" s="249" t="s">
        <v>69</v>
      </c>
      <c r="F28" s="217">
        <f>SUM(H28:Z28)</f>
        <v>99.999999999999986</v>
      </c>
      <c r="G28" s="250" t="s">
        <v>68</v>
      </c>
      <c r="H28" s="251"/>
      <c r="I28" s="252" t="s">
        <v>69</v>
      </c>
      <c r="J28" s="253">
        <f>IF(H27/$D27*100=0,"― ",H27/$D27*100)</f>
        <v>58.871240283879686</v>
      </c>
      <c r="K28" s="254" t="s">
        <v>68</v>
      </c>
      <c r="L28" s="272"/>
      <c r="M28" s="252" t="s">
        <v>69</v>
      </c>
      <c r="N28" s="253">
        <f>IF(L27/$D27*100=0,"― ",L27/$D27*100)</f>
        <v>9.4626563028050015</v>
      </c>
      <c r="O28" s="250" t="s">
        <v>68</v>
      </c>
      <c r="P28" s="255"/>
      <c r="Q28" s="252" t="s">
        <v>69</v>
      </c>
      <c r="R28" s="253">
        <f>IF(P27/$D27*100=0,"― ",P27/$D27*100)</f>
        <v>0.94626563028050015</v>
      </c>
      <c r="S28" s="250" t="s">
        <v>68</v>
      </c>
      <c r="T28" s="256"/>
      <c r="U28" s="252" t="s">
        <v>69</v>
      </c>
      <c r="V28" s="253">
        <f>IF(T27/$D27*100=0,"― ",T27/$D27*100)</f>
        <v>30.686042581953359</v>
      </c>
      <c r="W28" s="250" t="s">
        <v>68</v>
      </c>
      <c r="X28" s="252" t="s">
        <v>69</v>
      </c>
      <c r="Y28" s="244">
        <f>IF(X27/$D27*100=0,"― ",X27/$D27*100)</f>
        <v>3.379520108144643E-2</v>
      </c>
      <c r="Z28" s="250" t="s">
        <v>68</v>
      </c>
    </row>
    <row r="29" spans="2:28" ht="17.45" customHeight="1">
      <c r="B29" s="472" t="s">
        <v>128</v>
      </c>
      <c r="C29" s="473"/>
      <c r="D29" s="488">
        <v>10662</v>
      </c>
      <c r="E29" s="488"/>
      <c r="F29" s="488"/>
      <c r="G29" s="264"/>
      <c r="H29" s="488">
        <v>5646</v>
      </c>
      <c r="I29" s="489"/>
      <c r="J29" s="489"/>
      <c r="K29" s="265"/>
      <c r="L29" s="488">
        <v>796</v>
      </c>
      <c r="M29" s="489"/>
      <c r="N29" s="489"/>
      <c r="O29" s="264"/>
      <c r="P29" s="488">
        <v>106</v>
      </c>
      <c r="Q29" s="489"/>
      <c r="R29" s="489"/>
      <c r="S29" s="264"/>
      <c r="T29" s="549">
        <v>4103</v>
      </c>
      <c r="U29" s="489"/>
      <c r="V29" s="489"/>
      <c r="W29" s="260"/>
      <c r="X29" s="547">
        <f>D29-(H29+L29+P29+T29)</f>
        <v>11</v>
      </c>
      <c r="Y29" s="534"/>
      <c r="Z29" s="260"/>
      <c r="AA29" s="10"/>
      <c r="AB29" s="10"/>
    </row>
    <row r="30" spans="2:28" ht="17.45" customHeight="1">
      <c r="B30" s="406"/>
      <c r="C30" s="466"/>
      <c r="D30" s="215"/>
      <c r="E30" s="216" t="s">
        <v>69</v>
      </c>
      <c r="F30" s="217">
        <f>SUM(H30:Z30)</f>
        <v>100</v>
      </c>
      <c r="G30" s="218" t="s">
        <v>68</v>
      </c>
      <c r="H30" s="267"/>
      <c r="I30" s="273" t="s">
        <v>69</v>
      </c>
      <c r="J30" s="220">
        <f>IF(H29/$D29*100=0,"― ",H29/$D29*100)</f>
        <v>52.954417557681488</v>
      </c>
      <c r="K30" s="269" t="s">
        <v>134</v>
      </c>
      <c r="L30" s="221"/>
      <c r="M30" s="273" t="s">
        <v>69</v>
      </c>
      <c r="N30" s="220">
        <f>IF(L29/$D29*100=0,"― ",L29/$D29*100)</f>
        <v>7.4657662727443261</v>
      </c>
      <c r="O30" s="218" t="s">
        <v>68</v>
      </c>
      <c r="P30" s="224"/>
      <c r="Q30" s="273" t="s">
        <v>69</v>
      </c>
      <c r="R30" s="220">
        <f>IF(P29/$D29*100=0,"― ",P29/$D29*100)</f>
        <v>0.99418495591821421</v>
      </c>
      <c r="S30" s="218" t="s">
        <v>68</v>
      </c>
      <c r="T30" s="225"/>
      <c r="U30" s="273" t="s">
        <v>69</v>
      </c>
      <c r="V30" s="220">
        <f>IF(T29/$D29*100=0,"― ",T29/$D29*100)</f>
        <v>38.482461076721066</v>
      </c>
      <c r="W30" s="218" t="s">
        <v>68</v>
      </c>
      <c r="X30" s="273" t="s">
        <v>69</v>
      </c>
      <c r="Y30" s="239">
        <f>IF(X29/$D29*100=0,"― ",X29/$D29*100)</f>
        <v>0.10317013693490902</v>
      </c>
      <c r="Z30" s="218" t="s">
        <v>68</v>
      </c>
    </row>
    <row r="31" spans="2:28" ht="17.45" customHeight="1">
      <c r="B31" s="405" t="s">
        <v>70</v>
      </c>
      <c r="C31" s="471"/>
      <c r="D31" s="486">
        <f>D25+D27+D29</f>
        <v>19969</v>
      </c>
      <c r="E31" s="486"/>
      <c r="F31" s="486"/>
      <c r="G31" s="228"/>
      <c r="H31" s="486">
        <f>H25+H27+H29</f>
        <v>9463</v>
      </c>
      <c r="I31" s="487"/>
      <c r="J31" s="487"/>
      <c r="K31" s="240"/>
      <c r="L31" s="486">
        <f>L25+L27+L29</f>
        <v>1434</v>
      </c>
      <c r="M31" s="487"/>
      <c r="N31" s="487"/>
      <c r="O31" s="228"/>
      <c r="P31" s="486">
        <f>P25+P27+P29</f>
        <v>188</v>
      </c>
      <c r="Q31" s="487"/>
      <c r="R31" s="487"/>
      <c r="S31" s="228"/>
      <c r="T31" s="552">
        <f>T25+T27+T29</f>
        <v>8844</v>
      </c>
      <c r="U31" s="487"/>
      <c r="V31" s="487"/>
      <c r="W31" s="228"/>
      <c r="X31" s="486">
        <f>X25+X27+X29</f>
        <v>40</v>
      </c>
      <c r="Y31" s="492"/>
      <c r="Z31" s="228"/>
      <c r="AA31" s="10"/>
      <c r="AB31" s="10"/>
    </row>
    <row r="32" spans="2:28" ht="17.45" customHeight="1" thickBot="1">
      <c r="B32" s="478"/>
      <c r="C32" s="479"/>
      <c r="D32" s="274"/>
      <c r="E32" s="275" t="s">
        <v>69</v>
      </c>
      <c r="F32" s="217">
        <f>SUM(H32:Z32)</f>
        <v>100</v>
      </c>
      <c r="G32" s="276" t="s">
        <v>68</v>
      </c>
      <c r="H32" s="277"/>
      <c r="I32" s="278" t="s">
        <v>69</v>
      </c>
      <c r="J32" s="220">
        <f>IF(H31/$D31*100=0,"― ",H31/$D31*100)</f>
        <v>47.388452100756176</v>
      </c>
      <c r="K32" s="279" t="s">
        <v>68</v>
      </c>
      <c r="L32" s="280"/>
      <c r="M32" s="278" t="s">
        <v>69</v>
      </c>
      <c r="N32" s="220">
        <f>IF(L31/$D31*100=0,"― ",L31/$D31*100)</f>
        <v>7.1811307526666326</v>
      </c>
      <c r="O32" s="276" t="s">
        <v>68</v>
      </c>
      <c r="P32" s="280"/>
      <c r="Q32" s="278" t="s">
        <v>135</v>
      </c>
      <c r="R32" s="220">
        <f>IF(P31/$D31*100=0,"― ",P31/$D31*100)</f>
        <v>0.94145926185587658</v>
      </c>
      <c r="S32" s="276" t="s">
        <v>68</v>
      </c>
      <c r="T32" s="281"/>
      <c r="U32" s="278" t="s">
        <v>69</v>
      </c>
      <c r="V32" s="220">
        <f>IF(T31/$D31*100=0,"― ",T31/$D31*100)</f>
        <v>44.288647403475387</v>
      </c>
      <c r="W32" s="282" t="s">
        <v>68</v>
      </c>
      <c r="X32" s="278" t="s">
        <v>69</v>
      </c>
      <c r="Y32" s="239">
        <f>IF(X31/$D31*100=0,"― ",X31/$D31*100)</f>
        <v>0.2003104812459312</v>
      </c>
      <c r="Z32" s="282" t="s">
        <v>68</v>
      </c>
    </row>
    <row r="33" spans="2:28" ht="19.899999999999999" customHeight="1">
      <c r="B33" s="467" t="s">
        <v>34</v>
      </c>
      <c r="C33" s="468"/>
      <c r="D33" s="557">
        <f>D9+D11+D23+D31</f>
        <v>143244</v>
      </c>
      <c r="E33" s="557"/>
      <c r="F33" s="557"/>
      <c r="G33" s="283"/>
      <c r="H33" s="557">
        <f>H9+H11+H23+H31</f>
        <v>82166</v>
      </c>
      <c r="I33" s="546"/>
      <c r="J33" s="546"/>
      <c r="K33" s="284"/>
      <c r="L33" s="557">
        <f>L9+L11+L23+L31</f>
        <v>11507</v>
      </c>
      <c r="M33" s="546"/>
      <c r="N33" s="546"/>
      <c r="O33" s="283"/>
      <c r="P33" s="557">
        <f>P9+P11+P23+P31</f>
        <v>1251</v>
      </c>
      <c r="Q33" s="546"/>
      <c r="R33" s="546"/>
      <c r="S33" s="283"/>
      <c r="T33" s="545">
        <f>T9+T11+T23+T31</f>
        <v>48057</v>
      </c>
      <c r="U33" s="546"/>
      <c r="V33" s="546"/>
      <c r="W33" s="285"/>
      <c r="X33" s="557">
        <f>X9+X11+X23+X31</f>
        <v>263</v>
      </c>
      <c r="Y33" s="546"/>
      <c r="Z33" s="285"/>
      <c r="AA33" s="10"/>
      <c r="AB33" s="10"/>
    </row>
    <row r="34" spans="2:28" ht="19.899999999999999" customHeight="1" thickBot="1">
      <c r="B34" s="469"/>
      <c r="C34" s="470"/>
      <c r="D34" s="286"/>
      <c r="E34" s="287" t="s">
        <v>69</v>
      </c>
      <c r="F34" s="217">
        <f>SUM(H34:Z34)</f>
        <v>100</v>
      </c>
      <c r="G34" s="288" t="s">
        <v>68</v>
      </c>
      <c r="H34" s="289"/>
      <c r="I34" s="290" t="s">
        <v>69</v>
      </c>
      <c r="J34" s="243">
        <f>IF(H33/$D33*100=0,"― ",H33/$D33*100)</f>
        <v>57.360866772779318</v>
      </c>
      <c r="K34" s="291" t="s">
        <v>68</v>
      </c>
      <c r="L34" s="292"/>
      <c r="M34" s="290" t="s">
        <v>69</v>
      </c>
      <c r="N34" s="243">
        <f>IF(L33/$D33*100=0,"― ",L33/$D33*100)</f>
        <v>8.0331462399821287</v>
      </c>
      <c r="O34" s="288" t="s">
        <v>68</v>
      </c>
      <c r="P34" s="292"/>
      <c r="Q34" s="290" t="s">
        <v>69</v>
      </c>
      <c r="R34" s="243">
        <f>IF(P33/$D33*100=0,"― ",P33/$D33*100)</f>
        <v>0.87333500879617998</v>
      </c>
      <c r="S34" s="288" t="s">
        <v>68</v>
      </c>
      <c r="T34" s="293"/>
      <c r="U34" s="290" t="s">
        <v>69</v>
      </c>
      <c r="V34" s="243">
        <f>IF(T33/$D33*100=0,"― ",T33/$D33*100)</f>
        <v>33.549049174834551</v>
      </c>
      <c r="W34" s="294" t="s">
        <v>68</v>
      </c>
      <c r="X34" s="290" t="s">
        <v>69</v>
      </c>
      <c r="Y34" s="239">
        <f>IF(X33/$D33*100=0,"― ",X33/$D33*100)</f>
        <v>0.18360280360782999</v>
      </c>
      <c r="Z34" s="294" t="s">
        <v>68</v>
      </c>
    </row>
    <row r="35" spans="2:28" ht="19.899999999999999" customHeight="1" thickTop="1">
      <c r="B35" s="464" t="s">
        <v>33</v>
      </c>
      <c r="C35" s="465"/>
      <c r="D35" s="480">
        <v>4210122</v>
      </c>
      <c r="E35" s="480"/>
      <c r="F35" s="480"/>
      <c r="G35" s="295"/>
      <c r="H35" s="480">
        <v>2350377</v>
      </c>
      <c r="I35" s="556"/>
      <c r="J35" s="556"/>
      <c r="K35" s="296"/>
      <c r="L35" s="480">
        <v>165143</v>
      </c>
      <c r="M35" s="556"/>
      <c r="N35" s="556"/>
      <c r="O35" s="295"/>
      <c r="P35" s="480">
        <v>41928</v>
      </c>
      <c r="Q35" s="556"/>
      <c r="R35" s="556"/>
      <c r="S35" s="295"/>
      <c r="T35" s="555">
        <v>1650991</v>
      </c>
      <c r="U35" s="556"/>
      <c r="V35" s="556"/>
      <c r="W35" s="295"/>
      <c r="X35" s="480">
        <f>D35-(H35+L35+P35+T35)</f>
        <v>1683</v>
      </c>
      <c r="Y35" s="556"/>
      <c r="Z35" s="297"/>
    </row>
    <row r="36" spans="2:28" ht="19.899999999999999" customHeight="1">
      <c r="B36" s="406"/>
      <c r="C36" s="466"/>
      <c r="D36" s="215"/>
      <c r="E36" s="216" t="s">
        <v>69</v>
      </c>
      <c r="F36" s="298">
        <f>SUM(H36:Z36)</f>
        <v>100</v>
      </c>
      <c r="G36" s="299" t="s">
        <v>68</v>
      </c>
      <c r="H36" s="300"/>
      <c r="I36" s="301" t="s">
        <v>69</v>
      </c>
      <c r="J36" s="220">
        <f>IF(H35/$D35*100=0,"― ",H35/$D35*100)</f>
        <v>55.826814519864264</v>
      </c>
      <c r="K36" s="302" t="s">
        <v>68</v>
      </c>
      <c r="L36" s="303"/>
      <c r="M36" s="301" t="s">
        <v>69</v>
      </c>
      <c r="N36" s="220">
        <f>IF(L35/$D35*100=0,"― ",L35/$D35*100)</f>
        <v>3.9225229102624581</v>
      </c>
      <c r="O36" s="299" t="s">
        <v>134</v>
      </c>
      <c r="P36" s="303"/>
      <c r="Q36" s="301" t="s">
        <v>69</v>
      </c>
      <c r="R36" s="220">
        <f>IF(P35/$D35*100=0,"― ",P35/$D35*100)</f>
        <v>0.99588562991761287</v>
      </c>
      <c r="S36" s="299" t="s">
        <v>68</v>
      </c>
      <c r="T36" s="304"/>
      <c r="U36" s="301" t="s">
        <v>69</v>
      </c>
      <c r="V36" s="220">
        <f>IF(T35/$D35*100=0,"― ",T35/$D35*100)</f>
        <v>39.214801851347772</v>
      </c>
      <c r="W36" s="218" t="s">
        <v>68</v>
      </c>
      <c r="X36" s="301" t="s">
        <v>69</v>
      </c>
      <c r="Y36" s="227">
        <f>IF(X35/$D35*100=0,"― ",X35/$D35*100)</f>
        <v>3.9975088607883576E-2</v>
      </c>
      <c r="Z36" s="218" t="s">
        <v>68</v>
      </c>
    </row>
    <row r="37" spans="2:28" ht="15.6" customHeight="1">
      <c r="B37" s="28"/>
      <c r="C37" s="28"/>
      <c r="D37" s="28"/>
      <c r="E37" s="28"/>
      <c r="F37" s="305"/>
      <c r="G37" s="28"/>
      <c r="H37" s="28"/>
      <c r="I37" s="28"/>
      <c r="J37" s="28"/>
      <c r="K37" s="28"/>
      <c r="L37" s="28"/>
      <c r="M37" s="28"/>
      <c r="O37" s="306"/>
      <c r="P37" s="306"/>
      <c r="Q37" s="306"/>
      <c r="R37" s="306"/>
      <c r="S37" s="306"/>
      <c r="T37" s="306"/>
      <c r="V37" s="306"/>
      <c r="W37" s="159"/>
      <c r="X37" s="6"/>
      <c r="Z37" s="209" t="s">
        <v>136</v>
      </c>
      <c r="AA37" s="4"/>
      <c r="AB37" s="4"/>
    </row>
    <row r="38" spans="2:28" ht="24" customHeight="1"/>
    <row r="39" spans="2:28" ht="24" customHeight="1">
      <c r="B39" s="28"/>
    </row>
    <row r="40" spans="2:28" ht="24" customHeight="1"/>
    <row r="89" spans="3:10" ht="13.15" customHeight="1">
      <c r="C89" s="554" t="s">
        <v>145</v>
      </c>
      <c r="D89" s="554"/>
      <c r="E89" s="554"/>
      <c r="F89" s="554"/>
      <c r="G89" s="554"/>
      <c r="H89" s="554"/>
      <c r="J89" s="37" t="s">
        <v>140</v>
      </c>
    </row>
    <row r="90" spans="3:10" ht="12" customHeight="1">
      <c r="C90" s="413" t="s">
        <v>50</v>
      </c>
      <c r="D90" s="413"/>
      <c r="E90" s="413"/>
      <c r="F90" s="413"/>
      <c r="G90" s="413"/>
      <c r="H90" s="413"/>
      <c r="J90" s="3" t="s">
        <v>142</v>
      </c>
    </row>
    <row r="91" spans="3:10">
      <c r="C91" s="3" t="s">
        <v>144</v>
      </c>
    </row>
  </sheetData>
  <mergeCells count="122">
    <mergeCell ref="C89:H89"/>
    <mergeCell ref="C90:H90"/>
    <mergeCell ref="T35:V35"/>
    <mergeCell ref="X35:Y35"/>
    <mergeCell ref="X33:Y33"/>
    <mergeCell ref="X31:Y31"/>
    <mergeCell ref="X29:Y29"/>
    <mergeCell ref="X27:Y27"/>
    <mergeCell ref="T27:V27"/>
    <mergeCell ref="T29:V29"/>
    <mergeCell ref="T31:V31"/>
    <mergeCell ref="P27:R27"/>
    <mergeCell ref="H31:J31"/>
    <mergeCell ref="H35:J35"/>
    <mergeCell ref="H27:J27"/>
    <mergeCell ref="D33:F33"/>
    <mergeCell ref="L35:N35"/>
    <mergeCell ref="P33:R33"/>
    <mergeCell ref="P35:R35"/>
    <mergeCell ref="L33:N33"/>
    <mergeCell ref="H33:J33"/>
    <mergeCell ref="X4:Z6"/>
    <mergeCell ref="X7:Z7"/>
    <mergeCell ref="X8:Z8"/>
    <mergeCell ref="T17:V17"/>
    <mergeCell ref="T33:V33"/>
    <mergeCell ref="X9:Y9"/>
    <mergeCell ref="X17:Y17"/>
    <mergeCell ref="T19:V19"/>
    <mergeCell ref="T21:V21"/>
    <mergeCell ref="X15:Y15"/>
    <mergeCell ref="X13:Y13"/>
    <mergeCell ref="X11:Y11"/>
    <mergeCell ref="T23:V23"/>
    <mergeCell ref="T25:V25"/>
    <mergeCell ref="X25:Y25"/>
    <mergeCell ref="X23:Y23"/>
    <mergeCell ref="X21:Y21"/>
    <mergeCell ref="X19:Y19"/>
    <mergeCell ref="T9:V9"/>
    <mergeCell ref="T11:V11"/>
    <mergeCell ref="T13:V13"/>
    <mergeCell ref="T15:V15"/>
    <mergeCell ref="T7:W7"/>
    <mergeCell ref="P13:R13"/>
    <mergeCell ref="P15:R15"/>
    <mergeCell ref="P17:R17"/>
    <mergeCell ref="P8:S8"/>
    <mergeCell ref="T8:W8"/>
    <mergeCell ref="L5:O6"/>
    <mergeCell ref="P4:S6"/>
    <mergeCell ref="H4:O4"/>
    <mergeCell ref="L8:O8"/>
    <mergeCell ref="H9:J9"/>
    <mergeCell ref="H11:J11"/>
    <mergeCell ref="H13:J13"/>
    <mergeCell ref="L13:N13"/>
    <mergeCell ref="P9:R9"/>
    <mergeCell ref="P11:R11"/>
    <mergeCell ref="L9:N9"/>
    <mergeCell ref="L11:N11"/>
    <mergeCell ref="L17:N17"/>
    <mergeCell ref="T4:W6"/>
    <mergeCell ref="H8:K8"/>
    <mergeCell ref="L15:N15"/>
    <mergeCell ref="P7:S7"/>
    <mergeCell ref="L7:O7"/>
    <mergeCell ref="L19:N19"/>
    <mergeCell ref="L21:N21"/>
    <mergeCell ref="L29:N29"/>
    <mergeCell ref="L23:N23"/>
    <mergeCell ref="L25:N25"/>
    <mergeCell ref="L31:N31"/>
    <mergeCell ref="P19:R19"/>
    <mergeCell ref="P25:R25"/>
    <mergeCell ref="P23:R23"/>
    <mergeCell ref="P21:R21"/>
    <mergeCell ref="P29:R29"/>
    <mergeCell ref="P31:R31"/>
    <mergeCell ref="L27:N27"/>
    <mergeCell ref="D25:F25"/>
    <mergeCell ref="H29:J29"/>
    <mergeCell ref="H21:J21"/>
    <mergeCell ref="D29:F29"/>
    <mergeCell ref="H23:J23"/>
    <mergeCell ref="H25:J25"/>
    <mergeCell ref="D4:G6"/>
    <mergeCell ref="D11:F11"/>
    <mergeCell ref="D13:F13"/>
    <mergeCell ref="D15:F15"/>
    <mergeCell ref="D17:F17"/>
    <mergeCell ref="D8:G8"/>
    <mergeCell ref="H15:J15"/>
    <mergeCell ref="D23:F23"/>
    <mergeCell ref="D21:F21"/>
    <mergeCell ref="H17:J17"/>
    <mergeCell ref="H7:K7"/>
    <mergeCell ref="D7:G7"/>
    <mergeCell ref="AC2:AH2"/>
    <mergeCell ref="N1:Z2"/>
    <mergeCell ref="B4:C8"/>
    <mergeCell ref="D19:F19"/>
    <mergeCell ref="B35:C36"/>
    <mergeCell ref="B33:C34"/>
    <mergeCell ref="B13:C14"/>
    <mergeCell ref="B15:C16"/>
    <mergeCell ref="B17:C18"/>
    <mergeCell ref="B9:C10"/>
    <mergeCell ref="B21:C22"/>
    <mergeCell ref="B11:C12"/>
    <mergeCell ref="B23:C24"/>
    <mergeCell ref="B29:C30"/>
    <mergeCell ref="B31:C32"/>
    <mergeCell ref="D27:F27"/>
    <mergeCell ref="B25:C26"/>
    <mergeCell ref="B27:C28"/>
    <mergeCell ref="B19:C20"/>
    <mergeCell ref="D35:F35"/>
    <mergeCell ref="H19:J19"/>
    <mergeCell ref="H5:K6"/>
    <mergeCell ref="D31:F31"/>
    <mergeCell ref="D9:F9"/>
  </mergeCells>
  <phoneticPr fontId="6"/>
  <pageMargins left="0.74803149606299213" right="0.78740157480314965" top="0.59055118110236227" bottom="0.59055118110236227" header="0.51181102362204722" footer="0.19685039370078741"/>
  <pageSetup paperSize="9" firstPageNumber="17" fitToHeight="0" orientation="portrait" blackAndWhite="1" useFirstPageNumber="1"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X125"/>
  <sheetViews>
    <sheetView view="pageBreakPreview" zoomScaleNormal="100" zoomScaleSheetLayoutView="100" workbookViewId="0">
      <selection activeCell="P18" sqref="P18"/>
    </sheetView>
  </sheetViews>
  <sheetFormatPr defaultColWidth="8.125" defaultRowHeight="12.75"/>
  <cols>
    <col min="1" max="1" width="2.25" style="14" customWidth="1"/>
    <col min="2" max="2" width="13.375" style="14" customWidth="1"/>
    <col min="3" max="5" width="9.125" style="14" customWidth="1"/>
    <col min="6" max="6" width="7.625" style="14" customWidth="1"/>
    <col min="7" max="7" width="13.375" style="14" customWidth="1"/>
    <col min="8" max="8" width="13.875" style="19" customWidth="1"/>
    <col min="9" max="9" width="2.75" style="14" customWidth="1"/>
    <col min="10" max="24" width="8.125" style="14"/>
    <col min="25" max="16384" width="8.125" style="5"/>
  </cols>
  <sheetData>
    <row r="1" spans="1:10" ht="13.5" customHeight="1">
      <c r="A1" s="46"/>
      <c r="B1" s="46"/>
      <c r="C1" s="46"/>
      <c r="D1" s="46"/>
      <c r="E1" s="46"/>
      <c r="F1" s="46"/>
      <c r="G1" s="46"/>
      <c r="H1" s="9"/>
      <c r="I1" s="46"/>
    </row>
    <row r="2" spans="1:10" ht="24" customHeight="1">
      <c r="A2" s="101" t="s">
        <v>99</v>
      </c>
      <c r="B2" s="46"/>
      <c r="C2" s="101"/>
      <c r="D2" s="46"/>
      <c r="E2" s="46"/>
      <c r="F2" s="46"/>
      <c r="G2" s="46"/>
      <c r="H2" s="307"/>
      <c r="I2" s="46"/>
    </row>
    <row r="3" spans="1:10" ht="15" customHeight="1">
      <c r="A3" s="101"/>
      <c r="B3" s="46"/>
      <c r="C3" s="101"/>
      <c r="D3" s="46"/>
      <c r="E3" s="46"/>
      <c r="F3" s="46"/>
      <c r="G3" s="46"/>
      <c r="H3" s="307" t="s">
        <v>169</v>
      </c>
      <c r="I3" s="46"/>
    </row>
    <row r="4" spans="1:10" ht="15" customHeight="1">
      <c r="A4" s="46"/>
      <c r="B4" s="208" t="s">
        <v>98</v>
      </c>
      <c r="C4" s="46"/>
      <c r="D4" s="46"/>
      <c r="E4" s="46"/>
      <c r="F4" s="46"/>
      <c r="G4" s="208" t="s">
        <v>97</v>
      </c>
      <c r="H4" s="46"/>
      <c r="I4" s="46"/>
    </row>
    <row r="5" spans="1:10" ht="24" customHeight="1">
      <c r="A5" s="46"/>
      <c r="B5" s="308" t="s">
        <v>96</v>
      </c>
      <c r="C5" s="309" t="s">
        <v>95</v>
      </c>
      <c r="D5" s="309" t="s">
        <v>94</v>
      </c>
      <c r="E5" s="310" t="s">
        <v>93</v>
      </c>
      <c r="F5" s="46"/>
      <c r="G5" s="308" t="s">
        <v>92</v>
      </c>
      <c r="H5" s="308" t="s">
        <v>91</v>
      </c>
      <c r="I5" s="46"/>
    </row>
    <row r="6" spans="1:10" ht="24" customHeight="1">
      <c r="A6" s="46"/>
      <c r="B6" s="311" t="s">
        <v>0</v>
      </c>
      <c r="C6" s="312">
        <v>49.99</v>
      </c>
      <c r="D6" s="313">
        <v>48.4</v>
      </c>
      <c r="E6" s="314">
        <v>51.48</v>
      </c>
      <c r="F6" s="46"/>
      <c r="G6" s="311" t="s">
        <v>90</v>
      </c>
      <c r="H6" s="315">
        <v>47.13</v>
      </c>
      <c r="I6" s="46"/>
      <c r="J6" s="23"/>
    </row>
    <row r="7" spans="1:10" ht="24" customHeight="1">
      <c r="A7" s="46"/>
      <c r="B7" s="316" t="s">
        <v>4</v>
      </c>
      <c r="C7" s="317">
        <v>51.49</v>
      </c>
      <c r="D7" s="318">
        <v>50.01</v>
      </c>
      <c r="E7" s="319">
        <v>52.9</v>
      </c>
      <c r="F7" s="46"/>
      <c r="G7" s="316" t="s">
        <v>89</v>
      </c>
      <c r="H7" s="320">
        <v>44.41</v>
      </c>
      <c r="I7" s="46"/>
      <c r="J7" s="23"/>
    </row>
    <row r="8" spans="1:10" ht="24" customHeight="1">
      <c r="A8" s="46"/>
      <c r="B8" s="316" t="s">
        <v>7</v>
      </c>
      <c r="C8" s="317">
        <v>53.09</v>
      </c>
      <c r="D8" s="318">
        <v>51.38</v>
      </c>
      <c r="E8" s="319">
        <v>54.75</v>
      </c>
      <c r="F8" s="46"/>
      <c r="G8" s="321" t="s">
        <v>88</v>
      </c>
      <c r="H8" s="320">
        <v>50.98</v>
      </c>
      <c r="I8" s="46"/>
      <c r="J8" s="23"/>
    </row>
    <row r="9" spans="1:10" ht="24" customHeight="1">
      <c r="A9" s="46"/>
      <c r="B9" s="316" t="s">
        <v>8</v>
      </c>
      <c r="C9" s="317">
        <v>48.65</v>
      </c>
      <c r="D9" s="318">
        <v>47.33</v>
      </c>
      <c r="E9" s="319">
        <v>49.92</v>
      </c>
      <c r="F9" s="46"/>
      <c r="G9" s="321" t="s">
        <v>87</v>
      </c>
      <c r="H9" s="320">
        <v>47.34</v>
      </c>
      <c r="I9" s="46"/>
      <c r="J9" s="23"/>
    </row>
    <row r="10" spans="1:10" ht="24" customHeight="1">
      <c r="A10" s="46"/>
      <c r="B10" s="316" t="s">
        <v>9</v>
      </c>
      <c r="C10" s="317">
        <v>52.24</v>
      </c>
      <c r="D10" s="318">
        <v>50.43</v>
      </c>
      <c r="E10" s="319">
        <v>54.03</v>
      </c>
      <c r="F10" s="46"/>
      <c r="G10" s="321" t="s">
        <v>86</v>
      </c>
      <c r="H10" s="320">
        <v>47.94</v>
      </c>
      <c r="I10" s="46"/>
      <c r="J10" s="23"/>
    </row>
    <row r="11" spans="1:10" ht="24" customHeight="1">
      <c r="A11" s="46"/>
      <c r="B11" s="316" t="s">
        <v>10</v>
      </c>
      <c r="C11" s="317">
        <v>55.12</v>
      </c>
      <c r="D11" s="318">
        <v>53.17</v>
      </c>
      <c r="E11" s="319">
        <v>57.02</v>
      </c>
      <c r="F11" s="46"/>
      <c r="G11" s="322" t="s">
        <v>85</v>
      </c>
      <c r="H11" s="323">
        <v>50.93</v>
      </c>
      <c r="I11" s="46"/>
      <c r="J11" s="23"/>
    </row>
    <row r="12" spans="1:10" ht="24" customHeight="1">
      <c r="A12" s="46"/>
      <c r="B12" s="316" t="s">
        <v>11</v>
      </c>
      <c r="C12" s="317">
        <v>46.66</v>
      </c>
      <c r="D12" s="318">
        <v>45.3</v>
      </c>
      <c r="E12" s="319">
        <v>47.95</v>
      </c>
      <c r="F12" s="46"/>
      <c r="G12" s="46"/>
      <c r="H12" s="9"/>
      <c r="I12" s="46"/>
      <c r="J12" s="23"/>
    </row>
    <row r="13" spans="1:10" ht="24" customHeight="1">
      <c r="A13" s="46"/>
      <c r="B13" s="321" t="s">
        <v>12</v>
      </c>
      <c r="C13" s="324">
        <v>52.76</v>
      </c>
      <c r="D13" s="325">
        <v>51.36</v>
      </c>
      <c r="E13" s="326">
        <v>54.03</v>
      </c>
      <c r="F13" s="46"/>
      <c r="G13" s="46"/>
      <c r="H13" s="46"/>
      <c r="I13" s="46"/>
      <c r="J13" s="23"/>
    </row>
    <row r="14" spans="1:10" ht="24" customHeight="1">
      <c r="A14" s="46"/>
      <c r="B14" s="321" t="s">
        <v>36</v>
      </c>
      <c r="C14" s="324">
        <v>58.25</v>
      </c>
      <c r="D14" s="325">
        <v>56.51</v>
      </c>
      <c r="E14" s="326">
        <v>59.75</v>
      </c>
      <c r="F14" s="46"/>
      <c r="G14" s="46"/>
      <c r="H14" s="46"/>
      <c r="I14" s="46"/>
      <c r="J14" s="23"/>
    </row>
    <row r="15" spans="1:10" ht="24" customHeight="1" thickBot="1">
      <c r="A15" s="46"/>
      <c r="B15" s="327" t="s">
        <v>1</v>
      </c>
      <c r="C15" s="328">
        <v>56.97</v>
      </c>
      <c r="D15" s="329">
        <v>54.46</v>
      </c>
      <c r="E15" s="330">
        <v>59.14</v>
      </c>
      <c r="F15" s="46"/>
      <c r="G15" s="46"/>
      <c r="H15" s="46"/>
      <c r="I15" s="46"/>
      <c r="J15" s="23"/>
    </row>
    <row r="16" spans="1:10" ht="24" customHeight="1" thickTop="1">
      <c r="A16" s="46"/>
      <c r="B16" s="331" t="s">
        <v>84</v>
      </c>
      <c r="C16" s="332">
        <v>47.25</v>
      </c>
      <c r="D16" s="333">
        <v>45.91</v>
      </c>
      <c r="E16" s="334">
        <v>48.57</v>
      </c>
      <c r="F16" s="46"/>
      <c r="G16" s="46"/>
      <c r="H16" s="46"/>
      <c r="I16" s="335" t="s">
        <v>168</v>
      </c>
      <c r="J16" s="15"/>
    </row>
    <row r="17" spans="1:10" ht="13.15" customHeight="1">
      <c r="A17" s="46"/>
      <c r="B17" s="46"/>
      <c r="C17" s="46"/>
      <c r="D17" s="46"/>
      <c r="E17" s="307"/>
      <c r="F17" s="46"/>
      <c r="G17" s="46"/>
      <c r="H17" s="9"/>
      <c r="I17" s="46"/>
    </row>
    <row r="18" spans="1:10" ht="13.15" customHeight="1">
      <c r="A18" s="42"/>
      <c r="B18" s="42"/>
      <c r="C18" s="43"/>
      <c r="D18" s="42"/>
      <c r="E18" s="42"/>
      <c r="F18" s="42"/>
      <c r="G18" s="42"/>
      <c r="H18" s="42"/>
      <c r="I18" s="42"/>
    </row>
    <row r="19" spans="1:10" ht="13.15" customHeight="1">
      <c r="A19" s="45"/>
      <c r="B19" s="45"/>
      <c r="C19" s="45"/>
      <c r="D19" s="45"/>
      <c r="E19" s="45"/>
      <c r="F19" s="45"/>
      <c r="G19" s="45"/>
      <c r="H19" s="45"/>
      <c r="I19" s="44"/>
      <c r="J19" s="44"/>
    </row>
    <row r="20" spans="1:10" ht="13.15" customHeight="1">
      <c r="A20" s="45"/>
      <c r="B20" s="45"/>
      <c r="C20" s="45"/>
      <c r="D20" s="45"/>
      <c r="E20" s="45"/>
      <c r="F20" s="45"/>
      <c r="G20" s="45"/>
      <c r="H20" s="45"/>
      <c r="I20" s="44"/>
      <c r="J20" s="44"/>
    </row>
    <row r="21" spans="1:10" ht="13.15" customHeight="1">
      <c r="H21" s="14"/>
    </row>
    <row r="22" spans="1:10" ht="13.15" customHeight="1">
      <c r="H22" s="14"/>
    </row>
    <row r="23" spans="1:10" ht="13.15" customHeight="1">
      <c r="H23" s="14"/>
    </row>
    <row r="24" spans="1:10" ht="13.15" customHeight="1"/>
    <row r="25" spans="1:10" ht="13.15" customHeight="1"/>
    <row r="26" spans="1:10" ht="13.15" customHeight="1"/>
    <row r="27" spans="1:10" ht="13.15" customHeight="1"/>
    <row r="28" spans="1:10" ht="13.15" customHeight="1"/>
    <row r="29" spans="1:10" ht="13.15" customHeight="1"/>
    <row r="30" spans="1:10" ht="13.15" customHeight="1"/>
    <row r="31" spans="1:10" ht="13.15" customHeight="1"/>
    <row r="32" spans="1:10" ht="13.15" customHeight="1"/>
    <row r="33" ht="13.15" customHeight="1"/>
    <row r="34" ht="13.15" customHeight="1"/>
    <row r="35" ht="13.15" customHeight="1"/>
    <row r="36" ht="13.15" customHeight="1"/>
    <row r="37" ht="13.15" customHeight="1"/>
    <row r="38" ht="13.15" customHeight="1"/>
    <row r="39" ht="13.15" customHeight="1"/>
    <row r="40" ht="13.15" customHeight="1"/>
    <row r="41" ht="13.15" customHeight="1"/>
    <row r="42" ht="13.15" customHeight="1"/>
    <row r="43" ht="13.15" customHeight="1"/>
    <row r="44" ht="13.15" customHeight="1"/>
    <row r="45" ht="13.15" customHeight="1"/>
    <row r="46" ht="13.15" customHeight="1"/>
    <row r="47" ht="13.15" customHeight="1"/>
    <row r="48" ht="13.15" customHeight="1"/>
    <row r="49" ht="13.15" customHeight="1"/>
    <row r="50" ht="13.15" customHeight="1"/>
    <row r="51" ht="13.15" customHeight="1"/>
    <row r="52" ht="13.15" customHeight="1"/>
    <row r="53" ht="13.15" customHeight="1"/>
    <row r="54" ht="13.15" customHeight="1"/>
    <row r="55" ht="13.15" customHeight="1"/>
    <row r="56" ht="13.15" customHeight="1"/>
    <row r="57" ht="13.15" customHeight="1"/>
    <row r="58" ht="13.15" customHeight="1"/>
    <row r="59" ht="13.15" customHeight="1"/>
    <row r="60" ht="13.15" customHeight="1"/>
    <row r="61" ht="13.15" customHeight="1"/>
    <row r="62" ht="13.15" customHeight="1"/>
    <row r="63" ht="13.15" customHeight="1"/>
    <row r="64" ht="13.15" customHeight="1"/>
    <row r="65" ht="13.15" customHeight="1"/>
    <row r="66" ht="13.15" customHeight="1"/>
    <row r="67" ht="13.15" customHeight="1"/>
    <row r="68" ht="13.15" customHeight="1"/>
    <row r="69" ht="13.15" customHeight="1"/>
    <row r="70" ht="13.15" customHeight="1"/>
    <row r="71" ht="13.15" customHeight="1"/>
    <row r="72" ht="13.15" customHeight="1"/>
    <row r="73" ht="13.15" customHeight="1"/>
    <row r="74" ht="13.15" customHeight="1"/>
    <row r="75" ht="13.15" customHeight="1"/>
    <row r="76" ht="13.15" customHeight="1"/>
    <row r="77" ht="13.15" customHeight="1"/>
    <row r="78" ht="13.15" customHeight="1"/>
    <row r="79" ht="13.15" customHeight="1"/>
    <row r="80" ht="13.15" customHeight="1"/>
    <row r="81" spans="3:10" ht="13.15" customHeight="1"/>
    <row r="82" spans="3:10" ht="13.15" customHeight="1"/>
    <row r="83" spans="3:10" ht="13.15" customHeight="1"/>
    <row r="84" spans="3:10" ht="13.15" customHeight="1"/>
    <row r="85" spans="3:10" ht="13.15" customHeight="1"/>
    <row r="86" spans="3:10" ht="13.15" customHeight="1"/>
    <row r="87" spans="3:10" ht="13.15" customHeight="1"/>
    <row r="88" spans="3:10" ht="13.15" customHeight="1"/>
    <row r="89" spans="3:10" ht="13.15" customHeight="1">
      <c r="C89" s="558" t="s">
        <v>145</v>
      </c>
      <c r="D89" s="558"/>
      <c r="E89" s="558"/>
      <c r="F89" s="558"/>
      <c r="G89" s="558"/>
      <c r="H89" s="558"/>
      <c r="J89" s="14" t="s">
        <v>140</v>
      </c>
    </row>
    <row r="90" spans="3:10" ht="12" customHeight="1">
      <c r="C90" s="558" t="s">
        <v>50</v>
      </c>
      <c r="D90" s="558"/>
      <c r="E90" s="558"/>
      <c r="F90" s="558"/>
      <c r="G90" s="558"/>
      <c r="H90" s="558"/>
      <c r="J90" s="14" t="s">
        <v>142</v>
      </c>
    </row>
    <row r="91" spans="3:10" ht="13.15" customHeight="1">
      <c r="C91" s="14" t="s">
        <v>144</v>
      </c>
    </row>
    <row r="92" spans="3:10" ht="13.15" customHeight="1"/>
    <row r="93" spans="3:10" ht="13.15" customHeight="1"/>
    <row r="94" spans="3:10" ht="13.15" customHeight="1"/>
    <row r="95" spans="3:10" ht="13.15" customHeight="1"/>
    <row r="96" spans="3:10"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row r="118" ht="13.15" customHeight="1"/>
    <row r="119" ht="13.15" customHeight="1"/>
    <row r="120" ht="13.15" customHeight="1"/>
    <row r="121" ht="13.15" customHeight="1"/>
    <row r="122" ht="13.15" customHeight="1"/>
    <row r="123" ht="13.15" customHeight="1"/>
    <row r="124" ht="13.15" customHeight="1"/>
    <row r="125" ht="13.15" customHeight="1"/>
  </sheetData>
  <mergeCells count="2">
    <mergeCell ref="C89:H89"/>
    <mergeCell ref="C90:H90"/>
  </mergeCells>
  <phoneticPr fontId="6"/>
  <pageMargins left="0.74803149606299213" right="0.78740157480314965" top="0.59055118110236227" bottom="0.59055118110236227" header="0.51181102362204722" footer="0.19685039370078741"/>
  <pageSetup paperSize="9" firstPageNumber="18" fitToHeight="0" orientation="portrait" blackAndWhite="1" useFirstPageNumber="1" r:id="rId1"/>
  <headerFooter scaleWithDoc="0" alignWithMargins="0">
    <oddFooter xml:space="preserve">&amp;C&amp;P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1"/>
  <sheetViews>
    <sheetView tabSelected="1" view="pageBreakPreview" zoomScaleNormal="100" zoomScaleSheetLayoutView="100" workbookViewId="0">
      <selection activeCell="P18" sqref="P18"/>
    </sheetView>
  </sheetViews>
  <sheetFormatPr defaultColWidth="8.125" defaultRowHeight="12.75"/>
  <cols>
    <col min="1" max="1" width="2.25" style="19" customWidth="1"/>
    <col min="2" max="2" width="7.5" style="19" customWidth="1"/>
    <col min="3" max="3" width="7.375" style="19" customWidth="1"/>
    <col min="4" max="16" width="6" style="19" customWidth="1"/>
    <col min="17" max="17" width="6.625" style="19" customWidth="1"/>
    <col min="18" max="24" width="8.125" style="19"/>
    <col min="25" max="16384" width="8.125" style="9"/>
  </cols>
  <sheetData>
    <row r="1" spans="1:17" ht="24" customHeight="1">
      <c r="A1" s="9"/>
      <c r="B1" s="344"/>
      <c r="C1" s="344"/>
      <c r="D1" s="344"/>
      <c r="E1" s="344"/>
      <c r="F1" s="344"/>
      <c r="G1" s="344"/>
      <c r="H1" s="344"/>
      <c r="I1" s="344"/>
      <c r="J1" s="344"/>
      <c r="K1" s="344"/>
      <c r="L1" s="344"/>
      <c r="M1" s="344"/>
      <c r="N1" s="344"/>
      <c r="O1" s="344"/>
      <c r="P1" s="344"/>
      <c r="Q1" s="344"/>
    </row>
    <row r="2" spans="1:17" ht="18.600000000000001" customHeight="1">
      <c r="A2" s="336" t="s">
        <v>126</v>
      </c>
      <c r="B2" s="344"/>
      <c r="C2" s="344"/>
      <c r="D2" s="344"/>
      <c r="E2" s="344"/>
      <c r="F2" s="344"/>
      <c r="G2" s="344"/>
      <c r="H2" s="344"/>
      <c r="I2" s="344"/>
      <c r="J2" s="344"/>
      <c r="K2" s="344"/>
      <c r="L2" s="344"/>
      <c r="M2" s="344"/>
      <c r="N2" s="344"/>
      <c r="O2" s="344"/>
      <c r="P2" s="344"/>
      <c r="Q2" s="345"/>
    </row>
    <row r="3" spans="1:17" ht="15.75" customHeight="1">
      <c r="A3" s="337"/>
      <c r="B3" s="344"/>
      <c r="C3" s="344"/>
      <c r="D3" s="344"/>
      <c r="E3" s="344"/>
      <c r="F3" s="344"/>
      <c r="G3" s="344"/>
      <c r="H3" s="344"/>
      <c r="I3" s="344"/>
      <c r="J3" s="344"/>
      <c r="K3" s="344"/>
      <c r="L3" s="344"/>
      <c r="M3" s="344"/>
      <c r="N3" s="344"/>
      <c r="O3" s="344"/>
      <c r="P3" s="344"/>
      <c r="Q3" s="345"/>
    </row>
    <row r="4" spans="1:17" ht="15" customHeight="1">
      <c r="A4" s="9"/>
      <c r="B4" s="346"/>
      <c r="C4" s="344"/>
      <c r="D4" s="344"/>
      <c r="E4" s="344"/>
      <c r="F4" s="344"/>
      <c r="G4" s="344"/>
      <c r="H4" s="345"/>
      <c r="I4" s="344"/>
      <c r="J4" s="344"/>
      <c r="K4" s="345"/>
      <c r="L4" s="345"/>
      <c r="M4" s="344"/>
      <c r="N4" s="344"/>
      <c r="O4" s="344"/>
      <c r="P4" s="344"/>
      <c r="Q4" s="347" t="s">
        <v>172</v>
      </c>
    </row>
    <row r="5" spans="1:17" ht="33" customHeight="1">
      <c r="A5" s="9"/>
      <c r="B5" s="348"/>
      <c r="C5" s="349" t="s">
        <v>125</v>
      </c>
      <c r="D5" s="350" t="s">
        <v>124</v>
      </c>
      <c r="E5" s="351" t="s">
        <v>122</v>
      </c>
      <c r="F5" s="351" t="s">
        <v>123</v>
      </c>
      <c r="G5" s="351" t="s">
        <v>121</v>
      </c>
      <c r="H5" s="351" t="s">
        <v>119</v>
      </c>
      <c r="I5" s="351" t="s">
        <v>114</v>
      </c>
      <c r="J5" s="350" t="s">
        <v>120</v>
      </c>
      <c r="K5" s="351" t="s">
        <v>113</v>
      </c>
      <c r="L5" s="351" t="s">
        <v>118</v>
      </c>
      <c r="M5" s="352" t="s">
        <v>116</v>
      </c>
      <c r="N5" s="353" t="s">
        <v>173</v>
      </c>
      <c r="O5" s="351" t="s">
        <v>117</v>
      </c>
      <c r="P5" s="351" t="s">
        <v>115</v>
      </c>
      <c r="Q5" s="354" t="s">
        <v>157</v>
      </c>
    </row>
    <row r="6" spans="1:17" ht="30" customHeight="1">
      <c r="A6" s="9"/>
      <c r="B6" s="355" t="s">
        <v>112</v>
      </c>
      <c r="C6" s="356">
        <f t="shared" ref="C6:C12" si="0">D6+E6+F6+G6+H6+I6+J6+K6+L6+M6+N6+O6+P6+Q6</f>
        <v>3713</v>
      </c>
      <c r="D6" s="357">
        <v>430</v>
      </c>
      <c r="E6" s="358">
        <v>722</v>
      </c>
      <c r="F6" s="358">
        <v>304</v>
      </c>
      <c r="G6" s="358">
        <v>715</v>
      </c>
      <c r="H6" s="358">
        <v>406</v>
      </c>
      <c r="I6" s="358">
        <v>262</v>
      </c>
      <c r="J6" s="358">
        <v>104</v>
      </c>
      <c r="K6" s="359">
        <v>81</v>
      </c>
      <c r="L6" s="358">
        <v>38</v>
      </c>
      <c r="M6" s="358">
        <v>50</v>
      </c>
      <c r="N6" s="359">
        <v>146</v>
      </c>
      <c r="O6" s="358">
        <v>52</v>
      </c>
      <c r="P6" s="358">
        <v>36</v>
      </c>
      <c r="Q6" s="359">
        <v>367</v>
      </c>
    </row>
    <row r="7" spans="1:17" ht="30" customHeight="1">
      <c r="A7" s="9"/>
      <c r="B7" s="360" t="s">
        <v>111</v>
      </c>
      <c r="C7" s="356">
        <f t="shared" si="0"/>
        <v>666</v>
      </c>
      <c r="D7" s="357">
        <v>168</v>
      </c>
      <c r="E7" s="358">
        <v>109</v>
      </c>
      <c r="F7" s="358">
        <v>34</v>
      </c>
      <c r="G7" s="358">
        <v>72</v>
      </c>
      <c r="H7" s="358">
        <v>31</v>
      </c>
      <c r="I7" s="358">
        <v>41</v>
      </c>
      <c r="J7" s="358">
        <v>104</v>
      </c>
      <c r="K7" s="359">
        <v>10</v>
      </c>
      <c r="L7" s="358">
        <v>2</v>
      </c>
      <c r="M7" s="358">
        <v>10</v>
      </c>
      <c r="N7" s="359">
        <v>25</v>
      </c>
      <c r="O7" s="358">
        <v>5</v>
      </c>
      <c r="P7" s="358">
        <v>4</v>
      </c>
      <c r="Q7" s="361">
        <v>51</v>
      </c>
    </row>
    <row r="8" spans="1:17" ht="30" customHeight="1">
      <c r="A8" s="9"/>
      <c r="B8" s="362" t="s">
        <v>110</v>
      </c>
      <c r="C8" s="363">
        <f t="shared" si="0"/>
        <v>447</v>
      </c>
      <c r="D8" s="364">
        <v>18</v>
      </c>
      <c r="E8" s="365">
        <v>117</v>
      </c>
      <c r="F8" s="365">
        <v>6</v>
      </c>
      <c r="G8" s="365">
        <v>226</v>
      </c>
      <c r="H8" s="365">
        <v>0</v>
      </c>
      <c r="I8" s="365">
        <v>4</v>
      </c>
      <c r="J8" s="365">
        <v>21</v>
      </c>
      <c r="K8" s="366">
        <v>0</v>
      </c>
      <c r="L8" s="365">
        <v>0</v>
      </c>
      <c r="M8" s="365">
        <v>1</v>
      </c>
      <c r="N8" s="366">
        <v>0</v>
      </c>
      <c r="O8" s="365">
        <v>28</v>
      </c>
      <c r="P8" s="365">
        <v>0</v>
      </c>
      <c r="Q8" s="367">
        <v>26</v>
      </c>
    </row>
    <row r="9" spans="1:17" ht="30" customHeight="1">
      <c r="A9" s="9"/>
      <c r="B9" s="368" t="s">
        <v>109</v>
      </c>
      <c r="C9" s="369">
        <f t="shared" si="0"/>
        <v>195</v>
      </c>
      <c r="D9" s="370">
        <v>57</v>
      </c>
      <c r="E9" s="371">
        <v>49</v>
      </c>
      <c r="F9" s="371">
        <v>13</v>
      </c>
      <c r="G9" s="371">
        <v>20</v>
      </c>
      <c r="H9" s="371">
        <v>6</v>
      </c>
      <c r="I9" s="371">
        <v>13</v>
      </c>
      <c r="J9" s="371">
        <v>7</v>
      </c>
      <c r="K9" s="372">
        <v>0</v>
      </c>
      <c r="L9" s="371">
        <v>1</v>
      </c>
      <c r="M9" s="371">
        <v>2</v>
      </c>
      <c r="N9" s="372">
        <v>12</v>
      </c>
      <c r="O9" s="371">
        <v>2</v>
      </c>
      <c r="P9" s="371">
        <v>3</v>
      </c>
      <c r="Q9" s="372">
        <v>10</v>
      </c>
    </row>
    <row r="10" spans="1:17" ht="30" customHeight="1">
      <c r="A10" s="9"/>
      <c r="B10" s="368" t="s">
        <v>108</v>
      </c>
      <c r="C10" s="369">
        <f t="shared" si="0"/>
        <v>166</v>
      </c>
      <c r="D10" s="370">
        <v>21</v>
      </c>
      <c r="E10" s="371">
        <v>42</v>
      </c>
      <c r="F10" s="371">
        <v>6</v>
      </c>
      <c r="G10" s="371">
        <v>32</v>
      </c>
      <c r="H10" s="371">
        <v>13</v>
      </c>
      <c r="I10" s="371">
        <v>11</v>
      </c>
      <c r="J10" s="371">
        <v>9</v>
      </c>
      <c r="K10" s="372">
        <v>1</v>
      </c>
      <c r="L10" s="371">
        <v>2</v>
      </c>
      <c r="M10" s="371">
        <v>5</v>
      </c>
      <c r="N10" s="372">
        <v>9</v>
      </c>
      <c r="O10" s="371">
        <v>0</v>
      </c>
      <c r="P10" s="371">
        <v>1</v>
      </c>
      <c r="Q10" s="372">
        <v>14</v>
      </c>
    </row>
    <row r="11" spans="1:17" ht="30" customHeight="1">
      <c r="A11" s="9"/>
      <c r="B11" s="368" t="s">
        <v>107</v>
      </c>
      <c r="C11" s="369">
        <f t="shared" si="0"/>
        <v>137</v>
      </c>
      <c r="D11" s="370">
        <v>27</v>
      </c>
      <c r="E11" s="371">
        <v>51</v>
      </c>
      <c r="F11" s="371">
        <v>8</v>
      </c>
      <c r="G11" s="371">
        <v>15</v>
      </c>
      <c r="H11" s="371">
        <v>2</v>
      </c>
      <c r="I11" s="371">
        <v>1</v>
      </c>
      <c r="J11" s="371">
        <v>2</v>
      </c>
      <c r="K11" s="372">
        <v>6</v>
      </c>
      <c r="L11" s="371">
        <v>0</v>
      </c>
      <c r="M11" s="371">
        <v>4</v>
      </c>
      <c r="N11" s="372">
        <v>4</v>
      </c>
      <c r="O11" s="371">
        <v>1</v>
      </c>
      <c r="P11" s="371">
        <v>0</v>
      </c>
      <c r="Q11" s="372">
        <v>16</v>
      </c>
    </row>
    <row r="12" spans="1:17" ht="30" customHeight="1">
      <c r="A12" s="9"/>
      <c r="B12" s="355" t="s">
        <v>106</v>
      </c>
      <c r="C12" s="356">
        <f t="shared" si="0"/>
        <v>191</v>
      </c>
      <c r="D12" s="357">
        <v>40</v>
      </c>
      <c r="E12" s="358">
        <v>49</v>
      </c>
      <c r="F12" s="358">
        <v>18</v>
      </c>
      <c r="G12" s="358">
        <v>18</v>
      </c>
      <c r="H12" s="358">
        <v>6</v>
      </c>
      <c r="I12" s="358">
        <v>11</v>
      </c>
      <c r="J12" s="358">
        <v>24</v>
      </c>
      <c r="K12" s="359">
        <v>0</v>
      </c>
      <c r="L12" s="358">
        <v>0</v>
      </c>
      <c r="M12" s="358">
        <v>3</v>
      </c>
      <c r="N12" s="359">
        <v>7</v>
      </c>
      <c r="O12" s="358">
        <v>3</v>
      </c>
      <c r="P12" s="358">
        <v>2</v>
      </c>
      <c r="Q12" s="359">
        <v>10</v>
      </c>
    </row>
    <row r="13" spans="1:17" ht="30" customHeight="1">
      <c r="A13" s="9"/>
      <c r="B13" s="360" t="s">
        <v>22</v>
      </c>
      <c r="C13" s="356">
        <f t="shared" ref="C13:Q13" si="1">SUM(C8:C12)</f>
        <v>1136</v>
      </c>
      <c r="D13" s="357">
        <f t="shared" si="1"/>
        <v>163</v>
      </c>
      <c r="E13" s="358">
        <f t="shared" ref="E13:F13" si="2">SUM(E8:E12)</f>
        <v>308</v>
      </c>
      <c r="F13" s="358">
        <f t="shared" si="2"/>
        <v>51</v>
      </c>
      <c r="G13" s="358">
        <f t="shared" si="1"/>
        <v>311</v>
      </c>
      <c r="H13" s="358">
        <f t="shared" ref="H13:M13" si="3">SUM(H8:H12)</f>
        <v>27</v>
      </c>
      <c r="I13" s="358">
        <f t="shared" si="3"/>
        <v>40</v>
      </c>
      <c r="J13" s="358">
        <f t="shared" si="3"/>
        <v>63</v>
      </c>
      <c r="K13" s="358">
        <f t="shared" si="3"/>
        <v>7</v>
      </c>
      <c r="L13" s="358">
        <f t="shared" si="3"/>
        <v>3</v>
      </c>
      <c r="M13" s="358">
        <f t="shared" si="3"/>
        <v>15</v>
      </c>
      <c r="N13" s="358">
        <f t="shared" si="1"/>
        <v>32</v>
      </c>
      <c r="O13" s="358">
        <f t="shared" si="1"/>
        <v>34</v>
      </c>
      <c r="P13" s="358">
        <f t="shared" si="1"/>
        <v>6</v>
      </c>
      <c r="Q13" s="361">
        <f t="shared" si="1"/>
        <v>76</v>
      </c>
    </row>
    <row r="14" spans="1:17" ht="30" customHeight="1">
      <c r="A14" s="9"/>
      <c r="B14" s="362" t="s">
        <v>105</v>
      </c>
      <c r="C14" s="363">
        <f>D14+E14+F14+G14+H14+I14+J14+K14+L14+M14+N14+O14+P14+Q14</f>
        <v>1219</v>
      </c>
      <c r="D14" s="364">
        <v>94</v>
      </c>
      <c r="E14" s="365">
        <v>195</v>
      </c>
      <c r="F14" s="365">
        <v>53</v>
      </c>
      <c r="G14" s="365">
        <v>66</v>
      </c>
      <c r="H14" s="365">
        <v>341</v>
      </c>
      <c r="I14" s="365">
        <v>123</v>
      </c>
      <c r="J14" s="365">
        <v>4</v>
      </c>
      <c r="K14" s="366">
        <v>20</v>
      </c>
      <c r="L14" s="365">
        <v>10</v>
      </c>
      <c r="M14" s="365">
        <v>7</v>
      </c>
      <c r="N14" s="366">
        <v>99</v>
      </c>
      <c r="O14" s="365">
        <v>1</v>
      </c>
      <c r="P14" s="365">
        <v>124</v>
      </c>
      <c r="Q14" s="367">
        <v>82</v>
      </c>
    </row>
    <row r="15" spans="1:17" ht="30" customHeight="1">
      <c r="A15" s="9"/>
      <c r="B15" s="368" t="s">
        <v>104</v>
      </c>
      <c r="C15" s="369">
        <f>D15+E15+F15+G15+H15+I15+J15+K15+L15+M15+N15+O15+P15+Q15</f>
        <v>80</v>
      </c>
      <c r="D15" s="370">
        <v>29</v>
      </c>
      <c r="E15" s="371">
        <v>0</v>
      </c>
      <c r="F15" s="371">
        <v>9</v>
      </c>
      <c r="G15" s="371">
        <v>10</v>
      </c>
      <c r="H15" s="371">
        <v>4</v>
      </c>
      <c r="I15" s="371">
        <v>2</v>
      </c>
      <c r="J15" s="371">
        <v>2</v>
      </c>
      <c r="K15" s="372">
        <v>5</v>
      </c>
      <c r="L15" s="371">
        <v>1</v>
      </c>
      <c r="M15" s="371">
        <v>4</v>
      </c>
      <c r="N15" s="372">
        <v>0</v>
      </c>
      <c r="O15" s="371">
        <v>0</v>
      </c>
      <c r="P15" s="371">
        <v>0</v>
      </c>
      <c r="Q15" s="372">
        <v>14</v>
      </c>
    </row>
    <row r="16" spans="1:17" ht="30" customHeight="1">
      <c r="A16" s="9"/>
      <c r="B16" s="373" t="s">
        <v>103</v>
      </c>
      <c r="C16" s="356">
        <f>D16+E16+F16+G16+H16+I16+J16+K16+L16+M16+N16+O16+P16+Q16</f>
        <v>605</v>
      </c>
      <c r="D16" s="364">
        <v>76</v>
      </c>
      <c r="E16" s="365">
        <v>135</v>
      </c>
      <c r="F16" s="365">
        <v>56</v>
      </c>
      <c r="G16" s="365">
        <v>62</v>
      </c>
      <c r="H16" s="365">
        <v>90</v>
      </c>
      <c r="I16" s="365">
        <v>7</v>
      </c>
      <c r="J16" s="365">
        <v>6</v>
      </c>
      <c r="K16" s="366">
        <v>11</v>
      </c>
      <c r="L16" s="365">
        <v>3</v>
      </c>
      <c r="M16" s="365">
        <v>17</v>
      </c>
      <c r="N16" s="366">
        <v>34</v>
      </c>
      <c r="O16" s="365">
        <v>48</v>
      </c>
      <c r="P16" s="365">
        <v>9</v>
      </c>
      <c r="Q16" s="366">
        <v>51</v>
      </c>
    </row>
    <row r="17" spans="1:24" ht="30" customHeight="1" thickBot="1">
      <c r="A17" s="9"/>
      <c r="B17" s="374" t="s">
        <v>70</v>
      </c>
      <c r="C17" s="375">
        <f t="shared" ref="C17:Q17" si="4">SUM(C14:C16)</f>
        <v>1904</v>
      </c>
      <c r="D17" s="376">
        <f t="shared" si="4"/>
        <v>199</v>
      </c>
      <c r="E17" s="377">
        <f t="shared" ref="E17:F17" si="5">SUM(E14:E16)</f>
        <v>330</v>
      </c>
      <c r="F17" s="377">
        <f t="shared" si="5"/>
        <v>118</v>
      </c>
      <c r="G17" s="377">
        <f t="shared" si="4"/>
        <v>138</v>
      </c>
      <c r="H17" s="377">
        <f t="shared" ref="H17:M17" si="6">SUM(H14:H16)</f>
        <v>435</v>
      </c>
      <c r="I17" s="377">
        <f t="shared" si="6"/>
        <v>132</v>
      </c>
      <c r="J17" s="377">
        <f t="shared" si="6"/>
        <v>12</v>
      </c>
      <c r="K17" s="377">
        <f t="shared" si="6"/>
        <v>36</v>
      </c>
      <c r="L17" s="377">
        <f t="shared" si="6"/>
        <v>14</v>
      </c>
      <c r="M17" s="377">
        <f t="shared" si="6"/>
        <v>28</v>
      </c>
      <c r="N17" s="377">
        <f t="shared" si="4"/>
        <v>133</v>
      </c>
      <c r="O17" s="377">
        <f t="shared" si="4"/>
        <v>49</v>
      </c>
      <c r="P17" s="377">
        <f t="shared" si="4"/>
        <v>133</v>
      </c>
      <c r="Q17" s="378">
        <f t="shared" si="4"/>
        <v>147</v>
      </c>
    </row>
    <row r="18" spans="1:24" s="8" customFormat="1" ht="37.5" customHeight="1" thickBot="1">
      <c r="B18" s="379" t="s">
        <v>102</v>
      </c>
      <c r="C18" s="380">
        <f>SUM(C6:C7,C13,C17)</f>
        <v>7419</v>
      </c>
      <c r="D18" s="381">
        <f>SUM(D6:D7,D13,D17)</f>
        <v>960</v>
      </c>
      <c r="E18" s="382">
        <f t="shared" ref="E18:F18" si="7">E6+E7+E13+E17</f>
        <v>1469</v>
      </c>
      <c r="F18" s="382">
        <f t="shared" si="7"/>
        <v>507</v>
      </c>
      <c r="G18" s="382">
        <f t="shared" ref="G18:Q18" si="8">G6+G7+G13+G17</f>
        <v>1236</v>
      </c>
      <c r="H18" s="382">
        <f t="shared" ref="H18:M18" si="9">H6+H7+H13+H17</f>
        <v>899</v>
      </c>
      <c r="I18" s="382">
        <f t="shared" si="9"/>
        <v>475</v>
      </c>
      <c r="J18" s="382">
        <f t="shared" si="9"/>
        <v>283</v>
      </c>
      <c r="K18" s="382">
        <f t="shared" si="9"/>
        <v>134</v>
      </c>
      <c r="L18" s="382">
        <f t="shared" si="9"/>
        <v>57</v>
      </c>
      <c r="M18" s="382">
        <f t="shared" si="9"/>
        <v>103</v>
      </c>
      <c r="N18" s="382">
        <f t="shared" si="8"/>
        <v>336</v>
      </c>
      <c r="O18" s="382">
        <f t="shared" si="8"/>
        <v>140</v>
      </c>
      <c r="P18" s="382">
        <f t="shared" si="8"/>
        <v>179</v>
      </c>
      <c r="Q18" s="383">
        <f t="shared" si="8"/>
        <v>641</v>
      </c>
      <c r="R18" s="17"/>
      <c r="S18" s="17"/>
      <c r="T18" s="17"/>
      <c r="U18" s="17"/>
      <c r="V18" s="17"/>
      <c r="W18" s="17"/>
      <c r="X18" s="17"/>
    </row>
    <row r="19" spans="1:24" ht="37.5" customHeight="1" thickTop="1">
      <c r="A19" s="9"/>
      <c r="B19" s="355" t="s">
        <v>101</v>
      </c>
      <c r="C19" s="384">
        <f>D19+E19+F19+G19+H19+I19+J19+K19+L19+M19+N19+O19+P19+Q19</f>
        <v>284889</v>
      </c>
      <c r="D19" s="385">
        <v>79248</v>
      </c>
      <c r="E19" s="386">
        <v>39479</v>
      </c>
      <c r="F19" s="386">
        <v>26847</v>
      </c>
      <c r="G19" s="386">
        <v>26673</v>
      </c>
      <c r="H19" s="386">
        <v>15544</v>
      </c>
      <c r="I19" s="386">
        <v>10548</v>
      </c>
      <c r="J19" s="386">
        <v>9046</v>
      </c>
      <c r="K19" s="386">
        <v>7573</v>
      </c>
      <c r="L19" s="386">
        <v>7382</v>
      </c>
      <c r="M19" s="386">
        <v>6626</v>
      </c>
      <c r="N19" s="386">
        <v>6448</v>
      </c>
      <c r="O19" s="386">
        <v>6223</v>
      </c>
      <c r="P19" s="386">
        <v>6109</v>
      </c>
      <c r="Q19" s="387">
        <v>37143</v>
      </c>
    </row>
    <row r="20" spans="1:24" s="12" customFormat="1" ht="18" customHeight="1">
      <c r="B20" s="388"/>
      <c r="C20" s="389"/>
      <c r="D20" s="389"/>
      <c r="E20" s="389"/>
      <c r="F20" s="389"/>
      <c r="G20" s="389"/>
      <c r="H20" s="389"/>
      <c r="I20" s="389"/>
      <c r="J20" s="389"/>
      <c r="K20" s="389"/>
      <c r="L20" s="389"/>
      <c r="M20" s="389"/>
      <c r="N20" s="389"/>
      <c r="O20" s="389"/>
      <c r="P20" s="389"/>
      <c r="Q20" s="390" t="s">
        <v>162</v>
      </c>
      <c r="R20" s="21"/>
      <c r="S20" s="21"/>
      <c r="T20" s="21"/>
      <c r="U20" s="21"/>
      <c r="V20" s="21"/>
      <c r="W20" s="21"/>
      <c r="X20" s="21"/>
    </row>
    <row r="21" spans="1:24" s="12" customFormat="1" ht="9.6" customHeight="1">
      <c r="C21" s="338"/>
      <c r="D21" s="338"/>
      <c r="E21" s="338"/>
      <c r="F21" s="338"/>
      <c r="G21" s="338"/>
      <c r="H21" s="338"/>
      <c r="I21" s="338"/>
      <c r="J21" s="338"/>
      <c r="K21" s="338"/>
      <c r="L21" s="338"/>
      <c r="M21" s="338"/>
      <c r="N21" s="338"/>
      <c r="O21" s="338"/>
      <c r="P21" s="338"/>
      <c r="Q21" s="339"/>
      <c r="R21" s="21"/>
      <c r="S21" s="21"/>
      <c r="T21" s="21"/>
      <c r="U21" s="21"/>
      <c r="V21" s="21"/>
      <c r="W21" s="21"/>
      <c r="X21" s="21"/>
    </row>
    <row r="22" spans="1:24" s="12" customFormat="1" ht="18" customHeight="1">
      <c r="B22" s="340" t="s">
        <v>100</v>
      </c>
      <c r="C22" s="340"/>
      <c r="D22" s="340"/>
      <c r="E22" s="340"/>
      <c r="F22" s="340"/>
      <c r="G22" s="340"/>
      <c r="H22" s="340"/>
      <c r="I22" s="340"/>
      <c r="J22" s="340"/>
      <c r="K22" s="340"/>
      <c r="L22" s="340"/>
      <c r="M22" s="340"/>
      <c r="N22" s="340"/>
      <c r="O22" s="340"/>
      <c r="P22" s="340"/>
      <c r="Q22" s="340"/>
      <c r="R22" s="21"/>
      <c r="S22" s="21"/>
      <c r="T22" s="21"/>
      <c r="U22" s="21"/>
      <c r="V22" s="21"/>
      <c r="W22" s="21"/>
      <c r="X22" s="21"/>
    </row>
    <row r="23" spans="1:24">
      <c r="B23" s="22"/>
      <c r="C23" s="22"/>
      <c r="D23" s="22"/>
      <c r="E23" s="22"/>
      <c r="F23" s="22"/>
      <c r="G23" s="22"/>
      <c r="H23" s="22"/>
      <c r="I23" s="22"/>
      <c r="J23" s="22"/>
      <c r="K23" s="22"/>
      <c r="L23" s="22"/>
      <c r="M23" s="22"/>
      <c r="N23" s="22"/>
      <c r="O23" s="22"/>
      <c r="P23" s="22"/>
      <c r="Q23" s="22"/>
    </row>
    <row r="30" spans="1:24">
      <c r="B30" s="18"/>
      <c r="C30" s="18"/>
      <c r="D30" s="18"/>
    </row>
    <row r="89" spans="3:10" ht="13.15" customHeight="1">
      <c r="C89" s="559" t="s">
        <v>145</v>
      </c>
      <c r="D89" s="559"/>
      <c r="E89" s="559"/>
      <c r="F89" s="559"/>
      <c r="G89" s="559"/>
      <c r="H89" s="559"/>
      <c r="J89" s="19" t="s">
        <v>140</v>
      </c>
    </row>
    <row r="90" spans="3:10" ht="12" customHeight="1">
      <c r="C90" s="559" t="s">
        <v>50</v>
      </c>
      <c r="D90" s="559"/>
      <c r="E90" s="559"/>
      <c r="F90" s="559"/>
      <c r="G90" s="559"/>
      <c r="H90" s="559"/>
      <c r="J90" s="19" t="s">
        <v>142</v>
      </c>
    </row>
    <row r="91" spans="3:10">
      <c r="C91" s="19" t="s">
        <v>144</v>
      </c>
    </row>
  </sheetData>
  <mergeCells count="2">
    <mergeCell ref="C89:H89"/>
    <mergeCell ref="C90:H90"/>
  </mergeCells>
  <phoneticPr fontId="6"/>
  <pageMargins left="0.74803149606299213" right="0.78740157480314965" top="0.59055118110236227" bottom="0.59055118110236227" header="0.51181102362204722" footer="0.19685039370078741"/>
  <pageSetup paperSize="9" scale="85" firstPageNumber="19" fitToHeight="0" orientation="portrait" blackAndWhite="1" useFirstPageNumber="1" r:id="rId1"/>
  <headerFooter scaleWithDoc="0" alignWithMargins="0">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2(1)人口 概況</vt:lpstr>
      <vt:lpstr>2(2)県内地区別（管内）年齢別人口</vt:lpstr>
      <vt:lpstr>2(3)人口増減の動向 </vt:lpstr>
      <vt:lpstr>2(4)一般世帯の分類</vt:lpstr>
      <vt:lpstr>2(5)平均年齢2(6)合計特殊出生率</vt:lpstr>
      <vt:lpstr>2(7)外国人登録者数</vt:lpstr>
      <vt:lpstr>'2(1)人口 概況'!Print_Area</vt:lpstr>
      <vt:lpstr>'2(2)県内地区別（管内）年齢別人口'!Print_Area</vt:lpstr>
      <vt:lpstr>'2(3)人口増減の動向 '!Print_Area</vt:lpstr>
      <vt:lpstr>'2(4)一般世帯の分類'!Print_Area</vt:lpstr>
      <vt:lpstr>'2(5)平均年齢2(6)合計特殊出生率'!Print_Area</vt:lpstr>
      <vt:lpstr>'2(7)外国人登録者数'!Print_Area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user</cp:lastModifiedBy>
  <cp:lastPrinted>2025-07-18T07:45:37Z</cp:lastPrinted>
  <dcterms:created xsi:type="dcterms:W3CDTF">1999-05-13T05:22:10Z</dcterms:created>
  <dcterms:modified xsi:type="dcterms:W3CDTF">2025-08-22T06:16:32Z</dcterms:modified>
</cp:coreProperties>
</file>