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321\group\04_福祉介護人材グループ\12_地域医療介護総合確保基金等\10_研修受講促進支援事業\2024\00_HP更新\02_様式\01_申請\"/>
    </mc:Choice>
  </mc:AlternateContent>
  <bookViews>
    <workbookView xWindow="120" yWindow="96" windowWidth="20340" windowHeight="8100"/>
  </bookViews>
  <sheets>
    <sheet name="別紙様式１_予定額計算表" sheetId="14" r:id="rId1"/>
  </sheets>
  <definedNames>
    <definedName name="_xlnm.Print_Area" localSheetId="0">別紙様式１_予定額計算表!$A$1:$O$36</definedName>
  </definedNames>
  <calcPr calcId="162913"/>
</workbook>
</file>

<file path=xl/calcChain.xml><?xml version="1.0" encoding="utf-8"?>
<calcChain xmlns="http://schemas.openxmlformats.org/spreadsheetml/2006/main">
  <c r="Q20" i="14" l="1"/>
  <c r="Q21" i="14"/>
  <c r="Q22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K33" i="14"/>
  <c r="H33" i="14"/>
  <c r="G33" i="14"/>
  <c r="F33" i="14"/>
  <c r="F32" i="14"/>
  <c r="K35" i="14" l="1"/>
  <c r="K34" i="14"/>
  <c r="K32" i="14"/>
  <c r="K31" i="14"/>
  <c r="K30" i="14"/>
  <c r="L35" i="14"/>
  <c r="P9" i="14"/>
  <c r="P10" i="14"/>
  <c r="P11" i="14"/>
  <c r="O11" i="14" s="1"/>
  <c r="P12" i="14"/>
  <c r="P13" i="14"/>
  <c r="O13" i="14" s="1"/>
  <c r="P14" i="14"/>
  <c r="P15" i="14"/>
  <c r="O15" i="14" s="1"/>
  <c r="P16" i="14"/>
  <c r="O16" i="14" s="1"/>
  <c r="P17" i="14"/>
  <c r="P18" i="14"/>
  <c r="P19" i="14"/>
  <c r="P20" i="14"/>
  <c r="P21" i="14"/>
  <c r="O21" i="14" s="1"/>
  <c r="P22" i="14"/>
  <c r="P8" i="14"/>
  <c r="O8" i="14" l="1"/>
  <c r="O22" i="14"/>
  <c r="O17" i="14"/>
  <c r="O14" i="14"/>
  <c r="O12" i="14"/>
  <c r="O20" i="14"/>
  <c r="O19" i="14"/>
  <c r="L32" i="14" s="1"/>
  <c r="O18" i="14"/>
  <c r="O10" i="14"/>
  <c r="O9" i="14"/>
  <c r="L34" i="14"/>
  <c r="L31" i="14"/>
  <c r="L30" i="14"/>
  <c r="L33" i="14" l="1"/>
  <c r="H10" i="14"/>
  <c r="H8" i="14" l="1"/>
  <c r="H35" i="14" l="1"/>
  <c r="G35" i="14"/>
  <c r="F35" i="14"/>
  <c r="H34" i="14"/>
  <c r="F34" i="14"/>
  <c r="H32" i="14"/>
  <c r="G32" i="14"/>
  <c r="H31" i="14"/>
  <c r="F31" i="14"/>
  <c r="H30" i="14"/>
  <c r="F30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G34" i="14" s="1"/>
  <c r="G30" i="14"/>
  <c r="H9" i="14"/>
  <c r="G31" i="14" s="1"/>
</calcChain>
</file>

<file path=xl/sharedStrings.xml><?xml version="1.0" encoding="utf-8"?>
<sst xmlns="http://schemas.openxmlformats.org/spreadsheetml/2006/main" count="81" uniqueCount="68">
  <si>
    <t>別紙様式１</t>
    <rPh sb="0" eb="2">
      <t>ベッシ</t>
    </rPh>
    <rPh sb="2" eb="4">
      <t>ヨウシキ</t>
    </rPh>
    <phoneticPr fontId="1"/>
  </si>
  <si>
    <t>実務者研修</t>
    <rPh sb="0" eb="3">
      <t>ジツムシャ</t>
    </rPh>
    <rPh sb="3" eb="5">
      <t>ケンシュウ</t>
    </rPh>
    <phoneticPr fontId="1"/>
  </si>
  <si>
    <t>受講者氏名</t>
    <rPh sb="0" eb="3">
      <t>ジュコウシャ</t>
    </rPh>
    <rPh sb="3" eb="5">
      <t>シメイ</t>
    </rPh>
    <phoneticPr fontId="1"/>
  </si>
  <si>
    <t>研修開講日</t>
    <rPh sb="0" eb="2">
      <t>ケンシュウ</t>
    </rPh>
    <rPh sb="2" eb="4">
      <t>カイコウ</t>
    </rPh>
    <rPh sb="4" eb="5">
      <t>ヒ</t>
    </rPh>
    <phoneticPr fontId="1"/>
  </si>
  <si>
    <t>研修修了日</t>
    <rPh sb="0" eb="2">
      <t>ケンシュウ</t>
    </rPh>
    <rPh sb="2" eb="4">
      <t>シュウリョウ</t>
    </rPh>
    <rPh sb="4" eb="5">
      <t>ヒ</t>
    </rPh>
    <phoneticPr fontId="1"/>
  </si>
  <si>
    <t>受講料</t>
    <rPh sb="0" eb="2">
      <t>ジュコウ</t>
    </rPh>
    <rPh sb="2" eb="3">
      <t>リョウ</t>
    </rPh>
    <phoneticPr fontId="1"/>
  </si>
  <si>
    <t>費用負担方法</t>
    <rPh sb="0" eb="2">
      <t>ヒヨウ</t>
    </rPh>
    <rPh sb="2" eb="4">
      <t>フタン</t>
    </rPh>
    <rPh sb="4" eb="6">
      <t>ホウホウ</t>
    </rPh>
    <phoneticPr fontId="1"/>
  </si>
  <si>
    <t>介護職員初任者研修</t>
    <rPh sb="0" eb="2">
      <t>カイゴ</t>
    </rPh>
    <rPh sb="2" eb="4">
      <t>ショクイン</t>
    </rPh>
    <rPh sb="4" eb="7">
      <t>ショニンシャ</t>
    </rPh>
    <rPh sb="7" eb="9">
      <t>ケンシュウ</t>
    </rPh>
    <phoneticPr fontId="1"/>
  </si>
  <si>
    <t>生活援助従事者研修</t>
    <rPh sb="0" eb="2">
      <t>セイカツ</t>
    </rPh>
    <rPh sb="2" eb="4">
      <t>エンジョ</t>
    </rPh>
    <rPh sb="4" eb="7">
      <t>ジュウジシャ</t>
    </rPh>
    <rPh sb="7" eb="9">
      <t>ケンシュウ</t>
    </rPh>
    <phoneticPr fontId="1"/>
  </si>
  <si>
    <t>ファーストステップ研修</t>
    <rPh sb="9" eb="11">
      <t>ケンシュウ</t>
    </rPh>
    <phoneticPr fontId="1"/>
  </si>
  <si>
    <t>認定介護福祉士養成研修</t>
    <rPh sb="0" eb="2">
      <t>ニンテイ</t>
    </rPh>
    <rPh sb="2" eb="4">
      <t>カイゴ</t>
    </rPh>
    <rPh sb="4" eb="7">
      <t>フクシシ</t>
    </rPh>
    <rPh sb="7" eb="9">
      <t>ヨウセイ</t>
    </rPh>
    <rPh sb="9" eb="11">
      <t>ケンシュウ</t>
    </rPh>
    <phoneticPr fontId="1"/>
  </si>
  <si>
    <t>【様式２】
総事業費（A)</t>
    <rPh sb="1" eb="3">
      <t>ヨウシキ</t>
    </rPh>
    <rPh sb="6" eb="10">
      <t>ソウジギョウヒ</t>
    </rPh>
    <phoneticPr fontId="1"/>
  </si>
  <si>
    <t>【様式２】
寄付金その他の収入額（B)</t>
    <rPh sb="1" eb="3">
      <t>ヨウシキ</t>
    </rPh>
    <rPh sb="6" eb="9">
      <t>キフキン</t>
    </rPh>
    <rPh sb="11" eb="12">
      <t>タ</t>
    </rPh>
    <rPh sb="13" eb="15">
      <t>シュウニュウ</t>
    </rPh>
    <rPh sb="15" eb="16">
      <t>ガク</t>
    </rPh>
    <phoneticPr fontId="1"/>
  </si>
  <si>
    <t>代替要員確保対策事業費補助</t>
    <rPh sb="0" eb="2">
      <t>ダイタイ</t>
    </rPh>
    <rPh sb="2" eb="4">
      <t>ヨウイン</t>
    </rPh>
    <rPh sb="4" eb="6">
      <t>カクホ</t>
    </rPh>
    <rPh sb="6" eb="8">
      <t>タイサク</t>
    </rPh>
    <rPh sb="8" eb="11">
      <t>ジギョウヒ</t>
    </rPh>
    <rPh sb="11" eb="13">
      <t>ホジョ</t>
    </rPh>
    <phoneticPr fontId="1"/>
  </si>
  <si>
    <t>代替要員確保対策事業費補助</t>
    <phoneticPr fontId="1"/>
  </si>
  <si>
    <t>受講者人数</t>
    <rPh sb="0" eb="3">
      <t>ジュコウシャ</t>
    </rPh>
    <rPh sb="3" eb="5">
      <t>ニンズウ</t>
    </rPh>
    <phoneticPr fontId="1"/>
  </si>
  <si>
    <t>費用負担日</t>
    <rPh sb="0" eb="2">
      <t>ヒヨウ</t>
    </rPh>
    <rPh sb="2" eb="4">
      <t>フタン</t>
    </rPh>
    <rPh sb="4" eb="5">
      <t>ビ</t>
    </rPh>
    <phoneticPr fontId="1"/>
  </si>
  <si>
    <t>事業者名</t>
    <rPh sb="0" eb="3">
      <t>ジギョウシャ</t>
    </rPh>
    <rPh sb="3" eb="4">
      <t>メイ</t>
    </rPh>
    <phoneticPr fontId="1"/>
  </si>
  <si>
    <t>研修課程
※１</t>
    <rPh sb="0" eb="2">
      <t>ケンシュウ</t>
    </rPh>
    <rPh sb="2" eb="4">
      <t>カテイ</t>
    </rPh>
    <phoneticPr fontId="1"/>
  </si>
  <si>
    <t>　</t>
  </si>
  <si>
    <t>白色のセルに必要事項を記入してください。</t>
    <rPh sb="0" eb="2">
      <t>シロイロ</t>
    </rPh>
    <rPh sb="6" eb="8">
      <t>ヒツヨウ</t>
    </rPh>
    <rPh sb="8" eb="10">
      <t>ジコウ</t>
    </rPh>
    <rPh sb="11" eb="13">
      <t>キニュウ</t>
    </rPh>
    <phoneticPr fontId="1"/>
  </si>
  <si>
    <t>受講者所属
事業所名</t>
    <rPh sb="0" eb="3">
      <t>ジュコウシャ</t>
    </rPh>
    <rPh sb="3" eb="5">
      <t>ショゾク</t>
    </rPh>
    <rPh sb="6" eb="9">
      <t>ジギョウショ</t>
    </rPh>
    <rPh sb="9" eb="10">
      <t>メイ</t>
    </rPh>
    <phoneticPr fontId="1"/>
  </si>
  <si>
    <t>介護職員研修受講促進支援事業費補助</t>
    <phoneticPr fontId="1"/>
  </si>
  <si>
    <t>介護職員研修受講促進支援事業費補助金負担予定額計算表</t>
    <rPh sb="0" eb="2">
      <t>カイゴ</t>
    </rPh>
    <rPh sb="2" eb="4">
      <t>ショクイン</t>
    </rPh>
    <rPh sb="4" eb="6">
      <t>ケンシュウ</t>
    </rPh>
    <rPh sb="6" eb="8">
      <t>ジュコウ</t>
    </rPh>
    <rPh sb="8" eb="10">
      <t>ソクシン</t>
    </rPh>
    <rPh sb="10" eb="12">
      <t>シエン</t>
    </rPh>
    <rPh sb="12" eb="15">
      <t>ジギョウヒ</t>
    </rPh>
    <rPh sb="15" eb="17">
      <t>ホジョ</t>
    </rPh>
    <rPh sb="17" eb="18">
      <t>キン</t>
    </rPh>
    <rPh sb="18" eb="20">
      <t>フタン</t>
    </rPh>
    <rPh sb="20" eb="22">
      <t>ヨテイ</t>
    </rPh>
    <rPh sb="22" eb="23">
      <t>ガク</t>
    </rPh>
    <rPh sb="23" eb="25">
      <t>ケイサン</t>
    </rPh>
    <rPh sb="25" eb="26">
      <t>ヒョウ</t>
    </rPh>
    <phoneticPr fontId="1"/>
  </si>
  <si>
    <t>受講者所属
所在市町村</t>
    <rPh sb="0" eb="3">
      <t>ジュコウシャ</t>
    </rPh>
    <rPh sb="3" eb="5">
      <t>ショゾク</t>
    </rPh>
    <rPh sb="6" eb="8">
      <t>ショザイ</t>
    </rPh>
    <rPh sb="8" eb="11">
      <t>シチョウソン</t>
    </rPh>
    <phoneticPr fontId="1"/>
  </si>
  <si>
    <t>横浜市</t>
    <rPh sb="0" eb="3">
      <t>ヨコハマシ</t>
    </rPh>
    <phoneticPr fontId="10"/>
  </si>
  <si>
    <t>川崎市</t>
    <rPh sb="0" eb="3">
      <t>カワサキシ</t>
    </rPh>
    <phoneticPr fontId="10"/>
  </si>
  <si>
    <t>相模原市</t>
    <rPh sb="0" eb="4">
      <t>サガミハラシ</t>
    </rPh>
    <phoneticPr fontId="10"/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</si>
  <si>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</si>
  <si>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</si>
  <si>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</si>
  <si>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</si>
  <si>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</si>
  <si>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</si>
  <si>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</si>
  <si>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</si>
  <si>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</si>
  <si>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</si>
  <si>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</si>
  <si>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</si>
  <si>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</si>
  <si>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</si>
  <si>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</si>
  <si>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</si>
  <si>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  <phoneticPr fontId="11"/>
  </si>
  <si>
    <t>寒川町</t>
    <phoneticPr fontId="11"/>
  </si>
  <si>
    <t>大磯町</t>
    <phoneticPr fontId="11"/>
  </si>
  <si>
    <t>二宮町</t>
    <phoneticPr fontId="11"/>
  </si>
  <si>
    <t>中井町</t>
    <phoneticPr fontId="11"/>
  </si>
  <si>
    <t>大井町</t>
    <phoneticPr fontId="11"/>
  </si>
  <si>
    <t>松田町</t>
    <phoneticPr fontId="11"/>
  </si>
  <si>
    <t>山北町</t>
    <phoneticPr fontId="11"/>
  </si>
  <si>
    <t>開成町</t>
    <phoneticPr fontId="11"/>
  </si>
  <si>
    <t>箱根町</t>
    <phoneticPr fontId="11"/>
  </si>
  <si>
    <t>真鶴町</t>
    <phoneticPr fontId="11"/>
  </si>
  <si>
    <t>湯河原町</t>
    <phoneticPr fontId="11"/>
  </si>
  <si>
    <t>愛川町</t>
    <phoneticPr fontId="11"/>
  </si>
  <si>
    <t>清川村</t>
    <phoneticPr fontId="11"/>
  </si>
  <si>
    <t>代替職員費用支払額
※２</t>
    <rPh sb="0" eb="2">
      <t>ダイタイ</t>
    </rPh>
    <rPh sb="2" eb="4">
      <t>ショクイン</t>
    </rPh>
    <rPh sb="4" eb="6">
      <t>ヒヨウ</t>
    </rPh>
    <rPh sb="6" eb="8">
      <t>シハラ</t>
    </rPh>
    <rPh sb="8" eb="9">
      <t>ガク</t>
    </rPh>
    <phoneticPr fontId="1"/>
  </si>
  <si>
    <t>受講料
（受講者負担）</t>
    <rPh sb="0" eb="2">
      <t>ジュコウ</t>
    </rPh>
    <rPh sb="2" eb="3">
      <t>リョウ</t>
    </rPh>
    <rPh sb="5" eb="8">
      <t>ジュコウシャ</t>
    </rPh>
    <rPh sb="8" eb="10">
      <t>フタン</t>
    </rPh>
    <phoneticPr fontId="1"/>
  </si>
  <si>
    <t>受講料
（事業主負担）</t>
    <rPh sb="0" eb="2">
      <t>ジュコウ</t>
    </rPh>
    <rPh sb="2" eb="3">
      <t>リョウ</t>
    </rPh>
    <rPh sb="5" eb="8">
      <t>ジギョウヌシ</t>
    </rPh>
    <rPh sb="8" eb="10">
      <t>フタン</t>
    </rPh>
    <phoneticPr fontId="1"/>
  </si>
  <si>
    <t>研修受講料支援事業費補助</t>
  </si>
  <si>
    <t>※１　ファーストステップ研修は、研修受講料支援事業費補助の対象外のため、記入しないこと。</t>
    <rPh sb="12" eb="14">
      <t>ケンシュウ</t>
    </rPh>
    <rPh sb="16" eb="18">
      <t>ケンシュウ</t>
    </rPh>
    <rPh sb="18" eb="20">
      <t>ジュコウ</t>
    </rPh>
    <rPh sb="20" eb="21">
      <t>リョウ</t>
    </rPh>
    <rPh sb="21" eb="23">
      <t>シエン</t>
    </rPh>
    <rPh sb="23" eb="26">
      <t>ジギョウヒ</t>
    </rPh>
    <rPh sb="26" eb="28">
      <t>ホジョ</t>
    </rPh>
    <rPh sb="29" eb="31">
      <t>タイショウ</t>
    </rPh>
    <rPh sb="31" eb="32">
      <t>ガイ</t>
    </rPh>
    <rPh sb="36" eb="38">
      <t>キニュウ</t>
    </rPh>
    <phoneticPr fontId="1"/>
  </si>
  <si>
    <t>補助基準額</t>
    <rPh sb="0" eb="2">
      <t>ホジョ</t>
    </rPh>
    <rPh sb="2" eb="4">
      <t>キジュン</t>
    </rPh>
    <rPh sb="4" eb="5">
      <t>ガク</t>
    </rPh>
    <phoneticPr fontId="1"/>
  </si>
  <si>
    <t>配置日数
※２</t>
    <rPh sb="0" eb="2">
      <t>ハイチ</t>
    </rPh>
    <rPh sb="2" eb="4">
      <t>ニッスウ</t>
    </rPh>
    <phoneticPr fontId="1"/>
  </si>
  <si>
    <t>※２　代替職員配置日数及び費用支払額は、別紙様式２において受講者ごとに算出した「配置日数」及び「支払額合計（円）」欄の金額を転記すること。</t>
    <rPh sb="3" eb="5">
      <t>ダイタイ</t>
    </rPh>
    <rPh sb="5" eb="7">
      <t>ショクイン</t>
    </rPh>
    <rPh sb="7" eb="9">
      <t>ハイチ</t>
    </rPh>
    <rPh sb="9" eb="11">
      <t>ニッスウ</t>
    </rPh>
    <rPh sb="11" eb="12">
      <t>オヨ</t>
    </rPh>
    <rPh sb="13" eb="15">
      <t>ヒヨウ</t>
    </rPh>
    <rPh sb="15" eb="17">
      <t>シハラ</t>
    </rPh>
    <rPh sb="17" eb="18">
      <t>ガク</t>
    </rPh>
    <rPh sb="20" eb="22">
      <t>ベッシ</t>
    </rPh>
    <rPh sb="22" eb="24">
      <t>ヨウシキ</t>
    </rPh>
    <rPh sb="29" eb="32">
      <t>ジュコウシャ</t>
    </rPh>
    <rPh sb="35" eb="37">
      <t>サンシュツ</t>
    </rPh>
    <rPh sb="40" eb="42">
      <t>ハイチ</t>
    </rPh>
    <rPh sb="42" eb="44">
      <t>ニッスウ</t>
    </rPh>
    <rPh sb="45" eb="46">
      <t>オヨ</t>
    </rPh>
    <rPh sb="48" eb="50">
      <t>シハライ</t>
    </rPh>
    <rPh sb="50" eb="51">
      <t>ガク</t>
    </rPh>
    <rPh sb="51" eb="53">
      <t>ゴウケイ</t>
    </rPh>
    <rPh sb="54" eb="55">
      <t>エン</t>
    </rPh>
    <rPh sb="57" eb="58">
      <t>ラン</t>
    </rPh>
    <rPh sb="59" eb="61">
      <t>キンガク</t>
    </rPh>
    <rPh sb="62" eb="64">
      <t>テンキ</t>
    </rPh>
    <phoneticPr fontId="1"/>
  </si>
  <si>
    <t>【様式２】
補助基準額（G)</t>
    <rPh sb="1" eb="3">
      <t>ヨウシキ</t>
    </rPh>
    <rPh sb="6" eb="8">
      <t>ホジョ</t>
    </rPh>
    <rPh sb="8" eb="10">
      <t>キジュン</t>
    </rPh>
    <rPh sb="10" eb="11">
      <t>ガク</t>
    </rPh>
    <phoneticPr fontId="1"/>
  </si>
  <si>
    <t>介護福祉士基本研修</t>
    <rPh sb="0" eb="9">
      <t>カイゴフクシシキホンケンシュウ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</si>
</sst>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9"/>
      <color theme="1"/>
      <name val="ＭＳ 明朝"/>
      <family val="2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2"/>
      <charset val="128"/>
    </font>
    <font>
      <sz val="14"/>
      <color theme="1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9" fillId="0" borderId="0"/>
  </cellStyleXfs>
  <cellXfs count="79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shrinkToFit="1"/>
    </xf>
    <xf numFmtId="0" fontId="0" fillId="0" borderId="1" xfId="0" applyFill="1" applyBorder="1">
      <alignment vertical="center"/>
    </xf>
    <xf numFmtId="0" fontId="0" fillId="0" borderId="14" xfId="0" applyFill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9" fillId="0" borderId="0" xfId="2"/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Continuous" vertical="center"/>
    </xf>
    <xf numFmtId="0" fontId="12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3" fillId="2" borderId="11" xfId="0" applyFont="1" applyFill="1" applyBorder="1">
      <alignment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38" fontId="5" fillId="2" borderId="12" xfId="1" applyFont="1" applyFill="1" applyBorder="1" applyAlignment="1">
      <alignment horizontal="right" vertical="center" wrapText="1"/>
    </xf>
    <xf numFmtId="38" fontId="5" fillId="2" borderId="18" xfId="1" applyFont="1" applyFill="1" applyBorder="1" applyAlignment="1">
      <alignment horizontal="right" vertical="center" wrapText="1"/>
    </xf>
    <xf numFmtId="38" fontId="5" fillId="2" borderId="13" xfId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38" fontId="0" fillId="0" borderId="1" xfId="1" applyFont="1" applyFill="1" applyBorder="1" applyAlignment="1" applyProtection="1">
      <alignment horizontal="right" vertical="center" wrapText="1"/>
      <protection locked="0"/>
    </xf>
    <xf numFmtId="14" fontId="0" fillId="0" borderId="1" xfId="1" applyNumberFormat="1" applyFont="1" applyFill="1" applyBorder="1" applyAlignment="1" applyProtection="1">
      <alignment horizontal="right" vertical="center" wrapText="1"/>
      <protection locked="0"/>
    </xf>
    <xf numFmtId="38" fontId="0" fillId="0" borderId="5" xfId="1" applyFont="1" applyFill="1" applyBorder="1" applyAlignment="1" applyProtection="1">
      <alignment horizontal="center" vertical="center" wrapText="1"/>
      <protection locked="0"/>
    </xf>
    <xf numFmtId="38" fontId="0" fillId="0" borderId="19" xfId="1" applyFont="1" applyFill="1" applyBorder="1" applyAlignment="1" applyProtection="1">
      <alignment horizontal="right" vertical="center" wrapText="1"/>
      <protection locked="0"/>
    </xf>
    <xf numFmtId="14" fontId="0" fillId="0" borderId="19" xfId="1" applyNumberFormat="1" applyFont="1" applyFill="1" applyBorder="1" applyAlignment="1" applyProtection="1">
      <alignment horizontal="right" vertical="center" wrapText="1"/>
      <protection locked="0"/>
    </xf>
    <xf numFmtId="38" fontId="0" fillId="0" borderId="21" xfId="1" applyFont="1" applyFill="1" applyBorder="1" applyAlignment="1" applyProtection="1">
      <alignment horizontal="center" vertical="center" wrapText="1"/>
      <protection locked="0"/>
    </xf>
    <xf numFmtId="38" fontId="0" fillId="0" borderId="6" xfId="1" applyFont="1" applyFill="1" applyBorder="1" applyAlignment="1" applyProtection="1">
      <alignment horizontal="right" vertical="center" wrapText="1"/>
      <protection locked="0"/>
    </xf>
    <xf numFmtId="14" fontId="0" fillId="0" borderId="6" xfId="1" applyNumberFormat="1" applyFont="1" applyFill="1" applyBorder="1" applyAlignment="1" applyProtection="1">
      <alignment horizontal="right" vertical="center" wrapText="1"/>
      <protection locked="0"/>
    </xf>
    <xf numFmtId="38" fontId="0" fillId="0" borderId="9" xfId="1" applyFont="1" applyFill="1" applyBorder="1" applyAlignment="1" applyProtection="1">
      <alignment horizontal="center" vertical="center" wrapText="1"/>
      <protection locked="0"/>
    </xf>
    <xf numFmtId="0" fontId="0" fillId="0" borderId="12" xfId="0" applyFill="1" applyBorder="1" applyProtection="1">
      <alignment vertical="center"/>
      <protection locked="0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4" fontId="0" fillId="0" borderId="16" xfId="0" applyNumberFormat="1" applyFill="1" applyBorder="1" applyAlignment="1" applyProtection="1">
      <alignment horizontal="center" vertical="center" wrapText="1"/>
      <protection locked="0"/>
    </xf>
    <xf numFmtId="0" fontId="0" fillId="0" borderId="12" xfId="0" applyFont="1" applyFill="1" applyBorder="1" applyProtection="1">
      <alignment vertical="center"/>
      <protection locked="0"/>
    </xf>
    <xf numFmtId="0" fontId="0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14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8" xfId="0" applyFill="1" applyBorder="1" applyProtection="1">
      <alignment vertical="center"/>
      <protection locked="0"/>
    </xf>
    <xf numFmtId="0" fontId="0" fillId="0" borderId="19" xfId="0" applyFill="1" applyBorder="1" applyAlignment="1" applyProtection="1">
      <alignment horizontal="center" vertical="center" shrinkToFit="1"/>
      <protection locked="0"/>
    </xf>
    <xf numFmtId="0" fontId="0" fillId="0" borderId="19" xfId="0" applyFill="1" applyBorder="1" applyAlignment="1" applyProtection="1">
      <alignment horizontal="center" vertical="center" wrapText="1"/>
      <protection locked="0"/>
    </xf>
    <xf numFmtId="14" fontId="0" fillId="0" borderId="20" xfId="0" applyNumberForma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alignment vertical="center"/>
      <protection locked="0"/>
    </xf>
    <xf numFmtId="0" fontId="0" fillId="0" borderId="6" xfId="0" applyFill="1" applyBorder="1" applyAlignment="1" applyProtection="1">
      <alignment horizontal="center" vertical="center" shrinkToFit="1"/>
      <protection locked="0"/>
    </xf>
    <xf numFmtId="0" fontId="0" fillId="0" borderId="6" xfId="0" applyFill="1" applyBorder="1" applyAlignment="1" applyProtection="1">
      <alignment horizontal="center" vertical="center" wrapText="1"/>
      <protection locked="0"/>
    </xf>
    <xf numFmtId="14" fontId="0" fillId="0" borderId="17" xfId="0" applyNumberFormat="1" applyFill="1" applyBorder="1" applyAlignment="1" applyProtection="1">
      <alignment horizontal="center" vertical="center" wrapText="1"/>
      <protection locked="0"/>
    </xf>
    <xf numFmtId="0" fontId="13" fillId="2" borderId="20" xfId="0" applyFont="1" applyFill="1" applyBorder="1" applyAlignment="1">
      <alignment horizontal="center" vertical="center" wrapText="1"/>
    </xf>
    <xf numFmtId="38" fontId="0" fillId="0" borderId="16" xfId="1" applyFont="1" applyFill="1" applyBorder="1" applyAlignment="1" applyProtection="1">
      <alignment vertical="center" wrapText="1"/>
      <protection locked="0"/>
    </xf>
    <xf numFmtId="38" fontId="0" fillId="0" borderId="17" xfId="1" applyFont="1" applyFill="1" applyBorder="1" applyAlignment="1" applyProtection="1">
      <alignment vertical="center" wrapText="1"/>
      <protection locked="0"/>
    </xf>
    <xf numFmtId="0" fontId="2" fillId="0" borderId="14" xfId="0" applyFont="1" applyFill="1" applyBorder="1" applyAlignment="1">
      <alignment horizontal="center" vertical="center" wrapText="1"/>
    </xf>
    <xf numFmtId="38" fontId="5" fillId="2" borderId="5" xfId="0" applyNumberFormat="1" applyFont="1" applyFill="1" applyBorder="1">
      <alignment vertical="center"/>
    </xf>
    <xf numFmtId="38" fontId="5" fillId="2" borderId="9" xfId="0" applyNumberFormat="1" applyFont="1" applyFill="1" applyBorder="1">
      <alignment vertical="center"/>
    </xf>
    <xf numFmtId="0" fontId="7" fillId="0" borderId="0" xfId="0" applyFont="1" applyFill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3" xfId="2"/>
  </cellStyles>
  <dxfs count="6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showGridLines="0" tabSelected="1" view="pageBreakPreview" zoomScale="70" zoomScaleNormal="70" zoomScaleSheetLayoutView="70" workbookViewId="0">
      <selection activeCell="E10" sqref="E10"/>
    </sheetView>
  </sheetViews>
  <sheetFormatPr defaultColWidth="8.69921875" defaultRowHeight="23.25" customHeight="1"/>
  <cols>
    <col min="1" max="1" width="3.69921875" style="6" bestFit="1" customWidth="1"/>
    <col min="2" max="13" width="15.69921875" style="6" customWidth="1"/>
    <col min="14" max="15" width="20.69921875" style="6" customWidth="1"/>
    <col min="16" max="16" width="15.8984375" style="6" customWidth="1"/>
    <col min="17" max="16384" width="8.69921875" style="6"/>
  </cols>
  <sheetData>
    <row r="1" spans="1:17" s="9" customFormat="1" ht="18" customHeight="1">
      <c r="B1" s="6" t="s">
        <v>0</v>
      </c>
      <c r="C1" s="6"/>
      <c r="D1" s="6"/>
      <c r="E1" s="6"/>
      <c r="F1" s="6"/>
      <c r="G1" s="6"/>
      <c r="H1" s="6"/>
      <c r="I1" s="6"/>
      <c r="J1" s="6"/>
      <c r="K1" s="10"/>
      <c r="L1" s="10"/>
      <c r="M1" s="10"/>
      <c r="N1" s="10"/>
      <c r="O1" s="10"/>
    </row>
    <row r="2" spans="1:17" s="9" customFormat="1" ht="16.2" customHeight="1">
      <c r="A2" s="72" t="s">
        <v>23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40"/>
      <c r="O2" s="35"/>
      <c r="P2" s="35"/>
    </row>
    <row r="3" spans="1:17" s="9" customFormat="1" ht="16.8" thickBot="1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7" s="9" customFormat="1" ht="25.5" customHeight="1" thickBot="1">
      <c r="B4" s="10"/>
      <c r="C4" s="10"/>
      <c r="D4" s="10"/>
      <c r="E4" s="10"/>
      <c r="F4" s="10"/>
      <c r="G4" s="10"/>
      <c r="H4" s="10"/>
      <c r="I4" s="10"/>
      <c r="J4" s="10"/>
      <c r="L4" s="11" t="s">
        <v>17</v>
      </c>
      <c r="M4" s="76"/>
      <c r="N4" s="77"/>
      <c r="O4" s="78"/>
      <c r="P4" s="8"/>
    </row>
    <row r="5" spans="1:17" s="9" customFormat="1" ht="25.5" customHeight="1" thickBot="1">
      <c r="B5" s="10"/>
      <c r="C5" s="10"/>
      <c r="D5" s="10"/>
      <c r="E5" s="10"/>
      <c r="F5" s="10"/>
      <c r="G5" s="10"/>
      <c r="H5" s="10"/>
      <c r="I5" s="10"/>
      <c r="J5" s="10"/>
      <c r="K5" s="11"/>
      <c r="L5" s="8"/>
      <c r="M5" s="8"/>
      <c r="N5" s="8"/>
      <c r="O5" s="26"/>
      <c r="P5" s="26"/>
    </row>
    <row r="6" spans="1:17" s="9" customFormat="1" ht="25.5" customHeight="1" thickBot="1">
      <c r="A6" s="28"/>
      <c r="B6" s="29"/>
      <c r="C6" s="29"/>
      <c r="D6" s="29"/>
      <c r="E6" s="29"/>
      <c r="F6" s="29"/>
      <c r="G6" s="39"/>
      <c r="H6" s="73" t="s">
        <v>61</v>
      </c>
      <c r="I6" s="74"/>
      <c r="J6" s="74"/>
      <c r="K6" s="74"/>
      <c r="L6" s="75"/>
      <c r="M6" s="73" t="s">
        <v>13</v>
      </c>
      <c r="N6" s="74"/>
      <c r="O6" s="75"/>
      <c r="P6" s="27"/>
    </row>
    <row r="7" spans="1:17" ht="36" customHeight="1">
      <c r="A7" s="30"/>
      <c r="B7" s="31" t="s">
        <v>18</v>
      </c>
      <c r="C7" s="31" t="s">
        <v>2</v>
      </c>
      <c r="D7" s="31" t="s">
        <v>21</v>
      </c>
      <c r="E7" s="31" t="s">
        <v>24</v>
      </c>
      <c r="F7" s="32" t="s">
        <v>3</v>
      </c>
      <c r="G7" s="32" t="s">
        <v>4</v>
      </c>
      <c r="H7" s="33" t="s">
        <v>5</v>
      </c>
      <c r="I7" s="31" t="s">
        <v>59</v>
      </c>
      <c r="J7" s="31" t="s">
        <v>60</v>
      </c>
      <c r="K7" s="31" t="s">
        <v>16</v>
      </c>
      <c r="L7" s="34" t="s">
        <v>6</v>
      </c>
      <c r="M7" s="32" t="s">
        <v>64</v>
      </c>
      <c r="N7" s="66" t="s">
        <v>58</v>
      </c>
      <c r="O7" s="34" t="s">
        <v>63</v>
      </c>
    </row>
    <row r="8" spans="1:17" ht="30" customHeight="1">
      <c r="A8" s="50">
        <v>1</v>
      </c>
      <c r="B8" s="51"/>
      <c r="C8" s="51"/>
      <c r="D8" s="51"/>
      <c r="E8" s="52"/>
      <c r="F8" s="53"/>
      <c r="G8" s="53"/>
      <c r="H8" s="36">
        <f>I8+J8</f>
        <v>0</v>
      </c>
      <c r="I8" s="41"/>
      <c r="J8" s="41"/>
      <c r="K8" s="42"/>
      <c r="L8" s="43"/>
      <c r="M8" s="67"/>
      <c r="N8" s="67"/>
      <c r="O8" s="70">
        <f>MIN(ROUNDDOWN(N8,-3),P8,Q8)</f>
        <v>0</v>
      </c>
      <c r="P8" s="6">
        <f>M8*13000</f>
        <v>0</v>
      </c>
      <c r="Q8" s="6">
        <f t="shared" ref="Q8:Q18" si="0">IF(B8=J$30,65000,IF(B8=J$31,39000,IF(B8=J$32,30000,IF(B8=J$33,20000,IF(B8=J$34,56000,60000)))))</f>
        <v>60000</v>
      </c>
    </row>
    <row r="9" spans="1:17" ht="30" customHeight="1">
      <c r="A9" s="50">
        <v>2</v>
      </c>
      <c r="B9" s="51"/>
      <c r="C9" s="51"/>
      <c r="D9" s="51"/>
      <c r="E9" s="52"/>
      <c r="F9" s="53"/>
      <c r="G9" s="53"/>
      <c r="H9" s="36">
        <f>I9+J9</f>
        <v>0</v>
      </c>
      <c r="I9" s="41"/>
      <c r="J9" s="41"/>
      <c r="K9" s="42"/>
      <c r="L9" s="43"/>
      <c r="M9" s="67"/>
      <c r="N9" s="67"/>
      <c r="O9" s="70">
        <f t="shared" ref="O9:O22" si="1">MIN(ROUNDDOWN(N9,-3),P9,Q9)</f>
        <v>0</v>
      </c>
      <c r="P9" s="6">
        <f t="shared" ref="P9:P22" si="2">M9*13000</f>
        <v>0</v>
      </c>
      <c r="Q9" s="6">
        <f t="shared" si="0"/>
        <v>60000</v>
      </c>
    </row>
    <row r="10" spans="1:17" ht="30" customHeight="1">
      <c r="A10" s="50">
        <v>3</v>
      </c>
      <c r="B10" s="51" t="s">
        <v>19</v>
      </c>
      <c r="C10" s="51"/>
      <c r="D10" s="51"/>
      <c r="E10" s="52"/>
      <c r="F10" s="53"/>
      <c r="G10" s="53"/>
      <c r="H10" s="36">
        <f>I10+J10</f>
        <v>0</v>
      </c>
      <c r="I10" s="41"/>
      <c r="J10" s="41"/>
      <c r="K10" s="42"/>
      <c r="L10" s="43"/>
      <c r="M10" s="67"/>
      <c r="N10" s="67"/>
      <c r="O10" s="70">
        <f t="shared" si="1"/>
        <v>0</v>
      </c>
      <c r="P10" s="6">
        <f t="shared" si="2"/>
        <v>0</v>
      </c>
      <c r="Q10" s="6">
        <f t="shared" si="0"/>
        <v>60000</v>
      </c>
    </row>
    <row r="11" spans="1:17" ht="30" customHeight="1">
      <c r="A11" s="50">
        <v>4</v>
      </c>
      <c r="B11" s="51" t="s">
        <v>19</v>
      </c>
      <c r="C11" s="51"/>
      <c r="D11" s="51"/>
      <c r="E11" s="52"/>
      <c r="F11" s="53"/>
      <c r="G11" s="53"/>
      <c r="H11" s="36">
        <f t="shared" ref="H11:H22" si="3">I11+J11</f>
        <v>0</v>
      </c>
      <c r="I11" s="41"/>
      <c r="J11" s="41"/>
      <c r="K11" s="42"/>
      <c r="L11" s="43" t="s">
        <v>19</v>
      </c>
      <c r="M11" s="67"/>
      <c r="N11" s="67"/>
      <c r="O11" s="70">
        <f t="shared" si="1"/>
        <v>0</v>
      </c>
      <c r="P11" s="6">
        <f t="shared" si="2"/>
        <v>0</v>
      </c>
      <c r="Q11" s="6">
        <f t="shared" si="0"/>
        <v>60000</v>
      </c>
    </row>
    <row r="12" spans="1:17" ht="30" customHeight="1">
      <c r="A12" s="50">
        <v>5</v>
      </c>
      <c r="B12" s="51"/>
      <c r="C12" s="51"/>
      <c r="D12" s="51"/>
      <c r="E12" s="52"/>
      <c r="F12" s="53"/>
      <c r="G12" s="53"/>
      <c r="H12" s="36">
        <f t="shared" si="3"/>
        <v>0</v>
      </c>
      <c r="I12" s="41"/>
      <c r="J12" s="41"/>
      <c r="K12" s="42"/>
      <c r="L12" s="43"/>
      <c r="M12" s="67"/>
      <c r="N12" s="67"/>
      <c r="O12" s="70">
        <f t="shared" si="1"/>
        <v>0</v>
      </c>
      <c r="P12" s="6">
        <f t="shared" si="2"/>
        <v>0</v>
      </c>
      <c r="Q12" s="6">
        <f t="shared" si="0"/>
        <v>60000</v>
      </c>
    </row>
    <row r="13" spans="1:17" ht="30" customHeight="1">
      <c r="A13" s="50">
        <v>6</v>
      </c>
      <c r="B13" s="51" t="s">
        <v>19</v>
      </c>
      <c r="C13" s="51"/>
      <c r="D13" s="51"/>
      <c r="E13" s="52"/>
      <c r="F13" s="53"/>
      <c r="G13" s="53"/>
      <c r="H13" s="36">
        <f t="shared" si="3"/>
        <v>0</v>
      </c>
      <c r="I13" s="41"/>
      <c r="J13" s="41"/>
      <c r="K13" s="42"/>
      <c r="L13" s="43"/>
      <c r="M13" s="67"/>
      <c r="N13" s="67"/>
      <c r="O13" s="70">
        <f t="shared" si="1"/>
        <v>0</v>
      </c>
      <c r="P13" s="6">
        <f t="shared" si="2"/>
        <v>0</v>
      </c>
      <c r="Q13" s="6">
        <f t="shared" si="0"/>
        <v>60000</v>
      </c>
    </row>
    <row r="14" spans="1:17" ht="30" customHeight="1">
      <c r="A14" s="50">
        <v>7</v>
      </c>
      <c r="B14" s="51"/>
      <c r="C14" s="51"/>
      <c r="D14" s="51"/>
      <c r="E14" s="52"/>
      <c r="F14" s="53"/>
      <c r="G14" s="53"/>
      <c r="H14" s="36">
        <f t="shared" si="3"/>
        <v>0</v>
      </c>
      <c r="I14" s="41"/>
      <c r="J14" s="41"/>
      <c r="K14" s="42"/>
      <c r="L14" s="43"/>
      <c r="M14" s="67"/>
      <c r="N14" s="67"/>
      <c r="O14" s="70">
        <f t="shared" si="1"/>
        <v>0</v>
      </c>
      <c r="P14" s="6">
        <f t="shared" si="2"/>
        <v>0</v>
      </c>
      <c r="Q14" s="6">
        <f t="shared" si="0"/>
        <v>60000</v>
      </c>
    </row>
    <row r="15" spans="1:17" ht="30" customHeight="1">
      <c r="A15" s="50">
        <v>8</v>
      </c>
      <c r="B15" s="51"/>
      <c r="C15" s="51"/>
      <c r="D15" s="51"/>
      <c r="E15" s="52"/>
      <c r="F15" s="53"/>
      <c r="G15" s="53"/>
      <c r="H15" s="36">
        <f t="shared" si="3"/>
        <v>0</v>
      </c>
      <c r="I15" s="41"/>
      <c r="J15" s="41"/>
      <c r="K15" s="42"/>
      <c r="L15" s="43"/>
      <c r="M15" s="67"/>
      <c r="N15" s="67"/>
      <c r="O15" s="70">
        <f t="shared" si="1"/>
        <v>0</v>
      </c>
      <c r="P15" s="6">
        <f t="shared" si="2"/>
        <v>0</v>
      </c>
      <c r="Q15" s="6">
        <f t="shared" si="0"/>
        <v>60000</v>
      </c>
    </row>
    <row r="16" spans="1:17" ht="30" customHeight="1">
      <c r="A16" s="50">
        <v>9</v>
      </c>
      <c r="B16" s="51"/>
      <c r="C16" s="51"/>
      <c r="D16" s="51"/>
      <c r="E16" s="52"/>
      <c r="F16" s="53"/>
      <c r="G16" s="53"/>
      <c r="H16" s="36">
        <f t="shared" si="3"/>
        <v>0</v>
      </c>
      <c r="I16" s="41"/>
      <c r="J16" s="41"/>
      <c r="K16" s="42"/>
      <c r="L16" s="43"/>
      <c r="M16" s="67"/>
      <c r="N16" s="67"/>
      <c r="O16" s="70">
        <f t="shared" si="1"/>
        <v>0</v>
      </c>
      <c r="P16" s="6">
        <f t="shared" si="2"/>
        <v>0</v>
      </c>
      <c r="Q16" s="6">
        <f t="shared" si="0"/>
        <v>60000</v>
      </c>
    </row>
    <row r="17" spans="1:17" ht="30" customHeight="1">
      <c r="A17" s="54">
        <v>10</v>
      </c>
      <c r="B17" s="55"/>
      <c r="C17" s="55"/>
      <c r="D17" s="55"/>
      <c r="E17" s="56"/>
      <c r="F17" s="57"/>
      <c r="G17" s="57"/>
      <c r="H17" s="36">
        <f t="shared" si="3"/>
        <v>0</v>
      </c>
      <c r="I17" s="41"/>
      <c r="J17" s="41"/>
      <c r="K17" s="42"/>
      <c r="L17" s="43"/>
      <c r="M17" s="67"/>
      <c r="N17" s="67"/>
      <c r="O17" s="70">
        <f t="shared" si="1"/>
        <v>0</v>
      </c>
      <c r="P17" s="6">
        <f t="shared" si="2"/>
        <v>0</v>
      </c>
      <c r="Q17" s="6">
        <f t="shared" si="0"/>
        <v>60000</v>
      </c>
    </row>
    <row r="18" spans="1:17" ht="30" customHeight="1">
      <c r="A18" s="58">
        <v>11</v>
      </c>
      <c r="B18" s="59"/>
      <c r="C18" s="59"/>
      <c r="D18" s="59"/>
      <c r="E18" s="60"/>
      <c r="F18" s="61"/>
      <c r="G18" s="61"/>
      <c r="H18" s="37">
        <f t="shared" si="3"/>
        <v>0</v>
      </c>
      <c r="I18" s="44"/>
      <c r="J18" s="44"/>
      <c r="K18" s="45"/>
      <c r="L18" s="46"/>
      <c r="M18" s="67"/>
      <c r="N18" s="67"/>
      <c r="O18" s="70">
        <f t="shared" si="1"/>
        <v>0</v>
      </c>
      <c r="P18" s="6">
        <f t="shared" si="2"/>
        <v>0</v>
      </c>
      <c r="Q18" s="6">
        <f t="shared" si="0"/>
        <v>60000</v>
      </c>
    </row>
    <row r="19" spans="1:17" ht="30" customHeight="1">
      <c r="A19" s="50">
        <v>12</v>
      </c>
      <c r="B19" s="51"/>
      <c r="C19" s="51"/>
      <c r="D19" s="51"/>
      <c r="E19" s="52"/>
      <c r="F19" s="53"/>
      <c r="G19" s="53"/>
      <c r="H19" s="36">
        <f t="shared" si="3"/>
        <v>0</v>
      </c>
      <c r="I19" s="41"/>
      <c r="J19" s="41"/>
      <c r="K19" s="42"/>
      <c r="L19" s="43"/>
      <c r="M19" s="67"/>
      <c r="N19" s="67"/>
      <c r="O19" s="70">
        <f t="shared" si="1"/>
        <v>0</v>
      </c>
      <c r="P19" s="6">
        <f t="shared" si="2"/>
        <v>0</v>
      </c>
      <c r="Q19" s="6">
        <f>IF(B19=J$30,65000,IF(B19=J$31,39000,IF(B19=J$32,30000,IF(B19=J$33,20000,IF(B19=J$34,56000,60000)))))</f>
        <v>60000</v>
      </c>
    </row>
    <row r="20" spans="1:17" ht="30" customHeight="1">
      <c r="A20" s="50">
        <v>13</v>
      </c>
      <c r="B20" s="51" t="s">
        <v>19</v>
      </c>
      <c r="C20" s="51"/>
      <c r="D20" s="51"/>
      <c r="E20" s="52"/>
      <c r="F20" s="53"/>
      <c r="G20" s="53"/>
      <c r="H20" s="36">
        <f t="shared" si="3"/>
        <v>0</v>
      </c>
      <c r="I20" s="41"/>
      <c r="J20" s="41"/>
      <c r="K20" s="42"/>
      <c r="L20" s="43"/>
      <c r="M20" s="67"/>
      <c r="N20" s="67"/>
      <c r="O20" s="70">
        <f t="shared" si="1"/>
        <v>0</v>
      </c>
      <c r="P20" s="6">
        <f t="shared" si="2"/>
        <v>0</v>
      </c>
      <c r="Q20" s="6">
        <f t="shared" ref="Q20:Q22" si="4">IF(B20=J$30,65000,IF(B20=J$31,39000,IF(B20=J$32,30000,IF(B20=J$33,20000,IF(B20=J$34,56000,60000)))))</f>
        <v>60000</v>
      </c>
    </row>
    <row r="21" spans="1:17" ht="30" customHeight="1">
      <c r="A21" s="50">
        <v>14</v>
      </c>
      <c r="B21" s="51" t="s">
        <v>19</v>
      </c>
      <c r="C21" s="51"/>
      <c r="D21" s="51"/>
      <c r="E21" s="52"/>
      <c r="F21" s="53"/>
      <c r="G21" s="53"/>
      <c r="H21" s="36">
        <f t="shared" si="3"/>
        <v>0</v>
      </c>
      <c r="I21" s="41"/>
      <c r="J21" s="41"/>
      <c r="K21" s="42"/>
      <c r="L21" s="43"/>
      <c r="M21" s="67"/>
      <c r="N21" s="67"/>
      <c r="O21" s="70">
        <f t="shared" si="1"/>
        <v>0</v>
      </c>
      <c r="P21" s="6">
        <f t="shared" si="2"/>
        <v>0</v>
      </c>
      <c r="Q21" s="6">
        <f t="shared" si="4"/>
        <v>60000</v>
      </c>
    </row>
    <row r="22" spans="1:17" ht="30" customHeight="1" thickBot="1">
      <c r="A22" s="62">
        <v>15</v>
      </c>
      <c r="B22" s="63" t="s">
        <v>19</v>
      </c>
      <c r="C22" s="63"/>
      <c r="D22" s="63"/>
      <c r="E22" s="64"/>
      <c r="F22" s="65"/>
      <c r="G22" s="65"/>
      <c r="H22" s="38">
        <f t="shared" si="3"/>
        <v>0</v>
      </c>
      <c r="I22" s="47"/>
      <c r="J22" s="47"/>
      <c r="K22" s="48"/>
      <c r="L22" s="49"/>
      <c r="M22" s="68"/>
      <c r="N22" s="68"/>
      <c r="O22" s="71">
        <f t="shared" si="1"/>
        <v>0</v>
      </c>
      <c r="P22" s="6">
        <f t="shared" si="2"/>
        <v>0</v>
      </c>
      <c r="Q22" s="6">
        <f t="shared" si="4"/>
        <v>60000</v>
      </c>
    </row>
    <row r="23" spans="1:17" ht="14.4">
      <c r="B23" s="21" t="s">
        <v>20</v>
      </c>
      <c r="C23" s="1"/>
      <c r="D23" s="1"/>
      <c r="E23" s="1"/>
      <c r="F23" s="1"/>
      <c r="G23" s="4"/>
      <c r="H23" s="1"/>
      <c r="I23" s="1"/>
      <c r="J23" s="1"/>
      <c r="K23" s="5"/>
      <c r="L23" s="2"/>
      <c r="M23" s="5"/>
      <c r="N23" s="5"/>
      <c r="O23" s="5"/>
    </row>
    <row r="24" spans="1:17" ht="14.4">
      <c r="B24" s="22" t="s">
        <v>62</v>
      </c>
      <c r="C24" s="1"/>
      <c r="D24" s="1"/>
      <c r="E24" s="1"/>
      <c r="F24" s="1"/>
      <c r="G24" s="4"/>
      <c r="H24" s="1"/>
      <c r="I24" s="1"/>
      <c r="J24" s="1"/>
      <c r="K24" s="5"/>
      <c r="L24" s="2"/>
      <c r="M24" s="5"/>
      <c r="N24" s="5"/>
      <c r="O24" s="5"/>
    </row>
    <row r="25" spans="1:17" ht="14.4">
      <c r="B25" s="22" t="s">
        <v>65</v>
      </c>
      <c r="C25" s="1"/>
      <c r="D25" s="1"/>
      <c r="E25" s="1"/>
      <c r="F25" s="1"/>
      <c r="G25" s="4"/>
      <c r="H25" s="1"/>
      <c r="I25" s="1"/>
      <c r="J25" s="1"/>
      <c r="K25" s="5"/>
      <c r="L25" s="2"/>
      <c r="M25" s="5"/>
      <c r="N25" s="5"/>
      <c r="O25" s="5"/>
    </row>
    <row r="26" spans="1:17" ht="14.4">
      <c r="B26" s="7"/>
      <c r="C26" s="1"/>
      <c r="D26" s="1"/>
      <c r="E26" s="1"/>
      <c r="F26" s="1"/>
      <c r="G26" s="4"/>
      <c r="H26" s="1"/>
      <c r="I26" s="1"/>
      <c r="J26" s="1"/>
      <c r="K26" s="5"/>
      <c r="L26" s="2"/>
      <c r="M26" s="5"/>
      <c r="N26" s="5"/>
      <c r="O26" s="5"/>
    </row>
    <row r="27" spans="1:17" ht="32.4" customHeight="1">
      <c r="B27" s="3"/>
      <c r="C27" s="1"/>
      <c r="D27" s="1"/>
      <c r="E27" s="1"/>
      <c r="F27" s="1"/>
      <c r="G27" s="4"/>
      <c r="H27" s="1"/>
      <c r="I27" s="1"/>
      <c r="J27" s="1"/>
      <c r="K27" s="5"/>
      <c r="L27" s="2"/>
      <c r="M27" s="5"/>
      <c r="N27" s="5"/>
      <c r="O27" s="5"/>
    </row>
    <row r="28" spans="1:17" ht="32.4" customHeight="1">
      <c r="B28" s="3"/>
      <c r="C28" s="1"/>
      <c r="D28" s="1"/>
      <c r="E28" s="7"/>
      <c r="F28" s="7" t="s">
        <v>22</v>
      </c>
      <c r="G28" s="4"/>
      <c r="H28" s="1"/>
      <c r="I28" s="1"/>
      <c r="K28" s="2" t="s">
        <v>14</v>
      </c>
      <c r="L28" s="5"/>
    </row>
    <row r="29" spans="1:17" ht="36" customHeight="1">
      <c r="B29" s="12"/>
      <c r="C29" s="12"/>
      <c r="D29" s="12"/>
      <c r="E29" s="13"/>
      <c r="F29" s="14" t="s">
        <v>15</v>
      </c>
      <c r="G29" s="14" t="s">
        <v>11</v>
      </c>
      <c r="H29" s="15" t="s">
        <v>12</v>
      </c>
      <c r="I29" s="16"/>
      <c r="J29" s="17"/>
      <c r="K29" s="14" t="s">
        <v>11</v>
      </c>
      <c r="L29" s="14" t="s">
        <v>66</v>
      </c>
      <c r="M29" s="69"/>
    </row>
    <row r="30" spans="1:17" ht="23.25" customHeight="1">
      <c r="E30" s="18" t="s">
        <v>7</v>
      </c>
      <c r="F30" s="18">
        <f>COUNTIF(B$8:B$22,"介護職員初任者研修")</f>
        <v>0</v>
      </c>
      <c r="G30" s="19">
        <f>SUMIF(B$8:B$22,"介護職員初任者研修",H$8:H$22)</f>
        <v>0</v>
      </c>
      <c r="H30" s="19">
        <f>SUMIF(B$8:B$22,"介護職員初任者研修",I$8:I$22)</f>
        <v>0</v>
      </c>
      <c r="I30" s="20"/>
      <c r="J30" s="18" t="s">
        <v>7</v>
      </c>
      <c r="K30" s="19">
        <f>SUMIF(B$8:B$22,"介護職員初任者研修",N$8:N$22)</f>
        <v>0</v>
      </c>
      <c r="L30" s="19">
        <f>SUMIF(B$8:B$22,"介護職員初任者研修",O$8:O$22)</f>
        <v>0</v>
      </c>
      <c r="M30" s="20"/>
    </row>
    <row r="31" spans="1:17" ht="23.25" customHeight="1">
      <c r="E31" s="18" t="s">
        <v>1</v>
      </c>
      <c r="F31" s="18">
        <f>COUNTIF(B$8:B$22,"実務者研修")</f>
        <v>0</v>
      </c>
      <c r="G31" s="19">
        <f>SUMIF(B$8:B$22,"実務者研修",H$8:H$22)</f>
        <v>0</v>
      </c>
      <c r="H31" s="19">
        <f>SUMIF(B$8:B$22,"実務者研修",I$8:I$22)</f>
        <v>0</v>
      </c>
      <c r="I31" s="20"/>
      <c r="J31" s="18" t="s">
        <v>1</v>
      </c>
      <c r="K31" s="19">
        <f>SUMIF(B$8:B$22,"実務者研修",N$8:N$22)</f>
        <v>0</v>
      </c>
      <c r="L31" s="19">
        <f>SUMIF(B$8:B$22,"実務者研修",O$8:O$22)</f>
        <v>0</v>
      </c>
      <c r="M31" s="20"/>
    </row>
    <row r="32" spans="1:17" ht="23.25" customHeight="1">
      <c r="E32" s="18" t="s">
        <v>8</v>
      </c>
      <c r="F32" s="18">
        <f>COUNTIF(B$8:B$22,"生活援助従事者研修")</f>
        <v>0</v>
      </c>
      <c r="G32" s="19">
        <f>SUMIF(B$8:B$22,"生活援助従事者研修",H$8:H$22)</f>
        <v>0</v>
      </c>
      <c r="H32" s="19">
        <f>SUMIF(B$8:B$22,"生活援助従事者研修",I$8:I$22)</f>
        <v>0</v>
      </c>
      <c r="I32" s="20"/>
      <c r="J32" s="18" t="s">
        <v>8</v>
      </c>
      <c r="K32" s="19">
        <f>SUMIF(B$8:B$22,"生活援助従事者研修",N$8:N$22)</f>
        <v>0</v>
      </c>
      <c r="L32" s="19">
        <f>SUMIF(B$8:B$22,"生活援助従事者研修",O$8:O$22)</f>
        <v>0</v>
      </c>
      <c r="M32" s="20"/>
    </row>
    <row r="33" spans="2:13" ht="23.25" customHeight="1">
      <c r="E33" s="18" t="s">
        <v>67</v>
      </c>
      <c r="F33" s="18">
        <f>COUNTIF(B$8:B$22,"介護福祉士基本研修")</f>
        <v>0</v>
      </c>
      <c r="G33" s="19">
        <f>SUMIF(B$8:B$22,"介護福祉士基本研修",H$8:H$22)</f>
        <v>0</v>
      </c>
      <c r="H33" s="19">
        <f>SUMIF(B$8:B$22,"介護福祉士基本研修",I$8:I$22)</f>
        <v>0</v>
      </c>
      <c r="I33" s="20"/>
      <c r="J33" s="18" t="s">
        <v>67</v>
      </c>
      <c r="K33" s="19">
        <f>SUMIF(B$8:B$22,"介護福祉士基本研修",N$8:N$22)</f>
        <v>0</v>
      </c>
      <c r="L33" s="19">
        <f>SUMIF(B$8:B$22,"介護福祉士基本研修",O$8:O$22)</f>
        <v>0</v>
      </c>
      <c r="M33" s="20"/>
    </row>
    <row r="34" spans="2:13" ht="23.25" customHeight="1">
      <c r="E34" s="18" t="s">
        <v>9</v>
      </c>
      <c r="F34" s="18">
        <f>COUNTIF(B$8:B$22,"ファーストステップ研修")</f>
        <v>0</v>
      </c>
      <c r="G34" s="19">
        <f>SUMIF(B$8:B$22,"ファーストステップ研修",H$8:H$22)</f>
        <v>0</v>
      </c>
      <c r="H34" s="19">
        <f>SUMIF(B$8:B$22,"ファーストステップ研修",I$8:I$22)</f>
        <v>0</v>
      </c>
      <c r="I34" s="20"/>
      <c r="J34" s="18" t="s">
        <v>9</v>
      </c>
      <c r="K34" s="19">
        <f>SUMIF(B$8:B$22,"ファーストステップ研修",N$8:N$22)</f>
        <v>0</v>
      </c>
      <c r="L34" s="19">
        <f>SUMIF(B$8:B$22,"ファーストステップ研修",O$8:O$22)</f>
        <v>0</v>
      </c>
      <c r="M34" s="20"/>
    </row>
    <row r="35" spans="2:13" ht="23.25" customHeight="1">
      <c r="E35" s="18" t="s">
        <v>10</v>
      </c>
      <c r="F35" s="18">
        <f>COUNTIF(B$8:B$22,"認定介護福祉士養成研修")</f>
        <v>0</v>
      </c>
      <c r="G35" s="19">
        <f>SUMIF(B$8:B$22,"認定介護福祉士養成研修",H$8:H$22)</f>
        <v>0</v>
      </c>
      <c r="H35" s="19">
        <f>SUMIF(B$8:B$22,"認定介護福祉士養成研修",I$8:I$22)</f>
        <v>0</v>
      </c>
      <c r="I35" s="20"/>
      <c r="J35" s="18" t="s">
        <v>10</v>
      </c>
      <c r="K35" s="19">
        <f>SUMIF(B$8:B$22,"認定介護福祉士養成研修",N$8:N$22)</f>
        <v>0</v>
      </c>
      <c r="L35" s="19">
        <f>SUMIF(B$8:B$22,"認定介護福祉士養成研修",O$8:O$22)</f>
        <v>0</v>
      </c>
      <c r="M35" s="20"/>
    </row>
    <row r="38" spans="2:13" ht="23.25" customHeight="1">
      <c r="B38" s="23" t="s">
        <v>25</v>
      </c>
    </row>
    <row r="39" spans="2:13" ht="23.25" customHeight="1">
      <c r="B39" s="23" t="s">
        <v>26</v>
      </c>
    </row>
    <row r="40" spans="2:13" ht="23.25" customHeight="1">
      <c r="B40" s="23" t="s">
        <v>27</v>
      </c>
    </row>
    <row r="41" spans="2:13" ht="23.25" customHeight="1">
      <c r="B41" s="23" t="s">
        <v>28</v>
      </c>
    </row>
    <row r="42" spans="2:13" ht="23.25" customHeight="1">
      <c r="B42" s="23" t="s">
        <v>29</v>
      </c>
    </row>
    <row r="43" spans="2:13" ht="23.25" customHeight="1">
      <c r="B43" s="23" t="s">
        <v>30</v>
      </c>
    </row>
    <row r="44" spans="2:13" ht="23.25" customHeight="1">
      <c r="B44" s="23" t="s">
        <v>31</v>
      </c>
    </row>
    <row r="45" spans="2:13" ht="23.25" customHeight="1">
      <c r="B45" s="23" t="s">
        <v>32</v>
      </c>
    </row>
    <row r="46" spans="2:13" ht="23.25" customHeight="1">
      <c r="B46" s="23" t="s">
        <v>33</v>
      </c>
    </row>
    <row r="47" spans="2:13" ht="23.25" customHeight="1">
      <c r="B47" s="23" t="s">
        <v>34</v>
      </c>
    </row>
    <row r="48" spans="2:13" ht="23.25" customHeight="1">
      <c r="B48" s="23" t="s">
        <v>35</v>
      </c>
    </row>
    <row r="49" spans="2:2" ht="23.25" customHeight="1">
      <c r="B49" s="23" t="s">
        <v>36</v>
      </c>
    </row>
    <row r="50" spans="2:2" ht="23.25" customHeight="1">
      <c r="B50" s="23" t="s">
        <v>37</v>
      </c>
    </row>
    <row r="51" spans="2:2" ht="23.25" customHeight="1">
      <c r="B51" s="23" t="s">
        <v>38</v>
      </c>
    </row>
    <row r="52" spans="2:2" ht="23.25" customHeight="1">
      <c r="B52" s="23" t="s">
        <v>39</v>
      </c>
    </row>
    <row r="53" spans="2:2" ht="23.25" customHeight="1">
      <c r="B53" s="23" t="s">
        <v>40</v>
      </c>
    </row>
    <row r="54" spans="2:2" ht="23.25" customHeight="1">
      <c r="B54" s="23" t="s">
        <v>41</v>
      </c>
    </row>
    <row r="55" spans="2:2" ht="23.25" customHeight="1">
      <c r="B55" s="23" t="s">
        <v>42</v>
      </c>
    </row>
    <row r="56" spans="2:2" ht="23.25" customHeight="1">
      <c r="B56" s="23" t="s">
        <v>43</v>
      </c>
    </row>
    <row r="57" spans="2:2" ht="23.25" customHeight="1">
      <c r="B57" s="23" t="s">
        <v>44</v>
      </c>
    </row>
    <row r="58" spans="2:2" ht="23.25" customHeight="1">
      <c r="B58" s="23" t="s">
        <v>45</v>
      </c>
    </row>
    <row r="59" spans="2:2" ht="23.25" customHeight="1">
      <c r="B59" s="23" t="s">
        <v>46</v>
      </c>
    </row>
    <row r="60" spans="2:2" ht="23.25" customHeight="1">
      <c r="B60" s="23" t="s">
        <v>47</v>
      </c>
    </row>
    <row r="61" spans="2:2" ht="23.25" customHeight="1">
      <c r="B61" s="23" t="s">
        <v>48</v>
      </c>
    </row>
    <row r="62" spans="2:2" ht="23.25" customHeight="1">
      <c r="B62" s="23" t="s">
        <v>49</v>
      </c>
    </row>
    <row r="63" spans="2:2" ht="23.25" customHeight="1">
      <c r="B63" s="23" t="s">
        <v>50</v>
      </c>
    </row>
    <row r="64" spans="2:2" ht="23.25" customHeight="1">
      <c r="B64" s="23" t="s">
        <v>51</v>
      </c>
    </row>
    <row r="65" spans="2:2" ht="23.25" customHeight="1">
      <c r="B65" s="23" t="s">
        <v>52</v>
      </c>
    </row>
    <row r="66" spans="2:2" ht="23.25" customHeight="1">
      <c r="B66" s="23" t="s">
        <v>53</v>
      </c>
    </row>
    <row r="67" spans="2:2" ht="23.25" customHeight="1">
      <c r="B67" s="23" t="s">
        <v>54</v>
      </c>
    </row>
    <row r="68" spans="2:2" ht="23.25" customHeight="1">
      <c r="B68" s="23" t="s">
        <v>55</v>
      </c>
    </row>
    <row r="69" spans="2:2" ht="23.25" customHeight="1">
      <c r="B69" s="23" t="s">
        <v>56</v>
      </c>
    </row>
    <row r="70" spans="2:2" ht="23.25" customHeight="1">
      <c r="B70" s="23" t="s">
        <v>57</v>
      </c>
    </row>
  </sheetData>
  <sheetProtection sheet="1" insertColumns="0" insertRows="0" selectLockedCells="1"/>
  <mergeCells count="4">
    <mergeCell ref="A2:M2"/>
    <mergeCell ref="H6:L6"/>
    <mergeCell ref="M6:O6"/>
    <mergeCell ref="M4:O4"/>
  </mergeCells>
  <phoneticPr fontId="1"/>
  <conditionalFormatting sqref="I8:K8 I9:I12 I18:I22">
    <cfRule type="expression" dxfId="5" priority="6">
      <formula>$B8="ファーストステップ研修"</formula>
    </cfRule>
  </conditionalFormatting>
  <conditionalFormatting sqref="J8:K12 J18:K22">
    <cfRule type="expression" dxfId="4" priority="5">
      <formula>$B8="ファーストステップ研修"</formula>
    </cfRule>
  </conditionalFormatting>
  <conditionalFormatting sqref="L8:L12 L18:L22">
    <cfRule type="expression" dxfId="3" priority="4">
      <formula>$B8="ファーストステップ研修"</formula>
    </cfRule>
  </conditionalFormatting>
  <conditionalFormatting sqref="I13:I17">
    <cfRule type="expression" dxfId="2" priority="3">
      <formula>$B13="ファーストステップ研修"</formula>
    </cfRule>
  </conditionalFormatting>
  <conditionalFormatting sqref="J13:K17">
    <cfRule type="expression" dxfId="1" priority="2">
      <formula>$B13="ファーストステップ研修"</formula>
    </cfRule>
  </conditionalFormatting>
  <conditionalFormatting sqref="L13:L17">
    <cfRule type="expression" dxfId="0" priority="1">
      <formula>$B13="ファーストステップ研修"</formula>
    </cfRule>
  </conditionalFormatting>
  <dataValidations count="4">
    <dataValidation type="list" showInputMessage="1" showErrorMessage="1" sqref="L8:L22">
      <formula1>"　,直接負担,支給金"</formula1>
    </dataValidation>
    <dataValidation type="list" allowBlank="1" showInputMessage="1" showErrorMessage="1" sqref="E8:E22">
      <formula1>$B$37:$B$70</formula1>
    </dataValidation>
    <dataValidation type="list" allowBlank="1" showInputMessage="1" showErrorMessage="1" sqref="B8:B22">
      <formula1>"　,介護職員初任者研修,実務者研修,生活援助従事者研修,介護福祉士基本研修,ファーストステップ研修,認定介護福祉士養成研修"</formula1>
    </dataValidation>
    <dataValidation type="custom" showInputMessage="1" showErrorMessage="1" sqref="I8:K22">
      <formula1>$B8&lt;&gt;"ファーストステップ研修"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別紙様式１_予定額計算表</vt:lpstr>
      <vt:lpstr>別紙様式１_予定額計算表!Print_Area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2020-02-26T08:10:47Z</cp:lastPrinted>
  <dcterms:created xsi:type="dcterms:W3CDTF">2015-07-10T01:04:38Z</dcterms:created>
  <dcterms:modified xsi:type="dcterms:W3CDTF">2024-03-29T01:44:56Z</dcterms:modified>
</cp:coreProperties>
</file>