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20_調査\01_一般廃棄物処理事業実績\02_一般廃棄物処理事業の概要\R04\99_完成版\30_HP\Hpコンテンツ_ファイル名修正版\"/>
    </mc:Choice>
  </mc:AlternateContent>
  <bookViews>
    <workbookView xWindow="0" yWindow="0" windowWidth="28800" windowHeight="12300" activeTab="7"/>
  </bookViews>
  <sheets>
    <sheet name="表2-1" sheetId="26" r:id="rId1"/>
    <sheet name="表2-2" sheetId="27" r:id="rId2"/>
    <sheet name="図Ⅱ－１" sheetId="20" r:id="rId3"/>
    <sheet name="表2-3" sheetId="28" r:id="rId4"/>
    <sheet name="表2-4" sheetId="29" r:id="rId5"/>
    <sheet name="表2-5" sheetId="30" r:id="rId6"/>
    <sheet name="表2-6" sheetId="31" r:id="rId7"/>
    <sheet name="表2-7" sheetId="32" r:id="rId8"/>
  </sheets>
  <externalReferences>
    <externalReference r:id="rId9"/>
    <externalReference r:id="rId10"/>
    <externalReference r:id="rId11"/>
  </externalReferences>
  <definedNames>
    <definedName name="_Order1" hidden="1">255</definedName>
    <definedName name="C地方公共団体コード">[1]表紙!$M$12</definedName>
    <definedName name="_xlnm.Print_Area" localSheetId="2">'図Ⅱ－１'!$A$1:$Q$54</definedName>
    <definedName name="_xlnm.Print_Area" localSheetId="0">'表2-1'!$A$1:$H$46</definedName>
    <definedName name="_xlnm.Print_Area" localSheetId="1">'表2-2'!$A$1:$H$62</definedName>
    <definedName name="_xlnm.Print_Area" localSheetId="3">'表2-3'!$A$1:$Z$53</definedName>
    <definedName name="_xlnm.Print_Area" localSheetId="4">'表2-4'!$A$1:$S$49</definedName>
    <definedName name="_xlnm.Print_Area" localSheetId="5">'表2-5'!$A$1:$S$50</definedName>
    <definedName name="_xlnm.Print_Area" localSheetId="6">'表2-6'!$A$1:$W$54</definedName>
    <definedName name="_xlnm.Print_Area" localSheetId="7">'表2-7'!$A$1:$X$53</definedName>
    <definedName name="月報">"グラフ 1"</definedName>
    <definedName name="年度" localSheetId="0">#REF!</definedName>
    <definedName name="年度" localSheetId="1">#REF!</definedName>
    <definedName name="年度" localSheetId="3">#REF!</definedName>
    <definedName name="年度" localSheetId="4">#REF!</definedName>
    <definedName name="年度" localSheetId="5">#REF!</definedName>
    <definedName name="年度" localSheetId="6">#REF!</definedName>
    <definedName name="年度" localSheetId="7">#REF!</definedName>
    <definedName name="年度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6" l="1"/>
  <c r="O51" i="32"/>
  <c r="E51" i="32"/>
  <c r="T50" i="32"/>
  <c r="S50" i="32"/>
  <c r="W50" i="32"/>
  <c r="V50" i="32"/>
  <c r="W49" i="32"/>
  <c r="V49" i="32"/>
  <c r="X49" i="32" s="1"/>
  <c r="U49" i="32"/>
  <c r="Q49" i="32"/>
  <c r="T49" i="32"/>
  <c r="S49" i="32"/>
  <c r="R49" i="32"/>
  <c r="U48" i="32"/>
  <c r="S48" i="32"/>
  <c r="R48" i="32"/>
  <c r="W48" i="32"/>
  <c r="J48" i="32"/>
  <c r="T48" i="32"/>
  <c r="W47" i="32"/>
  <c r="S47" i="32"/>
  <c r="V47" i="32"/>
  <c r="U47" i="32"/>
  <c r="T47" i="32"/>
  <c r="J47" i="32"/>
  <c r="T46" i="32"/>
  <c r="Q46" i="32"/>
  <c r="W46" i="32"/>
  <c r="V46" i="32"/>
  <c r="U46" i="32"/>
  <c r="V45" i="32"/>
  <c r="U45" i="32"/>
  <c r="W45" i="32"/>
  <c r="L51" i="32"/>
  <c r="Q45" i="32"/>
  <c r="T45" i="32"/>
  <c r="S44" i="32"/>
  <c r="R44" i="32"/>
  <c r="Q44" i="32"/>
  <c r="J44" i="32"/>
  <c r="U44" i="32"/>
  <c r="T44" i="32"/>
  <c r="T51" i="32" s="1"/>
  <c r="N42" i="32"/>
  <c r="M42" i="32"/>
  <c r="H42" i="32"/>
  <c r="V41" i="32"/>
  <c r="U41" i="32"/>
  <c r="Q41" i="32"/>
  <c r="W41" i="32"/>
  <c r="T41" i="32"/>
  <c r="S41" i="32"/>
  <c r="J41" i="32"/>
  <c r="S40" i="32"/>
  <c r="R40" i="32"/>
  <c r="J40" i="32"/>
  <c r="W40" i="32"/>
  <c r="V40" i="32"/>
  <c r="U40" i="32"/>
  <c r="T40" i="32"/>
  <c r="W39" i="32"/>
  <c r="V39" i="32"/>
  <c r="R39" i="32"/>
  <c r="Q39" i="32"/>
  <c r="U39" i="32"/>
  <c r="T39" i="32"/>
  <c r="J39" i="32"/>
  <c r="U38" i="32"/>
  <c r="T38" i="32"/>
  <c r="S38" i="32"/>
  <c r="W38" i="32"/>
  <c r="V37" i="32"/>
  <c r="U37" i="32"/>
  <c r="Q37" i="32"/>
  <c r="W37" i="32"/>
  <c r="T37" i="32"/>
  <c r="S37" i="32"/>
  <c r="J37" i="32"/>
  <c r="S36" i="32"/>
  <c r="R36" i="32"/>
  <c r="J36" i="32"/>
  <c r="W36" i="32"/>
  <c r="V36" i="32"/>
  <c r="U36" i="32"/>
  <c r="T36" i="32"/>
  <c r="W35" i="32"/>
  <c r="V35" i="32"/>
  <c r="R35" i="32"/>
  <c r="Q35" i="32"/>
  <c r="U35" i="32"/>
  <c r="T35" i="32"/>
  <c r="J35" i="32"/>
  <c r="U34" i="32"/>
  <c r="T34" i="32"/>
  <c r="S34" i="32"/>
  <c r="W34" i="32"/>
  <c r="V33" i="32"/>
  <c r="U33" i="32"/>
  <c r="Q33" i="32"/>
  <c r="W33" i="32"/>
  <c r="T33" i="32"/>
  <c r="S33" i="32"/>
  <c r="J33" i="32"/>
  <c r="S32" i="32"/>
  <c r="R32" i="32"/>
  <c r="J32" i="32"/>
  <c r="W32" i="32"/>
  <c r="V32" i="32"/>
  <c r="U32" i="32"/>
  <c r="T32" i="32"/>
  <c r="W31" i="32"/>
  <c r="V31" i="32"/>
  <c r="R31" i="32"/>
  <c r="Q31" i="32"/>
  <c r="U31" i="32"/>
  <c r="T31" i="32"/>
  <c r="J31" i="32"/>
  <c r="U30" i="32"/>
  <c r="T30" i="32"/>
  <c r="W30" i="32"/>
  <c r="V29" i="32"/>
  <c r="U29" i="32"/>
  <c r="P42" i="32"/>
  <c r="L42" i="32"/>
  <c r="W29" i="32"/>
  <c r="T29" i="32"/>
  <c r="D42" i="32"/>
  <c r="S28" i="32"/>
  <c r="R28" i="32"/>
  <c r="O42" i="32"/>
  <c r="K42" i="32"/>
  <c r="K43" i="32" s="1"/>
  <c r="J28" i="32"/>
  <c r="W28" i="32"/>
  <c r="V28" i="32"/>
  <c r="U28" i="32"/>
  <c r="T28" i="32"/>
  <c r="K27" i="32"/>
  <c r="U26" i="32"/>
  <c r="T26" i="32"/>
  <c r="Q26" i="32"/>
  <c r="W26" i="32"/>
  <c r="V26" i="32"/>
  <c r="V25" i="32"/>
  <c r="U25" i="32"/>
  <c r="R25" i="32"/>
  <c r="Q25" i="32"/>
  <c r="W25" i="32"/>
  <c r="J25" i="32"/>
  <c r="S24" i="32"/>
  <c r="R24" i="32"/>
  <c r="Q24" i="32"/>
  <c r="W24" i="32"/>
  <c r="V24" i="32"/>
  <c r="U24" i="32"/>
  <c r="J24" i="32"/>
  <c r="W23" i="32"/>
  <c r="S23" i="32"/>
  <c r="R23" i="32"/>
  <c r="X23" i="32" s="1"/>
  <c r="V23" i="32"/>
  <c r="U23" i="32"/>
  <c r="T23" i="32"/>
  <c r="J23" i="32"/>
  <c r="U22" i="32"/>
  <c r="T22" i="32"/>
  <c r="Q22" i="32"/>
  <c r="W22" i="32"/>
  <c r="V22" i="32"/>
  <c r="V21" i="32"/>
  <c r="U21" i="32"/>
  <c r="R21" i="32"/>
  <c r="Q21" i="32"/>
  <c r="W21" i="32"/>
  <c r="J21" i="32"/>
  <c r="S20" i="32"/>
  <c r="R20" i="32"/>
  <c r="Q20" i="32"/>
  <c r="W20" i="32"/>
  <c r="V20" i="32"/>
  <c r="U20" i="32"/>
  <c r="J20" i="32"/>
  <c r="W19" i="32"/>
  <c r="S19" i="32"/>
  <c r="R19" i="32"/>
  <c r="V19" i="32"/>
  <c r="U19" i="32"/>
  <c r="T19" i="32"/>
  <c r="J19" i="32"/>
  <c r="U18" i="32"/>
  <c r="T18" i="32"/>
  <c r="Q18" i="32"/>
  <c r="W18" i="32"/>
  <c r="V18" i="32"/>
  <c r="W17" i="32"/>
  <c r="V17" i="32"/>
  <c r="U17" i="32"/>
  <c r="R17" i="32"/>
  <c r="Q17" i="32"/>
  <c r="J17" i="32"/>
  <c r="S16" i="32"/>
  <c r="R16" i="32"/>
  <c r="Q16" i="32"/>
  <c r="W16" i="32"/>
  <c r="V16" i="32"/>
  <c r="U16" i="32"/>
  <c r="J16" i="32"/>
  <c r="W15" i="32"/>
  <c r="S15" i="32"/>
  <c r="R15" i="32"/>
  <c r="V15" i="32"/>
  <c r="U15" i="32"/>
  <c r="T15" i="32"/>
  <c r="J15" i="32"/>
  <c r="U14" i="32"/>
  <c r="T14" i="32"/>
  <c r="Q14" i="32"/>
  <c r="W14" i="32"/>
  <c r="V14" i="32"/>
  <c r="V13" i="32"/>
  <c r="U13" i="32"/>
  <c r="R13" i="32"/>
  <c r="Q13" i="32"/>
  <c r="W13" i="32"/>
  <c r="J13" i="32"/>
  <c r="S12" i="32"/>
  <c r="R12" i="32"/>
  <c r="Q12" i="32"/>
  <c r="W12" i="32"/>
  <c r="V12" i="32"/>
  <c r="U12" i="32"/>
  <c r="J12" i="32"/>
  <c r="W11" i="32"/>
  <c r="S11" i="32"/>
  <c r="R11" i="32"/>
  <c r="X11" i="32" s="1"/>
  <c r="V11" i="32"/>
  <c r="U11" i="32"/>
  <c r="T11" i="32"/>
  <c r="J11" i="32"/>
  <c r="U10" i="32"/>
  <c r="T10" i="32"/>
  <c r="Q10" i="32"/>
  <c r="W10" i="32"/>
  <c r="V10" i="32"/>
  <c r="W9" i="32"/>
  <c r="V9" i="32"/>
  <c r="U9" i="32"/>
  <c r="R9" i="32"/>
  <c r="P27" i="32"/>
  <c r="L27" i="32"/>
  <c r="L43" i="32" s="1"/>
  <c r="E27" i="32"/>
  <c r="J9" i="32"/>
  <c r="S8" i="32"/>
  <c r="R8" i="32"/>
  <c r="O27" i="32"/>
  <c r="O43" i="32" s="1"/>
  <c r="N27" i="32"/>
  <c r="Q8" i="32"/>
  <c r="H27" i="32"/>
  <c r="H43" i="32" s="1"/>
  <c r="G27" i="32"/>
  <c r="F27" i="32"/>
  <c r="X25" i="32" l="1"/>
  <c r="G43" i="32"/>
  <c r="J51" i="32"/>
  <c r="T42" i="32"/>
  <c r="X19" i="32"/>
  <c r="U42" i="32"/>
  <c r="X15" i="32"/>
  <c r="X21" i="32"/>
  <c r="X17" i="32"/>
  <c r="U51" i="32"/>
  <c r="U52" i="32" s="1"/>
  <c r="P43" i="32"/>
  <c r="F43" i="32"/>
  <c r="T8" i="32"/>
  <c r="T12" i="32"/>
  <c r="X12" i="32" s="1"/>
  <c r="T16" i="32"/>
  <c r="X16" i="32" s="1"/>
  <c r="T20" i="32"/>
  <c r="X20" i="32" s="1"/>
  <c r="T24" i="32"/>
  <c r="X24" i="32" s="1"/>
  <c r="E42" i="32"/>
  <c r="E52" i="32" s="1"/>
  <c r="S29" i="32"/>
  <c r="Q29" i="32"/>
  <c r="Q32" i="32"/>
  <c r="Q36" i="32"/>
  <c r="Q40" i="32"/>
  <c r="L52" i="32"/>
  <c r="V48" i="32"/>
  <c r="X48" i="32" s="1"/>
  <c r="F51" i="32"/>
  <c r="F52" i="32" s="1"/>
  <c r="U8" i="32"/>
  <c r="U27" i="32" s="1"/>
  <c r="U43" i="32" s="1"/>
  <c r="R29" i="32"/>
  <c r="X29" i="32" s="1"/>
  <c r="Q30" i="32"/>
  <c r="S31" i="32"/>
  <c r="X31" i="32" s="1"/>
  <c r="R33" i="32"/>
  <c r="X33" i="32" s="1"/>
  <c r="Q34" i="32"/>
  <c r="S35" i="32"/>
  <c r="X35" i="32" s="1"/>
  <c r="R37" i="32"/>
  <c r="X37" i="32" s="1"/>
  <c r="Q38" i="32"/>
  <c r="S39" i="32"/>
  <c r="X39" i="32" s="1"/>
  <c r="R41" i="32"/>
  <c r="X41" i="32" s="1"/>
  <c r="G51" i="32"/>
  <c r="G52" i="32" s="1"/>
  <c r="I27" i="32"/>
  <c r="I43" i="32" s="1"/>
  <c r="W8" i="32"/>
  <c r="W27" i="32" s="1"/>
  <c r="W43" i="32" s="1"/>
  <c r="V8" i="32"/>
  <c r="V27" i="32" s="1"/>
  <c r="D27" i="32"/>
  <c r="D43" i="32" s="1"/>
  <c r="H51" i="32"/>
  <c r="H52" i="32" s="1"/>
  <c r="Q47" i="32"/>
  <c r="Q51" i="32" s="1"/>
  <c r="Q48" i="32"/>
  <c r="Q50" i="32"/>
  <c r="J8" i="32"/>
  <c r="Q11" i="32"/>
  <c r="Q15" i="32"/>
  <c r="Q19" i="32"/>
  <c r="Q23" i="32"/>
  <c r="I51" i="32"/>
  <c r="I52" i="32" s="1"/>
  <c r="W44" i="32"/>
  <c r="W51" i="32" s="1"/>
  <c r="W52" i="32" s="1"/>
  <c r="V44" i="32"/>
  <c r="V51" i="32" s="1"/>
  <c r="R47" i="32"/>
  <c r="X47" i="32" s="1"/>
  <c r="K51" i="32"/>
  <c r="K52" i="32" s="1"/>
  <c r="Q9" i="32"/>
  <c r="T9" i="32"/>
  <c r="T17" i="32"/>
  <c r="T25" i="32"/>
  <c r="M27" i="32"/>
  <c r="M43" i="32" s="1"/>
  <c r="S30" i="32"/>
  <c r="S42" i="32" s="1"/>
  <c r="X36" i="32"/>
  <c r="R38" i="32"/>
  <c r="X38" i="32" s="1"/>
  <c r="J38" i="32"/>
  <c r="S9" i="32"/>
  <c r="S27" i="32" s="1"/>
  <c r="S43" i="32" s="1"/>
  <c r="S13" i="32"/>
  <c r="X13" i="32" s="1"/>
  <c r="S17" i="32"/>
  <c r="S25" i="32"/>
  <c r="T21" i="32"/>
  <c r="J29" i="32"/>
  <c r="J42" i="32" s="1"/>
  <c r="P51" i="32"/>
  <c r="P52" i="32" s="1"/>
  <c r="X28" i="32"/>
  <c r="X32" i="32"/>
  <c r="M51" i="32"/>
  <c r="M52" i="32" s="1"/>
  <c r="N51" i="32"/>
  <c r="N52" i="32" s="1"/>
  <c r="I42" i="32"/>
  <c r="S21" i="32"/>
  <c r="R45" i="32"/>
  <c r="O52" i="32"/>
  <c r="T13" i="32"/>
  <c r="S45" i="32"/>
  <c r="R30" i="32"/>
  <c r="J30" i="32"/>
  <c r="R34" i="32"/>
  <c r="X34" i="32" s="1"/>
  <c r="J34" i="32"/>
  <c r="X40" i="32"/>
  <c r="N43" i="32"/>
  <c r="F42" i="32"/>
  <c r="G42" i="32"/>
  <c r="J49" i="32"/>
  <c r="R50" i="32"/>
  <c r="X50" i="32" s="1"/>
  <c r="J50" i="32"/>
  <c r="R10" i="32"/>
  <c r="J10" i="32"/>
  <c r="S10" i="32"/>
  <c r="R14" i="32"/>
  <c r="X14" i="32" s="1"/>
  <c r="J14" i="32"/>
  <c r="S14" i="32"/>
  <c r="R18" i="32"/>
  <c r="J18" i="32"/>
  <c r="S18" i="32"/>
  <c r="R22" i="32"/>
  <c r="J22" i="32"/>
  <c r="S22" i="32"/>
  <c r="R26" i="32"/>
  <c r="X26" i="32" s="1"/>
  <c r="J26" i="32"/>
  <c r="S26" i="32"/>
  <c r="W42" i="32"/>
  <c r="V30" i="32"/>
  <c r="V34" i="32"/>
  <c r="V42" i="32" s="1"/>
  <c r="V38" i="32"/>
  <c r="J45" i="32"/>
  <c r="R46" i="32"/>
  <c r="J46" i="32"/>
  <c r="S46" i="32"/>
  <c r="S51" i="32" s="1"/>
  <c r="S52" i="32" s="1"/>
  <c r="U50" i="32"/>
  <c r="D51" i="32"/>
  <c r="Q28" i="32"/>
  <c r="J52" i="32" l="1"/>
  <c r="V43" i="32"/>
  <c r="X46" i="32"/>
  <c r="X22" i="32"/>
  <c r="X8" i="32"/>
  <c r="X30" i="32"/>
  <c r="X42" i="32" s="1"/>
  <c r="R42" i="32"/>
  <c r="R51" i="32"/>
  <c r="R52" i="32" s="1"/>
  <c r="X18" i="32"/>
  <c r="X45" i="32"/>
  <c r="J27" i="32"/>
  <c r="J43" i="32" s="1"/>
  <c r="X9" i="32"/>
  <c r="Q27" i="32"/>
  <c r="Q43" i="32" s="1"/>
  <c r="Q42" i="32"/>
  <c r="X44" i="32"/>
  <c r="V52" i="32"/>
  <c r="E43" i="32"/>
  <c r="X10" i="32"/>
  <c r="R27" i="32"/>
  <c r="R43" i="32" s="1"/>
  <c r="T27" i="32"/>
  <c r="D52" i="32"/>
  <c r="Q52" i="32" l="1"/>
  <c r="T43" i="32"/>
  <c r="T52" i="32"/>
  <c r="X27" i="32"/>
  <c r="X43" i="32" s="1"/>
  <c r="X51" i="32"/>
  <c r="X52" i="32" s="1"/>
  <c r="J50" i="31" l="1"/>
  <c r="H50" i="31"/>
  <c r="F50" i="31"/>
  <c r="D50" i="31"/>
  <c r="J47" i="31"/>
  <c r="G47" i="31"/>
  <c r="H47" i="31" s="1"/>
  <c r="D47" i="31"/>
  <c r="C47" i="31"/>
  <c r="J46" i="31"/>
  <c r="H46" i="31"/>
  <c r="F46" i="31"/>
  <c r="D46" i="31"/>
  <c r="J45" i="31"/>
  <c r="H45" i="31"/>
  <c r="F45" i="31"/>
  <c r="D45" i="31"/>
  <c r="J44" i="31"/>
  <c r="H44" i="31"/>
  <c r="F44" i="31"/>
  <c r="U43" i="31"/>
  <c r="U42" i="31"/>
  <c r="S42" i="31"/>
  <c r="Q42" i="31"/>
  <c r="O42" i="31"/>
  <c r="J42" i="31"/>
  <c r="H42" i="31"/>
  <c r="F42" i="31"/>
  <c r="D42" i="31"/>
  <c r="R48" i="31"/>
  <c r="I48" i="31"/>
  <c r="H41" i="31"/>
  <c r="G48" i="31"/>
  <c r="F41" i="31"/>
  <c r="C48" i="31"/>
  <c r="M39" i="31"/>
  <c r="U38" i="31"/>
  <c r="O38" i="31"/>
  <c r="J38" i="31"/>
  <c r="H38" i="31"/>
  <c r="F38" i="31"/>
  <c r="D38" i="31"/>
  <c r="U37" i="31"/>
  <c r="S37" i="31"/>
  <c r="Q37" i="31"/>
  <c r="O37" i="31"/>
  <c r="J37" i="31"/>
  <c r="H37" i="31"/>
  <c r="F37" i="31"/>
  <c r="D37" i="31"/>
  <c r="U36" i="31"/>
  <c r="S36" i="31"/>
  <c r="Q36" i="31"/>
  <c r="N39" i="31"/>
  <c r="H36" i="31"/>
  <c r="Q35" i="31"/>
  <c r="O35" i="31"/>
  <c r="J35" i="31"/>
  <c r="H35" i="31"/>
  <c r="F35" i="31"/>
  <c r="D35" i="31"/>
  <c r="Q34" i="31"/>
  <c r="O34" i="31"/>
  <c r="J34" i="31"/>
  <c r="H34" i="31"/>
  <c r="F34" i="31"/>
  <c r="D34" i="31"/>
  <c r="S33" i="31"/>
  <c r="O33" i="31"/>
  <c r="J33" i="31"/>
  <c r="H33" i="31"/>
  <c r="F33" i="31"/>
  <c r="J32" i="31"/>
  <c r="H32" i="31"/>
  <c r="F32" i="31"/>
  <c r="D32" i="31"/>
  <c r="U31" i="31"/>
  <c r="S31" i="31"/>
  <c r="Q31" i="31"/>
  <c r="O31" i="31"/>
  <c r="J31" i="31"/>
  <c r="H31" i="31"/>
  <c r="F31" i="31"/>
  <c r="D31" i="31"/>
  <c r="U30" i="31"/>
  <c r="S30" i="31"/>
  <c r="Q30" i="31"/>
  <c r="J30" i="31"/>
  <c r="H30" i="31"/>
  <c r="S29" i="31"/>
  <c r="Q29" i="31"/>
  <c r="O29" i="31"/>
  <c r="J29" i="31"/>
  <c r="H29" i="31"/>
  <c r="D29" i="31"/>
  <c r="U28" i="31"/>
  <c r="Q28" i="31"/>
  <c r="O28" i="31"/>
  <c r="J28" i="31"/>
  <c r="H28" i="31"/>
  <c r="F28" i="31"/>
  <c r="T39" i="31"/>
  <c r="U39" i="31" s="1"/>
  <c r="J27" i="31"/>
  <c r="H27" i="31"/>
  <c r="U26" i="31"/>
  <c r="J26" i="31"/>
  <c r="H26" i="31"/>
  <c r="F26" i="31"/>
  <c r="D26" i="31"/>
  <c r="U25" i="31"/>
  <c r="S25" i="31"/>
  <c r="O25" i="31"/>
  <c r="H25" i="31"/>
  <c r="F25" i="31"/>
  <c r="D25" i="31"/>
  <c r="Q23" i="31"/>
  <c r="O23" i="31"/>
  <c r="J23" i="31"/>
  <c r="H23" i="31"/>
  <c r="F23" i="31"/>
  <c r="D23" i="31"/>
  <c r="Q22" i="31"/>
  <c r="O22" i="31"/>
  <c r="J22" i="31"/>
  <c r="H22" i="31"/>
  <c r="F22" i="31"/>
  <c r="U21" i="31"/>
  <c r="S21" i="31"/>
  <c r="H21" i="31"/>
  <c r="U20" i="31"/>
  <c r="J20" i="31"/>
  <c r="H20" i="31"/>
  <c r="F20" i="31"/>
  <c r="D20" i="31"/>
  <c r="U19" i="31"/>
  <c r="S19" i="31"/>
  <c r="O19" i="31"/>
  <c r="J19" i="31"/>
  <c r="H19" i="31"/>
  <c r="F19" i="31"/>
  <c r="D19" i="31"/>
  <c r="U18" i="31"/>
  <c r="S18" i="31"/>
  <c r="Q18" i="31"/>
  <c r="J18" i="31"/>
  <c r="H18" i="31"/>
  <c r="B24" i="31"/>
  <c r="S17" i="31"/>
  <c r="Q17" i="31"/>
  <c r="O17" i="31"/>
  <c r="J17" i="31"/>
  <c r="H17" i="31"/>
  <c r="D17" i="31"/>
  <c r="H16" i="31"/>
  <c r="F16" i="31"/>
  <c r="U15" i="31"/>
  <c r="S15" i="31"/>
  <c r="O15" i="31"/>
  <c r="J15" i="31"/>
  <c r="H15" i="31"/>
  <c r="F15" i="31"/>
  <c r="D15" i="31"/>
  <c r="S14" i="31"/>
  <c r="Q14" i="31"/>
  <c r="O14" i="31"/>
  <c r="J14" i="31"/>
  <c r="H14" i="31"/>
  <c r="F14" i="31"/>
  <c r="H13" i="31"/>
  <c r="F13" i="31"/>
  <c r="U12" i="31"/>
  <c r="S12" i="31"/>
  <c r="O12" i="31"/>
  <c r="H12" i="31"/>
  <c r="F12" i="31"/>
  <c r="D12" i="31"/>
  <c r="S11" i="31"/>
  <c r="Q11" i="31"/>
  <c r="O11" i="31"/>
  <c r="J11" i="31"/>
  <c r="H11" i="31"/>
  <c r="F11" i="31"/>
  <c r="H10" i="31"/>
  <c r="F10" i="31"/>
  <c r="U9" i="31"/>
  <c r="S9" i="31"/>
  <c r="O9" i="31"/>
  <c r="H9" i="31"/>
  <c r="F9" i="31"/>
  <c r="D9" i="31"/>
  <c r="S8" i="31"/>
  <c r="Q8" i="31"/>
  <c r="O8" i="31"/>
  <c r="J8" i="31"/>
  <c r="H8" i="31"/>
  <c r="F8" i="31"/>
  <c r="N24" i="31"/>
  <c r="J7" i="31"/>
  <c r="H7" i="31"/>
  <c r="F7" i="31"/>
  <c r="U6" i="31"/>
  <c r="S6" i="31"/>
  <c r="O6" i="31"/>
  <c r="H6" i="31"/>
  <c r="F6" i="31"/>
  <c r="D6" i="31"/>
  <c r="Q5" i="31"/>
  <c r="O5" i="31"/>
  <c r="J5" i="31"/>
  <c r="H5" i="31"/>
  <c r="E24" i="31"/>
  <c r="P49" i="30"/>
  <c r="G49" i="30"/>
  <c r="S49" i="30" s="1"/>
  <c r="P48" i="30"/>
  <c r="G48" i="30"/>
  <c r="S48" i="30" s="1"/>
  <c r="P47" i="30"/>
  <c r="G47" i="30"/>
  <c r="V46" i="30"/>
  <c r="P46" i="30"/>
  <c r="G46" i="30"/>
  <c r="S46" i="30" s="1"/>
  <c r="V45" i="30"/>
  <c r="P45" i="30"/>
  <c r="G45" i="30"/>
  <c r="S45" i="30" s="1"/>
  <c r="P44" i="30"/>
  <c r="G44" i="30"/>
  <c r="V43" i="30"/>
  <c r="P43" i="30"/>
  <c r="G43" i="30"/>
  <c r="S43" i="30" s="1"/>
  <c r="V42" i="30"/>
  <c r="P42" i="30"/>
  <c r="G42" i="30"/>
  <c r="S42" i="30" s="1"/>
  <c r="P41" i="30"/>
  <c r="G41" i="30"/>
  <c r="P39" i="30"/>
  <c r="G39" i="30"/>
  <c r="X38" i="30"/>
  <c r="W38" i="30"/>
  <c r="Y38" i="30" s="1"/>
  <c r="P38" i="30"/>
  <c r="G38" i="30"/>
  <c r="S38" i="30" s="1"/>
  <c r="X37" i="30"/>
  <c r="W37" i="30"/>
  <c r="Y37" i="30" s="1"/>
  <c r="P37" i="30"/>
  <c r="G37" i="30"/>
  <c r="X36" i="30"/>
  <c r="W36" i="30"/>
  <c r="Y36" i="30" s="1"/>
  <c r="P36" i="30"/>
  <c r="G36" i="30"/>
  <c r="S36" i="30" s="1"/>
  <c r="X35" i="30"/>
  <c r="W35" i="30"/>
  <c r="Y35" i="30" s="1"/>
  <c r="P35" i="30"/>
  <c r="G35" i="30"/>
  <c r="X34" i="30"/>
  <c r="W34" i="30"/>
  <c r="Y34" i="30" s="1"/>
  <c r="P34" i="30"/>
  <c r="G34" i="30"/>
  <c r="S34" i="30" s="1"/>
  <c r="X33" i="30"/>
  <c r="W33" i="30"/>
  <c r="Y33" i="30" s="1"/>
  <c r="P33" i="30"/>
  <c r="G33" i="30"/>
  <c r="X32" i="30"/>
  <c r="W32" i="30"/>
  <c r="Y32" i="30" s="1"/>
  <c r="P32" i="30"/>
  <c r="G32" i="30"/>
  <c r="S32" i="30" s="1"/>
  <c r="X31" i="30"/>
  <c r="W31" i="30"/>
  <c r="Y31" i="30" s="1"/>
  <c r="P31" i="30"/>
  <c r="G31" i="30"/>
  <c r="X30" i="30"/>
  <c r="W30" i="30"/>
  <c r="Y30" i="30" s="1"/>
  <c r="P30" i="30"/>
  <c r="G30" i="30"/>
  <c r="S30" i="30" s="1"/>
  <c r="X29" i="30"/>
  <c r="W29" i="30"/>
  <c r="Y29" i="30" s="1"/>
  <c r="P29" i="30"/>
  <c r="G29" i="30"/>
  <c r="X28" i="30"/>
  <c r="W28" i="30"/>
  <c r="Y28" i="30" s="1"/>
  <c r="P28" i="30"/>
  <c r="G28" i="30"/>
  <c r="S28" i="30" s="1"/>
  <c r="X27" i="30"/>
  <c r="W27" i="30"/>
  <c r="Y27" i="30" s="1"/>
  <c r="P27" i="30"/>
  <c r="G27" i="30"/>
  <c r="X26" i="30"/>
  <c r="W26" i="30"/>
  <c r="Y26" i="30" s="1"/>
  <c r="P26" i="30"/>
  <c r="G26" i="30"/>
  <c r="S26" i="30" s="1"/>
  <c r="X25" i="30"/>
  <c r="W25" i="30"/>
  <c r="Y25" i="30" s="1"/>
  <c r="P25" i="30"/>
  <c r="G25" i="30"/>
  <c r="R40" i="30"/>
  <c r="Q40" i="30"/>
  <c r="P24" i="30"/>
  <c r="O40" i="30"/>
  <c r="N40" i="30"/>
  <c r="M40" i="30"/>
  <c r="L40" i="30"/>
  <c r="K40" i="30"/>
  <c r="H40" i="30"/>
  <c r="G24" i="30"/>
  <c r="V23" i="30"/>
  <c r="X23" i="30"/>
  <c r="P23" i="30"/>
  <c r="W23" i="30"/>
  <c r="G23" i="30"/>
  <c r="S23" i="30" s="1"/>
  <c r="V22" i="30"/>
  <c r="X22" i="30"/>
  <c r="P22" i="30"/>
  <c r="W22" i="30"/>
  <c r="G22" i="30"/>
  <c r="S22" i="30" s="1"/>
  <c r="X21" i="30"/>
  <c r="P21" i="30"/>
  <c r="W21" i="30"/>
  <c r="G21" i="30"/>
  <c r="S21" i="30" s="1"/>
  <c r="X20" i="30"/>
  <c r="P20" i="30"/>
  <c r="W20" i="30"/>
  <c r="Y20" i="30" s="1"/>
  <c r="G20" i="30"/>
  <c r="S20" i="30" s="1"/>
  <c r="X19" i="30"/>
  <c r="P19" i="30"/>
  <c r="W19" i="30"/>
  <c r="G19" i="30"/>
  <c r="S19" i="30" s="1"/>
  <c r="V18" i="30"/>
  <c r="Z18" i="30" s="1"/>
  <c r="X18" i="30"/>
  <c r="P18" i="30"/>
  <c r="W18" i="30"/>
  <c r="Y18" i="30" s="1"/>
  <c r="G18" i="30"/>
  <c r="S18" i="30" s="1"/>
  <c r="X17" i="30"/>
  <c r="P17" i="30"/>
  <c r="W17" i="30"/>
  <c r="Y17" i="30" s="1"/>
  <c r="G17" i="30"/>
  <c r="S17" i="30" s="1"/>
  <c r="V16" i="30"/>
  <c r="X16" i="30"/>
  <c r="P16" i="30"/>
  <c r="W16" i="30"/>
  <c r="G16" i="30"/>
  <c r="S16" i="30" s="1"/>
  <c r="V15" i="30"/>
  <c r="Z15" i="30" s="1"/>
  <c r="X15" i="30"/>
  <c r="P15" i="30"/>
  <c r="W15" i="30"/>
  <c r="Y15" i="30" s="1"/>
  <c r="G15" i="30"/>
  <c r="S15" i="30" s="1"/>
  <c r="X14" i="30"/>
  <c r="P14" i="30"/>
  <c r="W14" i="30"/>
  <c r="G14" i="30"/>
  <c r="S14" i="30" s="1"/>
  <c r="V13" i="30"/>
  <c r="X13" i="30"/>
  <c r="P13" i="30"/>
  <c r="W13" i="30"/>
  <c r="Y13" i="30" s="1"/>
  <c r="G13" i="30"/>
  <c r="S13" i="30" s="1"/>
  <c r="X12" i="30"/>
  <c r="P12" i="30"/>
  <c r="W12" i="30"/>
  <c r="G12" i="30"/>
  <c r="S12" i="30" s="1"/>
  <c r="V11" i="30"/>
  <c r="X11" i="30"/>
  <c r="P11" i="30"/>
  <c r="W11" i="30"/>
  <c r="G11" i="30"/>
  <c r="S11" i="30" s="1"/>
  <c r="V10" i="30"/>
  <c r="X10" i="30"/>
  <c r="P10" i="30"/>
  <c r="W10" i="30"/>
  <c r="G10" i="30"/>
  <c r="S10" i="30" s="1"/>
  <c r="X9" i="30"/>
  <c r="P9" i="30"/>
  <c r="W9" i="30"/>
  <c r="G9" i="30"/>
  <c r="S9" i="30" s="1"/>
  <c r="X8" i="30"/>
  <c r="P8" i="30"/>
  <c r="W8" i="30"/>
  <c r="Y8" i="30" s="1"/>
  <c r="G8" i="30"/>
  <c r="S8" i="30" s="1"/>
  <c r="X7" i="30"/>
  <c r="P7" i="30"/>
  <c r="W7" i="30"/>
  <c r="G7" i="30"/>
  <c r="S7" i="30" s="1"/>
  <c r="V6" i="30"/>
  <c r="Z6" i="30" s="1"/>
  <c r="X6" i="30"/>
  <c r="P6" i="30"/>
  <c r="W6" i="30"/>
  <c r="Y6" i="30" s="1"/>
  <c r="G6" i="30"/>
  <c r="S6" i="30" s="1"/>
  <c r="X5" i="30"/>
  <c r="P5" i="30"/>
  <c r="W5" i="30"/>
  <c r="Y5" i="30" s="1"/>
  <c r="G5" i="30"/>
  <c r="S5" i="30" s="1"/>
  <c r="P49" i="29"/>
  <c r="G49" i="29"/>
  <c r="P48" i="29"/>
  <c r="G48" i="29"/>
  <c r="P47" i="29"/>
  <c r="G47" i="29"/>
  <c r="S47" i="29" s="1"/>
  <c r="P46" i="29"/>
  <c r="G46" i="29"/>
  <c r="S46" i="29" s="1"/>
  <c r="P45" i="29"/>
  <c r="G45" i="29"/>
  <c r="P44" i="29"/>
  <c r="G44" i="29"/>
  <c r="P43" i="29"/>
  <c r="G43" i="29"/>
  <c r="S43" i="29" s="1"/>
  <c r="P42" i="29"/>
  <c r="G42" i="29"/>
  <c r="P41" i="29"/>
  <c r="G41" i="29"/>
  <c r="S41" i="29" s="1"/>
  <c r="P39" i="29"/>
  <c r="G39" i="29"/>
  <c r="S39" i="29" s="1"/>
  <c r="P38" i="29"/>
  <c r="G38" i="29"/>
  <c r="P37" i="29"/>
  <c r="G37" i="29"/>
  <c r="P36" i="29"/>
  <c r="G36" i="29"/>
  <c r="P35" i="29"/>
  <c r="G35" i="29"/>
  <c r="S35" i="29" s="1"/>
  <c r="P34" i="29"/>
  <c r="G34" i="29"/>
  <c r="P33" i="29"/>
  <c r="G33" i="29"/>
  <c r="S33" i="29" s="1"/>
  <c r="P32" i="29"/>
  <c r="G32" i="29"/>
  <c r="P31" i="29"/>
  <c r="G31" i="29"/>
  <c r="P30" i="29"/>
  <c r="G30" i="29"/>
  <c r="P29" i="29"/>
  <c r="G29" i="29"/>
  <c r="S29" i="29" s="1"/>
  <c r="P28" i="29"/>
  <c r="G28" i="29"/>
  <c r="P27" i="29"/>
  <c r="G27" i="29"/>
  <c r="S27" i="29" s="1"/>
  <c r="P26" i="29"/>
  <c r="G26" i="29"/>
  <c r="P25" i="29"/>
  <c r="G25" i="29"/>
  <c r="R40" i="29"/>
  <c r="Q40" i="29"/>
  <c r="P24" i="29"/>
  <c r="O40" i="29"/>
  <c r="N40" i="29"/>
  <c r="M40" i="29"/>
  <c r="L40" i="29"/>
  <c r="K40" i="29"/>
  <c r="J40" i="29"/>
  <c r="I40" i="29"/>
  <c r="H40" i="29"/>
  <c r="F40" i="29"/>
  <c r="E40" i="29"/>
  <c r="D40" i="29"/>
  <c r="C40" i="29"/>
  <c r="B40" i="29"/>
  <c r="P23" i="29"/>
  <c r="G23" i="29"/>
  <c r="S23" i="29" s="1"/>
  <c r="P22" i="29"/>
  <c r="G22" i="29"/>
  <c r="S22" i="29" s="1"/>
  <c r="P21" i="29"/>
  <c r="G21" i="29"/>
  <c r="P20" i="29"/>
  <c r="G20" i="29"/>
  <c r="P19" i="29"/>
  <c r="G19" i="29"/>
  <c r="S19" i="29" s="1"/>
  <c r="P18" i="29"/>
  <c r="G18" i="29"/>
  <c r="S18" i="29" s="1"/>
  <c r="P17" i="29"/>
  <c r="G17" i="29"/>
  <c r="S17" i="29" s="1"/>
  <c r="P16" i="29"/>
  <c r="G16" i="29"/>
  <c r="S16" i="29" s="1"/>
  <c r="P15" i="29"/>
  <c r="G15" i="29"/>
  <c r="P14" i="29"/>
  <c r="G14" i="29"/>
  <c r="P13" i="29"/>
  <c r="G13" i="29"/>
  <c r="S13" i="29" s="1"/>
  <c r="P12" i="29"/>
  <c r="G12" i="29"/>
  <c r="S12" i="29" s="1"/>
  <c r="P11" i="29"/>
  <c r="G11" i="29"/>
  <c r="S11" i="29" s="1"/>
  <c r="P10" i="29"/>
  <c r="G10" i="29"/>
  <c r="S10" i="29" s="1"/>
  <c r="P9" i="29"/>
  <c r="G9" i="29"/>
  <c r="P8" i="29"/>
  <c r="G8" i="29"/>
  <c r="P7" i="29"/>
  <c r="G7" i="29"/>
  <c r="S7" i="29" s="1"/>
  <c r="P6" i="29"/>
  <c r="G6" i="29"/>
  <c r="S6" i="29" s="1"/>
  <c r="P5" i="29"/>
  <c r="G5" i="29"/>
  <c r="S5" i="29" s="1"/>
  <c r="Q53" i="28"/>
  <c r="M53" i="28"/>
  <c r="K53" i="28"/>
  <c r="I53" i="28"/>
  <c r="E53" i="28"/>
  <c r="P51" i="28"/>
  <c r="N51" i="28"/>
  <c r="J51" i="28"/>
  <c r="F51" i="28"/>
  <c r="R51" i="28"/>
  <c r="B50" i="28"/>
  <c r="T48" i="28"/>
  <c r="P48" i="28"/>
  <c r="N48" i="28"/>
  <c r="L48" i="28"/>
  <c r="J48" i="28"/>
  <c r="D48" i="28"/>
  <c r="T47" i="28"/>
  <c r="P47" i="28"/>
  <c r="N47" i="28"/>
  <c r="L47" i="28"/>
  <c r="J47" i="28"/>
  <c r="H47" i="28"/>
  <c r="D47" i="28"/>
  <c r="T46" i="28"/>
  <c r="R46" i="28"/>
  <c r="P46" i="28"/>
  <c r="N46" i="28"/>
  <c r="L46" i="28"/>
  <c r="J46" i="28"/>
  <c r="F46" i="28"/>
  <c r="D46" i="28"/>
  <c r="P45" i="28"/>
  <c r="N45" i="28"/>
  <c r="F45" i="28"/>
  <c r="R45" i="28"/>
  <c r="T44" i="28"/>
  <c r="R44" i="28"/>
  <c r="P44" i="28"/>
  <c r="N44" i="28"/>
  <c r="L44" i="28"/>
  <c r="H44" i="28"/>
  <c r="F44" i="28"/>
  <c r="D44" i="28"/>
  <c r="T43" i="28"/>
  <c r="R43" i="28"/>
  <c r="P43" i="28"/>
  <c r="N43" i="28"/>
  <c r="M50" i="28"/>
  <c r="K50" i="28"/>
  <c r="H43" i="28"/>
  <c r="F43" i="28"/>
  <c r="D43" i="28"/>
  <c r="T42" i="28"/>
  <c r="R42" i="28"/>
  <c r="P42" i="28"/>
  <c r="N42" i="28"/>
  <c r="L42" i="28"/>
  <c r="J42" i="28"/>
  <c r="H42" i="28"/>
  <c r="F42" i="28"/>
  <c r="T41" i="28"/>
  <c r="R41" i="28"/>
  <c r="P41" i="28"/>
  <c r="N41" i="28"/>
  <c r="L41" i="28"/>
  <c r="J41" i="28"/>
  <c r="H41" i="28"/>
  <c r="F41" i="28"/>
  <c r="D41" i="28"/>
  <c r="T40" i="28"/>
  <c r="R40" i="28"/>
  <c r="P40" i="28"/>
  <c r="N40" i="28"/>
  <c r="L40" i="28"/>
  <c r="J40" i="28"/>
  <c r="H40" i="28"/>
  <c r="F40" i="28"/>
  <c r="D40" i="28"/>
  <c r="T39" i="28"/>
  <c r="R39" i="28"/>
  <c r="P39" i="28"/>
  <c r="N39" i="28"/>
  <c r="L39" i="28"/>
  <c r="J39" i="28"/>
  <c r="H39" i="28"/>
  <c r="F39" i="28"/>
  <c r="D39" i="28"/>
  <c r="T38" i="28"/>
  <c r="R38" i="28"/>
  <c r="P38" i="28"/>
  <c r="N38" i="28"/>
  <c r="L38" i="28"/>
  <c r="J38" i="28"/>
  <c r="H38" i="28"/>
  <c r="F38" i="28"/>
  <c r="R37" i="28"/>
  <c r="P37" i="28"/>
  <c r="N37" i="28"/>
  <c r="J37" i="28"/>
  <c r="H37" i="28"/>
  <c r="F37" i="28"/>
  <c r="D37" i="28"/>
  <c r="T36" i="28"/>
  <c r="R36" i="28"/>
  <c r="P36" i="28"/>
  <c r="N36" i="28"/>
  <c r="L36" i="28"/>
  <c r="J36" i="28"/>
  <c r="H36" i="28"/>
  <c r="F36" i="28"/>
  <c r="D36" i="28"/>
  <c r="T35" i="28"/>
  <c r="R35" i="28"/>
  <c r="P35" i="28"/>
  <c r="N35" i="28"/>
  <c r="L35" i="28"/>
  <c r="J35" i="28"/>
  <c r="H35" i="28"/>
  <c r="F35" i="28"/>
  <c r="D35" i="28"/>
  <c r="T34" i="28"/>
  <c r="P34" i="28"/>
  <c r="N34" i="28"/>
  <c r="L34" i="28"/>
  <c r="J34" i="28"/>
  <c r="H34" i="28"/>
  <c r="R34" i="28"/>
  <c r="R33" i="28"/>
  <c r="P33" i="28"/>
  <c r="N33" i="28"/>
  <c r="J33" i="28"/>
  <c r="H33" i="28"/>
  <c r="F33" i="28"/>
  <c r="D33" i="28"/>
  <c r="T32" i="28"/>
  <c r="R32" i="28"/>
  <c r="P32" i="28"/>
  <c r="N32" i="28"/>
  <c r="J32" i="28"/>
  <c r="H32" i="28"/>
  <c r="F32" i="28"/>
  <c r="D32" i="28"/>
  <c r="T31" i="28"/>
  <c r="R31" i="28"/>
  <c r="P31" i="28"/>
  <c r="N31" i="28"/>
  <c r="L31" i="28"/>
  <c r="J31" i="28"/>
  <c r="H31" i="28"/>
  <c r="F31" i="28"/>
  <c r="D31" i="28"/>
  <c r="P30" i="28"/>
  <c r="N30" i="28"/>
  <c r="L30" i="28"/>
  <c r="J30" i="28"/>
  <c r="H30" i="28"/>
  <c r="R30" i="28"/>
  <c r="R29" i="28"/>
  <c r="P29" i="28"/>
  <c r="N29" i="28"/>
  <c r="J29" i="28"/>
  <c r="H29" i="28"/>
  <c r="F29" i="28"/>
  <c r="D29" i="28"/>
  <c r="T28" i="28"/>
  <c r="R28" i="28"/>
  <c r="P28" i="28"/>
  <c r="N28" i="28"/>
  <c r="J28" i="28"/>
  <c r="H28" i="28"/>
  <c r="F28" i="28"/>
  <c r="D28" i="28"/>
  <c r="T27" i="28"/>
  <c r="R27" i="28"/>
  <c r="P27" i="28"/>
  <c r="N27" i="28"/>
  <c r="L27" i="28"/>
  <c r="J27" i="28"/>
  <c r="H27" i="28"/>
  <c r="F27" i="28"/>
  <c r="D27" i="28"/>
  <c r="T26" i="28"/>
  <c r="R26" i="28"/>
  <c r="N26" i="28"/>
  <c r="L26" i="28"/>
  <c r="J26" i="28"/>
  <c r="H26" i="28"/>
  <c r="F26" i="28"/>
  <c r="P26" i="28"/>
  <c r="R25" i="28"/>
  <c r="P25" i="28"/>
  <c r="N25" i="28"/>
  <c r="L25" i="28"/>
  <c r="J25" i="28"/>
  <c r="H25" i="28"/>
  <c r="F25" i="28"/>
  <c r="D25" i="28"/>
  <c r="T25" i="28"/>
  <c r="R24" i="28"/>
  <c r="P24" i="28"/>
  <c r="N24" i="28"/>
  <c r="L24" i="28"/>
  <c r="J24" i="28"/>
  <c r="H24" i="28"/>
  <c r="F24" i="28"/>
  <c r="D24" i="28"/>
  <c r="R22" i="28"/>
  <c r="P22" i="28"/>
  <c r="N22" i="28"/>
  <c r="L22" i="28"/>
  <c r="J22" i="28"/>
  <c r="H22" i="28"/>
  <c r="F22" i="28"/>
  <c r="D22" i="28"/>
  <c r="T21" i="28"/>
  <c r="R21" i="28"/>
  <c r="P21" i="28"/>
  <c r="N21" i="28"/>
  <c r="L21" i="28"/>
  <c r="J21" i="28"/>
  <c r="H21" i="28"/>
  <c r="F21" i="28"/>
  <c r="D21" i="28"/>
  <c r="R20" i="28"/>
  <c r="P20" i="28"/>
  <c r="N20" i="28"/>
  <c r="L20" i="28"/>
  <c r="J20" i="28"/>
  <c r="H20" i="28"/>
  <c r="F20" i="28"/>
  <c r="D20" i="28"/>
  <c r="T18" i="28"/>
  <c r="R18" i="28"/>
  <c r="P18" i="28"/>
  <c r="N18" i="28"/>
  <c r="L18" i="28"/>
  <c r="J18" i="28"/>
  <c r="H18" i="28"/>
  <c r="F18" i="28"/>
  <c r="D18" i="28"/>
  <c r="T17" i="28"/>
  <c r="R17" i="28"/>
  <c r="P17" i="28"/>
  <c r="N17" i="28"/>
  <c r="L17" i="28"/>
  <c r="J17" i="28"/>
  <c r="H17" i="28"/>
  <c r="F17" i="28"/>
  <c r="D17" i="28"/>
  <c r="R16" i="28"/>
  <c r="P16" i="28"/>
  <c r="N16" i="28"/>
  <c r="L16" i="28"/>
  <c r="J16" i="28"/>
  <c r="H16" i="28"/>
  <c r="F16" i="28"/>
  <c r="D16" i="28"/>
  <c r="T15" i="28"/>
  <c r="R15" i="28"/>
  <c r="P15" i="28"/>
  <c r="N15" i="28"/>
  <c r="J15" i="28"/>
  <c r="H15" i="28"/>
  <c r="F15" i="28"/>
  <c r="D15" i="28"/>
  <c r="R14" i="28"/>
  <c r="P14" i="28"/>
  <c r="L14" i="28"/>
  <c r="J14" i="28"/>
  <c r="F14" i="28"/>
  <c r="R13" i="28"/>
  <c r="P13" i="28"/>
  <c r="L13" i="28"/>
  <c r="J13" i="28"/>
  <c r="R12" i="28"/>
  <c r="P12" i="28"/>
  <c r="L12" i="28"/>
  <c r="J12" i="28"/>
  <c r="W15" i="28"/>
  <c r="R11" i="28"/>
  <c r="P11" i="28"/>
  <c r="J11" i="28"/>
  <c r="R10" i="28"/>
  <c r="P10" i="28"/>
  <c r="N10" i="28"/>
  <c r="L10" i="28"/>
  <c r="J10" i="28"/>
  <c r="H10" i="28"/>
  <c r="F10" i="28"/>
  <c r="D10" i="28"/>
  <c r="R9" i="28"/>
  <c r="P9" i="28"/>
  <c r="N9" i="28"/>
  <c r="L9" i="28"/>
  <c r="J9" i="28"/>
  <c r="H9" i="28"/>
  <c r="F9" i="28"/>
  <c r="D9" i="28"/>
  <c r="T9" i="28"/>
  <c r="T8" i="28"/>
  <c r="R8" i="28"/>
  <c r="P8" i="28"/>
  <c r="N8" i="28"/>
  <c r="L8" i="28"/>
  <c r="J8" i="28"/>
  <c r="H8" i="28"/>
  <c r="F8" i="28"/>
  <c r="D8" i="28"/>
  <c r="R7" i="28"/>
  <c r="P7" i="28"/>
  <c r="N7" i="28"/>
  <c r="L7" i="28"/>
  <c r="J7" i="28"/>
  <c r="H7" i="28"/>
  <c r="F7" i="28"/>
  <c r="D7" i="28"/>
  <c r="B26" i="28"/>
  <c r="E61" i="27"/>
  <c r="G61" i="27"/>
  <c r="F61" i="27"/>
  <c r="G51" i="27"/>
  <c r="F51" i="27"/>
  <c r="F45" i="27"/>
  <c r="E45" i="27"/>
  <c r="G43" i="27"/>
  <c r="F39" i="27"/>
  <c r="E39" i="27"/>
  <c r="G39" i="27"/>
  <c r="E51" i="27"/>
  <c r="G49" i="27"/>
  <c r="G53" i="27" s="1"/>
  <c r="F49" i="27"/>
  <c r="F53" i="27" s="1"/>
  <c r="E49" i="27"/>
  <c r="E53" i="27" s="1"/>
  <c r="G45" i="27"/>
  <c r="F43" i="27"/>
  <c r="E43" i="27"/>
  <c r="G41" i="27"/>
  <c r="G47" i="27" s="1"/>
  <c r="F41" i="27"/>
  <c r="F47" i="27" s="1"/>
  <c r="E41" i="27"/>
  <c r="G33" i="27"/>
  <c r="F33" i="27"/>
  <c r="E33" i="27"/>
  <c r="G19" i="27"/>
  <c r="F19" i="27"/>
  <c r="E19" i="27"/>
  <c r="G11" i="27"/>
  <c r="F11" i="27"/>
  <c r="E11" i="27"/>
  <c r="A44" i="26"/>
  <c r="G41" i="26"/>
  <c r="G42" i="26" s="1"/>
  <c r="E41" i="26"/>
  <c r="G26" i="26"/>
  <c r="F26" i="26"/>
  <c r="E16" i="26"/>
  <c r="E26" i="26" s="1"/>
  <c r="E42" i="26" s="1"/>
  <c r="M3" i="26"/>
  <c r="S8" i="29" l="1"/>
  <c r="S14" i="29"/>
  <c r="S20" i="29"/>
  <c r="S25" i="29"/>
  <c r="S31" i="29"/>
  <c r="S37" i="29"/>
  <c r="S44" i="29"/>
  <c r="S9" i="29"/>
  <c r="S15" i="29"/>
  <c r="S21" i="29"/>
  <c r="S38" i="29"/>
  <c r="N40" i="31"/>
  <c r="O39" i="31"/>
  <c r="J6" i="31"/>
  <c r="J9" i="31"/>
  <c r="F17" i="31"/>
  <c r="O18" i="31"/>
  <c r="F21" i="31"/>
  <c r="G24" i="31"/>
  <c r="I39" i="31"/>
  <c r="J39" i="31" s="1"/>
  <c r="F29" i="31"/>
  <c r="U33" i="31"/>
  <c r="O10" i="31"/>
  <c r="S20" i="31"/>
  <c r="J25" i="31"/>
  <c r="O27" i="31"/>
  <c r="D28" i="31"/>
  <c r="O30" i="31"/>
  <c r="F24" i="31"/>
  <c r="E48" i="31"/>
  <c r="F47" i="31"/>
  <c r="U7" i="31"/>
  <c r="U10" i="31"/>
  <c r="U13" i="31"/>
  <c r="U16" i="31"/>
  <c r="S23" i="31"/>
  <c r="I24" i="31"/>
  <c r="S32" i="31"/>
  <c r="D33" i="31"/>
  <c r="D44" i="31"/>
  <c r="S7" i="31"/>
  <c r="Q7" i="31"/>
  <c r="S10" i="31"/>
  <c r="Q10" i="31"/>
  <c r="O36" i="31"/>
  <c r="O7" i="31"/>
  <c r="J12" i="31"/>
  <c r="O13" i="31"/>
  <c r="O16" i="31"/>
  <c r="Q19" i="31"/>
  <c r="D21" i="31"/>
  <c r="Q27" i="31"/>
  <c r="Q32" i="31"/>
  <c r="O32" i="31"/>
  <c r="Q6" i="31"/>
  <c r="Q9" i="31"/>
  <c r="Q12" i="31"/>
  <c r="Q15" i="31"/>
  <c r="J21" i="31"/>
  <c r="Q26" i="31"/>
  <c r="O26" i="31"/>
  <c r="S27" i="31"/>
  <c r="U32" i="31"/>
  <c r="F36" i="31"/>
  <c r="N48" i="31"/>
  <c r="N49" i="31" s="1"/>
  <c r="P24" i="31"/>
  <c r="C24" i="31"/>
  <c r="D7" i="31"/>
  <c r="D10" i="31"/>
  <c r="D13" i="31"/>
  <c r="D16" i="31"/>
  <c r="Q21" i="31"/>
  <c r="U27" i="31"/>
  <c r="P48" i="31"/>
  <c r="T24" i="31"/>
  <c r="Q25" i="31"/>
  <c r="P39" i="31"/>
  <c r="Q39" i="31" s="1"/>
  <c r="S43" i="31"/>
  <c r="M48" i="31"/>
  <c r="S48" i="31" s="1"/>
  <c r="R24" i="31"/>
  <c r="O21" i="31"/>
  <c r="D22" i="31"/>
  <c r="S26" i="31"/>
  <c r="D27" i="31"/>
  <c r="C39" i="31"/>
  <c r="D39" i="31" s="1"/>
  <c r="S35" i="31"/>
  <c r="T48" i="31"/>
  <c r="O43" i="31"/>
  <c r="S13" i="31"/>
  <c r="Q13" i="31"/>
  <c r="S16" i="31"/>
  <c r="Q16" i="31"/>
  <c r="F5" i="31"/>
  <c r="S5" i="31"/>
  <c r="F18" i="31"/>
  <c r="F27" i="31"/>
  <c r="Q33" i="31"/>
  <c r="Q43" i="31"/>
  <c r="S38" i="31"/>
  <c r="J10" i="31"/>
  <c r="J13" i="31"/>
  <c r="J16" i="31"/>
  <c r="Q20" i="31"/>
  <c r="O20" i="31"/>
  <c r="F30" i="31"/>
  <c r="J36" i="31"/>
  <c r="B39" i="31"/>
  <c r="B48" i="31"/>
  <c r="H48" i="31" s="1"/>
  <c r="D41" i="31"/>
  <c r="U5" i="31"/>
  <c r="U8" i="31"/>
  <c r="U11" i="31"/>
  <c r="U14" i="31"/>
  <c r="U17" i="31"/>
  <c r="S22" i="31"/>
  <c r="U23" i="31"/>
  <c r="S28" i="31"/>
  <c r="U29" i="31"/>
  <c r="S34" i="31"/>
  <c r="U35" i="31"/>
  <c r="E39" i="31"/>
  <c r="F39" i="31" s="1"/>
  <c r="R39" i="31"/>
  <c r="S39" i="31" s="1"/>
  <c r="U22" i="31"/>
  <c r="M24" i="31"/>
  <c r="U34" i="31"/>
  <c r="Q38" i="31"/>
  <c r="G39" i="31"/>
  <c r="H39" i="31" s="1"/>
  <c r="D18" i="31"/>
  <c r="D30" i="31"/>
  <c r="D36" i="31"/>
  <c r="J41" i="31"/>
  <c r="D5" i="31"/>
  <c r="D8" i="31"/>
  <c r="D11" i="31"/>
  <c r="D14" i="31"/>
  <c r="Z23" i="30"/>
  <c r="Y11" i="30"/>
  <c r="Z11" i="30" s="1"/>
  <c r="Y23" i="30"/>
  <c r="G40" i="30"/>
  <c r="S24" i="30"/>
  <c r="S40" i="30" s="1"/>
  <c r="V9" i="30"/>
  <c r="Y16" i="30"/>
  <c r="Z16" i="30" s="1"/>
  <c r="V21" i="30"/>
  <c r="Z21" i="30" s="1"/>
  <c r="P40" i="30"/>
  <c r="V26" i="30"/>
  <c r="Z26" i="30" s="1"/>
  <c r="V28" i="30"/>
  <c r="Z28" i="30" s="1"/>
  <c r="V30" i="30"/>
  <c r="Z30" i="30" s="1"/>
  <c r="V32" i="30"/>
  <c r="Z32" i="30" s="1"/>
  <c r="V34" i="30"/>
  <c r="Z34" i="30" s="1"/>
  <c r="V36" i="30"/>
  <c r="Z36" i="30" s="1"/>
  <c r="V38" i="30"/>
  <c r="Z38" i="30" s="1"/>
  <c r="Y9" i="30"/>
  <c r="V14" i="30"/>
  <c r="Y21" i="30"/>
  <c r="S41" i="30"/>
  <c r="S44" i="30"/>
  <c r="S47" i="30"/>
  <c r="V47" i="30" s="1"/>
  <c r="V7" i="30"/>
  <c r="Y14" i="30"/>
  <c r="V19" i="30"/>
  <c r="Z19" i="30" s="1"/>
  <c r="Y7" i="30"/>
  <c r="V12" i="30"/>
  <c r="Z12" i="30" s="1"/>
  <c r="Y19" i="30"/>
  <c r="S25" i="30"/>
  <c r="V25" i="30" s="1"/>
  <c r="Z25" i="30" s="1"/>
  <c r="S27" i="30"/>
  <c r="S29" i="30"/>
  <c r="S31" i="30"/>
  <c r="V31" i="30" s="1"/>
  <c r="Z31" i="30" s="1"/>
  <c r="S33" i="30"/>
  <c r="V33" i="30" s="1"/>
  <c r="Z33" i="30" s="1"/>
  <c r="S35" i="30"/>
  <c r="V35" i="30" s="1"/>
  <c r="Z35" i="30" s="1"/>
  <c r="S37" i="30"/>
  <c r="S39" i="30"/>
  <c r="V5" i="30"/>
  <c r="Z5" i="30" s="1"/>
  <c r="Y12" i="30"/>
  <c r="V17" i="30"/>
  <c r="Z17" i="30" s="1"/>
  <c r="V41" i="30"/>
  <c r="V44" i="30"/>
  <c r="Y10" i="30"/>
  <c r="Z10" i="30" s="1"/>
  <c r="Y22" i="30"/>
  <c r="Z22" i="30" s="1"/>
  <c r="V27" i="30"/>
  <c r="Z27" i="30" s="1"/>
  <c r="V29" i="30"/>
  <c r="Z29" i="30" s="1"/>
  <c r="V37" i="30"/>
  <c r="Z37" i="30" s="1"/>
  <c r="V8" i="30"/>
  <c r="Z8" i="30" s="1"/>
  <c r="V20" i="30"/>
  <c r="Z20" i="30" s="1"/>
  <c r="Z13" i="30"/>
  <c r="S26" i="29"/>
  <c r="S28" i="29"/>
  <c r="S30" i="29"/>
  <c r="S32" i="29"/>
  <c r="S34" i="29"/>
  <c r="S36" i="29"/>
  <c r="S42" i="29"/>
  <c r="S45" i="29"/>
  <c r="S48" i="29"/>
  <c r="P40" i="29"/>
  <c r="S49" i="29"/>
  <c r="G24" i="29"/>
  <c r="F19" i="28"/>
  <c r="R47" i="28"/>
  <c r="J23" i="28"/>
  <c r="T23" i="28"/>
  <c r="H23" i="28"/>
  <c r="D23" i="28"/>
  <c r="L49" i="28"/>
  <c r="G53" i="28"/>
  <c r="H51" i="28"/>
  <c r="L37" i="28"/>
  <c r="T7" i="28"/>
  <c r="T10" i="28"/>
  <c r="F23" i="28"/>
  <c r="N49" i="28"/>
  <c r="J19" i="28"/>
  <c r="T19" i="28"/>
  <c r="H19" i="28"/>
  <c r="D19" i="28"/>
  <c r="G50" i="28"/>
  <c r="H45" i="28"/>
  <c r="P49" i="28"/>
  <c r="Y11" i="28"/>
  <c r="X15" i="28"/>
  <c r="N19" i="28"/>
  <c r="F47" i="28"/>
  <c r="N11" i="28"/>
  <c r="T11" i="28"/>
  <c r="H11" i="28"/>
  <c r="D11" i="28"/>
  <c r="Y13" i="28"/>
  <c r="P19" i="28"/>
  <c r="L23" i="28"/>
  <c r="L33" i="28"/>
  <c r="J49" i="28"/>
  <c r="T49" i="28"/>
  <c r="H49" i="28"/>
  <c r="D49" i="28"/>
  <c r="L29" i="28"/>
  <c r="F11" i="28"/>
  <c r="N12" i="28"/>
  <c r="T12" i="28"/>
  <c r="H12" i="28"/>
  <c r="D12" i="28"/>
  <c r="N13" i="28"/>
  <c r="T13" i="28"/>
  <c r="H13" i="28"/>
  <c r="D13" i="28"/>
  <c r="R19" i="28"/>
  <c r="N23" i="28"/>
  <c r="I50" i="28"/>
  <c r="J43" i="28"/>
  <c r="S50" i="28"/>
  <c r="T45" i="28"/>
  <c r="L19" i="28"/>
  <c r="F12" i="28"/>
  <c r="F13" i="28"/>
  <c r="N14" i="28"/>
  <c r="T14" i="28"/>
  <c r="H14" i="28"/>
  <c r="D14" i="28"/>
  <c r="P23" i="28"/>
  <c r="B42" i="28"/>
  <c r="D42" i="28" s="1"/>
  <c r="B51" i="28"/>
  <c r="D51" i="28" s="1"/>
  <c r="D26" i="28"/>
  <c r="R23" i="28"/>
  <c r="D38" i="28"/>
  <c r="S53" i="28"/>
  <c r="T51" i="28"/>
  <c r="O50" i="28"/>
  <c r="T16" i="28"/>
  <c r="T20" i="28"/>
  <c r="T24" i="28"/>
  <c r="D30" i="28"/>
  <c r="J44" i="28"/>
  <c r="F48" i="28"/>
  <c r="L43" i="28"/>
  <c r="J45" i="28"/>
  <c r="F49" i="28"/>
  <c r="R49" i="28"/>
  <c r="E50" i="28"/>
  <c r="Q50" i="28"/>
  <c r="C52" i="28"/>
  <c r="H52" i="28" s="1"/>
  <c r="C50" i="28"/>
  <c r="L50" i="28" s="1"/>
  <c r="D34" i="28"/>
  <c r="H46" i="28"/>
  <c r="R48" i="28"/>
  <c r="L28" i="28"/>
  <c r="F30" i="28"/>
  <c r="L32" i="28"/>
  <c r="F34" i="28"/>
  <c r="H48" i="28"/>
  <c r="L45" i="28"/>
  <c r="L51" i="28"/>
  <c r="L15" i="28"/>
  <c r="T30" i="28"/>
  <c r="O53" i="28"/>
  <c r="T22" i="28"/>
  <c r="T29" i="28"/>
  <c r="T33" i="28"/>
  <c r="T37" i="28"/>
  <c r="D45" i="28"/>
  <c r="L11" i="28"/>
  <c r="E47" i="27"/>
  <c r="A45" i="26"/>
  <c r="U48" i="31" l="1"/>
  <c r="Q48" i="31"/>
  <c r="B49" i="31"/>
  <c r="B51" i="31" s="1"/>
  <c r="B40" i="31"/>
  <c r="F50" i="28"/>
  <c r="R50" i="28"/>
  <c r="P50" i="28"/>
  <c r="T50" i="28"/>
  <c r="J50" i="28"/>
  <c r="C53" i="28"/>
  <c r="J53" i="28" s="1"/>
  <c r="N51" i="31"/>
  <c r="T49" i="31"/>
  <c r="T40" i="31"/>
  <c r="U24" i="31"/>
  <c r="F48" i="31"/>
  <c r="G40" i="31"/>
  <c r="H40" i="31" s="1"/>
  <c r="G49" i="31"/>
  <c r="H24" i="31"/>
  <c r="I40" i="31"/>
  <c r="J40" i="31" s="1"/>
  <c r="I49" i="31"/>
  <c r="J24" i="31"/>
  <c r="E49" i="31"/>
  <c r="D48" i="31"/>
  <c r="E40" i="31"/>
  <c r="F40" i="31" s="1"/>
  <c r="R40" i="31"/>
  <c r="S24" i="31"/>
  <c r="R49" i="31"/>
  <c r="M49" i="31"/>
  <c r="M40" i="31"/>
  <c r="D24" i="31"/>
  <c r="C40" i="31"/>
  <c r="D40" i="31" s="1"/>
  <c r="C49" i="31"/>
  <c r="P49" i="31"/>
  <c r="Q24" i="31"/>
  <c r="P40" i="31"/>
  <c r="Q40" i="31" s="1"/>
  <c r="J48" i="31"/>
  <c r="O24" i="31"/>
  <c r="O48" i="31"/>
  <c r="Z14" i="30"/>
  <c r="Z9" i="30"/>
  <c r="Z7" i="30"/>
  <c r="G40" i="29"/>
  <c r="S24" i="29"/>
  <c r="S40" i="29" s="1"/>
  <c r="P52" i="28"/>
  <c r="L53" i="28"/>
  <c r="H53" i="28"/>
  <c r="Y15" i="28"/>
  <c r="R53" i="28"/>
  <c r="B52" i="28"/>
  <c r="B53" i="28" s="1"/>
  <c r="D53" i="28" s="1"/>
  <c r="N52" i="28"/>
  <c r="L52" i="28"/>
  <c r="F52" i="28"/>
  <c r="H50" i="28"/>
  <c r="D50" i="28"/>
  <c r="N50" i="28"/>
  <c r="T52" i="28"/>
  <c r="F53" i="28"/>
  <c r="A43" i="26"/>
  <c r="S40" i="31" l="1"/>
  <c r="U40" i="31"/>
  <c r="P53" i="28"/>
  <c r="N53" i="28"/>
  <c r="T53" i="28"/>
  <c r="P51" i="31"/>
  <c r="Q49" i="31"/>
  <c r="H49" i="31"/>
  <c r="G51" i="31"/>
  <c r="H51" i="31" s="1"/>
  <c r="U49" i="31"/>
  <c r="T51" i="31"/>
  <c r="C51" i="31"/>
  <c r="D51" i="31" s="1"/>
  <c r="D49" i="31"/>
  <c r="M51" i="31"/>
  <c r="F49" i="31"/>
  <c r="E51" i="31"/>
  <c r="F51" i="31" s="1"/>
  <c r="J49" i="31"/>
  <c r="I51" i="31"/>
  <c r="J51" i="31" s="1"/>
  <c r="O40" i="31"/>
  <c r="S49" i="31"/>
  <c r="R51" i="31"/>
  <c r="S51" i="31" s="1"/>
  <c r="O49" i="31"/>
  <c r="D52" i="28"/>
  <c r="O51" i="31" l="1"/>
  <c r="U51" i="31"/>
  <c r="Q51" i="31"/>
</calcChain>
</file>

<file path=xl/comments1.xml><?xml version="1.0" encoding="utf-8"?>
<comments xmlns="http://schemas.openxmlformats.org/spreadsheetml/2006/main">
  <authors>
    <author>user</author>
  </authors>
  <commentList>
    <comment ref="A53" authorId="0" shapeId="0">
      <text>
        <r>
          <rPr>
            <sz val="9"/>
            <color indexed="81"/>
            <rFont val="ＭＳ Ｐゴシック"/>
            <family val="3"/>
            <charset val="128"/>
          </rPr>
          <t>バックデータにない</t>
        </r>
      </text>
    </comment>
  </commentList>
</comments>
</file>

<file path=xl/comments2.xml><?xml version="1.0" encoding="utf-8"?>
<comments xmlns="http://schemas.openxmlformats.org/spreadsheetml/2006/main">
  <authors>
    <author>企画部情報システム課</author>
  </authors>
  <commentList>
    <comment ref="A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実態調査06表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<sst xmlns="http://schemas.openxmlformats.org/spreadsheetml/2006/main" count="701" uniqueCount="303">
  <si>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</si>
  <si>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</si>
  <si>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</si>
  <si>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横須賀市</t>
    <rPh sb="0" eb="4">
      <t>ヨコスカシ</t>
    </rPh>
    <phoneticPr fontId="4"/>
  </si>
  <si>
    <t>平塚市</t>
    <rPh sb="0" eb="3">
      <t>ヒラツカシ</t>
    </rPh>
    <phoneticPr fontId="4"/>
  </si>
  <si>
    <t>鎌倉市</t>
    <rPh sb="0" eb="3">
      <t>カマクラシ</t>
    </rPh>
    <phoneticPr fontId="4"/>
  </si>
  <si>
    <t>藤沢市</t>
    <rPh sb="0" eb="3">
      <t>フジサワシ</t>
    </rPh>
    <phoneticPr fontId="4"/>
  </si>
  <si>
    <t>小田原市</t>
    <rPh sb="0" eb="4">
      <t>オダワラシ</t>
    </rPh>
    <phoneticPr fontId="4"/>
  </si>
  <si>
    <t>茅ヶ崎市</t>
    <rPh sb="0" eb="4">
      <t>チガサキシ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</si>
  <si>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</si>
  <si>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</si>
  <si>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秦野市</t>
    <rPh sb="0" eb="3">
      <t>ハタノシ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</si>
  <si>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</si>
  <si>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</si>
  <si>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</si>
  <si>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</si>
  <si>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</si>
  <si>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南足柄市</t>
    <rPh sb="0" eb="1">
      <t>ミナミ</t>
    </rPh>
    <rPh sb="1" eb="3">
      <t>アシガラシ</t>
    </rPh>
    <rPh sb="3" eb="4">
      <t>シ</t>
    </rPh>
    <phoneticPr fontId="4"/>
  </si>
  <si>
    <t>綾瀬市</t>
    <rPh sb="0" eb="2">
      <t>アヤセ</t>
    </rPh>
    <rPh sb="2" eb="3">
      <t>シ</t>
    </rPh>
    <phoneticPr fontId="4"/>
  </si>
  <si>
    <t>葉山町</t>
    <rPh sb="0" eb="3">
      <t>ハヤママチ</t>
    </rPh>
    <phoneticPr fontId="4"/>
  </si>
  <si>
    <t>寒川町</t>
    <rPh sb="0" eb="3">
      <t>サムカワマチ</t>
    </rPh>
    <phoneticPr fontId="4"/>
  </si>
  <si>
    <t>大磯町</t>
    <rPh sb="0" eb="3">
      <t>オオイソマチ</t>
    </rPh>
    <phoneticPr fontId="4"/>
  </si>
  <si>
    <t>二宮町</t>
    <rPh sb="0" eb="2">
      <t>ニノミヤ</t>
    </rPh>
    <rPh sb="2" eb="3">
      <t>マチ</t>
    </rPh>
    <phoneticPr fontId="4"/>
  </si>
  <si>
    <t>中井町</t>
    <rPh sb="0" eb="3">
      <t>ナカイマチ</t>
    </rPh>
    <phoneticPr fontId="4"/>
  </si>
  <si>
    <t>大井町</t>
    <rPh sb="0" eb="3">
      <t>オオイマチ</t>
    </rPh>
    <phoneticPr fontId="4"/>
  </si>
  <si>
    <t>松田町</t>
    <rPh sb="0" eb="3">
      <t>マツダマチ</t>
    </rPh>
    <phoneticPr fontId="4"/>
  </si>
  <si>
    <t>山北町</t>
    <rPh sb="0" eb="3">
      <t>ヤマキタマチ</t>
    </rPh>
    <phoneticPr fontId="4"/>
  </si>
  <si>
    <t>開成町</t>
    <rPh sb="0" eb="3">
      <t>カイセイマチ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</si>
  <si>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</si>
  <si>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</si>
  <si>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</si>
  <si>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</si>
  <si>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</si>
  <si>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郡部小計</t>
    <rPh sb="0" eb="1">
      <t>グン</t>
    </rPh>
    <rPh sb="1" eb="2">
      <t>ブ</t>
    </rPh>
    <rPh sb="2" eb="4">
      <t>ショウケイ</t>
    </rPh>
    <phoneticPr fontId="4"/>
  </si>
  <si>
    <t>川崎市</t>
  </si>
  <si>
    <t>横須賀市</t>
  </si>
  <si>
    <t>平塚市</t>
  </si>
  <si>
    <t>鎌倉市</t>
  </si>
  <si>
    <t>小田原市</t>
  </si>
  <si>
    <t>茅ヶ崎市</t>
  </si>
  <si>
    <t>逗子市</t>
  </si>
  <si>
    <t>葉山町</t>
  </si>
  <si>
    <t>二宮町</t>
  </si>
  <si>
    <t>開成町</t>
  </si>
  <si>
    <t>箱根町</t>
  </si>
  <si>
    <t>真鶴町</t>
  </si>
  <si>
    <t>一部事務組合名</t>
    <rPh sb="0" eb="2">
      <t>イチブ</t>
    </rPh>
    <rPh sb="2" eb="4">
      <t>ジム</t>
    </rPh>
    <rPh sb="4" eb="6">
      <t>クミアイ</t>
    </rPh>
    <rPh sb="6" eb="7">
      <t>メイ</t>
    </rPh>
    <phoneticPr fontId="4"/>
  </si>
  <si>
    <t>-</t>
    <phoneticPr fontId="4"/>
  </si>
  <si>
    <t>-</t>
  </si>
  <si>
    <t>計</t>
    <rPh sb="0" eb="1">
      <t>ケイ</t>
    </rPh>
    <phoneticPr fontId="4"/>
  </si>
  <si>
    <t>綾瀬市</t>
    <rPh sb="0" eb="3">
      <t>アヤセシ</t>
    </rPh>
    <phoneticPr fontId="4"/>
  </si>
  <si>
    <t>県合計</t>
    <rPh sb="0" eb="1">
      <t>ケン</t>
    </rPh>
    <rPh sb="1" eb="3">
      <t>ゴウケイ</t>
    </rPh>
    <phoneticPr fontId="4"/>
  </si>
  <si>
    <t>－</t>
    <phoneticPr fontId="4"/>
  </si>
  <si>
    <t>市  町  村  名</t>
    <rPh sb="0" eb="7">
      <t>シチョウソン</t>
    </rPh>
    <rPh sb="9" eb="10">
      <t>メイ</t>
    </rPh>
    <phoneticPr fontId="4"/>
  </si>
  <si>
    <t>厚木市</t>
    <rPh sb="0" eb="2">
      <t>アツギ</t>
    </rPh>
    <rPh sb="2" eb="3">
      <t>シ</t>
    </rPh>
    <phoneticPr fontId="4"/>
  </si>
  <si>
    <t>１　市町村及び一部事務組合</t>
    <rPh sb="2" eb="5">
      <t>シチョウソン</t>
    </rPh>
    <rPh sb="5" eb="6">
      <t>オヨ</t>
    </rPh>
    <rPh sb="7" eb="9">
      <t>イチブ</t>
    </rPh>
    <rPh sb="9" eb="11">
      <t>ジム</t>
    </rPh>
    <rPh sb="11" eb="13">
      <t>クミアイ</t>
    </rPh>
    <phoneticPr fontId="4"/>
  </si>
  <si>
    <t xml:space="preserve">表Ⅱ－１  行政区域面積・人口・世帯数一覧表   </t>
    <rPh sb="0" eb="1">
      <t>ヒョウ</t>
    </rPh>
    <rPh sb="6" eb="8">
      <t>ギョウセイ</t>
    </rPh>
    <rPh sb="8" eb="10">
      <t>クイキ</t>
    </rPh>
    <rPh sb="10" eb="12">
      <t>メンセキ</t>
    </rPh>
    <rPh sb="13" eb="15">
      <t>ジンコウ</t>
    </rPh>
    <rPh sb="16" eb="19">
      <t>セタイスウ</t>
    </rPh>
    <rPh sb="19" eb="22">
      <t>イチランヒョウ</t>
    </rPh>
    <phoneticPr fontId="4"/>
  </si>
  <si>
    <t>面       積                 （ ｋ㎡）</t>
    <rPh sb="0" eb="9">
      <t>メンセキ</t>
    </rPh>
    <phoneticPr fontId="4"/>
  </si>
  <si>
    <t>人           口          (人）</t>
    <rPh sb="0" eb="13">
      <t>ジンコウ</t>
    </rPh>
    <rPh sb="24" eb="25">
      <t>ニン</t>
    </rPh>
    <phoneticPr fontId="4"/>
  </si>
  <si>
    <t>世   帯   数
（世帯）</t>
    <rPh sb="0" eb="9">
      <t>セタイスウ</t>
    </rPh>
    <rPh sb="11" eb="13">
      <t>セタイ</t>
    </rPh>
    <phoneticPr fontId="4"/>
  </si>
  <si>
    <t>市町村コード番号</t>
    <rPh sb="0" eb="1">
      <t>シ</t>
    </rPh>
    <rPh sb="1" eb="2">
      <t>チョウ</t>
    </rPh>
    <rPh sb="2" eb="3">
      <t>ソン</t>
    </rPh>
    <rPh sb="6" eb="8">
      <t>バンゴウ</t>
    </rPh>
    <phoneticPr fontId="4"/>
  </si>
  <si>
    <t>14100</t>
  </si>
  <si>
    <t>参考シート</t>
    <rPh sb="0" eb="2">
      <t>サンコウ</t>
    </rPh>
    <phoneticPr fontId="4"/>
  </si>
  <si>
    <t>14130</t>
  </si>
  <si>
    <t>14150</t>
  </si>
  <si>
    <t>14201</t>
  </si>
  <si>
    <t>14203</t>
  </si>
  <si>
    <t>14204</t>
  </si>
  <si>
    <t>14205</t>
  </si>
  <si>
    <t>14206</t>
  </si>
  <si>
    <t>14207</t>
  </si>
  <si>
    <t>14208</t>
    <phoneticPr fontId="4"/>
  </si>
  <si>
    <t>14210</t>
  </si>
  <si>
    <t>14211</t>
  </si>
  <si>
    <t>14212</t>
  </si>
  <si>
    <t>14213</t>
  </si>
  <si>
    <t>14214</t>
  </si>
  <si>
    <t>14215</t>
  </si>
  <si>
    <t>14217</t>
  </si>
  <si>
    <t>14218</t>
  </si>
  <si>
    <t>市  部  小  計</t>
    <rPh sb="0" eb="4">
      <t>シブ</t>
    </rPh>
    <rPh sb="6" eb="10">
      <t>ショウケイ</t>
    </rPh>
    <phoneticPr fontId="4"/>
  </si>
  <si>
    <t>14301</t>
  </si>
  <si>
    <t>14321</t>
  </si>
  <si>
    <t>14341</t>
  </si>
  <si>
    <t>14342</t>
  </si>
  <si>
    <t>14361</t>
  </si>
  <si>
    <t>14362</t>
  </si>
  <si>
    <t>14363</t>
  </si>
  <si>
    <t>14364</t>
  </si>
  <si>
    <t>14366</t>
  </si>
  <si>
    <t>14382</t>
  </si>
  <si>
    <t>14383</t>
  </si>
  <si>
    <t>14401</t>
  </si>
  <si>
    <t>郡  部   小  計</t>
    <rPh sb="0" eb="4">
      <t>グンブ</t>
    </rPh>
    <rPh sb="7" eb="11">
      <t>ショウケイ</t>
    </rPh>
    <phoneticPr fontId="4"/>
  </si>
  <si>
    <t>県     合     計</t>
    <rPh sb="0" eb="1">
      <t>ケン</t>
    </rPh>
    <rPh sb="6" eb="13">
      <t>ゴウケイ</t>
    </rPh>
    <phoneticPr fontId="4"/>
  </si>
  <si>
    <r>
      <t xml:space="preserve">      </t>
    </r>
    <r>
      <rPr>
        <sz val="8"/>
        <color theme="0"/>
        <rFont val="ＭＳ 明朝"/>
        <family val="1"/>
        <charset val="128"/>
      </rPr>
      <t>３.</t>
    </r>
    <r>
      <rPr>
        <sz val="8"/>
        <rFont val="ＭＳ 明朝"/>
        <family val="1"/>
        <charset val="128"/>
      </rPr>
      <t>境界未定の区域があるため、面積は参考値を掲載した。</t>
    </r>
    <phoneticPr fontId="4"/>
  </si>
  <si>
    <t>表Ⅱ－２  一般廃棄物処理関係一部事務組合一覧表</t>
    <phoneticPr fontId="4"/>
  </si>
  <si>
    <t xml:space="preserve">一 部 事 務 組 合 名              【 所        在        地 】    （ 設  立  年  月  日  ）   [事務組合コード番号]          </t>
    <rPh sb="0" eb="3">
      <t>イチブ</t>
    </rPh>
    <rPh sb="4" eb="7">
      <t>ジム</t>
    </rPh>
    <rPh sb="8" eb="11">
      <t>クミアイ</t>
    </rPh>
    <rPh sb="12" eb="13">
      <t>メイ</t>
    </rPh>
    <rPh sb="29" eb="48">
      <t>ショザイチ</t>
    </rPh>
    <rPh sb="56" eb="60">
      <t>セツリツ</t>
    </rPh>
    <rPh sb="62" eb="63">
      <t>ネン</t>
    </rPh>
    <rPh sb="65" eb="69">
      <t>ガッピ</t>
    </rPh>
    <rPh sb="76" eb="78">
      <t>ジム</t>
    </rPh>
    <rPh sb="78" eb="80">
      <t>クミアイ</t>
    </rPh>
    <rPh sb="83" eb="85">
      <t>バンゴウ</t>
    </rPh>
    <phoneticPr fontId="4"/>
  </si>
  <si>
    <t>構成市町の概要</t>
    <rPh sb="0" eb="2">
      <t>コウセイ</t>
    </rPh>
    <rPh sb="2" eb="3">
      <t>シ</t>
    </rPh>
    <rPh sb="3" eb="4">
      <t>マチ</t>
    </rPh>
    <rPh sb="5" eb="7">
      <t>ガイヨウ</t>
    </rPh>
    <phoneticPr fontId="4"/>
  </si>
  <si>
    <t>事　　　務　　　内　　　容</t>
    <rPh sb="0" eb="1">
      <t>コト</t>
    </rPh>
    <rPh sb="4" eb="5">
      <t>ツトム</t>
    </rPh>
    <rPh sb="8" eb="9">
      <t>ウチ</t>
    </rPh>
    <rPh sb="12" eb="13">
      <t>カタチ</t>
    </rPh>
    <phoneticPr fontId="4"/>
  </si>
  <si>
    <t>構　　成</t>
    <rPh sb="0" eb="1">
      <t>カマエ</t>
    </rPh>
    <rPh sb="3" eb="4">
      <t>シゲル</t>
    </rPh>
    <phoneticPr fontId="4"/>
  </si>
  <si>
    <t>面　　積</t>
    <rPh sb="0" eb="1">
      <t>メン</t>
    </rPh>
    <rPh sb="3" eb="4">
      <t>セキ</t>
    </rPh>
    <phoneticPr fontId="4"/>
  </si>
  <si>
    <t>人　　口</t>
    <rPh sb="0" eb="1">
      <t>ヒト</t>
    </rPh>
    <rPh sb="3" eb="4">
      <t>クチ</t>
    </rPh>
    <phoneticPr fontId="4"/>
  </si>
  <si>
    <t>世　帯　数</t>
    <rPh sb="0" eb="1">
      <t>ヨ</t>
    </rPh>
    <rPh sb="2" eb="3">
      <t>オビ</t>
    </rPh>
    <rPh sb="4" eb="5">
      <t>スウ</t>
    </rPh>
    <phoneticPr fontId="4"/>
  </si>
  <si>
    <t>市町村名</t>
    <rPh sb="0" eb="2">
      <t>シチョウ</t>
    </rPh>
    <rPh sb="2" eb="3">
      <t>ムラ</t>
    </rPh>
    <rPh sb="3" eb="4">
      <t>メイ</t>
    </rPh>
    <phoneticPr fontId="4"/>
  </si>
  <si>
    <t>（k㎡）</t>
    <phoneticPr fontId="4"/>
  </si>
  <si>
    <t>（人）</t>
    <rPh sb="1" eb="2">
      <t>ニン</t>
    </rPh>
    <phoneticPr fontId="4"/>
  </si>
  <si>
    <t>（世帯）</t>
    <rPh sb="1" eb="3">
      <t>セタイ</t>
    </rPh>
    <phoneticPr fontId="4"/>
  </si>
  <si>
    <t>秦野市伊勢原市</t>
    <rPh sb="0" eb="2">
      <t>ハタノシ</t>
    </rPh>
    <rPh sb="2" eb="3">
      <t>シ</t>
    </rPh>
    <rPh sb="3" eb="7">
      <t>イセハラシ</t>
    </rPh>
    <phoneticPr fontId="4"/>
  </si>
  <si>
    <t>秦野市</t>
    <rPh sb="0" eb="2">
      <t>ハタノシ</t>
    </rPh>
    <rPh sb="2" eb="3">
      <t>シ</t>
    </rPh>
    <phoneticPr fontId="4"/>
  </si>
  <si>
    <t>（１）ごみの中間処理、最終処分、施設建設</t>
    <rPh sb="6" eb="8">
      <t>チュウカン</t>
    </rPh>
    <rPh sb="8" eb="10">
      <t>ショリ</t>
    </rPh>
    <rPh sb="11" eb="15">
      <t>サイシュウショブン</t>
    </rPh>
    <rPh sb="16" eb="18">
      <t>シセツ</t>
    </rPh>
    <rPh sb="18" eb="20">
      <t>ケンセツ</t>
    </rPh>
    <phoneticPr fontId="4"/>
  </si>
  <si>
    <t>環境衛生組合</t>
    <rPh sb="0" eb="2">
      <t>カンキョウ</t>
    </rPh>
    <rPh sb="2" eb="4">
      <t>エイセイ</t>
    </rPh>
    <rPh sb="4" eb="6">
      <t>クミアイ</t>
    </rPh>
    <phoneticPr fontId="4"/>
  </si>
  <si>
    <t xml:space="preserve">      の計画・施工、資源化、残渣処理</t>
    <rPh sb="7" eb="9">
      <t>ケイカク</t>
    </rPh>
    <rPh sb="10" eb="12">
      <t>セコウ</t>
    </rPh>
    <rPh sb="13" eb="16">
      <t>シゲンカ</t>
    </rPh>
    <rPh sb="17" eb="19">
      <t>ザンサ</t>
    </rPh>
    <rPh sb="19" eb="21">
      <t>ショリ</t>
    </rPh>
    <phoneticPr fontId="4"/>
  </si>
  <si>
    <t>（２）火葬場</t>
    <rPh sb="3" eb="6">
      <t>カソウバ</t>
    </rPh>
    <phoneticPr fontId="4"/>
  </si>
  <si>
    <t>【秦野市曽屋4624】</t>
    <rPh sb="1" eb="3">
      <t>ハタノシ</t>
    </rPh>
    <rPh sb="3" eb="4">
      <t>シ</t>
    </rPh>
    <rPh sb="4" eb="6">
      <t>ソヤ</t>
    </rPh>
    <phoneticPr fontId="4"/>
  </si>
  <si>
    <t>（昭和36年5月20日）</t>
    <rPh sb="1" eb="3">
      <t>ショウワ</t>
    </rPh>
    <rPh sb="5" eb="6">
      <t>ネン</t>
    </rPh>
    <rPh sb="7" eb="8">
      <t>ガツ</t>
    </rPh>
    <rPh sb="10" eb="11">
      <t>ヒ</t>
    </rPh>
    <phoneticPr fontId="4"/>
  </si>
  <si>
    <t>※　し尿処理については、平成21年９月を</t>
    <rPh sb="3" eb="4">
      <t>ニョウ</t>
    </rPh>
    <rPh sb="4" eb="6">
      <t>ショリ</t>
    </rPh>
    <rPh sb="12" eb="14">
      <t>ヘイセイ</t>
    </rPh>
    <rPh sb="16" eb="17">
      <t>ネン</t>
    </rPh>
    <rPh sb="18" eb="19">
      <t>ガツ</t>
    </rPh>
    <phoneticPr fontId="4"/>
  </si>
  <si>
    <t>〔14815〕</t>
    <phoneticPr fontId="4"/>
  </si>
  <si>
    <t>　　をもって事務外となった。</t>
    <rPh sb="6" eb="8">
      <t>ジム</t>
    </rPh>
    <rPh sb="8" eb="9">
      <t>ガイ</t>
    </rPh>
    <phoneticPr fontId="4"/>
  </si>
  <si>
    <t>高座清掃施設組合</t>
    <phoneticPr fontId="4"/>
  </si>
  <si>
    <t>（１）ごみの中間処理、最終処分、施設建設</t>
    <phoneticPr fontId="4"/>
  </si>
  <si>
    <t xml:space="preserve">      の計画・施工、資源化、残渣処理</t>
    <phoneticPr fontId="4"/>
  </si>
  <si>
    <t>【海老名市本郷 １】</t>
    <rPh sb="1" eb="5">
      <t>エビナシ</t>
    </rPh>
    <rPh sb="5" eb="7">
      <t>ホンゴウ</t>
    </rPh>
    <phoneticPr fontId="4"/>
  </si>
  <si>
    <t>（２）し尿の中間処理、残渣の処分、施設建</t>
    <phoneticPr fontId="4"/>
  </si>
  <si>
    <t xml:space="preserve">      設の計画・施工</t>
    <phoneticPr fontId="4"/>
  </si>
  <si>
    <t>（昭和38年12月28日）</t>
    <phoneticPr fontId="4"/>
  </si>
  <si>
    <t>（３）老人福祉、室内温水ﾌﾟｰﾙ</t>
    <phoneticPr fontId="4"/>
  </si>
  <si>
    <t>（４）都市公園の設置・管理運営</t>
    <rPh sb="3" eb="5">
      <t>トシ</t>
    </rPh>
    <rPh sb="5" eb="7">
      <t>コウエン</t>
    </rPh>
    <rPh sb="8" eb="10">
      <t>セッチ</t>
    </rPh>
    <rPh sb="11" eb="13">
      <t>カンリ</t>
    </rPh>
    <rPh sb="13" eb="15">
      <t>ウンエイ</t>
    </rPh>
    <phoneticPr fontId="4"/>
  </si>
  <si>
    <t>〔14818〕</t>
    <phoneticPr fontId="4"/>
  </si>
  <si>
    <t>南足柄市</t>
    <rPh sb="0" eb="3">
      <t>ミナミアシガラ</t>
    </rPh>
    <rPh sb="3" eb="4">
      <t>シ</t>
    </rPh>
    <phoneticPr fontId="4"/>
  </si>
  <si>
    <t>（１）し尿の中間処理、残渣の処分、施設建</t>
    <phoneticPr fontId="4"/>
  </si>
  <si>
    <t>（２）休日急患診療所</t>
    <phoneticPr fontId="4"/>
  </si>
  <si>
    <t>足柄上衛生組合</t>
    <rPh sb="0" eb="2">
      <t>アシガラ</t>
    </rPh>
    <rPh sb="2" eb="3">
      <t>ウエ</t>
    </rPh>
    <rPh sb="3" eb="5">
      <t>エイセイ</t>
    </rPh>
    <rPh sb="5" eb="7">
      <t>クミアイ</t>
    </rPh>
    <phoneticPr fontId="4"/>
  </si>
  <si>
    <t>【南足柄市班目1547】</t>
    <rPh sb="1" eb="2">
      <t>ミナミ</t>
    </rPh>
    <rPh sb="2" eb="4">
      <t>アシガラシ</t>
    </rPh>
    <rPh sb="4" eb="5">
      <t>シ</t>
    </rPh>
    <rPh sb="5" eb="6">
      <t>ハン</t>
    </rPh>
    <rPh sb="6" eb="7">
      <t>メ</t>
    </rPh>
    <phoneticPr fontId="4"/>
  </si>
  <si>
    <t>（昭和39年9月17日）</t>
    <phoneticPr fontId="4"/>
  </si>
  <si>
    <t>〔14819〕</t>
    <phoneticPr fontId="4"/>
  </si>
  <si>
    <t>湯河原町真鶴町</t>
    <rPh sb="0" eb="4">
      <t>ユガワラマチ</t>
    </rPh>
    <rPh sb="4" eb="6">
      <t>マナヅル</t>
    </rPh>
    <rPh sb="6" eb="7">
      <t>マチ</t>
    </rPh>
    <phoneticPr fontId="4"/>
  </si>
  <si>
    <t xml:space="preserve">      ごみの中間処理、最終処分、施設建設</t>
    <phoneticPr fontId="4"/>
  </si>
  <si>
    <t>衛生組合</t>
    <rPh sb="0" eb="2">
      <t>エイセイ</t>
    </rPh>
    <rPh sb="2" eb="4">
      <t>クミアイ</t>
    </rPh>
    <phoneticPr fontId="4"/>
  </si>
  <si>
    <t xml:space="preserve">      の計画・施工、資源化</t>
    <phoneticPr fontId="4"/>
  </si>
  <si>
    <t>【湯河原町吉浜2021-95】</t>
    <rPh sb="1" eb="5">
      <t>ユガワラマチ</t>
    </rPh>
    <rPh sb="5" eb="7">
      <t>ヨシハマ</t>
    </rPh>
    <phoneticPr fontId="4"/>
  </si>
  <si>
    <t>（昭和52年2月1日）</t>
    <rPh sb="1" eb="3">
      <t>ショウワ</t>
    </rPh>
    <rPh sb="5" eb="6">
      <t>ネン</t>
    </rPh>
    <rPh sb="7" eb="8">
      <t>ガツ</t>
    </rPh>
    <rPh sb="9" eb="10">
      <t>ヒ</t>
    </rPh>
    <phoneticPr fontId="4"/>
  </si>
  <si>
    <t>〔14827〕</t>
    <phoneticPr fontId="4"/>
  </si>
  <si>
    <t>足柄東部清掃組合</t>
    <rPh sb="0" eb="2">
      <t>アシガラ</t>
    </rPh>
    <rPh sb="2" eb="4">
      <t>トウブ</t>
    </rPh>
    <rPh sb="4" eb="6">
      <t>セイソウ</t>
    </rPh>
    <rPh sb="6" eb="8">
      <t>クミアイ</t>
    </rPh>
    <phoneticPr fontId="4"/>
  </si>
  <si>
    <t>【大井町柳540】</t>
    <rPh sb="1" eb="4">
      <t>オオイマチ</t>
    </rPh>
    <rPh sb="4" eb="5">
      <t>アオヤナギ</t>
    </rPh>
    <phoneticPr fontId="4"/>
  </si>
  <si>
    <t>（昭和57年2月1日）</t>
    <rPh sb="1" eb="3">
      <t>ショウワ</t>
    </rPh>
    <rPh sb="5" eb="6">
      <t>ネン</t>
    </rPh>
    <rPh sb="7" eb="8">
      <t>ガツ</t>
    </rPh>
    <rPh sb="9" eb="10">
      <t>ヒ</t>
    </rPh>
    <phoneticPr fontId="4"/>
  </si>
  <si>
    <t>〔14829〕</t>
    <phoneticPr fontId="4"/>
  </si>
  <si>
    <t xml:space="preserve">       ごみの中間処理、資源化、残渣処理</t>
    <phoneticPr fontId="4"/>
  </si>
  <si>
    <t>足柄西部清掃組合</t>
    <rPh sb="0" eb="2">
      <t>アシガラ</t>
    </rPh>
    <rPh sb="2" eb="4">
      <t>セイブ</t>
    </rPh>
    <rPh sb="4" eb="6">
      <t>セイソウ</t>
    </rPh>
    <rPh sb="6" eb="8">
      <t>クミアイ</t>
    </rPh>
    <phoneticPr fontId="4"/>
  </si>
  <si>
    <t>【山北町山北3680】</t>
    <rPh sb="1" eb="4">
      <t>ヤマキタマチ</t>
    </rPh>
    <rPh sb="4" eb="5">
      <t>ヤマ</t>
    </rPh>
    <rPh sb="5" eb="6">
      <t>キタ</t>
    </rPh>
    <phoneticPr fontId="4"/>
  </si>
  <si>
    <t>（平成3年4月1日）</t>
    <rPh sb="1" eb="3">
      <t>ヘイセイ</t>
    </rPh>
    <rPh sb="4" eb="5">
      <t>ネン</t>
    </rPh>
    <rPh sb="6" eb="7">
      <t>ガツ</t>
    </rPh>
    <rPh sb="8" eb="9">
      <t>ヒ</t>
    </rPh>
    <phoneticPr fontId="4"/>
  </si>
  <si>
    <t>〔14837〕</t>
    <phoneticPr fontId="4"/>
  </si>
  <si>
    <t xml:space="preserve">      ごみの一般廃棄物処理施設設置</t>
    <rPh sb="9" eb="14">
      <t>イッパンハイキブツ</t>
    </rPh>
    <rPh sb="14" eb="16">
      <t>ショリ</t>
    </rPh>
    <rPh sb="16" eb="18">
      <t>シセツ</t>
    </rPh>
    <rPh sb="18" eb="20">
      <t>セッチ</t>
    </rPh>
    <phoneticPr fontId="4"/>
  </si>
  <si>
    <t>厚木愛甲環境施設組合</t>
  </si>
  <si>
    <t>愛川町</t>
    <rPh sb="0" eb="2">
      <t>アイカワ</t>
    </rPh>
    <rPh sb="2" eb="3">
      <t>マチ</t>
    </rPh>
    <phoneticPr fontId="4"/>
  </si>
  <si>
    <t>【厚木市栄町1-16-15】</t>
    <rPh sb="1" eb="4">
      <t>アツギシ</t>
    </rPh>
    <rPh sb="4" eb="5">
      <t>サカエ</t>
    </rPh>
    <rPh sb="5" eb="6">
      <t>マチ</t>
    </rPh>
    <phoneticPr fontId="4"/>
  </si>
  <si>
    <t>（平成16年4月1日）</t>
  </si>
  <si>
    <t>〔14840〕</t>
    <phoneticPr fontId="4"/>
  </si>
  <si>
    <t>図Ⅱ－１　　一般廃棄物処理関係一部事務組合区域図</t>
    <phoneticPr fontId="13"/>
  </si>
  <si>
    <t>大磯町</t>
    <phoneticPr fontId="13"/>
  </si>
  <si>
    <t>秦野市伊勢原市環境衛生組合</t>
    <phoneticPr fontId="13"/>
  </si>
  <si>
    <t>高座清掃施設組合</t>
    <phoneticPr fontId="13"/>
  </si>
  <si>
    <t>足柄上衛生組合</t>
    <phoneticPr fontId="13"/>
  </si>
  <si>
    <t>湯河原町真鶴町衛生組合</t>
    <phoneticPr fontId="13"/>
  </si>
  <si>
    <t>　 三</t>
  </si>
  <si>
    <t>足柄東部清掃組合</t>
    <phoneticPr fontId="13"/>
  </si>
  <si>
    <t>　 浦</t>
  </si>
  <si>
    <t>　 市</t>
  </si>
  <si>
    <t>足柄西部清掃組合</t>
    <phoneticPr fontId="13"/>
  </si>
  <si>
    <t>厚木愛甲環境施設組合</t>
    <rPh sb="0" eb="2">
      <t>アツギ</t>
    </rPh>
    <rPh sb="2" eb="4">
      <t>アイコウ</t>
    </rPh>
    <rPh sb="4" eb="6">
      <t>カンキョウ</t>
    </rPh>
    <rPh sb="6" eb="8">
      <t>シセツ</t>
    </rPh>
    <phoneticPr fontId="13"/>
  </si>
  <si>
    <t xml:space="preserve">２  一 般 廃 棄 物 処 理 事 業 経 費 </t>
    <rPh sb="3" eb="12">
      <t>イッパンハイキブツ</t>
    </rPh>
    <rPh sb="13" eb="16">
      <t>ショリ</t>
    </rPh>
    <rPh sb="17" eb="20">
      <t>ジギョウ</t>
    </rPh>
    <rPh sb="21" eb="24">
      <t>ケイヒ</t>
    </rPh>
    <phoneticPr fontId="4"/>
  </si>
  <si>
    <t>表Ⅱ－３  一般廃棄物処理事業経費決算額総括表</t>
    <rPh sb="0" eb="1">
      <t>ヒョウ</t>
    </rPh>
    <rPh sb="6" eb="11">
      <t>イッパンハイキブツ</t>
    </rPh>
    <rPh sb="11" eb="13">
      <t>ショリ</t>
    </rPh>
    <rPh sb="13" eb="15">
      <t>ジギョウ</t>
    </rPh>
    <rPh sb="15" eb="17">
      <t>ケイヒ</t>
    </rPh>
    <rPh sb="17" eb="19">
      <t>ケッサン</t>
    </rPh>
    <rPh sb="19" eb="20">
      <t>ガク</t>
    </rPh>
    <rPh sb="20" eb="22">
      <t>ソウカツ</t>
    </rPh>
    <rPh sb="22" eb="23">
      <t>ヒョウ</t>
    </rPh>
    <phoneticPr fontId="4"/>
  </si>
  <si>
    <t>（ 単 位 ： 千 円 ／ 年）</t>
    <rPh sb="2" eb="5">
      <t>タンイ</t>
    </rPh>
    <rPh sb="8" eb="11">
      <t>センエン</t>
    </rPh>
    <rPh sb="14" eb="15">
      <t>ネン</t>
    </rPh>
    <phoneticPr fontId="4"/>
  </si>
  <si>
    <t>市    町    村   ・   一部事務組合名</t>
    <rPh sb="0" eb="11">
      <t>シチョウソン</t>
    </rPh>
    <rPh sb="18" eb="20">
      <t>イチブ</t>
    </rPh>
    <rPh sb="20" eb="22">
      <t>ジム</t>
    </rPh>
    <rPh sb="22" eb="24">
      <t>クミアイ</t>
    </rPh>
    <rPh sb="24" eb="25">
      <t>メイ</t>
    </rPh>
    <phoneticPr fontId="4"/>
  </si>
  <si>
    <t xml:space="preserve">一   般   会   計  総   決   算   額         </t>
    <rPh sb="0" eb="13">
      <t>イッパンカイケイ</t>
    </rPh>
    <rPh sb="15" eb="16">
      <t>ソウ</t>
    </rPh>
    <rPh sb="19" eb="24">
      <t>ケッサン</t>
    </rPh>
    <rPh sb="27" eb="28">
      <t>ガク</t>
    </rPh>
    <phoneticPr fontId="4"/>
  </si>
  <si>
    <t>一般廃棄物      処 理 事 業      経        費</t>
    <rPh sb="0" eb="1">
      <t>イチ</t>
    </rPh>
    <rPh sb="1" eb="2">
      <t>バン</t>
    </rPh>
    <rPh sb="2" eb="5">
      <t>ハイキブツ</t>
    </rPh>
    <rPh sb="11" eb="14">
      <t>ショリ</t>
    </rPh>
    <rPh sb="15" eb="18">
      <t>ジギョウ</t>
    </rPh>
    <rPh sb="24" eb="25">
      <t>キョウ</t>
    </rPh>
    <rPh sb="33" eb="34">
      <t>ヒ</t>
    </rPh>
    <phoneticPr fontId="4"/>
  </si>
  <si>
    <t>ごみ処理経費</t>
    <rPh sb="2" eb="3">
      <t>トコロ</t>
    </rPh>
    <rPh sb="3" eb="4">
      <t>リ</t>
    </rPh>
    <rPh sb="4" eb="6">
      <t>ケイヒ</t>
    </rPh>
    <phoneticPr fontId="4"/>
  </si>
  <si>
    <t>し尿処理経費</t>
    <rPh sb="1" eb="2">
      <t>ニョウ</t>
    </rPh>
    <phoneticPr fontId="4"/>
  </si>
  <si>
    <t>比率</t>
    <rPh sb="0" eb="2">
      <t>ヒリツ</t>
    </rPh>
    <phoneticPr fontId="4"/>
  </si>
  <si>
    <t>建  設  ・</t>
    <rPh sb="0" eb="4">
      <t>ケンセツ</t>
    </rPh>
    <phoneticPr fontId="4"/>
  </si>
  <si>
    <t>処理及び</t>
    <rPh sb="0" eb="2">
      <t>ショリ</t>
    </rPh>
    <rPh sb="2" eb="3">
      <t>オヨ</t>
    </rPh>
    <phoneticPr fontId="4"/>
  </si>
  <si>
    <t>そ  の  他</t>
    <rPh sb="0" eb="7">
      <t>ソノタ</t>
    </rPh>
    <phoneticPr fontId="4"/>
  </si>
  <si>
    <t>総    額</t>
    <rPh sb="0" eb="6">
      <t>ソウガク</t>
    </rPh>
    <phoneticPr fontId="4"/>
  </si>
  <si>
    <t>(注） １.一般廃棄物処理事業経費には、起債償還額</t>
    <rPh sb="1" eb="2">
      <t>チュウ</t>
    </rPh>
    <rPh sb="6" eb="11">
      <t>イッパンハイキブツ</t>
    </rPh>
    <rPh sb="11" eb="13">
      <t>ショリ</t>
    </rPh>
    <rPh sb="13" eb="15">
      <t>ジギョウ</t>
    </rPh>
    <rPh sb="15" eb="17">
      <t>ケイヒ</t>
    </rPh>
    <rPh sb="20" eb="22">
      <t>キサイ</t>
    </rPh>
    <rPh sb="22" eb="24">
      <t>ショウカン</t>
    </rPh>
    <rPh sb="24" eb="25">
      <t>ガク</t>
    </rPh>
    <phoneticPr fontId="4"/>
  </si>
  <si>
    <t>(%)</t>
    <phoneticPr fontId="4"/>
  </si>
  <si>
    <t xml:space="preserve"> 改  良  費</t>
    <rPh sb="1" eb="5">
      <t>カイリョウ</t>
    </rPh>
    <rPh sb="7" eb="8">
      <t>ヒ</t>
    </rPh>
    <phoneticPr fontId="4"/>
  </si>
  <si>
    <t>率(%)</t>
    <rPh sb="0" eb="1">
      <t>リツ</t>
    </rPh>
    <phoneticPr fontId="4"/>
  </si>
  <si>
    <t>維持管理費</t>
    <rPh sb="0" eb="4">
      <t>イジカンリ</t>
    </rPh>
    <rPh sb="4" eb="5">
      <t>ヒ</t>
    </rPh>
    <phoneticPr fontId="4"/>
  </si>
  <si>
    <t>　　   を含まない。</t>
    <rPh sb="6" eb="7">
      <t>フク</t>
    </rPh>
    <phoneticPr fontId="4"/>
  </si>
  <si>
    <t>ごみ</t>
    <phoneticPr fontId="4"/>
  </si>
  <si>
    <t>し尿</t>
    <rPh sb="1" eb="2">
      <t>ニョウ</t>
    </rPh>
    <phoneticPr fontId="4"/>
  </si>
  <si>
    <t xml:space="preserve">     ( 参 考 )</t>
    <rPh sb="7" eb="10">
      <t>サンコウ</t>
    </rPh>
    <phoneticPr fontId="4"/>
  </si>
  <si>
    <t xml:space="preserve">            市町村の組合分担金集計表       （千円)</t>
    <rPh sb="12" eb="15">
      <t>シチョウソン</t>
    </rPh>
    <rPh sb="16" eb="18">
      <t>クミアイ</t>
    </rPh>
    <rPh sb="18" eb="21">
      <t>ブンタンキン</t>
    </rPh>
    <rPh sb="21" eb="24">
      <t>シュウケイヒョウ</t>
    </rPh>
    <rPh sb="32" eb="34">
      <t>センエン</t>
    </rPh>
    <phoneticPr fontId="4"/>
  </si>
  <si>
    <t>項  目</t>
    <rPh sb="0" eb="4">
      <t>コウモク</t>
    </rPh>
    <phoneticPr fontId="4"/>
  </si>
  <si>
    <t>建設・</t>
    <rPh sb="0" eb="2">
      <t>ケンセツ</t>
    </rPh>
    <phoneticPr fontId="4"/>
  </si>
  <si>
    <t>改良費</t>
    <rPh sb="0" eb="2">
      <t>カイリョウ</t>
    </rPh>
    <rPh sb="2" eb="3">
      <t>ヒ</t>
    </rPh>
    <phoneticPr fontId="4"/>
  </si>
  <si>
    <t>維持管理費</t>
    <rPh sb="0" eb="2">
      <t>イジ</t>
    </rPh>
    <rPh sb="2" eb="5">
      <t>カンリヒ</t>
    </rPh>
    <phoneticPr fontId="4"/>
  </si>
  <si>
    <t>総額</t>
    <rPh sb="0" eb="2">
      <t>ソウガク</t>
    </rPh>
    <phoneticPr fontId="4"/>
  </si>
  <si>
    <t>２.</t>
    <phoneticPr fontId="4"/>
  </si>
  <si>
    <t>　建設・改良費とは、一般廃棄物処理施設の整備に係る経費（災害復旧費、工事雑費、事務費、調査費を含む）をいう。</t>
    <phoneticPr fontId="4"/>
  </si>
  <si>
    <t>３.</t>
    <phoneticPr fontId="4"/>
  </si>
  <si>
    <t>　処理及び維持管理費とは、通常の処理に係わる人件費（本庁を含む）、 燃料費、 光熱費、 薬品費、修繕費等維持運営費及び車両等購入費、収集・運搬、中間処理、最終処分、 検査等の委託費等をいう。</t>
    <phoneticPr fontId="4"/>
  </si>
  <si>
    <t>市部小計</t>
    <rPh sb="0" eb="1">
      <t>シ</t>
    </rPh>
    <rPh sb="1" eb="2">
      <t>ブ</t>
    </rPh>
    <rPh sb="2" eb="4">
      <t>ショウケイ</t>
    </rPh>
    <phoneticPr fontId="4"/>
  </si>
  <si>
    <t>４.</t>
    <phoneticPr fontId="4"/>
  </si>
  <si>
    <t>　一般廃棄物処理事業経費の比率とは、一般会計総決算額に占める割合である。</t>
    <phoneticPr fontId="4"/>
  </si>
  <si>
    <t>５.</t>
    <phoneticPr fontId="4"/>
  </si>
  <si>
    <t>　一般廃棄物処理事業経費は、ごみ処理に係った経費総額を計上しており、他市町村から処理を受け入れている場合等には、それらに係る経費を含む金額である。</t>
    <rPh sb="1" eb="3">
      <t>イッパン</t>
    </rPh>
    <rPh sb="3" eb="5">
      <t>ハイキ</t>
    </rPh>
    <rPh sb="5" eb="6">
      <t>ブツ</t>
    </rPh>
    <rPh sb="6" eb="8">
      <t>ショリ</t>
    </rPh>
    <rPh sb="8" eb="10">
      <t>ジギョウ</t>
    </rPh>
    <rPh sb="10" eb="12">
      <t>ケイヒ</t>
    </rPh>
    <rPh sb="16" eb="18">
      <t>ショリ</t>
    </rPh>
    <rPh sb="19" eb="20">
      <t>カカ</t>
    </rPh>
    <rPh sb="22" eb="24">
      <t>ケイヒ</t>
    </rPh>
    <rPh sb="24" eb="26">
      <t>ソウガク</t>
    </rPh>
    <rPh sb="27" eb="29">
      <t>ケイジョウ</t>
    </rPh>
    <rPh sb="34" eb="35">
      <t>タ</t>
    </rPh>
    <rPh sb="35" eb="38">
      <t>シチョウソン</t>
    </rPh>
    <rPh sb="40" eb="42">
      <t>ショリ</t>
    </rPh>
    <rPh sb="43" eb="44">
      <t>ウ</t>
    </rPh>
    <rPh sb="45" eb="46">
      <t>イ</t>
    </rPh>
    <rPh sb="50" eb="52">
      <t>バアイ</t>
    </rPh>
    <rPh sb="52" eb="53">
      <t>ナド</t>
    </rPh>
    <rPh sb="60" eb="61">
      <t>カカ</t>
    </rPh>
    <rPh sb="62" eb="64">
      <t>ケイヒ</t>
    </rPh>
    <rPh sb="65" eb="66">
      <t>フク</t>
    </rPh>
    <rPh sb="67" eb="69">
      <t>キンガク</t>
    </rPh>
    <phoneticPr fontId="4"/>
  </si>
  <si>
    <t>市町村計</t>
    <rPh sb="0" eb="3">
      <t>シチョウソン</t>
    </rPh>
    <rPh sb="3" eb="4">
      <t>ケイ</t>
    </rPh>
    <phoneticPr fontId="4"/>
  </si>
  <si>
    <t>秦野市伊勢原市      環 境 衛 生 組 合</t>
    <rPh sb="0" eb="3">
      <t>ハタノシ</t>
    </rPh>
    <rPh sb="3" eb="6">
      <t>イセハラシ</t>
    </rPh>
    <rPh sb="6" eb="7">
      <t>シ</t>
    </rPh>
    <rPh sb="13" eb="16">
      <t>カンキョウ</t>
    </rPh>
    <rPh sb="17" eb="20">
      <t>エイセイ</t>
    </rPh>
    <rPh sb="21" eb="24">
      <t>クミアイ</t>
    </rPh>
    <phoneticPr fontId="4"/>
  </si>
  <si>
    <t>高 座 清 掃 
施 設 組 合</t>
    <rPh sb="0" eb="1">
      <t>タカ</t>
    </rPh>
    <rPh sb="2" eb="3">
      <t>ザ</t>
    </rPh>
    <rPh sb="4" eb="7">
      <t>セイソウ</t>
    </rPh>
    <rPh sb="9" eb="12">
      <t>シセツ</t>
    </rPh>
    <rPh sb="13" eb="16">
      <t>クミアイ</t>
    </rPh>
    <phoneticPr fontId="4"/>
  </si>
  <si>
    <t>湯河原町真鶴町      衛   生   組   合</t>
    <rPh sb="0" eb="4">
      <t>ユガワラマチ</t>
    </rPh>
    <rPh sb="4" eb="6">
      <t>マナヅル</t>
    </rPh>
    <rPh sb="6" eb="7">
      <t>マチ</t>
    </rPh>
    <rPh sb="13" eb="18">
      <t>エイセイ</t>
    </rPh>
    <rPh sb="21" eb="26">
      <t>クミアイ</t>
    </rPh>
    <phoneticPr fontId="4"/>
  </si>
  <si>
    <t>厚木愛甲環境
施設組合</t>
    <rPh sb="0" eb="2">
      <t>アツギ</t>
    </rPh>
    <rPh sb="2" eb="4">
      <t>アイコウ</t>
    </rPh>
    <rPh sb="4" eb="6">
      <t>カンキョウ</t>
    </rPh>
    <rPh sb="7" eb="9">
      <t>シセツ</t>
    </rPh>
    <rPh sb="9" eb="11">
      <t>クミアイ</t>
    </rPh>
    <phoneticPr fontId="4"/>
  </si>
  <si>
    <t>一部事務組合小計</t>
    <rPh sb="0" eb="1">
      <t>イチ</t>
    </rPh>
    <rPh sb="1" eb="2">
      <t>ブ</t>
    </rPh>
    <rPh sb="2" eb="4">
      <t>ジム</t>
    </rPh>
    <rPh sb="4" eb="5">
      <t>クミ</t>
    </rPh>
    <rPh sb="5" eb="6">
      <t>ゴウ</t>
    </rPh>
    <rPh sb="6" eb="8">
      <t>コバカリ</t>
    </rPh>
    <phoneticPr fontId="4"/>
  </si>
  <si>
    <t>市町村+組合　ａ</t>
    <rPh sb="0" eb="3">
      <t>シチョウソン</t>
    </rPh>
    <rPh sb="4" eb="6">
      <t>クミアイ</t>
    </rPh>
    <phoneticPr fontId="4"/>
  </si>
  <si>
    <t>うち、組合分担金　ｂ</t>
    <rPh sb="3" eb="5">
      <t>クミアイ</t>
    </rPh>
    <rPh sb="5" eb="7">
      <t>ブンタン</t>
    </rPh>
    <rPh sb="7" eb="8">
      <t>キン</t>
    </rPh>
    <phoneticPr fontId="4"/>
  </si>
  <si>
    <t>県合計　(ａ-ｂ)</t>
    <rPh sb="0" eb="1">
      <t>ケン</t>
    </rPh>
    <rPh sb="1" eb="3">
      <t>ゴウケイ</t>
    </rPh>
    <phoneticPr fontId="4"/>
  </si>
  <si>
    <t xml:space="preserve">表Ⅱ－４  ごみ処理における建設・改良費、処理及び維持管理費決算額内訳一覧表 </t>
    <rPh sb="0" eb="1">
      <t>ヒョウ</t>
    </rPh>
    <rPh sb="6" eb="10">
      <t>ゴミショリ</t>
    </rPh>
    <rPh sb="14" eb="16">
      <t>ケンセツ</t>
    </rPh>
    <rPh sb="17" eb="19">
      <t>カイリョウ</t>
    </rPh>
    <rPh sb="19" eb="20">
      <t>ヒ</t>
    </rPh>
    <rPh sb="21" eb="23">
      <t>ショリ</t>
    </rPh>
    <rPh sb="23" eb="24">
      <t>オヨ</t>
    </rPh>
    <rPh sb="25" eb="29">
      <t>イジカンリ</t>
    </rPh>
    <rPh sb="29" eb="30">
      <t>ヒ</t>
    </rPh>
    <rPh sb="30" eb="32">
      <t>ケッサン</t>
    </rPh>
    <rPh sb="32" eb="33">
      <t>ガク</t>
    </rPh>
    <rPh sb="33" eb="35">
      <t>ウチワケ</t>
    </rPh>
    <rPh sb="35" eb="38">
      <t>イチランヒョウ</t>
    </rPh>
    <phoneticPr fontId="4"/>
  </si>
  <si>
    <t xml:space="preserve">  ( 単位 ： 千円 / 年 ）</t>
  </si>
  <si>
    <t>市     町     村   ・   一部事務組合名</t>
    <rPh sb="0" eb="13">
      <t>シチョウソン</t>
    </rPh>
    <phoneticPr fontId="4"/>
  </si>
  <si>
    <t>建設・改良費</t>
    <rPh sb="0" eb="2">
      <t>ケンセツ</t>
    </rPh>
    <rPh sb="3" eb="5">
      <t>カイリョウ</t>
    </rPh>
    <rPh sb="5" eb="6">
      <t>ヒ</t>
    </rPh>
    <phoneticPr fontId="4"/>
  </si>
  <si>
    <t>処理及び維持管理経費</t>
    <rPh sb="0" eb="2">
      <t>ショリ</t>
    </rPh>
    <rPh sb="2" eb="3">
      <t>オヨ</t>
    </rPh>
    <rPh sb="4" eb="8">
      <t>イジカンリ</t>
    </rPh>
    <rPh sb="8" eb="10">
      <t>ケイヒ</t>
    </rPh>
    <phoneticPr fontId="4"/>
  </si>
  <si>
    <t>そ の 他
③</t>
    <rPh sb="0" eb="5">
      <t>ソノタ</t>
    </rPh>
    <phoneticPr fontId="4"/>
  </si>
  <si>
    <t>総        額
①+②+③</t>
    <rPh sb="0" eb="10">
      <t>ソウガク</t>
    </rPh>
    <phoneticPr fontId="4"/>
  </si>
  <si>
    <t>工            事            費</t>
    <rPh sb="0" eb="27">
      <t>コウジヒ</t>
    </rPh>
    <phoneticPr fontId="4"/>
  </si>
  <si>
    <t>調  査  費</t>
    <rPh sb="0" eb="7">
      <t>チョウサヒ</t>
    </rPh>
    <phoneticPr fontId="4"/>
  </si>
  <si>
    <t>小計
①</t>
    <rPh sb="0" eb="2">
      <t>コバカリ</t>
    </rPh>
    <phoneticPr fontId="4"/>
  </si>
  <si>
    <t>組合分担金</t>
    <rPh sb="0" eb="2">
      <t>クミアイ</t>
    </rPh>
    <rPh sb="2" eb="5">
      <t>ブンタンキン</t>
    </rPh>
    <phoneticPr fontId="4"/>
  </si>
  <si>
    <t>人  件  費</t>
    <rPh sb="0" eb="7">
      <t>ジンケンヒ</t>
    </rPh>
    <phoneticPr fontId="4"/>
  </si>
  <si>
    <t>処            理            費</t>
    <rPh sb="0" eb="14">
      <t>ショリ</t>
    </rPh>
    <rPh sb="26" eb="27">
      <t>ヒ</t>
    </rPh>
    <phoneticPr fontId="4"/>
  </si>
  <si>
    <t>車  両  等</t>
    <rPh sb="0" eb="4">
      <t>シャリョウ</t>
    </rPh>
    <rPh sb="6" eb="7">
      <t>トウ</t>
    </rPh>
    <phoneticPr fontId="4"/>
  </si>
  <si>
    <t>委  託  費</t>
    <rPh sb="0" eb="4">
      <t>イタクリョウ</t>
    </rPh>
    <rPh sb="6" eb="7">
      <t>ヒヨウ</t>
    </rPh>
    <phoneticPr fontId="4"/>
  </si>
  <si>
    <t>調査研究費</t>
    <rPh sb="0" eb="2">
      <t>チョウサ</t>
    </rPh>
    <rPh sb="2" eb="5">
      <t>ケンキュウヒ</t>
    </rPh>
    <phoneticPr fontId="4"/>
  </si>
  <si>
    <t>小計
②</t>
    <rPh sb="0" eb="2">
      <t>コバカリ</t>
    </rPh>
    <phoneticPr fontId="4"/>
  </si>
  <si>
    <t>歳出入力表</t>
    <rPh sb="0" eb="2">
      <t>サイシュツ</t>
    </rPh>
    <rPh sb="2" eb="4">
      <t>ニュウリョク</t>
    </rPh>
    <rPh sb="4" eb="5">
      <t>ヒョウ</t>
    </rPh>
    <phoneticPr fontId="4"/>
  </si>
  <si>
    <t>収集運搬施設</t>
    <rPh sb="0" eb="2">
      <t>シュウシュウ</t>
    </rPh>
    <rPh sb="2" eb="4">
      <t>ウンパン</t>
    </rPh>
    <rPh sb="4" eb="6">
      <t>シセツ</t>
    </rPh>
    <phoneticPr fontId="4"/>
  </si>
  <si>
    <t>中間処理施設</t>
  </si>
  <si>
    <t>最終処分場</t>
  </si>
  <si>
    <t>そ　の　他</t>
    <rPh sb="4" eb="5">
      <t>タ</t>
    </rPh>
    <phoneticPr fontId="4"/>
  </si>
  <si>
    <t>収集・運搬費</t>
    <rPh sb="0" eb="2">
      <t>シュウシュウ</t>
    </rPh>
    <rPh sb="3" eb="5">
      <t>ウンパン</t>
    </rPh>
    <rPh sb="5" eb="6">
      <t>ヒ</t>
    </rPh>
    <phoneticPr fontId="4"/>
  </si>
  <si>
    <t>中間処理費</t>
    <rPh sb="0" eb="2">
      <t>チュウカン</t>
    </rPh>
    <rPh sb="2" eb="4">
      <t>ショリ</t>
    </rPh>
    <rPh sb="4" eb="5">
      <t>ヒ</t>
    </rPh>
    <phoneticPr fontId="4"/>
  </si>
  <si>
    <t>最終処分費</t>
    <rPh sb="0" eb="2">
      <t>サイシュウ</t>
    </rPh>
    <rPh sb="2" eb="4">
      <t>ショブンジョウ</t>
    </rPh>
    <rPh sb="4" eb="5">
      <t>ヒ</t>
    </rPh>
    <phoneticPr fontId="4"/>
  </si>
  <si>
    <t>購  入  費</t>
    <rPh sb="0" eb="7">
      <t>コウニュウヒ</t>
    </rPh>
    <phoneticPr fontId="4"/>
  </si>
  <si>
    <t>市   部   小   計</t>
    <rPh sb="0" eb="5">
      <t>シブ</t>
    </rPh>
    <rPh sb="8" eb="13">
      <t>ショウケイ</t>
    </rPh>
    <phoneticPr fontId="4"/>
  </si>
  <si>
    <t>郡   部   小   計</t>
    <rPh sb="0" eb="1">
      <t>グン</t>
    </rPh>
    <rPh sb="4" eb="5">
      <t>ブ</t>
    </rPh>
    <rPh sb="8" eb="13">
      <t>ショウケイ</t>
    </rPh>
    <phoneticPr fontId="4"/>
  </si>
  <si>
    <t>市   町   村   計</t>
    <rPh sb="0" eb="1">
      <t>シ</t>
    </rPh>
    <rPh sb="4" eb="5">
      <t>マチ</t>
    </rPh>
    <rPh sb="8" eb="9">
      <t>ムラ</t>
    </rPh>
    <rPh sb="12" eb="13">
      <t>ケイ</t>
    </rPh>
    <phoneticPr fontId="4"/>
  </si>
  <si>
    <t>秦野市 伊勢原市      環 境 衛 生 組 合</t>
    <rPh sb="0" eb="3">
      <t>ハタノシ</t>
    </rPh>
    <rPh sb="4" eb="7">
      <t>イセハラシ</t>
    </rPh>
    <rPh sb="7" eb="8">
      <t>シ</t>
    </rPh>
    <rPh sb="14" eb="17">
      <t>カンキョウ</t>
    </rPh>
    <rPh sb="18" eb="21">
      <t>エイセイ</t>
    </rPh>
    <rPh sb="22" eb="25">
      <t>クミアイ</t>
    </rPh>
    <phoneticPr fontId="4"/>
  </si>
  <si>
    <t>一部事務組合小計</t>
    <rPh sb="0" eb="2">
      <t>イチブ</t>
    </rPh>
    <rPh sb="2" eb="4">
      <t>ジム</t>
    </rPh>
    <rPh sb="4" eb="6">
      <t>クミアイ</t>
    </rPh>
    <rPh sb="6" eb="8">
      <t>ショウケイ</t>
    </rPh>
    <phoneticPr fontId="4"/>
  </si>
  <si>
    <t xml:space="preserve">表Ⅱ－５  し尿処理における建設・改良費、処理及び維持管理費決算額内訳一覧表 </t>
    <rPh sb="0" eb="1">
      <t>ヒョウ</t>
    </rPh>
    <rPh sb="6" eb="8">
      <t>シニョウ</t>
    </rPh>
    <rPh sb="8" eb="10">
      <t>ゴミショリ</t>
    </rPh>
    <rPh sb="14" eb="16">
      <t>ケンセツ</t>
    </rPh>
    <rPh sb="17" eb="19">
      <t>カイリョウ</t>
    </rPh>
    <rPh sb="19" eb="20">
      <t>ヒ</t>
    </rPh>
    <rPh sb="21" eb="23">
      <t>ショリ</t>
    </rPh>
    <rPh sb="23" eb="24">
      <t>オヨ</t>
    </rPh>
    <rPh sb="25" eb="29">
      <t>イジカンリ</t>
    </rPh>
    <rPh sb="29" eb="30">
      <t>ヒ</t>
    </rPh>
    <rPh sb="30" eb="32">
      <t>ケッサン</t>
    </rPh>
    <rPh sb="32" eb="33">
      <t>ガク</t>
    </rPh>
    <rPh sb="33" eb="35">
      <t>ウチワケ</t>
    </rPh>
    <rPh sb="35" eb="38">
      <t>イチランヒョウ</t>
    </rPh>
    <phoneticPr fontId="4"/>
  </si>
  <si>
    <t xml:space="preserve">  ( 単位 ： 千円 / 年 ）</t>
    <phoneticPr fontId="4"/>
  </si>
  <si>
    <t>小計
②</t>
    <rPh sb="0" eb="2">
      <t>ショウケイ</t>
    </rPh>
    <phoneticPr fontId="4"/>
  </si>
  <si>
    <t>秦野市伊勢原市
環境衛生組合</t>
    <rPh sb="0" eb="3">
      <t>ハタノシ</t>
    </rPh>
    <rPh sb="3" eb="6">
      <t>イセハラシ</t>
    </rPh>
    <rPh sb="6" eb="7">
      <t>シ</t>
    </rPh>
    <rPh sb="8" eb="9">
      <t>ワ</t>
    </rPh>
    <rPh sb="9" eb="10">
      <t>サカイ</t>
    </rPh>
    <rPh sb="10" eb="11">
      <t>マモル</t>
    </rPh>
    <rPh sb="11" eb="12">
      <t>ショウ</t>
    </rPh>
    <rPh sb="12" eb="14">
      <t>クミアイ</t>
    </rPh>
    <phoneticPr fontId="4"/>
  </si>
  <si>
    <t>表Ⅱ－６  処理及び維持管理費総括表</t>
    <rPh sb="0" eb="1">
      <t>ヒョウ</t>
    </rPh>
    <rPh sb="6" eb="8">
      <t>ショリ</t>
    </rPh>
    <rPh sb="8" eb="9">
      <t>オヨ</t>
    </rPh>
    <rPh sb="10" eb="14">
      <t>イジカンリ</t>
    </rPh>
    <rPh sb="14" eb="15">
      <t>ヒ</t>
    </rPh>
    <rPh sb="15" eb="17">
      <t>ソウカツ</t>
    </rPh>
    <rPh sb="17" eb="18">
      <t>ヒョウ</t>
    </rPh>
    <phoneticPr fontId="4"/>
  </si>
  <si>
    <t>市       町       村     ・   一部事務組合名</t>
    <rPh sb="0" eb="17">
      <t>シチョウソン</t>
    </rPh>
    <phoneticPr fontId="4"/>
  </si>
  <si>
    <t>総     額</t>
    <rPh sb="0" eb="7">
      <t>ソウガク</t>
    </rPh>
    <phoneticPr fontId="4"/>
  </si>
  <si>
    <t>内                        訳       (千円)</t>
    <rPh sb="0" eb="26">
      <t>ウチワケ</t>
    </rPh>
    <rPh sb="34" eb="36">
      <t>センエン</t>
    </rPh>
    <phoneticPr fontId="4"/>
  </si>
  <si>
    <t>単位当たり</t>
    <rPh sb="0" eb="2">
      <t>タンイ</t>
    </rPh>
    <rPh sb="2" eb="3">
      <t>ア</t>
    </rPh>
    <phoneticPr fontId="4"/>
  </si>
  <si>
    <t>経費  (円)</t>
    <rPh sb="0" eb="2">
      <t>ケイヒ</t>
    </rPh>
    <rPh sb="5" eb="6">
      <t>エン</t>
    </rPh>
    <phoneticPr fontId="4"/>
  </si>
  <si>
    <t>（千円)</t>
    <rPh sb="1" eb="3">
      <t>センエン</t>
    </rPh>
    <phoneticPr fontId="4"/>
  </si>
  <si>
    <t>収集運搬費</t>
    <rPh sb="0" eb="2">
      <t>シュウシュウ</t>
    </rPh>
    <rPh sb="2" eb="4">
      <t>ウンパン</t>
    </rPh>
    <rPh sb="4" eb="5">
      <t>ヒ</t>
    </rPh>
    <phoneticPr fontId="4"/>
  </si>
  <si>
    <t>比率
（％）</t>
    <rPh sb="0" eb="2">
      <t>ヒリツ</t>
    </rPh>
    <phoneticPr fontId="4"/>
  </si>
  <si>
    <t>最終処分費</t>
    <rPh sb="0" eb="4">
      <t>サイシュウショブン</t>
    </rPh>
    <rPh sb="4" eb="5">
      <t>ヒ</t>
    </rPh>
    <phoneticPr fontId="4"/>
  </si>
  <si>
    <t>比率
（％）</t>
    <phoneticPr fontId="4"/>
  </si>
  <si>
    <t>①
１ｔ 当たり</t>
    <rPh sb="5" eb="6">
      <t>ア</t>
    </rPh>
    <phoneticPr fontId="4"/>
  </si>
  <si>
    <r>
      <t xml:space="preserve">② 
</t>
    </r>
    <r>
      <rPr>
        <sz val="8"/>
        <rFont val="ＭＳ Ｐ明朝"/>
        <family val="1"/>
        <charset val="128"/>
      </rPr>
      <t xml:space="preserve"> </t>
    </r>
    <r>
      <rPr>
        <sz val="9"/>
        <rFont val="ＭＳ Ｐ明朝"/>
        <family val="1"/>
        <charset val="128"/>
      </rPr>
      <t>1人当たり</t>
    </r>
    <rPh sb="4" eb="6">
      <t>１ニン</t>
    </rPh>
    <rPh sb="6" eb="7">
      <t>ア</t>
    </rPh>
    <phoneticPr fontId="4"/>
  </si>
  <si>
    <t>③
１kl 当たり</t>
    <rPh sb="6" eb="7">
      <t>ア</t>
    </rPh>
    <phoneticPr fontId="4"/>
  </si>
  <si>
    <t>④ 
 1人当たり</t>
    <rPh sb="4" eb="6">
      <t>１ニン</t>
    </rPh>
    <rPh sb="6" eb="7">
      <t>ア</t>
    </rPh>
    <phoneticPr fontId="4"/>
  </si>
  <si>
    <t>秦野市 伊勢原市
環 境 衛 生 組 合</t>
    <rPh sb="0" eb="3">
      <t>ハタノシ</t>
    </rPh>
    <rPh sb="4" eb="7">
      <t>イセハラシ</t>
    </rPh>
    <rPh sb="7" eb="8">
      <t>シ</t>
    </rPh>
    <rPh sb="9" eb="12">
      <t>カンキョウ</t>
    </rPh>
    <rPh sb="13" eb="16">
      <t>エイセイ</t>
    </rPh>
    <rPh sb="17" eb="20">
      <t>クミアイ</t>
    </rPh>
    <phoneticPr fontId="4"/>
  </si>
  <si>
    <t>　-</t>
  </si>
  <si>
    <t>　-</t>
    <phoneticPr fontId="4"/>
  </si>
  <si>
    <t>湯河原町真鶴町
衛   生   組   合</t>
    <rPh sb="0" eb="4">
      <t>ユガワラマチ</t>
    </rPh>
    <rPh sb="4" eb="6">
      <t>マナヅル</t>
    </rPh>
    <rPh sb="6" eb="7">
      <t>マチ</t>
    </rPh>
    <rPh sb="8" eb="13">
      <t>エイセイ</t>
    </rPh>
    <rPh sb="16" eb="21">
      <t>クミアイ</t>
    </rPh>
    <phoneticPr fontId="4"/>
  </si>
  <si>
    <t>市町村+組合 ａ</t>
    <rPh sb="0" eb="3">
      <t>シチョウソン</t>
    </rPh>
    <rPh sb="4" eb="6">
      <t>クミアイ</t>
    </rPh>
    <phoneticPr fontId="4"/>
  </si>
  <si>
    <t>組合分担金 ｂ</t>
    <rPh sb="0" eb="2">
      <t>クミアイ</t>
    </rPh>
    <rPh sb="2" eb="5">
      <t>ブンタンキン</t>
    </rPh>
    <phoneticPr fontId="4"/>
  </si>
  <si>
    <t xml:space="preserve">   (注)    １.①＝処理及び維持管理費／計画収集総量、 ②＝処理及び維持管理費／人口、③＝処理及び維持管理費／計画収集量、</t>
    <rPh sb="4" eb="5">
      <t>チュウ</t>
    </rPh>
    <rPh sb="14" eb="16">
      <t>ショリ</t>
    </rPh>
    <rPh sb="16" eb="17">
      <t>オヨ</t>
    </rPh>
    <rPh sb="18" eb="22">
      <t>イジカンリ</t>
    </rPh>
    <rPh sb="22" eb="23">
      <t>ヒ</t>
    </rPh>
    <rPh sb="24" eb="26">
      <t>ケイカク</t>
    </rPh>
    <rPh sb="26" eb="28">
      <t>シュウシュウ</t>
    </rPh>
    <rPh sb="28" eb="30">
      <t>ソウリョウ</t>
    </rPh>
    <rPh sb="34" eb="36">
      <t>ショリ</t>
    </rPh>
    <rPh sb="36" eb="37">
      <t>オヨ</t>
    </rPh>
    <rPh sb="38" eb="42">
      <t>イジカンリ</t>
    </rPh>
    <rPh sb="42" eb="43">
      <t>ヒ</t>
    </rPh>
    <rPh sb="44" eb="46">
      <t>ジンコウ</t>
    </rPh>
    <phoneticPr fontId="4"/>
  </si>
  <si>
    <t>④＝処理及び維持管理費／（計画収集人口＋浄化槽人口）、県合計は、市町村の組合分担金を除いた額である。</t>
    <phoneticPr fontId="4"/>
  </si>
  <si>
    <t xml:space="preserve">    　　　  ２.収集運搬費、中間処理費、最終処分費にはそれぞれの工程に係る人件費、車両等購入費、委託費、組合分担金（市町村のみ）、</t>
    <rPh sb="11" eb="13">
      <t>シュウシュウ</t>
    </rPh>
    <rPh sb="13" eb="16">
      <t>ウンパンヒ</t>
    </rPh>
    <rPh sb="17" eb="19">
      <t>チュウカン</t>
    </rPh>
    <rPh sb="19" eb="22">
      <t>ショリヒ</t>
    </rPh>
    <rPh sb="23" eb="25">
      <t>サイシュウ</t>
    </rPh>
    <rPh sb="25" eb="28">
      <t>ショブンヒ</t>
    </rPh>
    <rPh sb="35" eb="37">
      <t>コウテイ</t>
    </rPh>
    <rPh sb="38" eb="39">
      <t>カカ</t>
    </rPh>
    <rPh sb="40" eb="43">
      <t>ジンケンヒ</t>
    </rPh>
    <rPh sb="44" eb="46">
      <t>シャリョウ</t>
    </rPh>
    <rPh sb="46" eb="47">
      <t>トウ</t>
    </rPh>
    <rPh sb="47" eb="50">
      <t>コウニュウヒ</t>
    </rPh>
    <rPh sb="51" eb="54">
      <t>イタクヒ</t>
    </rPh>
    <rPh sb="55" eb="57">
      <t>クミアイ</t>
    </rPh>
    <rPh sb="57" eb="60">
      <t>ブンタンキン</t>
    </rPh>
    <rPh sb="61" eb="64">
      <t>シチョウソン</t>
    </rPh>
    <phoneticPr fontId="4"/>
  </si>
  <si>
    <t>調査研究費を含む。</t>
    <phoneticPr fontId="4"/>
  </si>
  <si>
    <t>３   一 般 廃 棄 物 処 理 事 業 従 事 職 員</t>
    <rPh sb="4" eb="7">
      <t>イッパン</t>
    </rPh>
    <rPh sb="8" eb="13">
      <t>ハイキブツ</t>
    </rPh>
    <rPh sb="14" eb="17">
      <t>ショリ</t>
    </rPh>
    <rPh sb="18" eb="21">
      <t>ジギョウ</t>
    </rPh>
    <rPh sb="22" eb="25">
      <t>ジュウジ</t>
    </rPh>
    <rPh sb="26" eb="29">
      <t>ショクイン</t>
    </rPh>
    <phoneticPr fontId="4"/>
  </si>
  <si>
    <t>表Ⅱ－７   一般廃棄物処理事業従事職員数一覧表</t>
    <rPh sb="0" eb="1">
      <t>ヒョウ</t>
    </rPh>
    <rPh sb="7" eb="12">
      <t>イッパンハイキブツ</t>
    </rPh>
    <rPh sb="12" eb="14">
      <t>ショリ</t>
    </rPh>
    <rPh sb="14" eb="16">
      <t>ジギョウ</t>
    </rPh>
    <rPh sb="16" eb="18">
      <t>ジュウジ</t>
    </rPh>
    <rPh sb="18" eb="20">
      <t>ショクイン</t>
    </rPh>
    <rPh sb="20" eb="21">
      <t>スウ</t>
    </rPh>
    <rPh sb="21" eb="24">
      <t>イチランヒョウ</t>
    </rPh>
    <phoneticPr fontId="4"/>
  </si>
  <si>
    <t>（単位：人)</t>
    <rPh sb="1" eb="3">
      <t>タンイ</t>
    </rPh>
    <rPh sb="4" eb="5">
      <t>ニン</t>
    </rPh>
    <phoneticPr fontId="4"/>
  </si>
  <si>
    <t>市    町    村   ・ 
  一部事務組合名</t>
    <rPh sb="0" eb="11">
      <t>シチョウソン</t>
    </rPh>
    <rPh sb="19" eb="21">
      <t>イチブ</t>
    </rPh>
    <rPh sb="21" eb="23">
      <t>ジム</t>
    </rPh>
    <rPh sb="23" eb="25">
      <t>クミアイ</t>
    </rPh>
    <rPh sb="25" eb="26">
      <t>メイ</t>
    </rPh>
    <phoneticPr fontId="4"/>
  </si>
  <si>
    <t>し尿</t>
    <rPh sb="0" eb="2">
      <t>シニョウ</t>
    </rPh>
    <phoneticPr fontId="4"/>
  </si>
  <si>
    <t>一　　般　　職</t>
    <rPh sb="0" eb="1">
      <t>イッ</t>
    </rPh>
    <rPh sb="3" eb="4">
      <t>ハン</t>
    </rPh>
    <rPh sb="6" eb="7">
      <t>ショク</t>
    </rPh>
    <phoneticPr fontId="4"/>
  </si>
  <si>
    <t>技　　　　能　　　　職</t>
    <rPh sb="0" eb="1">
      <t>ワザ</t>
    </rPh>
    <rPh sb="5" eb="6">
      <t>ノウ</t>
    </rPh>
    <rPh sb="10" eb="11">
      <t>ショク</t>
    </rPh>
    <phoneticPr fontId="4"/>
  </si>
  <si>
    <t>事 務 系</t>
    <rPh sb="0" eb="5">
      <t>ジムケイ</t>
    </rPh>
    <phoneticPr fontId="4"/>
  </si>
  <si>
    <t>技 術 系</t>
    <rPh sb="0" eb="5">
      <t>ギジュツケイ</t>
    </rPh>
    <phoneticPr fontId="4"/>
  </si>
  <si>
    <t>収  集 ・</t>
    <rPh sb="0" eb="4">
      <t>シュウシュウ</t>
    </rPh>
    <phoneticPr fontId="4"/>
  </si>
  <si>
    <t>中   間</t>
    <rPh sb="0" eb="5">
      <t>チュウカン</t>
    </rPh>
    <phoneticPr fontId="4"/>
  </si>
  <si>
    <t>最   終</t>
    <rPh sb="0" eb="5">
      <t>サイシュウ</t>
    </rPh>
    <phoneticPr fontId="4"/>
  </si>
  <si>
    <t>そ の 他</t>
    <rPh sb="0" eb="5">
      <t>ソノタ</t>
    </rPh>
    <phoneticPr fontId="4"/>
  </si>
  <si>
    <t>小   計</t>
    <rPh sb="0" eb="5">
      <t>ショウケイ</t>
    </rPh>
    <phoneticPr fontId="4"/>
  </si>
  <si>
    <t>合   計</t>
    <rPh sb="0" eb="5">
      <t>ゴウケイ</t>
    </rPh>
    <phoneticPr fontId="4"/>
  </si>
  <si>
    <t>運    搬</t>
    <rPh sb="0" eb="6">
      <t>ウンパン</t>
    </rPh>
    <phoneticPr fontId="4"/>
  </si>
  <si>
    <t>処   理</t>
    <rPh sb="0" eb="5">
      <t>ショリ</t>
    </rPh>
    <phoneticPr fontId="4"/>
  </si>
  <si>
    <t>処   分</t>
    <rPh sb="0" eb="5">
      <t>ショブン</t>
    </rPh>
    <phoneticPr fontId="4"/>
  </si>
  <si>
    <t>郡   部   小   計</t>
    <rPh sb="0" eb="1">
      <t>グン</t>
    </rPh>
    <rPh sb="4" eb="5">
      <t>ブ</t>
    </rPh>
    <rPh sb="8" eb="9">
      <t>ショウ</t>
    </rPh>
    <rPh sb="12" eb="13">
      <t>ケイ</t>
    </rPh>
    <phoneticPr fontId="4"/>
  </si>
  <si>
    <t>(注)   一般廃棄物処理関係業務の占める割合が、50％以上となる者については従事職員とした。</t>
    <rPh sb="1" eb="2">
      <t>チュウ</t>
    </rPh>
    <rPh sb="6" eb="8">
      <t>イッパン</t>
    </rPh>
    <rPh sb="8" eb="11">
      <t>ハイキブツ</t>
    </rPh>
    <rPh sb="11" eb="13">
      <t>ショリ</t>
    </rPh>
    <rPh sb="13" eb="15">
      <t>カンケイ</t>
    </rPh>
    <rPh sb="15" eb="17">
      <t>ギョウム</t>
    </rPh>
    <rPh sb="18" eb="19">
      <t>シ</t>
    </rPh>
    <rPh sb="21" eb="23">
      <t>ワリアイ</t>
    </rPh>
    <rPh sb="28" eb="30">
      <t>イジョウ</t>
    </rPh>
    <rPh sb="33" eb="34">
      <t>モノ</t>
    </rPh>
    <rPh sb="39" eb="41">
      <t>ジュウジ</t>
    </rPh>
    <rPh sb="41" eb="43">
      <t>ショクイン</t>
    </rPh>
    <phoneticPr fontId="4"/>
  </si>
  <si>
    <t>総額差異</t>
    <rPh sb="0" eb="2">
      <t>ソウガク</t>
    </rPh>
    <rPh sb="2" eb="4">
      <t>サイ</t>
    </rPh>
    <phoneticPr fontId="4"/>
  </si>
  <si>
    <t>分担金（処）</t>
    <rPh sb="0" eb="3">
      <t>ブンタンキン</t>
    </rPh>
    <rPh sb="4" eb="5">
      <t>ショ</t>
    </rPh>
    <phoneticPr fontId="4"/>
  </si>
  <si>
    <t>表2-3 し尿総額</t>
    <rPh sb="0" eb="1">
      <t>ヒョウ</t>
    </rPh>
    <rPh sb="6" eb="7">
      <t>ニョウ</t>
    </rPh>
    <rPh sb="7" eb="9">
      <t>ソウガク</t>
    </rPh>
    <phoneticPr fontId="4"/>
  </si>
  <si>
    <t>分担金(建)</t>
    <rPh sb="0" eb="2">
      <t>ブンタン</t>
    </rPh>
    <rPh sb="2" eb="3">
      <t>キン</t>
    </rPh>
    <rPh sb="4" eb="5">
      <t>ダテ</t>
    </rPh>
    <phoneticPr fontId="4"/>
  </si>
  <si>
    <t>分担金(総額)</t>
    <rPh sb="0" eb="3">
      <t>ブンタンキン</t>
    </rPh>
    <rPh sb="4" eb="6">
      <t>ソウガク</t>
    </rPh>
    <phoneticPr fontId="4"/>
  </si>
  <si>
    <t>総額差異-分担金</t>
    <rPh sb="0" eb="2">
      <t>ソウガク</t>
    </rPh>
    <rPh sb="2" eb="4">
      <t>サイ</t>
    </rPh>
    <rPh sb="5" eb="8">
      <t>ブンタンキン</t>
    </rPh>
    <phoneticPr fontId="4"/>
  </si>
  <si>
    <t>　 令和４年10月１日現在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</si>
</sst>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);[Red]\(#,##0\)"/>
    <numFmt numFmtId="177" formatCode="#,##0_ "/>
    <numFmt numFmtId="178" formatCode="#,##0;&quot;△ &quot;#,##0"/>
    <numFmt numFmtId="179" formatCode="#,##0.00;&quot;△ &quot;#,##0.00"/>
    <numFmt numFmtId="180" formatCode="0.0_);[Red]\(0.0\)"/>
    <numFmt numFmtId="181" formatCode="#,##0.0_);[Red]\(#,##0.0\)"/>
    <numFmt numFmtId="182" formatCode="0.0_ "/>
    <numFmt numFmtId="183" formatCode="#,##0_);\(#,##0\)"/>
    <numFmt numFmtId="184" formatCode="\(#,##0\)"/>
    <numFmt numFmtId="185" formatCode="#,##0.00_);[Red]\(#,##0.00\)"/>
    <numFmt numFmtId="186" formatCode="0_ "/>
  </numFmts>
  <fonts count="30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1"/>
      <color indexed="41"/>
      <name val="ＭＳ Ｐ明朝"/>
      <family val="1"/>
      <charset val="128"/>
    </font>
    <font>
      <sz val="8"/>
      <name val="ＭＳ 明朝"/>
      <family val="1"/>
      <charset val="128"/>
    </font>
    <font>
      <sz val="11"/>
      <color indexed="48"/>
      <name val="ＭＳ Ｐ明朝"/>
      <family val="1"/>
      <charset val="128"/>
    </font>
    <font>
      <sz val="8"/>
      <color theme="0"/>
      <name val="ＭＳ 明朝"/>
      <family val="1"/>
      <charset val="128"/>
    </font>
    <font>
      <sz val="10"/>
      <name val="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/>
  </cellStyleXfs>
  <cellXfs count="685">
    <xf numFmtId="0" fontId="0" fillId="0" borderId="0" xfId="0">
      <alignment vertical="center"/>
    </xf>
    <xf numFmtId="178" fontId="2" fillId="0" borderId="0" xfId="4" applyNumberFormat="1" applyFont="1" applyFill="1" applyBorder="1" applyAlignment="1">
      <alignment vertical="center"/>
    </xf>
    <xf numFmtId="178" fontId="5" fillId="0" borderId="0" xfId="4" applyNumberFormat="1" applyFont="1" applyFill="1" applyAlignment="1">
      <alignment horizontal="center" vertical="center"/>
    </xf>
    <xf numFmtId="179" fontId="5" fillId="0" borderId="0" xfId="4" applyNumberFormat="1" applyFont="1" applyFill="1" applyBorder="1" applyAlignment="1">
      <alignment vertical="center"/>
    </xf>
    <xf numFmtId="178" fontId="5" fillId="0" borderId="0" xfId="4" applyNumberFormat="1" applyFont="1" applyFill="1" applyBorder="1" applyAlignment="1">
      <alignment vertical="center"/>
    </xf>
    <xf numFmtId="183" fontId="5" fillId="0" borderId="0" xfId="4" applyNumberFormat="1" applyFont="1" applyFill="1" applyBorder="1"/>
    <xf numFmtId="178" fontId="5" fillId="0" borderId="0" xfId="4" applyNumberFormat="1" applyFont="1" applyFill="1"/>
    <xf numFmtId="178" fontId="1" fillId="0" borderId="0" xfId="4" applyNumberFormat="1" applyFont="1" applyFill="1" applyAlignment="1">
      <alignment vertical="center"/>
    </xf>
    <xf numFmtId="179" fontId="5" fillId="0" borderId="0" xfId="4" applyNumberFormat="1" applyFont="1" applyFill="1" applyBorder="1"/>
    <xf numFmtId="183" fontId="5" fillId="0" borderId="0" xfId="4" applyNumberFormat="1" applyFont="1" applyFill="1"/>
    <xf numFmtId="178" fontId="5" fillId="0" borderId="0" xfId="4" applyNumberFormat="1" applyFont="1" applyFill="1" applyAlignment="1">
      <alignment horizontal="right"/>
    </xf>
    <xf numFmtId="178" fontId="5" fillId="0" borderId="2" xfId="4" applyNumberFormat="1" applyFont="1" applyFill="1" applyBorder="1" applyAlignment="1">
      <alignment horizontal="distributed" vertical="center"/>
    </xf>
    <xf numFmtId="178" fontId="5" fillId="0" borderId="3" xfId="4" applyNumberFormat="1" applyFont="1" applyFill="1" applyBorder="1" applyAlignment="1">
      <alignment horizontal="center" vertical="center"/>
    </xf>
    <xf numFmtId="178" fontId="5" fillId="0" borderId="0" xfId="4" applyNumberFormat="1" applyFont="1" applyFill="1" applyAlignment="1">
      <alignment horizontal="center"/>
    </xf>
    <xf numFmtId="178" fontId="5" fillId="0" borderId="0" xfId="4" applyNumberFormat="1" applyFont="1" applyFill="1" applyBorder="1" applyAlignment="1">
      <alignment horizontal="center"/>
    </xf>
    <xf numFmtId="178" fontId="5" fillId="0" borderId="7" xfId="4" applyNumberFormat="1" applyFont="1" applyFill="1" applyBorder="1" applyAlignment="1">
      <alignment horizontal="distributed" vertical="center"/>
    </xf>
    <xf numFmtId="178" fontId="5" fillId="0" borderId="23" xfId="4" applyNumberFormat="1" applyFont="1" applyFill="1" applyBorder="1" applyAlignment="1">
      <alignment horizontal="center" vertical="center" shrinkToFit="1"/>
    </xf>
    <xf numFmtId="178" fontId="5" fillId="0" borderId="16" xfId="4" applyNumberFormat="1" applyFont="1" applyFill="1" applyBorder="1" applyAlignment="1">
      <alignment horizontal="distributed" vertical="center"/>
    </xf>
    <xf numFmtId="178" fontId="5" fillId="0" borderId="15" xfId="4" applyNumberFormat="1" applyFont="1" applyFill="1" applyBorder="1" applyAlignment="1">
      <alignment horizontal="center" vertical="center"/>
    </xf>
    <xf numFmtId="178" fontId="5" fillId="0" borderId="0" xfId="4" applyNumberFormat="1" applyFont="1" applyFill="1" applyAlignment="1">
      <alignment horizontal="center" vertical="top"/>
    </xf>
    <xf numFmtId="178" fontId="5" fillId="0" borderId="0" xfId="4" applyNumberFormat="1" applyFont="1" applyFill="1" applyBorder="1" applyAlignment="1">
      <alignment horizontal="center" vertical="top"/>
    </xf>
    <xf numFmtId="178" fontId="5" fillId="0" borderId="20" xfId="4" applyNumberFormat="1" applyFont="1" applyFill="1" applyBorder="1" applyAlignment="1">
      <alignment horizontal="distributed" vertical="center"/>
    </xf>
    <xf numFmtId="0" fontId="5" fillId="0" borderId="70" xfId="4" quotePrefix="1" applyNumberFormat="1" applyFont="1" applyFill="1" applyBorder="1" applyAlignment="1">
      <alignment horizontal="center" vertical="center"/>
    </xf>
    <xf numFmtId="179" fontId="5" fillId="0" borderId="3" xfId="4" applyNumberFormat="1" applyFont="1" applyFill="1" applyBorder="1"/>
    <xf numFmtId="178" fontId="5" fillId="0" borderId="4" xfId="4" applyNumberFormat="1" applyFont="1" applyFill="1" applyBorder="1"/>
    <xf numFmtId="178" fontId="5" fillId="0" borderId="54" xfId="4" applyNumberFormat="1" applyFont="1" applyFill="1" applyBorder="1"/>
    <xf numFmtId="183" fontId="5" fillId="0" borderId="4" xfId="4" applyNumberFormat="1" applyFont="1" applyFill="1" applyBorder="1"/>
    <xf numFmtId="178" fontId="5" fillId="0" borderId="6" xfId="4" applyNumberFormat="1" applyFont="1" applyFill="1" applyBorder="1"/>
    <xf numFmtId="178" fontId="5" fillId="0" borderId="25" xfId="4" applyNumberFormat="1" applyFont="1" applyFill="1" applyBorder="1" applyAlignment="1">
      <alignment horizontal="distributed" vertical="center"/>
    </xf>
    <xf numFmtId="0" fontId="5" fillId="0" borderId="25" xfId="4" quotePrefix="1" applyNumberFormat="1" applyFont="1" applyFill="1" applyBorder="1" applyAlignment="1">
      <alignment horizontal="center" vertical="center"/>
    </xf>
    <xf numFmtId="179" fontId="5" fillId="0" borderId="26" xfId="4" applyNumberFormat="1" applyFont="1" applyFill="1" applyBorder="1"/>
    <xf numFmtId="178" fontId="5" fillId="0" borderId="27" xfId="4" applyNumberFormat="1" applyFont="1" applyFill="1" applyBorder="1"/>
    <xf numFmtId="178" fontId="5" fillId="0" borderId="29" xfId="4" applyNumberFormat="1" applyFont="1" applyFill="1" applyBorder="1"/>
    <xf numFmtId="183" fontId="5" fillId="0" borderId="30" xfId="4" applyNumberFormat="1" applyFont="1" applyFill="1" applyBorder="1"/>
    <xf numFmtId="178" fontId="5" fillId="0" borderId="76" xfId="4" applyNumberFormat="1" applyFont="1" applyFill="1" applyBorder="1"/>
    <xf numFmtId="179" fontId="5" fillId="0" borderId="23" xfId="4" applyNumberFormat="1" applyFont="1" applyFill="1" applyBorder="1"/>
    <xf numFmtId="178" fontId="5" fillId="0" borderId="22" xfId="4" applyNumberFormat="1" applyFont="1" applyFill="1" applyBorder="1"/>
    <xf numFmtId="178" fontId="5" fillId="0" borderId="31" xfId="4" applyNumberFormat="1" applyFont="1" applyFill="1" applyBorder="1" applyAlignment="1">
      <alignment horizontal="distributed" vertical="center"/>
    </xf>
    <xf numFmtId="0" fontId="5" fillId="0" borderId="31" xfId="4" quotePrefix="1" applyNumberFormat="1" applyFont="1" applyFill="1" applyBorder="1" applyAlignment="1">
      <alignment horizontal="center" vertical="center"/>
    </xf>
    <xf numFmtId="179" fontId="5" fillId="0" borderId="32" xfId="4" applyNumberFormat="1" applyFont="1" applyFill="1" applyBorder="1"/>
    <xf numFmtId="178" fontId="5" fillId="0" borderId="33" xfId="4" applyNumberFormat="1" applyFont="1" applyFill="1" applyBorder="1"/>
    <xf numFmtId="178" fontId="5" fillId="0" borderId="35" xfId="4" applyNumberFormat="1" applyFont="1" applyFill="1" applyBorder="1"/>
    <xf numFmtId="183" fontId="5" fillId="0" borderId="36" xfId="4" applyNumberFormat="1" applyFont="1" applyFill="1" applyBorder="1"/>
    <xf numFmtId="178" fontId="5" fillId="0" borderId="77" xfId="4" applyNumberFormat="1" applyFont="1" applyFill="1" applyBorder="1"/>
    <xf numFmtId="0" fontId="5" fillId="0" borderId="20" xfId="4" quotePrefix="1" applyNumberFormat="1" applyFont="1" applyFill="1" applyBorder="1" applyAlignment="1">
      <alignment horizontal="center" vertical="center"/>
    </xf>
    <xf numFmtId="178" fontId="5" fillId="0" borderId="74" xfId="4" applyNumberFormat="1" applyFont="1" applyFill="1" applyBorder="1"/>
    <xf numFmtId="178" fontId="5" fillId="0" borderId="30" xfId="4" applyNumberFormat="1" applyFont="1" applyFill="1" applyBorder="1"/>
    <xf numFmtId="184" fontId="5" fillId="0" borderId="30" xfId="4" applyNumberFormat="1" applyFont="1" applyFill="1" applyBorder="1" applyProtection="1">
      <protection locked="0"/>
    </xf>
    <xf numFmtId="178" fontId="5" fillId="0" borderId="36" xfId="4" applyNumberFormat="1" applyFont="1" applyFill="1" applyBorder="1"/>
    <xf numFmtId="184" fontId="5" fillId="0" borderId="36" xfId="4" applyNumberFormat="1" applyFont="1" applyFill="1" applyBorder="1"/>
    <xf numFmtId="179" fontId="5" fillId="0" borderId="69" xfId="4" applyNumberFormat="1" applyFont="1" applyFill="1" applyBorder="1"/>
    <xf numFmtId="178" fontId="5" fillId="0" borderId="39" xfId="4" applyNumberFormat="1" applyFont="1" applyFill="1" applyBorder="1"/>
    <xf numFmtId="178" fontId="5" fillId="0" borderId="41" xfId="4" applyNumberFormat="1" applyFont="1" applyFill="1" applyBorder="1" applyAlignment="1">
      <alignment horizontal="distributed" vertical="center"/>
    </xf>
    <xf numFmtId="178" fontId="5" fillId="0" borderId="1" xfId="4" applyNumberFormat="1" applyFont="1" applyFill="1" applyBorder="1"/>
    <xf numFmtId="178" fontId="5" fillId="0" borderId="48" xfId="4" applyNumberFormat="1" applyFont="1" applyFill="1" applyBorder="1" applyAlignment="1">
      <alignment horizontal="distributed" vertical="center"/>
    </xf>
    <xf numFmtId="178" fontId="5" fillId="0" borderId="48" xfId="4" quotePrefix="1" applyNumberFormat="1" applyFont="1" applyFill="1" applyBorder="1" applyAlignment="1">
      <alignment horizontal="center" vertical="center"/>
    </xf>
    <xf numFmtId="179" fontId="5" fillId="0" borderId="44" xfId="4" applyNumberFormat="1" applyFont="1" applyFill="1" applyBorder="1"/>
    <xf numFmtId="178" fontId="5" fillId="0" borderId="45" xfId="4" applyNumberFormat="1" applyFont="1" applyFill="1" applyBorder="1"/>
    <xf numFmtId="178" fontId="5" fillId="0" borderId="5" xfId="4" applyNumberFormat="1" applyFont="1" applyFill="1" applyBorder="1"/>
    <xf numFmtId="184" fontId="5" fillId="0" borderId="45" xfId="4" applyNumberFormat="1" applyFont="1" applyFill="1" applyBorder="1"/>
    <xf numFmtId="178" fontId="5" fillId="0" borderId="68" xfId="4" applyNumberFormat="1" applyFont="1" applyFill="1" applyBorder="1"/>
    <xf numFmtId="179" fontId="5" fillId="0" borderId="54" xfId="4" applyNumberFormat="1" applyFont="1" applyFill="1" applyBorder="1"/>
    <xf numFmtId="179" fontId="5" fillId="0" borderId="29" xfId="4" applyNumberFormat="1" applyFont="1" applyFill="1" applyBorder="1"/>
    <xf numFmtId="179" fontId="5" fillId="0" borderId="35" xfId="4" applyNumberFormat="1" applyFont="1" applyFill="1" applyBorder="1"/>
    <xf numFmtId="184" fontId="5" fillId="0" borderId="5" xfId="4" applyNumberFormat="1" applyFont="1" applyFill="1" applyBorder="1"/>
    <xf numFmtId="178" fontId="5" fillId="0" borderId="47" xfId="4" applyNumberFormat="1" applyFont="1" applyFill="1" applyBorder="1"/>
    <xf numFmtId="178" fontId="5" fillId="0" borderId="16" xfId="4" applyNumberFormat="1" applyFont="1" applyFill="1" applyBorder="1" applyAlignment="1">
      <alignment horizontal="center" vertical="center"/>
    </xf>
    <xf numFmtId="178" fontId="18" fillId="0" borderId="0" xfId="4" applyNumberFormat="1" applyFont="1" applyFill="1" applyBorder="1" applyAlignment="1">
      <alignment horizontal="right"/>
    </xf>
    <xf numFmtId="178" fontId="5" fillId="0" borderId="0" xfId="4" applyNumberFormat="1" applyFont="1" applyFill="1" applyAlignment="1">
      <alignment horizontal="distributed" vertical="center"/>
    </xf>
    <xf numFmtId="176" fontId="8" fillId="0" borderId="0" xfId="4" applyNumberFormat="1" applyFont="1" applyFill="1" applyBorder="1" applyAlignment="1">
      <alignment horizontal="distributed" vertical="center" wrapText="1"/>
    </xf>
    <xf numFmtId="176" fontId="8" fillId="0" borderId="0" xfId="4" applyNumberFormat="1" applyFont="1" applyFill="1" applyBorder="1" applyAlignment="1">
      <alignment horizontal="center" vertical="center"/>
    </xf>
    <xf numFmtId="178" fontId="5" fillId="0" borderId="0" xfId="4" applyNumberFormat="1" applyFont="1" applyFill="1" applyAlignment="1" applyProtection="1">
      <alignment horizontal="distributed" vertical="center"/>
      <protection locked="0"/>
    </xf>
    <xf numFmtId="178" fontId="10" fillId="0" borderId="0" xfId="4" applyNumberFormat="1" applyFont="1" applyFill="1" applyAlignment="1">
      <alignment vertical="center"/>
    </xf>
    <xf numFmtId="178" fontId="7" fillId="0" borderId="0" xfId="4" applyNumberFormat="1" applyFont="1" applyFill="1" applyAlignment="1">
      <alignment vertical="center"/>
    </xf>
    <xf numFmtId="179" fontId="7" fillId="0" borderId="0" xfId="4" applyNumberFormat="1" applyFont="1" applyFill="1" applyBorder="1" applyAlignment="1">
      <alignment vertical="center"/>
    </xf>
    <xf numFmtId="0" fontId="1" fillId="0" borderId="0" xfId="4"/>
    <xf numFmtId="178" fontId="7" fillId="0" borderId="0" xfId="4" applyNumberFormat="1" applyFont="1" applyFill="1" applyBorder="1" applyAlignment="1">
      <alignment horizontal="distributed" vertical="center" wrapText="1"/>
    </xf>
    <xf numFmtId="178" fontId="7" fillId="0" borderId="0" xfId="4" applyNumberFormat="1" applyFont="1" applyFill="1" applyBorder="1" applyAlignment="1">
      <alignment vertical="center"/>
    </xf>
    <xf numFmtId="178" fontId="5" fillId="0" borderId="0" xfId="4" applyNumberFormat="1" applyFont="1" applyFill="1" applyAlignment="1">
      <alignment vertical="center"/>
    </xf>
    <xf numFmtId="178" fontId="7" fillId="0" borderId="6" xfId="4" applyNumberFormat="1" applyFont="1" applyFill="1" applyBorder="1" applyAlignment="1">
      <alignment horizontal="center" vertical="center" wrapText="1"/>
    </xf>
    <xf numFmtId="179" fontId="7" fillId="0" borderId="4" xfId="4" applyNumberFormat="1" applyFont="1" applyFill="1" applyBorder="1" applyAlignment="1">
      <alignment horizontal="center" vertical="center" wrapText="1"/>
    </xf>
    <xf numFmtId="0" fontId="5" fillId="0" borderId="24" xfId="4" applyFont="1" applyFill="1" applyBorder="1" applyAlignment="1">
      <alignment horizontal="center" vertical="center" wrapText="1"/>
    </xf>
    <xf numFmtId="179" fontId="7" fillId="0" borderId="38" xfId="4" applyNumberFormat="1" applyFont="1" applyFill="1" applyBorder="1" applyAlignment="1">
      <alignment horizontal="center" vertical="center" wrapText="1"/>
    </xf>
    <xf numFmtId="178" fontId="7" fillId="0" borderId="78" xfId="4" applyNumberFormat="1" applyFont="1" applyFill="1" applyBorder="1" applyAlignment="1">
      <alignment horizontal="center" vertical="center" wrapText="1"/>
    </xf>
    <xf numFmtId="38" fontId="5" fillId="0" borderId="24" xfId="4" applyNumberFormat="1" applyFont="1" applyFill="1" applyBorder="1" applyAlignment="1">
      <alignment horizontal="center" vertical="center" wrapText="1"/>
    </xf>
    <xf numFmtId="179" fontId="7" fillId="0" borderId="0" xfId="4" applyNumberFormat="1" applyFont="1" applyFill="1" applyBorder="1" applyAlignment="1">
      <alignment horizontal="center" vertical="center" wrapText="1"/>
    </xf>
    <xf numFmtId="183" fontId="7" fillId="0" borderId="22" xfId="4" applyNumberFormat="1" applyFont="1" applyFill="1" applyBorder="1" applyAlignment="1">
      <alignment horizontal="center" vertical="center" wrapText="1"/>
    </xf>
    <xf numFmtId="178" fontId="7" fillId="0" borderId="22" xfId="4" applyNumberFormat="1" applyFont="1" applyFill="1" applyBorder="1" applyAlignment="1">
      <alignment horizontal="center" vertical="center" wrapText="1"/>
    </xf>
    <xf numFmtId="178" fontId="5" fillId="0" borderId="0" xfId="4" applyNumberFormat="1" applyFont="1" applyFill="1" applyBorder="1" applyAlignment="1">
      <alignment horizontal="center" vertical="center"/>
    </xf>
    <xf numFmtId="0" fontId="5" fillId="0" borderId="49" xfId="4" applyFont="1" applyFill="1" applyBorder="1" applyAlignment="1">
      <alignment horizontal="center" vertical="center" wrapText="1"/>
    </xf>
    <xf numFmtId="179" fontId="7" fillId="0" borderId="1" xfId="4" applyNumberFormat="1" applyFont="1" applyFill="1" applyBorder="1" applyAlignment="1">
      <alignment horizontal="distributed" vertical="center" wrapText="1" justifyLastLine="1"/>
    </xf>
    <xf numFmtId="183" fontId="7" fillId="0" borderId="50" xfId="4" applyNumberFormat="1" applyFont="1" applyFill="1" applyBorder="1" applyAlignment="1">
      <alignment horizontal="center" vertical="center" wrapText="1"/>
    </xf>
    <xf numFmtId="178" fontId="7" fillId="0" borderId="50" xfId="4" applyNumberFormat="1" applyFont="1" applyFill="1" applyBorder="1" applyAlignment="1">
      <alignment horizontal="center" vertical="center" wrapText="1"/>
    </xf>
    <xf numFmtId="178" fontId="7" fillId="0" borderId="3" xfId="4" applyNumberFormat="1" applyFont="1" applyFill="1" applyBorder="1" applyAlignment="1">
      <alignment horizontal="center" vertical="center"/>
    </xf>
    <xf numFmtId="178" fontId="7" fillId="0" borderId="4" xfId="4" applyNumberFormat="1" applyFont="1" applyFill="1" applyBorder="1" applyAlignment="1">
      <alignment horizontal="center" vertical="center"/>
    </xf>
    <xf numFmtId="178" fontId="7" fillId="0" borderId="2" xfId="4" applyNumberFormat="1" applyFont="1" applyFill="1" applyBorder="1" applyAlignment="1">
      <alignment vertical="center"/>
    </xf>
    <xf numFmtId="178" fontId="7" fillId="0" borderId="23" xfId="4" applyNumberFormat="1" applyFont="1" applyFill="1" applyBorder="1" applyAlignment="1">
      <alignment horizontal="center" vertical="center"/>
    </xf>
    <xf numFmtId="178" fontId="7" fillId="0" borderId="0" xfId="4" applyNumberFormat="1" applyFont="1" applyFill="1" applyBorder="1" applyAlignment="1">
      <alignment horizontal="center" vertical="center"/>
    </xf>
    <xf numFmtId="178" fontId="7" fillId="0" borderId="7" xfId="4" applyNumberFormat="1" applyFont="1" applyFill="1" applyBorder="1" applyAlignment="1">
      <alignment vertical="center"/>
    </xf>
    <xf numFmtId="178" fontId="7" fillId="0" borderId="0" xfId="4" applyNumberFormat="1" applyFont="1" applyFill="1" applyBorder="1" applyAlignment="1">
      <alignment horizontal="distributed" vertical="center"/>
    </xf>
    <xf numFmtId="178" fontId="7" fillId="0" borderId="15" xfId="4" applyNumberFormat="1" applyFont="1" applyFill="1" applyBorder="1" applyAlignment="1">
      <alignment horizontal="center" vertical="center"/>
    </xf>
    <xf numFmtId="178" fontId="7" fillId="0" borderId="16" xfId="4" applyNumberFormat="1" applyFont="1" applyFill="1" applyBorder="1" applyAlignment="1">
      <alignment vertical="center"/>
    </xf>
    <xf numFmtId="178" fontId="7" fillId="0" borderId="4" xfId="4" applyNumberFormat="1" applyFont="1" applyFill="1" applyBorder="1" applyAlignment="1">
      <alignment horizontal="distributed" vertical="center"/>
    </xf>
    <xf numFmtId="178" fontId="7" fillId="0" borderId="6" xfId="4" applyNumberFormat="1" applyFont="1" applyFill="1" applyBorder="1" applyAlignment="1">
      <alignment horizontal="center" vertical="center"/>
    </xf>
    <xf numFmtId="178" fontId="7" fillId="0" borderId="24" xfId="4" applyNumberFormat="1" applyFont="1" applyFill="1" applyBorder="1" applyAlignment="1">
      <alignment horizontal="center" vertical="center"/>
    </xf>
    <xf numFmtId="178" fontId="7" fillId="0" borderId="1" xfId="4" applyNumberFormat="1" applyFont="1" applyFill="1" applyBorder="1" applyAlignment="1">
      <alignment horizontal="center" vertical="center"/>
    </xf>
    <xf numFmtId="178" fontId="7" fillId="0" borderId="49" xfId="4" applyNumberFormat="1" applyFont="1" applyFill="1" applyBorder="1" applyAlignment="1">
      <alignment horizontal="center" vertical="center"/>
    </xf>
    <xf numFmtId="178" fontId="7" fillId="0" borderId="1" xfId="4" applyNumberFormat="1" applyFont="1" applyFill="1" applyBorder="1" applyAlignment="1">
      <alignment horizontal="distributed" vertical="center"/>
    </xf>
    <xf numFmtId="178" fontId="7" fillId="0" borderId="0" xfId="4" applyNumberFormat="1" applyFont="1" applyFill="1" applyBorder="1" applyAlignment="1">
      <alignment horizontal="distributed" vertical="center" shrinkToFit="1"/>
    </xf>
    <xf numFmtId="176" fontId="7" fillId="0" borderId="0" xfId="4" applyNumberFormat="1" applyFont="1" applyFill="1" applyBorder="1" applyAlignment="1">
      <alignment horizontal="distributed" vertical="center" wrapText="1"/>
    </xf>
    <xf numFmtId="178" fontId="7" fillId="0" borderId="4" xfId="4" applyNumberFormat="1" applyFont="1" applyFill="1" applyBorder="1" applyAlignment="1">
      <alignment vertical="center"/>
    </xf>
    <xf numFmtId="0" fontId="21" fillId="0" borderId="0" xfId="5" applyFont="1"/>
    <xf numFmtId="0" fontId="22" fillId="0" borderId="0" xfId="5" applyFont="1" applyAlignment="1">
      <alignment vertical="top"/>
    </xf>
    <xf numFmtId="0" fontId="21" fillId="0" borderId="0" xfId="5" applyFont="1" applyAlignment="1">
      <alignment horizontal="center"/>
    </xf>
    <xf numFmtId="0" fontId="21" fillId="0" borderId="0" xfId="5" applyFont="1" applyAlignment="1">
      <alignment horizontal="center" vertical="center"/>
    </xf>
    <xf numFmtId="0" fontId="21" fillId="0" borderId="0" xfId="5" applyFont="1" applyAlignment="1">
      <alignment horizontal="right"/>
    </xf>
    <xf numFmtId="0" fontId="21" fillId="0" borderId="0" xfId="5" applyFont="1" applyAlignment="1">
      <alignment vertical="top"/>
    </xf>
    <xf numFmtId="0" fontId="21" fillId="0" borderId="0" xfId="5" applyFont="1" applyAlignment="1"/>
    <xf numFmtId="0" fontId="21" fillId="0" borderId="0" xfId="5" applyFont="1" applyFill="1" applyBorder="1"/>
    <xf numFmtId="0" fontId="21" fillId="0" borderId="0" xfId="5" applyFont="1" applyAlignment="1">
      <alignment horizontal="left"/>
    </xf>
    <xf numFmtId="0" fontId="21" fillId="0" borderId="0" xfId="5" applyFont="1" applyFill="1"/>
    <xf numFmtId="0" fontId="21" fillId="0" borderId="0" xfId="5" applyFont="1" applyAlignment="1">
      <alignment horizontal="left" vertical="center"/>
    </xf>
    <xf numFmtId="0" fontId="5" fillId="0" borderId="0" xfId="5" applyFont="1"/>
    <xf numFmtId="176" fontId="23" fillId="0" borderId="0" xfId="4" applyNumberFormat="1" applyFont="1" applyFill="1" applyAlignment="1">
      <alignment vertical="center"/>
    </xf>
    <xf numFmtId="178" fontId="24" fillId="0" borderId="0" xfId="4" applyNumberFormat="1" applyFont="1" applyFill="1" applyAlignment="1">
      <alignment vertical="center"/>
    </xf>
    <xf numFmtId="176" fontId="24" fillId="0" borderId="0" xfId="4" applyNumberFormat="1" applyFont="1" applyFill="1" applyAlignment="1">
      <alignment vertical="center"/>
    </xf>
    <xf numFmtId="176" fontId="25" fillId="0" borderId="0" xfId="4" applyNumberFormat="1" applyFont="1" applyFill="1" applyAlignment="1">
      <alignment vertical="center"/>
    </xf>
    <xf numFmtId="176" fontId="13" fillId="0" borderId="0" xfId="4" applyNumberFormat="1" applyFont="1" applyFill="1" applyAlignment="1">
      <alignment vertical="center"/>
    </xf>
    <xf numFmtId="178" fontId="25" fillId="0" borderId="0" xfId="4" applyNumberFormat="1" applyFont="1" applyFill="1" applyAlignment="1">
      <alignment vertical="center"/>
    </xf>
    <xf numFmtId="176" fontId="1" fillId="0" borderId="0" xfId="4" applyNumberFormat="1" applyFont="1" applyFill="1" applyAlignment="1">
      <alignment vertical="top"/>
    </xf>
    <xf numFmtId="178" fontId="26" fillId="0" borderId="0" xfId="4" applyNumberFormat="1" applyFont="1" applyFill="1" applyAlignment="1">
      <alignment vertical="top"/>
    </xf>
    <xf numFmtId="176" fontId="26" fillId="0" borderId="0" xfId="4" applyNumberFormat="1" applyFont="1" applyFill="1" applyAlignment="1">
      <alignment vertical="top"/>
    </xf>
    <xf numFmtId="176" fontId="13" fillId="0" borderId="0" xfId="4" applyNumberFormat="1" applyFont="1" applyFill="1" applyAlignment="1">
      <alignment vertical="top"/>
    </xf>
    <xf numFmtId="176" fontId="13" fillId="0" borderId="74" xfId="4" applyNumberFormat="1" applyFont="1" applyFill="1" applyBorder="1" applyAlignment="1">
      <alignment horizontal="center" vertical="center"/>
    </xf>
    <xf numFmtId="176" fontId="13" fillId="0" borderId="0" xfId="4" applyNumberFormat="1" applyFont="1" applyFill="1" applyAlignment="1">
      <alignment horizontal="center" vertical="center"/>
    </xf>
    <xf numFmtId="0" fontId="8" fillId="0" borderId="42" xfId="4" applyFont="1" applyFill="1" applyBorder="1" applyAlignment="1">
      <alignment horizontal="center" vertical="center" shrinkToFit="1"/>
    </xf>
    <xf numFmtId="176" fontId="8" fillId="0" borderId="11" xfId="4" applyNumberFormat="1" applyFont="1" applyFill="1" applyBorder="1" applyAlignment="1">
      <alignment horizontal="center" vertical="center" shrinkToFit="1"/>
    </xf>
    <xf numFmtId="176" fontId="8" fillId="0" borderId="42" xfId="4" applyNumberFormat="1" applyFont="1" applyFill="1" applyBorder="1" applyAlignment="1">
      <alignment horizontal="center" vertical="center" shrinkToFit="1"/>
    </xf>
    <xf numFmtId="176" fontId="8" fillId="0" borderId="42" xfId="4" applyNumberFormat="1" applyFont="1" applyFill="1" applyBorder="1" applyAlignment="1">
      <alignment horizontal="center" vertical="center"/>
    </xf>
    <xf numFmtId="176" fontId="8" fillId="0" borderId="76" xfId="4" applyNumberFormat="1" applyFont="1" applyFill="1" applyBorder="1" applyAlignment="1">
      <alignment horizontal="center" vertical="center"/>
    </xf>
    <xf numFmtId="0" fontId="8" fillId="0" borderId="50" xfId="4" applyFont="1" applyFill="1" applyBorder="1" applyAlignment="1">
      <alignment horizontal="center" vertical="center" wrapText="1"/>
    </xf>
    <xf numFmtId="176" fontId="8" fillId="0" borderId="15" xfId="4" applyNumberFormat="1" applyFont="1" applyFill="1" applyBorder="1" applyAlignment="1">
      <alignment horizontal="center" vertical="center" shrinkToFit="1"/>
    </xf>
    <xf numFmtId="176" fontId="8" fillId="0" borderId="50" xfId="4" applyNumberFormat="1" applyFont="1" applyFill="1" applyBorder="1" applyAlignment="1">
      <alignment horizontal="center" vertical="center" shrinkToFit="1"/>
    </xf>
    <xf numFmtId="176" fontId="8" fillId="0" borderId="50" xfId="4" applyNumberFormat="1" applyFont="1" applyFill="1" applyBorder="1" applyAlignment="1">
      <alignment horizontal="center" vertical="center"/>
    </xf>
    <xf numFmtId="176" fontId="8" fillId="0" borderId="63" xfId="4" applyNumberFormat="1" applyFont="1" applyFill="1" applyBorder="1" applyAlignment="1">
      <alignment horizontal="center" vertical="center"/>
    </xf>
    <xf numFmtId="176" fontId="8" fillId="0" borderId="19" xfId="4" applyNumberFormat="1" applyFont="1" applyFill="1" applyBorder="1" applyAlignment="1">
      <alignment horizontal="center" vertical="center"/>
    </xf>
    <xf numFmtId="176" fontId="8" fillId="0" borderId="20" xfId="4" applyNumberFormat="1" applyFont="1" applyFill="1" applyBorder="1" applyAlignment="1">
      <alignment horizontal="distributed" vertical="center"/>
    </xf>
    <xf numFmtId="176" fontId="8" fillId="0" borderId="8" xfId="4" applyNumberFormat="1" applyFont="1" applyFill="1" applyBorder="1" applyAlignment="1">
      <alignment horizontal="right" vertical="center"/>
    </xf>
    <xf numFmtId="176" fontId="8" fillId="0" borderId="59" xfId="4" applyNumberFormat="1" applyFont="1" applyFill="1" applyBorder="1" applyAlignment="1">
      <alignment horizontal="right" vertical="center"/>
    </xf>
    <xf numFmtId="180" fontId="8" fillId="0" borderId="73" xfId="4" applyNumberFormat="1" applyFont="1" applyFill="1" applyBorder="1" applyAlignment="1">
      <alignment horizontal="right" vertical="center" shrinkToFit="1"/>
    </xf>
    <xf numFmtId="180" fontId="8" fillId="0" borderId="22" xfId="4" applyNumberFormat="1" applyFont="1" applyFill="1" applyBorder="1" applyAlignment="1">
      <alignment horizontal="right" vertical="center"/>
    </xf>
    <xf numFmtId="176" fontId="8" fillId="0" borderId="53" xfId="4" applyNumberFormat="1" applyFont="1" applyFill="1" applyBorder="1" applyAlignment="1">
      <alignment horizontal="right" vertical="center"/>
    </xf>
    <xf numFmtId="180" fontId="8" fillId="0" borderId="56" xfId="4" applyNumberFormat="1" applyFont="1" applyFill="1" applyBorder="1" applyAlignment="1">
      <alignment horizontal="right" vertical="center"/>
    </xf>
    <xf numFmtId="176" fontId="8" fillId="0" borderId="37" xfId="4" applyNumberFormat="1" applyFont="1" applyFill="1" applyBorder="1" applyAlignment="1">
      <alignment horizontal="right" vertical="center"/>
    </xf>
    <xf numFmtId="180" fontId="8" fillId="0" borderId="10" xfId="4" applyNumberFormat="1" applyFont="1" applyFill="1" applyBorder="1" applyAlignment="1">
      <alignment horizontal="right" vertical="center"/>
    </xf>
    <xf numFmtId="176" fontId="8" fillId="0" borderId="72" xfId="4" applyNumberFormat="1" applyFont="1" applyFill="1" applyBorder="1" applyAlignment="1">
      <alignment horizontal="right" vertical="center"/>
    </xf>
    <xf numFmtId="180" fontId="8" fillId="0" borderId="53" xfId="4" applyNumberFormat="1" applyFont="1" applyFill="1" applyBorder="1" applyAlignment="1">
      <alignment horizontal="right" vertical="center"/>
    </xf>
    <xf numFmtId="180" fontId="8" fillId="0" borderId="73" xfId="4" applyNumberFormat="1" applyFont="1" applyFill="1" applyBorder="1" applyAlignment="1">
      <alignment horizontal="right" vertical="center"/>
    </xf>
    <xf numFmtId="176" fontId="8" fillId="0" borderId="25" xfId="4" applyNumberFormat="1" applyFont="1" applyFill="1" applyBorder="1" applyAlignment="1">
      <alignment horizontal="distributed" vertical="center"/>
    </xf>
    <xf numFmtId="176" fontId="8" fillId="0" borderId="69" xfId="4" applyNumberFormat="1" applyFont="1" applyFill="1" applyBorder="1" applyAlignment="1">
      <alignment horizontal="right" vertical="center"/>
    </xf>
    <xf numFmtId="176" fontId="8" fillId="0" borderId="39" xfId="4" applyNumberFormat="1" applyFont="1" applyFill="1" applyBorder="1" applyAlignment="1">
      <alignment horizontal="right" vertical="center"/>
    </xf>
    <xf numFmtId="180" fontId="8" fillId="0" borderId="64" xfId="4" applyNumberFormat="1" applyFont="1" applyFill="1" applyBorder="1" applyAlignment="1">
      <alignment horizontal="right" vertical="center" shrinkToFit="1"/>
    </xf>
    <xf numFmtId="176" fontId="8" fillId="0" borderId="26" xfId="4" applyNumberFormat="1" applyFont="1" applyFill="1" applyBorder="1" applyAlignment="1">
      <alignment horizontal="right" vertical="center"/>
    </xf>
    <xf numFmtId="180" fontId="8" fillId="0" borderId="29" xfId="4" applyNumberFormat="1" applyFont="1" applyFill="1" applyBorder="1" applyAlignment="1">
      <alignment horizontal="right" vertical="center"/>
    </xf>
    <xf numFmtId="176" fontId="8" fillId="0" borderId="28" xfId="4" applyNumberFormat="1" applyFont="1" applyFill="1" applyBorder="1" applyAlignment="1">
      <alignment horizontal="right" vertical="center"/>
    </xf>
    <xf numFmtId="180" fontId="8" fillId="0" borderId="28" xfId="4" applyNumberFormat="1" applyFont="1" applyFill="1" applyBorder="1" applyAlignment="1">
      <alignment horizontal="right" vertical="center"/>
    </xf>
    <xf numFmtId="176" fontId="8" fillId="0" borderId="29" xfId="4" applyNumberFormat="1" applyFont="1" applyFill="1" applyBorder="1" applyAlignment="1">
      <alignment horizontal="right" vertical="center"/>
    </xf>
    <xf numFmtId="180" fontId="8" fillId="0" borderId="61" xfId="4" applyNumberFormat="1" applyFont="1" applyFill="1" applyBorder="1" applyAlignment="1">
      <alignment horizontal="right" vertical="center"/>
    </xf>
    <xf numFmtId="176" fontId="8" fillId="0" borderId="60" xfId="4" applyNumberFormat="1" applyFont="1" applyFill="1" applyBorder="1" applyAlignment="1">
      <alignment horizontal="right" vertical="center"/>
    </xf>
    <xf numFmtId="176" fontId="8" fillId="0" borderId="0" xfId="4" applyNumberFormat="1" applyFont="1" applyFill="1" applyBorder="1" applyAlignment="1">
      <alignment vertical="center"/>
    </xf>
    <xf numFmtId="176" fontId="8" fillId="0" borderId="0" xfId="4" applyNumberFormat="1" applyFont="1" applyFill="1" applyAlignment="1">
      <alignment vertical="center"/>
    </xf>
    <xf numFmtId="180" fontId="8" fillId="0" borderId="39" xfId="4" applyNumberFormat="1" applyFont="1" applyFill="1" applyBorder="1" applyAlignment="1">
      <alignment horizontal="right" vertical="center" shrinkToFit="1"/>
    </xf>
    <xf numFmtId="176" fontId="13" fillId="0" borderId="0" xfId="4" applyNumberFormat="1" applyFont="1" applyFill="1" applyBorder="1" applyAlignment="1">
      <alignment vertical="center"/>
    </xf>
    <xf numFmtId="176" fontId="8" fillId="0" borderId="28" xfId="4" applyNumberFormat="1" applyFont="1" applyFill="1" applyBorder="1" applyAlignment="1">
      <alignment horizontal="distributed" vertical="center" justifyLastLine="1"/>
    </xf>
    <xf numFmtId="176" fontId="8" fillId="0" borderId="31" xfId="4" applyNumberFormat="1" applyFont="1" applyFill="1" applyBorder="1" applyAlignment="1">
      <alignment horizontal="distributed" vertical="center"/>
    </xf>
    <xf numFmtId="180" fontId="8" fillId="0" borderId="34" xfId="4" applyNumberFormat="1" applyFont="1" applyFill="1" applyBorder="1" applyAlignment="1">
      <alignment horizontal="right" vertical="center"/>
    </xf>
    <xf numFmtId="176" fontId="8" fillId="0" borderId="34" xfId="4" applyNumberFormat="1" applyFont="1" applyFill="1" applyBorder="1" applyAlignment="1">
      <alignment horizontal="right" vertical="center"/>
    </xf>
    <xf numFmtId="180" fontId="8" fillId="0" borderId="63" xfId="4" applyNumberFormat="1" applyFont="1" applyFill="1" applyBorder="1" applyAlignment="1">
      <alignment horizontal="right" vertical="center"/>
    </xf>
    <xf numFmtId="176" fontId="8" fillId="0" borderId="13" xfId="4" applyNumberFormat="1" applyFont="1" applyFill="1" applyBorder="1" applyAlignment="1">
      <alignment horizontal="distributed" vertical="center"/>
    </xf>
    <xf numFmtId="176" fontId="8" fillId="0" borderId="40" xfId="4" applyNumberFormat="1" applyFont="1" applyFill="1" applyBorder="1" applyAlignment="1">
      <alignment horizontal="distributed" vertical="center"/>
    </xf>
    <xf numFmtId="176" fontId="8" fillId="0" borderId="40" xfId="4" applyNumberFormat="1" applyFont="1" applyFill="1" applyBorder="1" applyAlignment="1">
      <alignment horizontal="right" vertical="center"/>
    </xf>
    <xf numFmtId="176" fontId="9" fillId="0" borderId="13" xfId="4" applyNumberFormat="1" applyFont="1" applyFill="1" applyBorder="1" applyAlignment="1">
      <alignment horizontal="distributed" vertical="center"/>
    </xf>
    <xf numFmtId="176" fontId="9" fillId="0" borderId="40" xfId="4" applyNumberFormat="1" applyFont="1" applyFill="1" applyBorder="1" applyAlignment="1">
      <alignment horizontal="distributed" vertical="center"/>
    </xf>
    <xf numFmtId="176" fontId="8" fillId="0" borderId="62" xfId="4" applyNumberFormat="1" applyFont="1" applyFill="1" applyBorder="1" applyAlignment="1">
      <alignment horizontal="right" vertical="center"/>
    </xf>
    <xf numFmtId="180" fontId="8" fillId="0" borderId="37" xfId="4" applyNumberFormat="1" applyFont="1" applyFill="1" applyBorder="1" applyAlignment="1">
      <alignment horizontal="right" vertical="center"/>
    </xf>
    <xf numFmtId="176" fontId="8" fillId="0" borderId="43" xfId="4" applyNumberFormat="1" applyFont="1" applyFill="1" applyBorder="1" applyAlignment="1">
      <alignment horizontal="distributed" vertical="center" justifyLastLine="1"/>
    </xf>
    <xf numFmtId="176" fontId="8" fillId="0" borderId="43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right" vertical="center"/>
    </xf>
    <xf numFmtId="49" fontId="8" fillId="0" borderId="0" xfId="4" applyNumberFormat="1" applyFont="1" applyFill="1" applyBorder="1" applyAlignment="1">
      <alignment vertical="center"/>
    </xf>
    <xf numFmtId="49" fontId="13" fillId="0" borderId="0" xfId="4" applyNumberFormat="1" applyFont="1" applyFill="1" applyAlignment="1">
      <alignment vertical="center"/>
    </xf>
    <xf numFmtId="176" fontId="8" fillId="0" borderId="41" xfId="4" applyNumberFormat="1" applyFont="1" applyFill="1" applyBorder="1" applyAlignment="1">
      <alignment horizontal="distributed" vertical="center"/>
    </xf>
    <xf numFmtId="176" fontId="8" fillId="0" borderId="11" xfId="4" applyNumberFormat="1" applyFont="1" applyFill="1" applyBorder="1" applyAlignment="1">
      <alignment horizontal="right" vertical="center"/>
    </xf>
    <xf numFmtId="176" fontId="8" fillId="0" borderId="42" xfId="4" applyNumberFormat="1" applyFont="1" applyFill="1" applyBorder="1" applyAlignment="1">
      <alignment horizontal="right" vertical="center"/>
    </xf>
    <xf numFmtId="176" fontId="8" fillId="0" borderId="13" xfId="4" applyNumberFormat="1" applyFont="1" applyFill="1" applyBorder="1" applyAlignment="1">
      <alignment horizontal="right" vertical="center"/>
    </xf>
    <xf numFmtId="176" fontId="8" fillId="0" borderId="48" xfId="4" applyNumberFormat="1" applyFont="1" applyFill="1" applyBorder="1" applyAlignment="1">
      <alignment horizontal="distributed" vertical="center"/>
    </xf>
    <xf numFmtId="176" fontId="8" fillId="0" borderId="44" xfId="4" applyNumberFormat="1" applyFont="1" applyFill="1" applyBorder="1" applyAlignment="1">
      <alignment horizontal="right" vertical="center" shrinkToFit="1"/>
    </xf>
    <xf numFmtId="176" fontId="8" fillId="0" borderId="47" xfId="4" applyNumberFormat="1" applyFont="1" applyFill="1" applyBorder="1" applyAlignment="1">
      <alignment horizontal="right" vertical="center"/>
    </xf>
    <xf numFmtId="180" fontId="8" fillId="0" borderId="59" xfId="4" applyNumberFormat="1" applyFont="1" applyFill="1" applyBorder="1" applyAlignment="1">
      <alignment horizontal="right" vertical="center" shrinkToFit="1"/>
    </xf>
    <xf numFmtId="180" fontId="8" fillId="0" borderId="47" xfId="4" applyNumberFormat="1" applyFont="1" applyFill="1" applyBorder="1" applyAlignment="1">
      <alignment horizontal="right" vertical="center"/>
    </xf>
    <xf numFmtId="176" fontId="8" fillId="0" borderId="46" xfId="4" applyNumberFormat="1" applyFont="1" applyFill="1" applyBorder="1" applyAlignment="1">
      <alignment horizontal="right" vertical="center" shrinkToFit="1"/>
    </xf>
    <xf numFmtId="180" fontId="8" fillId="0" borderId="46" xfId="4" applyNumberFormat="1" applyFont="1" applyFill="1" applyBorder="1" applyAlignment="1">
      <alignment horizontal="right" vertical="center"/>
    </xf>
    <xf numFmtId="180" fontId="8" fillId="0" borderId="51" xfId="4" applyNumberFormat="1" applyFont="1" applyFill="1" applyBorder="1" applyAlignment="1">
      <alignment horizontal="right" vertical="center"/>
    </xf>
    <xf numFmtId="176" fontId="8" fillId="0" borderId="67" xfId="4" applyNumberFormat="1" applyFont="1" applyFill="1" applyBorder="1" applyAlignment="1">
      <alignment horizontal="right" vertical="center"/>
    </xf>
    <xf numFmtId="176" fontId="8" fillId="0" borderId="46" xfId="4" applyNumberFormat="1" applyFont="1" applyFill="1" applyBorder="1" applyAlignment="1">
      <alignment horizontal="right" vertical="center"/>
    </xf>
    <xf numFmtId="176" fontId="8" fillId="0" borderId="0" xfId="4" applyNumberFormat="1" applyFont="1" applyFill="1" applyAlignment="1">
      <alignment vertical="top" wrapText="1"/>
    </xf>
    <xf numFmtId="176" fontId="8" fillId="0" borderId="58" xfId="4" applyNumberFormat="1" applyFont="1" applyFill="1" applyBorder="1" applyAlignment="1">
      <alignment horizontal="right" vertical="center"/>
    </xf>
    <xf numFmtId="180" fontId="8" fillId="0" borderId="40" xfId="4" applyNumberFormat="1" applyFont="1" applyFill="1" applyBorder="1" applyAlignment="1">
      <alignment horizontal="right" vertical="center"/>
    </xf>
    <xf numFmtId="176" fontId="8" fillId="0" borderId="56" xfId="4" applyNumberFormat="1" applyFont="1" applyFill="1" applyBorder="1" applyAlignment="1">
      <alignment horizontal="right" vertical="center"/>
    </xf>
    <xf numFmtId="176" fontId="8" fillId="0" borderId="0" xfId="4" applyNumberFormat="1" applyFont="1" applyFill="1" applyAlignment="1">
      <alignment vertical="center" wrapText="1"/>
    </xf>
    <xf numFmtId="180" fontId="8" fillId="0" borderId="35" xfId="4" applyNumberFormat="1" applyFont="1" applyFill="1" applyBorder="1" applyAlignment="1">
      <alignment horizontal="right" vertical="center"/>
    </xf>
    <xf numFmtId="176" fontId="13" fillId="0" borderId="0" xfId="4" applyNumberFormat="1" applyFont="1" applyFill="1" applyAlignment="1">
      <alignment vertical="top" wrapText="1"/>
    </xf>
    <xf numFmtId="176" fontId="8" fillId="0" borderId="2" xfId="4" applyNumberFormat="1" applyFont="1" applyFill="1" applyBorder="1" applyAlignment="1">
      <alignment horizontal="distributed" vertical="center"/>
    </xf>
    <xf numFmtId="176" fontId="8" fillId="0" borderId="3" xfId="4" applyNumberFormat="1" applyFont="1" applyFill="1" applyBorder="1" applyAlignment="1">
      <alignment horizontal="right" vertical="center"/>
    </xf>
    <xf numFmtId="176" fontId="8" fillId="0" borderId="54" xfId="4" applyNumberFormat="1" applyFont="1" applyFill="1" applyBorder="1" applyAlignment="1">
      <alignment horizontal="right" vertical="center"/>
    </xf>
    <xf numFmtId="180" fontId="8" fillId="0" borderId="54" xfId="4" applyNumberFormat="1" applyFont="1" applyFill="1" applyBorder="1" applyAlignment="1">
      <alignment horizontal="right" vertical="center" shrinkToFit="1"/>
    </xf>
    <xf numFmtId="180" fontId="8" fillId="0" borderId="54" xfId="4" applyNumberFormat="1" applyFont="1" applyFill="1" applyBorder="1" applyAlignment="1">
      <alignment horizontal="right" vertical="center"/>
    </xf>
    <xf numFmtId="176" fontId="8" fillId="0" borderId="81" xfId="4" applyNumberFormat="1" applyFont="1" applyFill="1" applyBorder="1" applyAlignment="1">
      <alignment horizontal="right" vertical="center"/>
    </xf>
    <xf numFmtId="180" fontId="8" fillId="0" borderId="82" xfId="4" applyNumberFormat="1" applyFont="1" applyFill="1" applyBorder="1" applyAlignment="1">
      <alignment horizontal="right" vertical="center"/>
    </xf>
    <xf numFmtId="176" fontId="8" fillId="0" borderId="82" xfId="4" applyNumberFormat="1" applyFont="1" applyFill="1" applyBorder="1" applyAlignment="1">
      <alignment horizontal="right" vertical="center"/>
    </xf>
    <xf numFmtId="180" fontId="8" fillId="0" borderId="83" xfId="4" applyNumberFormat="1" applyFont="1" applyFill="1" applyBorder="1" applyAlignment="1">
      <alignment horizontal="right" vertical="center"/>
    </xf>
    <xf numFmtId="0" fontId="1" fillId="0" borderId="0" xfId="4" applyAlignment="1">
      <alignment vertical="center"/>
    </xf>
    <xf numFmtId="176" fontId="8" fillId="0" borderId="84" xfId="4" applyNumberFormat="1" applyFont="1" applyFill="1" applyBorder="1" applyAlignment="1">
      <alignment horizontal="distributed" vertical="center"/>
    </xf>
    <xf numFmtId="176" fontId="8" fillId="0" borderId="85" xfId="4" applyNumberFormat="1" applyFont="1" applyFill="1" applyBorder="1" applyAlignment="1">
      <alignment horizontal="right" vertical="center" shrinkToFit="1"/>
    </xf>
    <xf numFmtId="176" fontId="8" fillId="0" borderId="86" xfId="4" applyNumberFormat="1" applyFont="1" applyFill="1" applyBorder="1" applyAlignment="1">
      <alignment horizontal="right" vertical="center"/>
    </xf>
    <xf numFmtId="180" fontId="8" fillId="0" borderId="87" xfId="4" applyNumberFormat="1" applyFont="1" applyFill="1" applyBorder="1" applyAlignment="1">
      <alignment horizontal="right" vertical="center"/>
    </xf>
    <xf numFmtId="176" fontId="8" fillId="0" borderId="86" xfId="4" applyNumberFormat="1" applyFont="1" applyFill="1" applyBorder="1" applyAlignment="1">
      <alignment horizontal="right" vertical="center" shrinkToFit="1"/>
    </xf>
    <xf numFmtId="180" fontId="8" fillId="0" borderId="88" xfId="4" applyNumberFormat="1" applyFont="1" applyFill="1" applyBorder="1" applyAlignment="1">
      <alignment horizontal="right" vertical="center"/>
    </xf>
    <xf numFmtId="176" fontId="8" fillId="0" borderId="89" xfId="4" applyNumberFormat="1" applyFont="1" applyFill="1" applyBorder="1" applyAlignment="1">
      <alignment horizontal="right" vertical="center"/>
    </xf>
    <xf numFmtId="180" fontId="8" fillId="0" borderId="86" xfId="4" applyNumberFormat="1" applyFont="1" applyFill="1" applyBorder="1" applyAlignment="1">
      <alignment horizontal="right" vertical="center"/>
    </xf>
    <xf numFmtId="176" fontId="8" fillId="0" borderId="88" xfId="4" applyNumberFormat="1" applyFont="1" applyFill="1" applyBorder="1" applyAlignment="1">
      <alignment horizontal="right" vertical="center"/>
    </xf>
    <xf numFmtId="180" fontId="8" fillId="0" borderId="90" xfId="4" applyNumberFormat="1" applyFont="1" applyFill="1" applyBorder="1" applyAlignment="1">
      <alignment horizontal="right" vertical="center"/>
    </xf>
    <xf numFmtId="176" fontId="8" fillId="0" borderId="91" xfId="4" applyNumberFormat="1" applyFont="1" applyFill="1" applyBorder="1" applyAlignment="1">
      <alignment horizontal="right" vertical="center"/>
    </xf>
    <xf numFmtId="176" fontId="8" fillId="0" borderId="0" xfId="4" applyNumberFormat="1" applyFont="1" applyFill="1" applyAlignment="1">
      <alignment horizontal="center" vertical="center"/>
    </xf>
    <xf numFmtId="180" fontId="8" fillId="0" borderId="14" xfId="4" applyNumberFormat="1" applyFont="1" applyFill="1" applyBorder="1" applyAlignment="1">
      <alignment horizontal="right" vertical="center"/>
    </xf>
    <xf numFmtId="180" fontId="8" fillId="0" borderId="64" xfId="4" applyNumberFormat="1" applyFont="1" applyFill="1" applyBorder="1" applyAlignment="1">
      <alignment horizontal="right" vertical="center"/>
    </xf>
    <xf numFmtId="176" fontId="8" fillId="0" borderId="25" xfId="4" applyNumberFormat="1" applyFont="1" applyFill="1" applyBorder="1" applyAlignment="1">
      <alignment horizontal="distributed" vertical="center" wrapText="1"/>
    </xf>
    <xf numFmtId="176" fontId="8" fillId="0" borderId="7" xfId="4" applyNumberFormat="1" applyFont="1" applyFill="1" applyBorder="1" applyAlignment="1">
      <alignment horizontal="distributed" vertical="center" wrapText="1"/>
    </xf>
    <xf numFmtId="176" fontId="8" fillId="0" borderId="44" xfId="4" applyNumberFormat="1" applyFont="1" applyFill="1" applyBorder="1" applyAlignment="1">
      <alignment horizontal="right" vertical="center"/>
    </xf>
    <xf numFmtId="180" fontId="8" fillId="0" borderId="47" xfId="4" applyNumberFormat="1" applyFont="1" applyFill="1" applyBorder="1" applyAlignment="1">
      <alignment horizontal="right" vertical="center" shrinkToFit="1"/>
    </xf>
    <xf numFmtId="176" fontId="8" fillId="0" borderId="92" xfId="4" applyNumberFormat="1" applyFont="1" applyFill="1" applyBorder="1" applyAlignment="1">
      <alignment horizontal="distributed" vertical="center"/>
    </xf>
    <xf numFmtId="178" fontId="8" fillId="0" borderId="93" xfId="4" applyNumberFormat="1" applyFont="1" applyFill="1" applyBorder="1" applyAlignment="1">
      <alignment horizontal="right" vertical="center"/>
    </xf>
    <xf numFmtId="176" fontId="8" fillId="0" borderId="93" xfId="4" applyNumberFormat="1" applyFont="1" applyFill="1" applyBorder="1" applyAlignment="1">
      <alignment horizontal="right" vertical="center"/>
    </xf>
    <xf numFmtId="180" fontId="8" fillId="0" borderId="94" xfId="4" applyNumberFormat="1" applyFont="1" applyFill="1" applyBorder="1" applyAlignment="1">
      <alignment horizontal="right" vertical="center"/>
    </xf>
    <xf numFmtId="176" fontId="8" fillId="0" borderId="93" xfId="4" applyNumberFormat="1" applyFont="1" applyFill="1" applyBorder="1" applyAlignment="1">
      <alignment vertical="center" shrinkToFit="1"/>
    </xf>
    <xf numFmtId="180" fontId="8" fillId="0" borderId="95" xfId="4" applyNumberFormat="1" applyFont="1" applyFill="1" applyBorder="1" applyAlignment="1">
      <alignment horizontal="right" vertical="center"/>
    </xf>
    <xf numFmtId="176" fontId="8" fillId="0" borderId="96" xfId="4" applyNumberFormat="1" applyFont="1" applyFill="1" applyBorder="1" applyAlignment="1">
      <alignment vertical="center"/>
    </xf>
    <xf numFmtId="176" fontId="8" fillId="0" borderId="93" xfId="4" applyNumberFormat="1" applyFont="1" applyFill="1" applyBorder="1" applyAlignment="1">
      <alignment vertical="center"/>
    </xf>
    <xf numFmtId="180" fontId="8" fillId="0" borderId="93" xfId="4" applyNumberFormat="1" applyFont="1" applyFill="1" applyBorder="1" applyAlignment="1">
      <alignment horizontal="right" vertical="center"/>
    </xf>
    <xf numFmtId="176" fontId="8" fillId="0" borderId="95" xfId="4" applyNumberFormat="1" applyFont="1" applyFill="1" applyBorder="1" applyAlignment="1">
      <alignment vertical="center"/>
    </xf>
    <xf numFmtId="180" fontId="8" fillId="0" borderId="97" xfId="4" applyNumberFormat="1" applyFont="1" applyFill="1" applyBorder="1" applyAlignment="1">
      <alignment horizontal="right" vertical="center"/>
    </xf>
    <xf numFmtId="176" fontId="8" fillId="0" borderId="98" xfId="4" applyNumberFormat="1" applyFont="1" applyFill="1" applyBorder="1" applyAlignment="1">
      <alignment vertical="center"/>
    </xf>
    <xf numFmtId="0" fontId="5" fillId="0" borderId="99" xfId="4" applyFont="1" applyFill="1" applyBorder="1" applyAlignment="1">
      <alignment horizontal="center" vertical="center" shrinkToFit="1"/>
    </xf>
    <xf numFmtId="178" fontId="8" fillId="0" borderId="100" xfId="4" applyNumberFormat="1" applyFont="1" applyFill="1" applyBorder="1" applyAlignment="1">
      <alignment horizontal="right" vertical="center"/>
    </xf>
    <xf numFmtId="176" fontId="8" fillId="0" borderId="100" xfId="4" applyNumberFormat="1" applyFont="1" applyFill="1" applyBorder="1" applyAlignment="1">
      <alignment horizontal="right" vertical="center"/>
    </xf>
    <xf numFmtId="182" fontId="8" fillId="0" borderId="101" xfId="4" applyNumberFormat="1" applyFont="1" applyFill="1" applyBorder="1" applyAlignment="1">
      <alignment horizontal="right" vertical="center"/>
    </xf>
    <xf numFmtId="176" fontId="8" fillId="0" borderId="102" xfId="4" applyNumberFormat="1" applyFont="1" applyFill="1" applyBorder="1" applyAlignment="1">
      <alignment horizontal="right" vertical="center" shrinkToFit="1"/>
    </xf>
    <xf numFmtId="180" fontId="8" fillId="0" borderId="103" xfId="4" applyNumberFormat="1" applyFont="1" applyFill="1" applyBorder="1" applyAlignment="1">
      <alignment horizontal="right" vertical="center"/>
    </xf>
    <xf numFmtId="181" fontId="8" fillId="0" borderId="100" xfId="4" applyNumberFormat="1" applyFont="1" applyFill="1" applyBorder="1" applyAlignment="1">
      <alignment horizontal="right" vertical="center"/>
    </xf>
    <xf numFmtId="176" fontId="8" fillId="0" borderId="103" xfId="4" applyNumberFormat="1" applyFont="1" applyFill="1" applyBorder="1" applyAlignment="1">
      <alignment horizontal="right" vertical="center" shrinkToFit="1"/>
    </xf>
    <xf numFmtId="180" fontId="8" fillId="0" borderId="104" xfId="4" applyNumberFormat="1" applyFont="1" applyFill="1" applyBorder="1" applyAlignment="1">
      <alignment horizontal="right" vertical="center"/>
    </xf>
    <xf numFmtId="176" fontId="8" fillId="0" borderId="105" xfId="4" applyNumberFormat="1" applyFont="1" applyFill="1" applyBorder="1" applyAlignment="1">
      <alignment horizontal="right" vertical="center"/>
    </xf>
    <xf numFmtId="176" fontId="8" fillId="0" borderId="17" xfId="4" applyNumberFormat="1" applyFont="1" applyFill="1" applyBorder="1" applyAlignment="1">
      <alignment horizontal="right" vertical="center" shrinkToFit="1"/>
    </xf>
    <xf numFmtId="176" fontId="8" fillId="0" borderId="17" xfId="4" applyNumberFormat="1" applyFont="1" applyFill="1" applyBorder="1" applyAlignment="1">
      <alignment horizontal="distributed" vertical="center"/>
    </xf>
    <xf numFmtId="181" fontId="8" fillId="0" borderId="49" xfId="4" applyNumberFormat="1" applyFont="1" applyFill="1" applyBorder="1" applyAlignment="1">
      <alignment horizontal="right" vertical="center"/>
    </xf>
    <xf numFmtId="176" fontId="8" fillId="0" borderId="17" xfId="4" applyNumberFormat="1" applyFont="1" applyFill="1" applyBorder="1" applyAlignment="1">
      <alignment vertical="center" shrinkToFit="1"/>
    </xf>
    <xf numFmtId="182" fontId="8" fillId="0" borderId="18" xfId="4" applyNumberFormat="1" applyFont="1" applyFill="1" applyBorder="1" applyAlignment="1">
      <alignment vertical="center"/>
    </xf>
    <xf numFmtId="176" fontId="8" fillId="0" borderId="1" xfId="4" applyNumberFormat="1" applyFont="1" applyFill="1" applyBorder="1" applyAlignment="1">
      <alignment vertical="center"/>
    </xf>
    <xf numFmtId="181" fontId="8" fillId="0" borderId="18" xfId="4" applyNumberFormat="1" applyFont="1" applyFill="1" applyBorder="1" applyAlignment="1">
      <alignment vertical="center"/>
    </xf>
    <xf numFmtId="181" fontId="8" fillId="0" borderId="50" xfId="4" applyNumberFormat="1" applyFont="1" applyFill="1" applyBorder="1" applyAlignment="1">
      <alignment vertical="center"/>
    </xf>
    <xf numFmtId="176" fontId="8" fillId="0" borderId="88" xfId="4" applyNumberFormat="1" applyFont="1" applyFill="1" applyBorder="1" applyAlignment="1">
      <alignment vertical="center"/>
    </xf>
    <xf numFmtId="181" fontId="8" fillId="0" borderId="90" xfId="4" applyNumberFormat="1" applyFont="1" applyFill="1" applyBorder="1" applyAlignment="1">
      <alignment vertical="center"/>
    </xf>
    <xf numFmtId="176" fontId="8" fillId="0" borderId="15" xfId="4" applyNumberFormat="1" applyFont="1" applyFill="1" applyBorder="1" applyAlignment="1">
      <alignment vertical="center"/>
    </xf>
    <xf numFmtId="181" fontId="8" fillId="0" borderId="19" xfId="4" applyNumberFormat="1" applyFont="1" applyFill="1" applyBorder="1" applyAlignment="1">
      <alignment vertical="center"/>
    </xf>
    <xf numFmtId="176" fontId="8" fillId="0" borderId="23" xfId="4" applyNumberFormat="1" applyFont="1" applyFill="1" applyBorder="1" applyAlignment="1">
      <alignment vertical="center"/>
    </xf>
    <xf numFmtId="176" fontId="13" fillId="0" borderId="0" xfId="4" applyNumberFormat="1" applyFont="1" applyFill="1" applyBorder="1" applyAlignment="1">
      <alignment horizontal="distributed" vertical="center"/>
    </xf>
    <xf numFmtId="178" fontId="13" fillId="0" borderId="0" xfId="4" applyNumberFormat="1" applyFont="1" applyFill="1" applyBorder="1" applyAlignment="1">
      <alignment horizontal="distributed" vertical="center"/>
    </xf>
    <xf numFmtId="176" fontId="13" fillId="0" borderId="0" xfId="4" applyNumberFormat="1" applyFont="1" applyFill="1" applyAlignment="1">
      <alignment horizontal="distributed" vertical="center"/>
    </xf>
    <xf numFmtId="178" fontId="13" fillId="0" borderId="0" xfId="4" applyNumberFormat="1" applyFont="1" applyFill="1" applyAlignment="1">
      <alignment horizontal="distributed" vertical="center"/>
    </xf>
    <xf numFmtId="185" fontId="13" fillId="0" borderId="0" xfId="4" applyNumberFormat="1" applyFont="1" applyFill="1" applyAlignment="1">
      <alignment horizontal="distributed" vertical="center"/>
    </xf>
    <xf numFmtId="176" fontId="5" fillId="0" borderId="0" xfId="4" applyNumberFormat="1" applyFont="1" applyFill="1" applyBorder="1" applyAlignment="1">
      <alignment vertical="top"/>
    </xf>
    <xf numFmtId="176" fontId="5" fillId="0" borderId="0" xfId="4" applyNumberFormat="1" applyFont="1" applyFill="1" applyAlignment="1">
      <alignment vertical="top"/>
    </xf>
    <xf numFmtId="176" fontId="8" fillId="0" borderId="1" xfId="4" applyNumberFormat="1" applyFont="1" applyFill="1" applyBorder="1" applyAlignment="1">
      <alignment vertical="top"/>
    </xf>
    <xf numFmtId="176" fontId="8" fillId="0" borderId="2" xfId="4" applyNumberFormat="1" applyFont="1" applyFill="1" applyBorder="1" applyAlignment="1">
      <alignment horizontal="distributed" vertical="center" wrapText="1"/>
    </xf>
    <xf numFmtId="176" fontId="8" fillId="0" borderId="22" xfId="4" applyNumberFormat="1" applyFont="1" applyFill="1" applyBorder="1" applyAlignment="1">
      <alignment horizontal="center" vertical="center"/>
    </xf>
    <xf numFmtId="176" fontId="8" fillId="0" borderId="18" xfId="4" applyNumberFormat="1" applyFont="1" applyFill="1" applyBorder="1" applyAlignment="1">
      <alignment horizontal="center" vertical="center" shrinkToFit="1"/>
    </xf>
    <xf numFmtId="176" fontId="8" fillId="0" borderId="1" xfId="4" applyNumberFormat="1" applyFont="1" applyFill="1" applyBorder="1" applyAlignment="1">
      <alignment horizontal="center" vertical="center" shrinkToFit="1"/>
    </xf>
    <xf numFmtId="176" fontId="8" fillId="0" borderId="18" xfId="4" applyNumberFormat="1" applyFont="1" applyFill="1" applyBorder="1" applyAlignment="1">
      <alignment horizontal="center" vertical="center"/>
    </xf>
    <xf numFmtId="176" fontId="8" fillId="0" borderId="34" xfId="4" applyNumberFormat="1" applyFont="1" applyFill="1" applyBorder="1" applyAlignment="1">
      <alignment horizontal="center" vertical="center" shrinkToFit="1"/>
    </xf>
    <xf numFmtId="176" fontId="7" fillId="0" borderId="69" xfId="4" applyNumberFormat="1" applyFont="1" applyFill="1" applyBorder="1" applyAlignment="1">
      <alignment horizontal="distributed" vertical="center"/>
    </xf>
    <xf numFmtId="176" fontId="8" fillId="0" borderId="23" xfId="4" applyNumberFormat="1" applyFont="1" applyFill="1" applyBorder="1" applyAlignment="1">
      <alignment horizontal="right" vertical="center"/>
    </xf>
    <xf numFmtId="176" fontId="8" fillId="0" borderId="0" xfId="4" applyNumberFormat="1" applyFont="1" applyFill="1" applyBorder="1" applyAlignment="1">
      <alignment horizontal="right" vertical="center"/>
    </xf>
    <xf numFmtId="176" fontId="8" fillId="0" borderId="14" xfId="4" applyNumberFormat="1" applyFont="1" applyFill="1" applyBorder="1" applyAlignment="1">
      <alignment horizontal="right" vertical="center"/>
    </xf>
    <xf numFmtId="176" fontId="8" fillId="0" borderId="75" xfId="4" applyNumberFormat="1" applyFont="1" applyFill="1" applyBorder="1" applyAlignment="1">
      <alignment horizontal="right" vertical="center"/>
    </xf>
    <xf numFmtId="176" fontId="8" fillId="0" borderId="64" xfId="4" applyNumberFormat="1" applyFont="1" applyFill="1" applyBorder="1" applyAlignment="1">
      <alignment horizontal="right" vertical="center"/>
    </xf>
    <xf numFmtId="176" fontId="8" fillId="0" borderId="78" xfId="4" applyNumberFormat="1" applyFont="1" applyFill="1" applyBorder="1" applyAlignment="1">
      <alignment horizontal="right" vertical="center"/>
    </xf>
    <xf numFmtId="176" fontId="8" fillId="0" borderId="20" xfId="4" applyNumberFormat="1" applyFont="1" applyFill="1" applyBorder="1" applyAlignment="1">
      <alignment horizontal="right" vertical="center"/>
    </xf>
    <xf numFmtId="176" fontId="5" fillId="0" borderId="0" xfId="4" applyNumberFormat="1" applyFont="1" applyFill="1" applyAlignment="1">
      <alignment vertical="center"/>
    </xf>
    <xf numFmtId="176" fontId="7" fillId="0" borderId="26" xfId="4" applyNumberFormat="1" applyFont="1" applyFill="1" applyBorder="1" applyAlignment="1">
      <alignment horizontal="distributed" vertical="center"/>
    </xf>
    <xf numFmtId="176" fontId="8" fillId="0" borderId="61" xfId="4" applyNumberFormat="1" applyFont="1" applyFill="1" applyBorder="1" applyAlignment="1">
      <alignment horizontal="right" vertical="center"/>
    </xf>
    <xf numFmtId="176" fontId="8" fillId="0" borderId="27" xfId="4" applyNumberFormat="1" applyFont="1" applyFill="1" applyBorder="1" applyAlignment="1">
      <alignment horizontal="right" vertical="center"/>
    </xf>
    <xf numFmtId="176" fontId="8" fillId="0" borderId="76" xfId="4" applyNumberFormat="1" applyFont="1" applyFill="1" applyBorder="1" applyAlignment="1">
      <alignment horizontal="right" vertical="center"/>
    </xf>
    <xf numFmtId="176" fontId="8" fillId="0" borderId="25" xfId="4" applyNumberFormat="1" applyFont="1" applyFill="1" applyBorder="1" applyAlignment="1">
      <alignment horizontal="right" vertical="center"/>
    </xf>
    <xf numFmtId="176" fontId="7" fillId="0" borderId="32" xfId="4" applyNumberFormat="1" applyFont="1" applyFill="1" applyBorder="1" applyAlignment="1">
      <alignment horizontal="distributed" vertical="center"/>
    </xf>
    <xf numFmtId="176" fontId="8" fillId="0" borderId="35" xfId="4" applyNumberFormat="1" applyFont="1" applyFill="1" applyBorder="1" applyAlignment="1">
      <alignment horizontal="right" vertical="center"/>
    </xf>
    <xf numFmtId="176" fontId="8" fillId="0" borderId="63" xfId="4" applyNumberFormat="1" applyFont="1" applyFill="1" applyBorder="1" applyAlignment="1">
      <alignment horizontal="right" vertical="center"/>
    </xf>
    <xf numFmtId="176" fontId="8" fillId="0" borderId="33" xfId="4" applyNumberFormat="1" applyFont="1" applyFill="1" applyBorder="1" applyAlignment="1">
      <alignment horizontal="right" vertical="center"/>
    </xf>
    <xf numFmtId="176" fontId="8" fillId="0" borderId="77" xfId="4" applyNumberFormat="1" applyFont="1" applyFill="1" applyBorder="1" applyAlignment="1">
      <alignment horizontal="right" vertical="center"/>
    </xf>
    <xf numFmtId="176" fontId="8" fillId="0" borderId="31" xfId="4" applyNumberFormat="1" applyFont="1" applyFill="1" applyBorder="1" applyAlignment="1">
      <alignment horizontal="right" vertical="center"/>
    </xf>
    <xf numFmtId="176" fontId="7" fillId="0" borderId="20" xfId="4" applyNumberFormat="1" applyFont="1" applyFill="1" applyBorder="1" applyAlignment="1">
      <alignment horizontal="distributed" vertical="center"/>
    </xf>
    <xf numFmtId="176" fontId="8" fillId="0" borderId="4" xfId="4" applyNumberFormat="1" applyFont="1" applyFill="1" applyBorder="1" applyAlignment="1">
      <alignment horizontal="right" vertical="center"/>
    </xf>
    <xf numFmtId="176" fontId="8" fillId="0" borderId="10" xfId="4" applyNumberFormat="1" applyFont="1" applyFill="1" applyBorder="1" applyAlignment="1">
      <alignment horizontal="right" vertical="center"/>
    </xf>
    <xf numFmtId="176" fontId="8" fillId="0" borderId="21" xfId="4" applyNumberFormat="1" applyFont="1" applyFill="1" applyBorder="1" applyAlignment="1">
      <alignment horizontal="right" vertical="center"/>
    </xf>
    <xf numFmtId="176" fontId="8" fillId="0" borderId="73" xfId="4" applyNumberFormat="1" applyFont="1" applyFill="1" applyBorder="1" applyAlignment="1">
      <alignment horizontal="right" vertical="center"/>
    </xf>
    <xf numFmtId="176" fontId="8" fillId="0" borderId="74" xfId="4" applyNumberFormat="1" applyFont="1" applyFill="1" applyBorder="1" applyAlignment="1">
      <alignment horizontal="right" vertical="center"/>
    </xf>
    <xf numFmtId="176" fontId="7" fillId="0" borderId="25" xfId="4" applyNumberFormat="1" applyFont="1" applyFill="1" applyBorder="1" applyAlignment="1">
      <alignment horizontal="distributed" vertical="center"/>
    </xf>
    <xf numFmtId="176" fontId="7" fillId="0" borderId="31" xfId="4" applyNumberFormat="1" applyFont="1" applyFill="1" applyBorder="1" applyAlignment="1">
      <alignment horizontal="distributed" vertical="center"/>
    </xf>
    <xf numFmtId="176" fontId="7" fillId="0" borderId="41" xfId="4" applyNumberFormat="1" applyFont="1" applyFill="1" applyBorder="1" applyAlignment="1">
      <alignment horizontal="distributed" vertical="center"/>
    </xf>
    <xf numFmtId="176" fontId="7" fillId="0" borderId="48" xfId="4" applyNumberFormat="1" applyFont="1" applyFill="1" applyBorder="1" applyAlignment="1">
      <alignment horizontal="center" vertical="center"/>
    </xf>
    <xf numFmtId="176" fontId="8" fillId="0" borderId="71" xfId="4" applyNumberFormat="1" applyFont="1" applyFill="1" applyBorder="1" applyAlignment="1">
      <alignment horizontal="right" vertical="center"/>
    </xf>
    <xf numFmtId="176" fontId="8" fillId="0" borderId="68" xfId="4" applyNumberFormat="1" applyFont="1" applyFill="1" applyBorder="1" applyAlignment="1">
      <alignment horizontal="right" vertical="center"/>
    </xf>
    <xf numFmtId="176" fontId="5" fillId="0" borderId="0" xfId="4" applyNumberFormat="1" applyFont="1" applyFill="1" applyBorder="1" applyAlignment="1">
      <alignment horizontal="center" vertical="center" shrinkToFit="1"/>
    </xf>
    <xf numFmtId="176" fontId="7" fillId="0" borderId="2" xfId="4" applyNumberFormat="1" applyFont="1" applyFill="1" applyBorder="1" applyAlignment="1">
      <alignment horizontal="center" vertical="center"/>
    </xf>
    <xf numFmtId="176" fontId="8" fillId="0" borderId="12" xfId="4" applyNumberFormat="1" applyFont="1" applyFill="1" applyBorder="1" applyAlignment="1">
      <alignment horizontal="right" vertical="center"/>
    </xf>
    <xf numFmtId="176" fontId="8" fillId="0" borderId="66" xfId="4" applyNumberFormat="1" applyFont="1" applyFill="1" applyBorder="1" applyAlignment="1">
      <alignment horizontal="right" vertical="center"/>
    </xf>
    <xf numFmtId="176" fontId="8" fillId="0" borderId="41" xfId="4" applyNumberFormat="1" applyFont="1" applyFill="1" applyBorder="1" applyAlignment="1">
      <alignment horizontal="right" vertical="center"/>
    </xf>
    <xf numFmtId="176" fontId="7" fillId="0" borderId="84" xfId="4" applyNumberFormat="1" applyFont="1" applyFill="1" applyBorder="1" applyAlignment="1">
      <alignment horizontal="center" vertical="center"/>
    </xf>
    <xf numFmtId="176" fontId="8" fillId="0" borderId="88" xfId="4" applyNumberFormat="1" applyFont="1" applyFill="1" applyBorder="1" applyAlignment="1">
      <alignment horizontal="right" vertical="center" shrinkToFit="1"/>
    </xf>
    <xf numFmtId="176" fontId="8" fillId="0" borderId="106" xfId="4" applyNumberFormat="1" applyFont="1" applyFill="1" applyBorder="1" applyAlignment="1">
      <alignment horizontal="right" vertical="center" shrinkToFit="1"/>
    </xf>
    <xf numFmtId="176" fontId="8" fillId="0" borderId="90" xfId="4" applyNumberFormat="1" applyFont="1" applyFill="1" applyBorder="1" applyAlignment="1">
      <alignment horizontal="right" vertical="center" shrinkToFit="1"/>
    </xf>
    <xf numFmtId="176" fontId="8" fillId="0" borderId="87" xfId="4" applyNumberFormat="1" applyFont="1" applyFill="1" applyBorder="1" applyAlignment="1">
      <alignment horizontal="right" vertical="center" shrinkToFit="1"/>
    </xf>
    <xf numFmtId="176" fontId="8" fillId="0" borderId="84" xfId="4" applyNumberFormat="1" applyFont="1" applyFill="1" applyBorder="1" applyAlignment="1">
      <alignment horizontal="right" vertical="center" shrinkToFit="1"/>
    </xf>
    <xf numFmtId="176" fontId="8" fillId="0" borderId="80" xfId="4" applyNumberFormat="1" applyFont="1" applyFill="1" applyBorder="1" applyAlignment="1">
      <alignment horizontal="right" vertical="center"/>
    </xf>
    <xf numFmtId="176" fontId="8" fillId="0" borderId="79" xfId="4" applyNumberFormat="1" applyFont="1" applyFill="1" applyBorder="1" applyAlignment="1">
      <alignment horizontal="right" vertical="center"/>
    </xf>
    <xf numFmtId="176" fontId="8" fillId="0" borderId="48" xfId="4" applyNumberFormat="1" applyFont="1" applyFill="1" applyBorder="1" applyAlignment="1">
      <alignment horizontal="center" vertical="center"/>
    </xf>
    <xf numFmtId="176" fontId="8" fillId="0" borderId="17" xfId="4" applyNumberFormat="1" applyFont="1" applyFill="1" applyBorder="1" applyAlignment="1">
      <alignment horizontal="right" vertical="center"/>
    </xf>
    <xf numFmtId="176" fontId="8" fillId="0" borderId="18" xfId="4" applyNumberFormat="1" applyFont="1" applyFill="1" applyBorder="1" applyAlignment="1">
      <alignment horizontal="right" vertical="center"/>
    </xf>
    <xf numFmtId="176" fontId="8" fillId="0" borderId="19" xfId="4" applyNumberFormat="1" applyFont="1" applyFill="1" applyBorder="1" applyAlignment="1">
      <alignment horizontal="right" vertical="center"/>
    </xf>
    <xf numFmtId="0" fontId="8" fillId="0" borderId="48" xfId="4" applyFont="1" applyFill="1" applyBorder="1" applyAlignment="1">
      <alignment horizontal="distributed" vertical="center"/>
    </xf>
    <xf numFmtId="176" fontId="8" fillId="0" borderId="51" xfId="4" applyNumberFormat="1" applyFont="1" applyFill="1" applyBorder="1" applyAlignment="1">
      <alignment horizontal="right" vertical="center"/>
    </xf>
    <xf numFmtId="176" fontId="8" fillId="0" borderId="16" xfId="4" applyNumberFormat="1" applyFont="1" applyFill="1" applyBorder="1" applyAlignment="1">
      <alignment horizontal="right" vertical="center"/>
    </xf>
    <xf numFmtId="176" fontId="5" fillId="0" borderId="0" xfId="4" applyNumberFormat="1" applyFont="1" applyFill="1" applyAlignment="1" applyProtection="1">
      <alignment horizontal="distributed" vertical="center"/>
      <protection locked="0"/>
    </xf>
    <xf numFmtId="176" fontId="5" fillId="0" borderId="0" xfId="4" applyNumberFormat="1" applyFont="1" applyFill="1" applyAlignment="1">
      <alignment horizontal="distributed" vertical="center"/>
    </xf>
    <xf numFmtId="176" fontId="8" fillId="0" borderId="56" xfId="4" applyNumberFormat="1" applyFont="1" applyFill="1" applyBorder="1" applyAlignment="1">
      <alignment horizontal="center" vertical="center" shrinkToFit="1"/>
    </xf>
    <xf numFmtId="176" fontId="8" fillId="0" borderId="22" xfId="4" applyNumberFormat="1" applyFont="1" applyFill="1" applyBorder="1" applyAlignment="1">
      <alignment horizontal="center" vertical="center" shrinkToFit="1"/>
    </xf>
    <xf numFmtId="176" fontId="8" fillId="0" borderId="13" xfId="4" applyNumberFormat="1" applyFont="1" applyFill="1" applyBorder="1" applyAlignment="1">
      <alignment horizontal="center" vertical="center" shrinkToFit="1"/>
    </xf>
    <xf numFmtId="176" fontId="8" fillId="0" borderId="16" xfId="4" applyNumberFormat="1" applyFont="1" applyFill="1" applyBorder="1" applyAlignment="1">
      <alignment horizontal="center" vertical="center"/>
    </xf>
    <xf numFmtId="176" fontId="8" fillId="0" borderId="0" xfId="4" applyNumberFormat="1" applyFont="1" applyFill="1" applyAlignment="1">
      <alignment horizontal="center" vertical="center" wrapText="1"/>
    </xf>
    <xf numFmtId="176" fontId="8" fillId="0" borderId="70" xfId="4" applyNumberFormat="1" applyFont="1" applyFill="1" applyBorder="1" applyAlignment="1">
      <alignment horizontal="right" vertical="center"/>
    </xf>
    <xf numFmtId="186" fontId="5" fillId="0" borderId="0" xfId="4" applyNumberFormat="1" applyFont="1" applyFill="1" applyAlignment="1">
      <alignment vertical="center"/>
    </xf>
    <xf numFmtId="177" fontId="5" fillId="0" borderId="0" xfId="4" applyNumberFormat="1" applyFont="1" applyFill="1" applyAlignment="1">
      <alignment vertical="center"/>
    </xf>
    <xf numFmtId="176" fontId="8" fillId="0" borderId="65" xfId="4" applyNumberFormat="1" applyFont="1" applyFill="1" applyBorder="1" applyAlignment="1">
      <alignment horizontal="right" vertical="center"/>
    </xf>
    <xf numFmtId="176" fontId="8" fillId="0" borderId="50" xfId="4" applyNumberFormat="1" applyFont="1" applyFill="1" applyBorder="1" applyAlignment="1">
      <alignment horizontal="right" vertical="center"/>
    </xf>
    <xf numFmtId="176" fontId="8" fillId="0" borderId="52" xfId="4" applyNumberFormat="1" applyFont="1" applyFill="1" applyBorder="1" applyAlignment="1">
      <alignment horizontal="right" vertical="center"/>
    </xf>
    <xf numFmtId="176" fontId="8" fillId="0" borderId="2" xfId="4" applyNumberFormat="1" applyFont="1" applyFill="1" applyBorder="1" applyAlignment="1">
      <alignment horizontal="right" vertical="center"/>
    </xf>
    <xf numFmtId="176" fontId="8" fillId="0" borderId="91" xfId="4" applyNumberFormat="1" applyFont="1" applyFill="1" applyBorder="1" applyAlignment="1">
      <alignment horizontal="right" vertical="center" shrinkToFit="1"/>
    </xf>
    <xf numFmtId="176" fontId="8" fillId="0" borderId="22" xfId="4" applyNumberFormat="1" applyFont="1" applyFill="1" applyBorder="1" applyAlignment="1">
      <alignment horizontal="right" vertical="center"/>
    </xf>
    <xf numFmtId="176" fontId="1" fillId="0" borderId="0" xfId="4" applyNumberFormat="1" applyFont="1" applyFill="1" applyAlignment="1">
      <alignment horizontal="left" vertical="top"/>
    </xf>
    <xf numFmtId="176" fontId="12" fillId="0" borderId="0" xfId="4" applyNumberFormat="1" applyFont="1" applyFill="1" applyAlignment="1">
      <alignment vertical="top"/>
    </xf>
    <xf numFmtId="176" fontId="8" fillId="0" borderId="0" xfId="4" applyNumberFormat="1" applyFont="1" applyFill="1" applyBorder="1" applyAlignment="1">
      <alignment vertical="top"/>
    </xf>
    <xf numFmtId="176" fontId="8" fillId="0" borderId="0" xfId="4" applyNumberFormat="1" applyFont="1" applyFill="1" applyAlignment="1">
      <alignment vertical="top"/>
    </xf>
    <xf numFmtId="176" fontId="8" fillId="0" borderId="4" xfId="4" applyNumberFormat="1" applyFont="1" applyFill="1" applyBorder="1" applyAlignment="1">
      <alignment horizontal="center"/>
    </xf>
    <xf numFmtId="176" fontId="5" fillId="0" borderId="5" xfId="4" applyNumberFormat="1" applyFont="1" applyFill="1" applyBorder="1" applyAlignment="1">
      <alignment horizontal="distributed" vertical="center"/>
    </xf>
    <xf numFmtId="176" fontId="8" fillId="0" borderId="5" xfId="4" applyNumberFormat="1" applyFont="1" applyFill="1" applyBorder="1" applyAlignment="1">
      <alignment horizontal="distributed" vertical="center"/>
    </xf>
    <xf numFmtId="176" fontId="8" fillId="0" borderId="68" xfId="4" applyNumberFormat="1" applyFont="1" applyFill="1" applyBorder="1" applyAlignment="1">
      <alignment horizontal="distributed" vertical="center"/>
    </xf>
    <xf numFmtId="176" fontId="8" fillId="0" borderId="2" xfId="4" applyNumberFormat="1" applyFont="1" applyFill="1" applyBorder="1" applyAlignment="1">
      <alignment horizontal="center" vertical="center"/>
    </xf>
    <xf numFmtId="176" fontId="8" fillId="0" borderId="8" xfId="4" applyNumberFormat="1" applyFont="1" applyFill="1" applyBorder="1" applyAlignment="1">
      <alignment horizontal="center" vertical="center"/>
    </xf>
    <xf numFmtId="176" fontId="8" fillId="0" borderId="74" xfId="4" applyNumberFormat="1" applyFont="1" applyFill="1" applyBorder="1" applyAlignment="1">
      <alignment horizontal="center" vertical="center"/>
    </xf>
    <xf numFmtId="176" fontId="8" fillId="0" borderId="3" xfId="4" applyNumberFormat="1" applyFont="1" applyFill="1" applyBorder="1" applyAlignment="1">
      <alignment horizontal="center" vertical="center"/>
    </xf>
    <xf numFmtId="176" fontId="8" fillId="0" borderId="7" xfId="4" applyNumberFormat="1" applyFont="1" applyFill="1" applyBorder="1" applyAlignment="1">
      <alignment horizontal="center" vertical="center"/>
    </xf>
    <xf numFmtId="176" fontId="8" fillId="0" borderId="23" xfId="4" applyNumberFormat="1" applyFont="1" applyFill="1" applyBorder="1" applyAlignment="1">
      <alignment horizontal="center" vertical="center"/>
    </xf>
    <xf numFmtId="176" fontId="8" fillId="0" borderId="56" xfId="4" applyNumberFormat="1" applyFont="1" applyFill="1" applyBorder="1" applyAlignment="1">
      <alignment horizontal="center" vertical="center" wrapText="1" shrinkToFit="1"/>
    </xf>
    <xf numFmtId="176" fontId="8" fillId="0" borderId="34" xfId="4" applyNumberFormat="1" applyFont="1" applyFill="1" applyBorder="1" applyAlignment="1">
      <alignment horizontal="center" vertical="center"/>
    </xf>
    <xf numFmtId="176" fontId="8" fillId="0" borderId="65" xfId="4" applyNumberFormat="1" applyFont="1" applyFill="1" applyBorder="1" applyAlignment="1">
      <alignment horizontal="left" vertical="center" wrapText="1" shrinkToFit="1"/>
    </xf>
    <xf numFmtId="176" fontId="8" fillId="0" borderId="63" xfId="4" applyNumberFormat="1" applyFont="1" applyFill="1" applyBorder="1" applyAlignment="1">
      <alignment horizontal="left" vertical="center" wrapText="1" shrinkToFit="1"/>
    </xf>
    <xf numFmtId="176" fontId="8" fillId="0" borderId="18" xfId="4" applyNumberFormat="1" applyFont="1" applyFill="1" applyBorder="1" applyAlignment="1">
      <alignment horizontal="center" vertical="center" wrapText="1" shrinkToFit="1"/>
    </xf>
    <xf numFmtId="176" fontId="8" fillId="0" borderId="1" xfId="4" applyNumberFormat="1" applyFont="1" applyFill="1" applyBorder="1" applyAlignment="1">
      <alignment horizontal="center" vertical="center"/>
    </xf>
    <xf numFmtId="176" fontId="8" fillId="0" borderId="62" xfId="4" applyNumberFormat="1" applyFont="1" applyFill="1" applyBorder="1" applyAlignment="1">
      <alignment horizontal="left" vertical="center" wrapText="1" shrinkToFit="1"/>
    </xf>
    <xf numFmtId="181" fontId="8" fillId="0" borderId="37" xfId="4" applyNumberFormat="1" applyFont="1" applyFill="1" applyBorder="1" applyAlignment="1">
      <alignment horizontal="right" vertical="center"/>
    </xf>
    <xf numFmtId="181" fontId="8" fillId="0" borderId="59" xfId="4" applyNumberFormat="1" applyFont="1" applyFill="1" applyBorder="1" applyAlignment="1">
      <alignment horizontal="right" vertical="center"/>
    </xf>
    <xf numFmtId="176" fontId="8" fillId="0" borderId="70" xfId="4" applyNumberFormat="1" applyFont="1" applyFill="1" applyBorder="1" applyAlignment="1">
      <alignment vertical="center"/>
    </xf>
    <xf numFmtId="176" fontId="8" fillId="0" borderId="9" xfId="4" applyNumberFormat="1" applyFont="1" applyFill="1" applyBorder="1" applyAlignment="1">
      <alignment horizontal="right" vertical="center"/>
    </xf>
    <xf numFmtId="181" fontId="8" fillId="0" borderId="73" xfId="4" applyNumberFormat="1" applyFont="1" applyFill="1" applyBorder="1" applyAlignment="1">
      <alignment horizontal="right" vertical="center"/>
    </xf>
    <xf numFmtId="176" fontId="8" fillId="0" borderId="69" xfId="4" applyNumberFormat="1" applyFont="1" applyFill="1" applyBorder="1" applyAlignment="1">
      <alignment horizontal="distributed" vertical="center"/>
    </xf>
    <xf numFmtId="181" fontId="8" fillId="0" borderId="40" xfId="4" applyNumberFormat="1" applyFont="1" applyFill="1" applyBorder="1" applyAlignment="1">
      <alignment horizontal="right" vertical="center"/>
    </xf>
    <xf numFmtId="181" fontId="8" fillId="0" borderId="39" xfId="4" applyNumberFormat="1" applyFont="1" applyFill="1" applyBorder="1" applyAlignment="1">
      <alignment horizontal="right" vertical="center"/>
    </xf>
    <xf numFmtId="176" fontId="8" fillId="0" borderId="20" xfId="4" applyNumberFormat="1" applyFont="1" applyFill="1" applyBorder="1" applyAlignment="1">
      <alignment vertical="center"/>
    </xf>
    <xf numFmtId="181" fontId="8" fillId="0" borderId="56" xfId="4" applyNumberFormat="1" applyFont="1" applyFill="1" applyBorder="1" applyAlignment="1">
      <alignment horizontal="right" vertical="center"/>
    </xf>
    <xf numFmtId="181" fontId="8" fillId="0" borderId="14" xfId="4" applyNumberFormat="1" applyFont="1" applyFill="1" applyBorder="1" applyAlignment="1">
      <alignment horizontal="right" vertical="center"/>
    </xf>
    <xf numFmtId="181" fontId="8" fillId="0" borderId="28" xfId="4" applyNumberFormat="1" applyFont="1" applyFill="1" applyBorder="1" applyAlignment="1">
      <alignment horizontal="right" vertical="center"/>
    </xf>
    <xf numFmtId="181" fontId="8" fillId="0" borderId="29" xfId="4" applyNumberFormat="1" applyFont="1" applyFill="1" applyBorder="1" applyAlignment="1">
      <alignment horizontal="right" vertical="center"/>
    </xf>
    <xf numFmtId="176" fontId="8" fillId="0" borderId="25" xfId="4" applyNumberFormat="1" applyFont="1" applyFill="1" applyBorder="1" applyAlignment="1">
      <alignment vertical="center"/>
    </xf>
    <xf numFmtId="181" fontId="8" fillId="0" borderId="61" xfId="4" applyNumberFormat="1" applyFont="1" applyFill="1" applyBorder="1" applyAlignment="1">
      <alignment horizontal="right" vertical="center"/>
    </xf>
    <xf numFmtId="176" fontId="8" fillId="0" borderId="32" xfId="4" applyNumberFormat="1" applyFont="1" applyFill="1" applyBorder="1" applyAlignment="1">
      <alignment horizontal="right" vertical="center"/>
    </xf>
    <xf numFmtId="176" fontId="8" fillId="0" borderId="31" xfId="4" applyNumberFormat="1" applyFont="1" applyFill="1" applyBorder="1" applyAlignment="1">
      <alignment vertical="center"/>
    </xf>
    <xf numFmtId="181" fontId="8" fillId="0" borderId="34" xfId="4" applyNumberFormat="1" applyFont="1" applyFill="1" applyBorder="1" applyAlignment="1">
      <alignment horizontal="right" vertical="center"/>
    </xf>
    <xf numFmtId="181" fontId="8" fillId="0" borderId="63" xfId="4" applyNumberFormat="1" applyFont="1" applyFill="1" applyBorder="1" applyAlignment="1">
      <alignment horizontal="right" vertical="center"/>
    </xf>
    <xf numFmtId="181" fontId="8" fillId="0" borderId="53" xfId="4" applyNumberFormat="1" applyFont="1" applyFill="1" applyBorder="1" applyAlignment="1">
      <alignment horizontal="right" vertical="center"/>
    </xf>
    <xf numFmtId="181" fontId="8" fillId="0" borderId="10" xfId="4" applyNumberFormat="1" applyFont="1" applyFill="1" applyBorder="1" applyAlignment="1">
      <alignment horizontal="right" vertical="center"/>
    </xf>
    <xf numFmtId="181" fontId="8" fillId="0" borderId="54" xfId="4" applyNumberFormat="1" applyFont="1" applyFill="1" applyBorder="1" applyAlignment="1">
      <alignment horizontal="right" vertical="center"/>
    </xf>
    <xf numFmtId="176" fontId="8" fillId="0" borderId="55" xfId="4" applyNumberFormat="1" applyFont="1" applyFill="1" applyBorder="1" applyAlignment="1">
      <alignment horizontal="right" vertical="center"/>
    </xf>
    <xf numFmtId="176" fontId="8" fillId="0" borderId="2" xfId="4" applyNumberFormat="1" applyFont="1" applyFill="1" applyBorder="1" applyAlignment="1">
      <alignment vertical="center"/>
    </xf>
    <xf numFmtId="176" fontId="8" fillId="0" borderId="84" xfId="4" applyNumberFormat="1" applyFont="1" applyFill="1" applyBorder="1" applyAlignment="1">
      <alignment horizontal="center" vertical="center"/>
    </xf>
    <xf numFmtId="176" fontId="8" fillId="0" borderId="84" xfId="4" applyNumberFormat="1" applyFont="1" applyFill="1" applyBorder="1" applyAlignment="1">
      <alignment horizontal="right" vertical="center"/>
    </xf>
    <xf numFmtId="176" fontId="8" fillId="0" borderId="85" xfId="4" applyNumberFormat="1" applyFont="1" applyFill="1" applyBorder="1" applyAlignment="1">
      <alignment horizontal="right" vertical="center"/>
    </xf>
    <xf numFmtId="181" fontId="8" fillId="0" borderId="88" xfId="4" applyNumberFormat="1" applyFont="1" applyFill="1" applyBorder="1" applyAlignment="1">
      <alignment horizontal="right" vertical="center"/>
    </xf>
    <xf numFmtId="181" fontId="8" fillId="0" borderId="106" xfId="4" applyNumberFormat="1" applyFont="1" applyFill="1" applyBorder="1" applyAlignment="1">
      <alignment horizontal="right" vertical="center"/>
    </xf>
    <xf numFmtId="176" fontId="8" fillId="0" borderId="90" xfId="4" applyNumberFormat="1" applyFont="1" applyFill="1" applyBorder="1" applyAlignment="1">
      <alignment horizontal="right" vertical="center"/>
    </xf>
    <xf numFmtId="176" fontId="8" fillId="0" borderId="84" xfId="4" applyNumberFormat="1" applyFont="1" applyFill="1" applyBorder="1" applyAlignment="1">
      <alignment vertical="center"/>
    </xf>
    <xf numFmtId="181" fontId="8" fillId="0" borderId="90" xfId="4" applyNumberFormat="1" applyFont="1" applyFill="1" applyBorder="1" applyAlignment="1">
      <alignment horizontal="right" vertical="center"/>
    </xf>
    <xf numFmtId="176" fontId="8" fillId="0" borderId="30" xfId="4" applyNumberFormat="1" applyFont="1" applyFill="1" applyBorder="1" applyAlignment="1">
      <alignment horizontal="right" vertical="center"/>
    </xf>
    <xf numFmtId="176" fontId="8" fillId="0" borderId="11" xfId="4" quotePrefix="1" applyNumberFormat="1" applyFont="1" applyFill="1" applyBorder="1" applyAlignment="1">
      <alignment horizontal="right" vertical="center"/>
    </xf>
    <xf numFmtId="176" fontId="8" fillId="0" borderId="57" xfId="4" applyNumberFormat="1" applyFont="1" applyFill="1" applyBorder="1" applyAlignment="1">
      <alignment horizontal="right" vertical="center"/>
    </xf>
    <xf numFmtId="176" fontId="8" fillId="0" borderId="36" xfId="4" applyNumberFormat="1" applyFont="1" applyFill="1" applyBorder="1" applyAlignment="1">
      <alignment horizontal="right" vertical="center"/>
    </xf>
    <xf numFmtId="176" fontId="8" fillId="0" borderId="48" xfId="4" applyNumberFormat="1" applyFont="1" applyFill="1" applyBorder="1" applyAlignment="1">
      <alignment horizontal="right" vertical="center"/>
    </xf>
    <xf numFmtId="181" fontId="8" fillId="0" borderId="46" xfId="4" applyNumberFormat="1" applyFont="1" applyFill="1" applyBorder="1" applyAlignment="1">
      <alignment horizontal="right" vertical="center"/>
    </xf>
    <xf numFmtId="181" fontId="8" fillId="0" borderId="51" xfId="4" applyNumberFormat="1" applyFont="1" applyFill="1" applyBorder="1" applyAlignment="1">
      <alignment horizontal="right" vertical="center"/>
    </xf>
    <xf numFmtId="176" fontId="8" fillId="0" borderId="48" xfId="4" applyNumberFormat="1" applyFont="1" applyFill="1" applyBorder="1" applyAlignment="1">
      <alignment vertical="center"/>
    </xf>
    <xf numFmtId="181" fontId="8" fillId="0" borderId="47" xfId="4" applyNumberFormat="1" applyFont="1" applyFill="1" applyBorder="1" applyAlignment="1">
      <alignment horizontal="right" vertical="center"/>
    </xf>
    <xf numFmtId="181" fontId="8" fillId="0" borderId="45" xfId="4" applyNumberFormat="1" applyFont="1" applyFill="1" applyBorder="1" applyAlignment="1">
      <alignment horizontal="right" vertical="center"/>
    </xf>
    <xf numFmtId="181" fontId="8" fillId="0" borderId="68" xfId="4" applyNumberFormat="1" applyFont="1" applyFill="1" applyBorder="1" applyAlignment="1">
      <alignment horizontal="right" vertical="center"/>
    </xf>
    <xf numFmtId="176" fontId="8" fillId="0" borderId="99" xfId="4" applyNumberFormat="1" applyFont="1" applyFill="1" applyBorder="1" applyAlignment="1">
      <alignment horizontal="center" vertical="center"/>
    </xf>
    <xf numFmtId="176" fontId="8" fillId="0" borderId="107" xfId="4" applyNumberFormat="1" applyFont="1" applyFill="1" applyBorder="1" applyAlignment="1">
      <alignment horizontal="right" vertical="center"/>
    </xf>
    <xf numFmtId="176" fontId="8" fillId="0" borderId="102" xfId="4" applyNumberFormat="1" applyFont="1" applyFill="1" applyBorder="1" applyAlignment="1">
      <alignment horizontal="right" vertical="center"/>
    </xf>
    <xf numFmtId="181" fontId="8" fillId="0" borderId="104" xfId="4" applyNumberFormat="1" applyFont="1" applyFill="1" applyBorder="1" applyAlignment="1">
      <alignment horizontal="right" vertical="center"/>
    </xf>
    <xf numFmtId="176" fontId="8" fillId="0" borderId="104" xfId="4" applyNumberFormat="1" applyFont="1" applyFill="1" applyBorder="1" applyAlignment="1">
      <alignment horizontal="right" vertical="center"/>
    </xf>
    <xf numFmtId="176" fontId="8" fillId="0" borderId="99" xfId="4" applyNumberFormat="1" applyFont="1" applyFill="1" applyBorder="1" applyAlignment="1">
      <alignment vertical="center"/>
    </xf>
    <xf numFmtId="181" fontId="8" fillId="0" borderId="103" xfId="4" applyNumberFormat="1" applyFont="1" applyFill="1" applyBorder="1" applyAlignment="1">
      <alignment horizontal="right" vertical="center"/>
    </xf>
    <xf numFmtId="176" fontId="8" fillId="0" borderId="103" xfId="4" applyNumberFormat="1" applyFont="1" applyFill="1" applyBorder="1" applyAlignment="1">
      <alignment horizontal="right" vertical="center"/>
    </xf>
    <xf numFmtId="181" fontId="8" fillId="0" borderId="102" xfId="4" applyNumberFormat="1" applyFont="1" applyFill="1" applyBorder="1" applyAlignment="1">
      <alignment horizontal="right" vertical="center"/>
    </xf>
    <xf numFmtId="176" fontId="8" fillId="0" borderId="16" xfId="4" applyNumberFormat="1" applyFont="1" applyFill="1" applyBorder="1" applyAlignment="1">
      <alignment vertical="center"/>
    </xf>
    <xf numFmtId="181" fontId="8" fillId="0" borderId="18" xfId="4" applyNumberFormat="1" applyFont="1" applyFill="1" applyBorder="1" applyAlignment="1">
      <alignment horizontal="right" vertical="center"/>
    </xf>
    <xf numFmtId="176" fontId="9" fillId="0" borderId="0" xfId="4" applyNumberFormat="1" applyFont="1" applyFill="1" applyAlignment="1">
      <alignment vertical="center"/>
    </xf>
    <xf numFmtId="176" fontId="2" fillId="0" borderId="0" xfId="4" applyNumberFormat="1" applyFont="1" applyFill="1" applyAlignment="1">
      <alignment vertical="center"/>
    </xf>
    <xf numFmtId="176" fontId="6" fillId="0" borderId="0" xfId="4" applyNumberFormat="1" applyFont="1" applyFill="1" applyAlignment="1">
      <alignment vertical="center"/>
    </xf>
    <xf numFmtId="176" fontId="12" fillId="0" borderId="0" xfId="4" applyNumberFormat="1" applyFont="1" applyFill="1" applyAlignment="1">
      <alignment vertical="center"/>
    </xf>
    <xf numFmtId="176" fontId="8" fillId="0" borderId="0" xfId="4" applyNumberFormat="1" applyFont="1" applyFill="1" applyAlignment="1">
      <alignment horizontal="distributed" vertical="center"/>
    </xf>
    <xf numFmtId="176" fontId="1" fillId="0" borderId="0" xfId="4" applyNumberFormat="1" applyFill="1" applyAlignment="1">
      <alignment vertical="top"/>
    </xf>
    <xf numFmtId="176" fontId="27" fillId="0" borderId="0" xfId="4" applyNumberFormat="1" applyFont="1" applyFill="1" applyAlignment="1">
      <alignment vertical="top"/>
    </xf>
    <xf numFmtId="176" fontId="8" fillId="0" borderId="1" xfId="4" applyNumberFormat="1" applyFont="1" applyFill="1" applyBorder="1" applyAlignment="1">
      <alignment horizontal="right" vertical="top"/>
    </xf>
    <xf numFmtId="176" fontId="8" fillId="0" borderId="6" xfId="4" applyNumberFormat="1" applyFont="1" applyFill="1" applyBorder="1" applyAlignment="1">
      <alignment vertical="center"/>
    </xf>
    <xf numFmtId="176" fontId="8" fillId="0" borderId="27" xfId="4" applyNumberFormat="1" applyFont="1" applyFill="1" applyBorder="1" applyAlignment="1">
      <alignment horizontal="center" vertical="center"/>
    </xf>
    <xf numFmtId="176" fontId="8" fillId="0" borderId="42" xfId="4" applyNumberFormat="1" applyFont="1" applyFill="1" applyBorder="1" applyAlignment="1">
      <alignment vertical="center"/>
    </xf>
    <xf numFmtId="176" fontId="8" fillId="0" borderId="66" xfId="4" applyNumberFormat="1" applyFont="1" applyFill="1" applyBorder="1" applyAlignment="1">
      <alignment vertical="center"/>
    </xf>
    <xf numFmtId="176" fontId="8" fillId="0" borderId="13" xfId="4" applyNumberFormat="1" applyFont="1" applyFill="1" applyBorder="1" applyAlignment="1">
      <alignment horizontal="center" vertical="center"/>
    </xf>
    <xf numFmtId="176" fontId="8" fillId="0" borderId="14" xfId="4" applyNumberFormat="1" applyFont="1" applyFill="1" applyBorder="1" applyAlignment="1">
      <alignment horizontal="center" vertical="center"/>
    </xf>
    <xf numFmtId="176" fontId="8" fillId="0" borderId="15" xfId="4" applyNumberFormat="1" applyFont="1" applyFill="1" applyBorder="1" applyAlignment="1">
      <alignment horizontal="center" vertical="center"/>
    </xf>
    <xf numFmtId="176" fontId="8" fillId="0" borderId="8" xfId="4" applyNumberFormat="1" applyFont="1" applyFill="1" applyBorder="1" applyAlignment="1">
      <alignment horizontal="distributed" vertical="center"/>
    </xf>
    <xf numFmtId="176" fontId="8" fillId="0" borderId="23" xfId="4" applyNumberFormat="1" applyFont="1" applyFill="1" applyBorder="1" applyAlignment="1" applyProtection="1">
      <alignment horizontal="right" vertical="center"/>
      <protection locked="0"/>
    </xf>
    <xf numFmtId="176" fontId="8" fillId="0" borderId="56" xfId="4" applyNumberFormat="1" applyFont="1" applyFill="1" applyBorder="1" applyAlignment="1" applyProtection="1">
      <alignment horizontal="right" vertical="center"/>
      <protection locked="0"/>
    </xf>
    <xf numFmtId="176" fontId="8" fillId="0" borderId="0" xfId="4" applyNumberFormat="1" applyFont="1" applyFill="1" applyBorder="1" applyAlignment="1" applyProtection="1">
      <alignment horizontal="right" vertical="center"/>
      <protection locked="0"/>
    </xf>
    <xf numFmtId="176" fontId="8" fillId="0" borderId="22" xfId="4" applyNumberFormat="1" applyFont="1" applyFill="1" applyBorder="1" applyAlignment="1" applyProtection="1">
      <alignment horizontal="right" vertical="center"/>
      <protection locked="0"/>
    </xf>
    <xf numFmtId="176" fontId="8" fillId="0" borderId="55" xfId="4" applyNumberFormat="1" applyFont="1" applyFill="1" applyBorder="1" applyAlignment="1" applyProtection="1">
      <alignment horizontal="right" vertical="center"/>
      <protection locked="0"/>
    </xf>
    <xf numFmtId="176" fontId="8" fillId="0" borderId="26" xfId="4" applyNumberFormat="1" applyFont="1" applyFill="1" applyBorder="1" applyAlignment="1">
      <alignment horizontal="distributed" vertical="center"/>
    </xf>
    <xf numFmtId="176" fontId="8" fillId="0" borderId="26" xfId="4" applyNumberFormat="1" applyFont="1" applyFill="1" applyBorder="1" applyAlignment="1" applyProtection="1">
      <alignment horizontal="right" vertical="center"/>
      <protection locked="0"/>
    </xf>
    <xf numFmtId="176" fontId="8" fillId="0" borderId="28" xfId="4" applyNumberFormat="1" applyFont="1" applyFill="1" applyBorder="1" applyAlignment="1" applyProtection="1">
      <alignment horizontal="right" vertical="center"/>
      <protection locked="0"/>
    </xf>
    <xf numFmtId="176" fontId="8" fillId="0" borderId="30" xfId="4" applyNumberFormat="1" applyFont="1" applyFill="1" applyBorder="1" applyAlignment="1" applyProtection="1">
      <alignment horizontal="right" vertical="center"/>
      <protection locked="0"/>
    </xf>
    <xf numFmtId="176" fontId="8" fillId="0" borderId="29" xfId="4" applyNumberFormat="1" applyFont="1" applyFill="1" applyBorder="1" applyAlignment="1" applyProtection="1">
      <alignment horizontal="right" vertical="center"/>
      <protection locked="0"/>
    </xf>
    <xf numFmtId="176" fontId="8" fillId="0" borderId="60" xfId="4" applyNumberFormat="1" applyFont="1" applyFill="1" applyBorder="1" applyAlignment="1" applyProtection="1">
      <alignment horizontal="right" vertical="center"/>
      <protection locked="0"/>
    </xf>
    <xf numFmtId="176" fontId="8" fillId="0" borderId="40" xfId="4" applyNumberFormat="1" applyFont="1" applyFill="1" applyBorder="1" applyAlignment="1" applyProtection="1">
      <alignment horizontal="right" vertical="center"/>
      <protection locked="0"/>
    </xf>
    <xf numFmtId="176" fontId="8" fillId="0" borderId="38" xfId="4" applyNumberFormat="1" applyFont="1" applyFill="1" applyBorder="1" applyAlignment="1" applyProtection="1">
      <alignment horizontal="right" vertical="center"/>
      <protection locked="0"/>
    </xf>
    <xf numFmtId="176" fontId="8" fillId="0" borderId="38" xfId="4" applyNumberFormat="1" applyFont="1" applyFill="1" applyBorder="1" applyAlignment="1">
      <alignment horizontal="right" vertical="center"/>
    </xf>
    <xf numFmtId="176" fontId="8" fillId="0" borderId="32" xfId="4" applyNumberFormat="1" applyFont="1" applyFill="1" applyBorder="1" applyAlignment="1">
      <alignment horizontal="distributed" vertical="center"/>
    </xf>
    <xf numFmtId="176" fontId="8" fillId="0" borderId="32" xfId="4" applyNumberFormat="1" applyFont="1" applyFill="1" applyBorder="1" applyAlignment="1" applyProtection="1">
      <alignment horizontal="right" vertical="center"/>
      <protection locked="0"/>
    </xf>
    <xf numFmtId="176" fontId="8" fillId="0" borderId="34" xfId="4" applyNumberFormat="1" applyFont="1" applyFill="1" applyBorder="1" applyAlignment="1" applyProtection="1">
      <alignment horizontal="right" vertical="center"/>
      <protection locked="0"/>
    </xf>
    <xf numFmtId="176" fontId="8" fillId="0" borderId="36" xfId="4" applyNumberFormat="1" applyFont="1" applyFill="1" applyBorder="1" applyAlignment="1" applyProtection="1">
      <alignment horizontal="right" vertical="center"/>
      <protection locked="0"/>
    </xf>
    <xf numFmtId="176" fontId="8" fillId="0" borderId="35" xfId="4" applyNumberFormat="1" applyFont="1" applyFill="1" applyBorder="1" applyAlignment="1" applyProtection="1">
      <alignment horizontal="right" vertical="center"/>
      <protection locked="0"/>
    </xf>
    <xf numFmtId="176" fontId="8" fillId="0" borderId="62" xfId="4" applyNumberFormat="1" applyFont="1" applyFill="1" applyBorder="1" applyAlignment="1" applyProtection="1">
      <alignment horizontal="right" vertical="center"/>
      <protection locked="0"/>
    </xf>
    <xf numFmtId="176" fontId="8" fillId="0" borderId="69" xfId="4" applyNumberFormat="1" applyFont="1" applyFill="1" applyBorder="1" applyAlignment="1" applyProtection="1">
      <alignment horizontal="right" vertical="center"/>
      <protection locked="0"/>
    </xf>
    <xf numFmtId="176" fontId="8" fillId="0" borderId="39" xfId="4" applyNumberFormat="1" applyFont="1" applyFill="1" applyBorder="1" applyAlignment="1" applyProtection="1">
      <alignment horizontal="right" vertical="center"/>
      <protection locked="0"/>
    </xf>
    <xf numFmtId="176" fontId="8" fillId="0" borderId="58" xfId="4" applyNumberFormat="1" applyFont="1" applyFill="1" applyBorder="1" applyAlignment="1" applyProtection="1">
      <alignment horizontal="right" vertical="center"/>
      <protection locked="0"/>
    </xf>
    <xf numFmtId="176" fontId="8" fillId="0" borderId="11" xfId="4" applyNumberFormat="1" applyFont="1" applyFill="1" applyBorder="1" applyAlignment="1" applyProtection="1">
      <alignment horizontal="right" vertical="center"/>
      <protection locked="0"/>
    </xf>
    <xf numFmtId="176" fontId="8" fillId="0" borderId="13" xfId="4" applyNumberFormat="1" applyFont="1" applyFill="1" applyBorder="1" applyAlignment="1" applyProtection="1">
      <alignment horizontal="right" vertical="center"/>
      <protection locked="0"/>
    </xf>
    <xf numFmtId="176" fontId="8" fillId="0" borderId="43" xfId="4" applyNumberFormat="1" applyFont="1" applyFill="1" applyBorder="1" applyAlignment="1" applyProtection="1">
      <alignment horizontal="right" vertical="center"/>
      <protection locked="0"/>
    </xf>
    <xf numFmtId="176" fontId="8" fillId="0" borderId="42" xfId="4" applyNumberFormat="1" applyFont="1" applyFill="1" applyBorder="1" applyAlignment="1" applyProtection="1">
      <alignment horizontal="right" vertical="center"/>
      <protection locked="0"/>
    </xf>
    <xf numFmtId="176" fontId="8" fillId="0" borderId="65" xfId="4" applyNumberFormat="1" applyFont="1" applyFill="1" applyBorder="1" applyAlignment="1" applyProtection="1">
      <alignment horizontal="right" vertical="center"/>
      <protection locked="0"/>
    </xf>
    <xf numFmtId="176" fontId="8" fillId="0" borderId="43" xfId="4" applyNumberFormat="1" applyFont="1" applyFill="1" applyBorder="1" applyAlignment="1">
      <alignment horizontal="right" vertical="center"/>
    </xf>
    <xf numFmtId="176" fontId="8" fillId="0" borderId="44" xfId="4" applyNumberFormat="1" applyFont="1" applyFill="1" applyBorder="1" applyAlignment="1">
      <alignment vertical="center"/>
    </xf>
    <xf numFmtId="176" fontId="8" fillId="0" borderId="5" xfId="4" applyNumberFormat="1" applyFont="1" applyFill="1" applyBorder="1" applyAlignment="1">
      <alignment vertical="center"/>
    </xf>
    <xf numFmtId="176" fontId="8" fillId="0" borderId="5" xfId="4" applyNumberFormat="1" applyFont="1" applyFill="1" applyBorder="1" applyAlignment="1">
      <alignment horizontal="right" vertical="center"/>
    </xf>
    <xf numFmtId="176" fontId="8" fillId="0" borderId="8" xfId="4" applyNumberFormat="1" applyFont="1" applyFill="1" applyBorder="1" applyAlignment="1" applyProtection="1">
      <alignment horizontal="right" vertical="center"/>
      <protection locked="0"/>
    </xf>
    <xf numFmtId="176" fontId="8" fillId="0" borderId="37" xfId="4" applyNumberFormat="1" applyFont="1" applyFill="1" applyBorder="1" applyAlignment="1" applyProtection="1">
      <alignment horizontal="right" vertical="center"/>
      <protection locked="0"/>
    </xf>
    <xf numFmtId="176" fontId="8" fillId="0" borderId="9" xfId="4" applyNumberFormat="1" applyFont="1" applyFill="1" applyBorder="1" applyAlignment="1" applyProtection="1">
      <alignment horizontal="right" vertical="center"/>
      <protection locked="0"/>
    </xf>
    <xf numFmtId="176" fontId="8" fillId="0" borderId="59" xfId="4" applyNumberFormat="1" applyFont="1" applyFill="1" applyBorder="1" applyAlignment="1" applyProtection="1">
      <alignment horizontal="right" vertical="center"/>
      <protection locked="0"/>
    </xf>
    <xf numFmtId="176" fontId="8" fillId="0" borderId="72" xfId="4" applyNumberFormat="1" applyFont="1" applyFill="1" applyBorder="1" applyAlignment="1" applyProtection="1">
      <alignment horizontal="right" vertical="center"/>
      <protection locked="0"/>
    </xf>
    <xf numFmtId="176" fontId="8" fillId="0" borderId="3" xfId="4" applyNumberFormat="1" applyFont="1" applyFill="1" applyBorder="1" applyAlignment="1">
      <alignment vertical="center"/>
    </xf>
    <xf numFmtId="176" fontId="8" fillId="0" borderId="4" xfId="4" applyNumberFormat="1" applyFont="1" applyFill="1" applyBorder="1" applyAlignment="1">
      <alignment horizontal="center" vertical="center"/>
    </xf>
    <xf numFmtId="176" fontId="8" fillId="0" borderId="4" xfId="4" applyNumberFormat="1" applyFont="1" applyFill="1" applyBorder="1" applyAlignment="1">
      <alignment vertical="center"/>
    </xf>
    <xf numFmtId="176" fontId="8" fillId="0" borderId="91" xfId="4" applyNumberFormat="1" applyFont="1" applyFill="1" applyBorder="1" applyAlignment="1">
      <alignment vertical="center"/>
    </xf>
    <xf numFmtId="176" fontId="8" fillId="0" borderId="89" xfId="4" applyNumberFormat="1" applyFont="1" applyFill="1" applyBorder="1" applyAlignment="1">
      <alignment horizontal="center" vertical="center"/>
    </xf>
    <xf numFmtId="176" fontId="8" fillId="0" borderId="89" xfId="4" applyNumberFormat="1" applyFont="1" applyFill="1" applyBorder="1" applyAlignment="1">
      <alignment vertical="center"/>
    </xf>
    <xf numFmtId="176" fontId="8" fillId="0" borderId="106" xfId="4" applyNumberFormat="1" applyFont="1" applyFill="1" applyBorder="1" applyAlignment="1">
      <alignment horizontal="right" vertical="center"/>
    </xf>
    <xf numFmtId="176" fontId="8" fillId="0" borderId="21" xfId="4" applyNumberFormat="1" applyFont="1" applyFill="1" applyBorder="1" applyAlignment="1" applyProtection="1">
      <alignment horizontal="right" vertical="center"/>
      <protection locked="0"/>
    </xf>
    <xf numFmtId="176" fontId="8" fillId="0" borderId="27" xfId="4" applyNumberFormat="1" applyFont="1" applyFill="1" applyBorder="1" applyAlignment="1" applyProtection="1">
      <alignment horizontal="right" vertical="center"/>
      <protection locked="0"/>
    </xf>
    <xf numFmtId="176" fontId="8" fillId="0" borderId="1" xfId="4" applyNumberFormat="1" applyFont="1" applyFill="1" applyBorder="1" applyAlignment="1" applyProtection="1">
      <alignment horizontal="right" vertical="center"/>
      <protection locked="0"/>
    </xf>
    <xf numFmtId="176" fontId="8" fillId="0" borderId="18" xfId="4" applyNumberFormat="1" applyFont="1" applyFill="1" applyBorder="1" applyAlignment="1" applyProtection="1">
      <alignment horizontal="right" vertical="center"/>
      <protection locked="0"/>
    </xf>
    <xf numFmtId="176" fontId="8" fillId="0" borderId="50" xfId="4" applyNumberFormat="1" applyFont="1" applyFill="1" applyBorder="1" applyAlignment="1" applyProtection="1">
      <alignment horizontal="right" vertical="center"/>
      <protection locked="0"/>
    </xf>
    <xf numFmtId="176" fontId="8" fillId="0" borderId="15" xfId="4" applyNumberFormat="1" applyFont="1" applyFill="1" applyBorder="1" applyAlignment="1">
      <alignment horizontal="right" vertical="center"/>
    </xf>
    <xf numFmtId="176" fontId="8" fillId="0" borderId="1" xfId="4" applyNumberFormat="1" applyFont="1" applyFill="1" applyBorder="1" applyAlignment="1">
      <alignment horizontal="right" vertical="center"/>
    </xf>
    <xf numFmtId="176" fontId="8" fillId="0" borderId="5" xfId="4" applyNumberFormat="1" applyFont="1" applyFill="1" applyBorder="1" applyAlignment="1">
      <alignment horizontal="center" vertical="center"/>
    </xf>
    <xf numFmtId="176" fontId="8" fillId="0" borderId="68" xfId="4" applyNumberFormat="1" applyFont="1" applyFill="1" applyBorder="1" applyAlignment="1">
      <alignment vertical="center"/>
    </xf>
    <xf numFmtId="176" fontId="8" fillId="0" borderId="45" xfId="4" applyNumberFormat="1" applyFont="1" applyFill="1" applyBorder="1" applyAlignment="1">
      <alignment horizontal="right" vertical="center"/>
    </xf>
    <xf numFmtId="178" fontId="14" fillId="0" borderId="0" xfId="4" applyNumberFormat="1" applyFont="1" applyFill="1" applyBorder="1"/>
    <xf numFmtId="178" fontId="5" fillId="0" borderId="0" xfId="4" applyNumberFormat="1" applyFont="1" applyFill="1" applyBorder="1"/>
    <xf numFmtId="178" fontId="15" fillId="0" borderId="0" xfId="4" applyNumberFormat="1" applyFont="1" applyFill="1" applyBorder="1" applyAlignment="1">
      <alignment horizontal="right"/>
    </xf>
    <xf numFmtId="178" fontId="16" fillId="0" borderId="0" xfId="4" applyNumberFormat="1" applyFont="1" applyFill="1" applyBorder="1"/>
    <xf numFmtId="178" fontId="18" fillId="0" borderId="0" xfId="4" applyNumberFormat="1" applyFont="1" applyFill="1" applyBorder="1"/>
    <xf numFmtId="178" fontId="17" fillId="0" borderId="0" xfId="4" applyNumberFormat="1" applyFont="1" applyFill="1" applyAlignment="1">
      <alignment vertical="center"/>
    </xf>
    <xf numFmtId="0" fontId="1" fillId="0" borderId="0" xfId="4" applyAlignment="1">
      <alignment vertical="center"/>
    </xf>
    <xf numFmtId="178" fontId="5" fillId="0" borderId="0" xfId="4" applyNumberFormat="1" applyFont="1" applyFill="1" applyBorder="1"/>
    <xf numFmtId="178" fontId="17" fillId="0" borderId="0" xfId="4" applyNumberFormat="1" applyFont="1" applyFill="1" applyAlignment="1">
      <alignment horizontal="left" vertical="center"/>
    </xf>
    <xf numFmtId="0" fontId="1" fillId="0" borderId="0" xfId="4" applyAlignment="1">
      <alignment horizontal="left" vertical="center"/>
    </xf>
    <xf numFmtId="178" fontId="5" fillId="0" borderId="3" xfId="4" applyNumberFormat="1" applyFont="1" applyFill="1" applyBorder="1" applyAlignment="1">
      <alignment horizontal="center" vertical="center" wrapText="1"/>
    </xf>
    <xf numFmtId="178" fontId="5" fillId="0" borderId="80" xfId="4" applyNumberFormat="1" applyFont="1" applyFill="1" applyBorder="1" applyAlignment="1">
      <alignment horizontal="center" vertical="center" wrapText="1"/>
    </xf>
    <xf numFmtId="178" fontId="5" fillId="0" borderId="23" xfId="4" applyNumberFormat="1" applyFont="1" applyFill="1" applyBorder="1" applyAlignment="1">
      <alignment horizontal="center" vertical="center" wrapText="1"/>
    </xf>
    <xf numFmtId="178" fontId="5" fillId="0" borderId="71" xfId="4" applyNumberFormat="1" applyFont="1" applyFill="1" applyBorder="1" applyAlignment="1">
      <alignment horizontal="center" vertical="center" wrapText="1"/>
    </xf>
    <xf numFmtId="178" fontId="5" fillId="0" borderId="15" xfId="4" applyNumberFormat="1" applyFont="1" applyFill="1" applyBorder="1" applyAlignment="1">
      <alignment horizontal="center" vertical="center" wrapText="1"/>
    </xf>
    <xf numFmtId="178" fontId="5" fillId="0" borderId="17" xfId="4" applyNumberFormat="1" applyFont="1" applyFill="1" applyBorder="1" applyAlignment="1">
      <alignment horizontal="center" vertical="center" wrapText="1"/>
    </xf>
    <xf numFmtId="183" fontId="5" fillId="0" borderId="54" xfId="4" applyNumberFormat="1" applyFont="1" applyFill="1" applyBorder="1" applyAlignment="1">
      <alignment horizontal="center" vertical="center" wrapText="1"/>
    </xf>
    <xf numFmtId="183" fontId="5" fillId="0" borderId="80" xfId="4" applyNumberFormat="1" applyFont="1" applyFill="1" applyBorder="1" applyAlignment="1">
      <alignment horizontal="center" vertical="center" wrapText="1"/>
    </xf>
    <xf numFmtId="183" fontId="5" fillId="0" borderId="22" xfId="4" applyNumberFormat="1" applyFont="1" applyFill="1" applyBorder="1" applyAlignment="1">
      <alignment horizontal="center" vertical="center" wrapText="1"/>
    </xf>
    <xf numFmtId="183" fontId="5" fillId="0" borderId="71" xfId="4" applyNumberFormat="1" applyFont="1" applyFill="1" applyBorder="1" applyAlignment="1">
      <alignment horizontal="center" vertical="center" wrapText="1"/>
    </xf>
    <xf numFmtId="183" fontId="5" fillId="0" borderId="50" xfId="4" applyNumberFormat="1" applyFont="1" applyFill="1" applyBorder="1" applyAlignment="1">
      <alignment horizontal="center" vertical="center" wrapText="1"/>
    </xf>
    <xf numFmtId="183" fontId="5" fillId="0" borderId="17" xfId="4" applyNumberFormat="1" applyFont="1" applyFill="1" applyBorder="1" applyAlignment="1">
      <alignment horizontal="center" vertical="center" wrapText="1"/>
    </xf>
    <xf numFmtId="178" fontId="5" fillId="0" borderId="4" xfId="4" applyNumberFormat="1" applyFont="1" applyFill="1" applyBorder="1" applyAlignment="1">
      <alignment horizontal="center" vertical="center" wrapText="1"/>
    </xf>
    <xf numFmtId="178" fontId="5" fillId="0" borderId="6" xfId="4" applyNumberFormat="1" applyFont="1" applyFill="1" applyBorder="1" applyAlignment="1">
      <alignment horizontal="center" vertical="center" wrapText="1"/>
    </xf>
    <xf numFmtId="178" fontId="5" fillId="0" borderId="0" xfId="4" applyNumberFormat="1" applyFont="1" applyFill="1" applyBorder="1" applyAlignment="1">
      <alignment horizontal="center" vertical="center" wrapText="1"/>
    </xf>
    <xf numFmtId="178" fontId="5" fillId="0" borderId="24" xfId="4" applyNumberFormat="1" applyFont="1" applyFill="1" applyBorder="1" applyAlignment="1">
      <alignment horizontal="center" vertical="center" wrapText="1"/>
    </xf>
    <xf numFmtId="178" fontId="5" fillId="0" borderId="1" xfId="4" applyNumberFormat="1" applyFont="1" applyFill="1" applyBorder="1" applyAlignment="1">
      <alignment horizontal="center" vertical="center" wrapText="1"/>
    </xf>
    <xf numFmtId="178" fontId="5" fillId="0" borderId="49" xfId="4" applyNumberFormat="1" applyFont="1" applyFill="1" applyBorder="1" applyAlignment="1">
      <alignment horizontal="center" vertical="center" wrapText="1"/>
    </xf>
    <xf numFmtId="178" fontId="17" fillId="0" borderId="0" xfId="4" applyNumberFormat="1" applyFont="1" applyFill="1" applyBorder="1" applyAlignment="1">
      <alignment vertical="center"/>
    </xf>
    <xf numFmtId="0" fontId="1" fillId="0" borderId="0" xfId="4" applyBorder="1" applyAlignment="1">
      <alignment vertical="center"/>
    </xf>
    <xf numFmtId="179" fontId="7" fillId="0" borderId="65" xfId="4" applyNumberFormat="1" applyFont="1" applyFill="1" applyBorder="1" applyAlignment="1">
      <alignment horizontal="distributed" vertical="center"/>
    </xf>
    <xf numFmtId="179" fontId="7" fillId="0" borderId="57" xfId="4" applyNumberFormat="1" applyFont="1" applyFill="1" applyBorder="1" applyAlignment="1">
      <alignment horizontal="distributed" vertical="center"/>
    </xf>
    <xf numFmtId="185" fontId="7" fillId="0" borderId="13" xfId="4" applyNumberFormat="1" applyFont="1" applyFill="1" applyBorder="1" applyAlignment="1">
      <alignment horizontal="right" vertical="center"/>
    </xf>
    <xf numFmtId="185" fontId="7" fillId="0" borderId="18" xfId="4" applyNumberFormat="1" applyFont="1" applyFill="1" applyBorder="1" applyAlignment="1">
      <alignment horizontal="right" vertical="center"/>
    </xf>
    <xf numFmtId="176" fontId="7" fillId="0" borderId="13" xfId="4" applyNumberFormat="1" applyFont="1" applyFill="1" applyBorder="1" applyAlignment="1">
      <alignment horizontal="right" vertical="center"/>
    </xf>
    <xf numFmtId="176" fontId="7" fillId="0" borderId="18" xfId="4" applyNumberFormat="1" applyFont="1" applyFill="1" applyBorder="1" applyAlignment="1">
      <alignment horizontal="right" vertical="center"/>
    </xf>
    <xf numFmtId="176" fontId="7" fillId="0" borderId="66" xfId="4" applyNumberFormat="1" applyFont="1" applyFill="1" applyBorder="1" applyAlignment="1">
      <alignment horizontal="right" vertical="center"/>
    </xf>
    <xf numFmtId="176" fontId="7" fillId="0" borderId="19" xfId="4" applyNumberFormat="1" applyFont="1" applyFill="1" applyBorder="1" applyAlignment="1">
      <alignment horizontal="right" vertical="center"/>
    </xf>
    <xf numFmtId="176" fontId="7" fillId="0" borderId="0" xfId="4" applyNumberFormat="1" applyFont="1" applyFill="1" applyBorder="1" applyAlignment="1">
      <alignment horizontal="distributed" vertical="center" wrapText="1"/>
    </xf>
    <xf numFmtId="179" fontId="7" fillId="0" borderId="58" xfId="4" applyNumberFormat="1" applyFont="1" applyFill="1" applyBorder="1" applyAlignment="1">
      <alignment horizontal="distributed" vertical="center"/>
    </xf>
    <xf numFmtId="185" fontId="7" fillId="0" borderId="40" xfId="4" applyNumberFormat="1" applyFont="1" applyFill="1" applyBorder="1" applyAlignment="1">
      <alignment horizontal="right" vertical="center"/>
    </xf>
    <xf numFmtId="176" fontId="7" fillId="0" borderId="40" xfId="4" applyNumberFormat="1" applyFont="1" applyFill="1" applyBorder="1" applyAlignment="1">
      <alignment horizontal="right" vertical="center"/>
    </xf>
    <xf numFmtId="176" fontId="7" fillId="0" borderId="64" xfId="4" applyNumberFormat="1" applyFont="1" applyFill="1" applyBorder="1" applyAlignment="1">
      <alignment horizontal="right" vertical="center"/>
    </xf>
    <xf numFmtId="178" fontId="7" fillId="0" borderId="0" xfId="4" applyNumberFormat="1" applyFont="1" applyFill="1" applyBorder="1" applyAlignment="1">
      <alignment horizontal="distributed" vertical="center"/>
    </xf>
    <xf numFmtId="178" fontId="7" fillId="0" borderId="0" xfId="4" applyNumberFormat="1" applyFont="1" applyFill="1" applyAlignment="1">
      <alignment horizontal="distributed" vertical="center"/>
    </xf>
    <xf numFmtId="185" fontId="5" fillId="0" borderId="18" xfId="4" applyNumberFormat="1" applyFont="1" applyFill="1" applyBorder="1" applyAlignment="1">
      <alignment horizontal="right" vertical="center"/>
    </xf>
    <xf numFmtId="176" fontId="5" fillId="0" borderId="18" xfId="4" applyNumberFormat="1" applyFont="1" applyFill="1" applyBorder="1" applyAlignment="1">
      <alignment horizontal="right" vertical="center"/>
    </xf>
    <xf numFmtId="176" fontId="5" fillId="0" borderId="19" xfId="4" applyNumberFormat="1" applyFont="1" applyFill="1" applyBorder="1" applyAlignment="1">
      <alignment horizontal="right" vertical="center"/>
    </xf>
    <xf numFmtId="179" fontId="7" fillId="0" borderId="52" xfId="4" applyNumberFormat="1" applyFont="1" applyFill="1" applyBorder="1" applyAlignment="1">
      <alignment horizontal="distributed" vertical="center"/>
    </xf>
    <xf numFmtId="185" fontId="7" fillId="0" borderId="53" xfId="4" applyNumberFormat="1" applyFont="1" applyFill="1" applyBorder="1" applyAlignment="1">
      <alignment horizontal="right" vertical="center"/>
    </xf>
    <xf numFmtId="176" fontId="7" fillId="0" borderId="53" xfId="4" applyNumberFormat="1" applyFont="1" applyFill="1" applyBorder="1" applyAlignment="1">
      <alignment horizontal="right" vertical="center"/>
    </xf>
    <xf numFmtId="176" fontId="7" fillId="0" borderId="10" xfId="4" applyNumberFormat="1" applyFont="1" applyFill="1" applyBorder="1" applyAlignment="1">
      <alignment horizontal="right" vertical="center"/>
    </xf>
    <xf numFmtId="185" fontId="5" fillId="0" borderId="40" xfId="4" applyNumberFormat="1" applyFont="1" applyFill="1" applyBorder="1" applyAlignment="1">
      <alignment horizontal="right" vertical="center"/>
    </xf>
    <xf numFmtId="185" fontId="7" fillId="0" borderId="80" xfId="4" applyNumberFormat="1" applyFont="1" applyFill="1" applyBorder="1" applyAlignment="1">
      <alignment horizontal="right" vertical="center"/>
    </xf>
    <xf numFmtId="185" fontId="5" fillId="0" borderId="75" xfId="4" applyNumberFormat="1" applyFont="1" applyFill="1" applyBorder="1" applyAlignment="1">
      <alignment horizontal="right" vertical="center"/>
    </xf>
    <xf numFmtId="179" fontId="7" fillId="0" borderId="55" xfId="4" applyNumberFormat="1" applyFont="1" applyFill="1" applyBorder="1" applyAlignment="1">
      <alignment horizontal="distributed" vertical="center"/>
    </xf>
    <xf numFmtId="185" fontId="5" fillId="0" borderId="56" xfId="4" applyNumberFormat="1" applyFont="1" applyFill="1" applyBorder="1" applyAlignment="1">
      <alignment horizontal="right" vertical="center"/>
    </xf>
    <xf numFmtId="176" fontId="5" fillId="0" borderId="56" xfId="4" applyNumberFormat="1" applyFont="1" applyFill="1" applyBorder="1" applyAlignment="1">
      <alignment horizontal="right" vertical="center"/>
    </xf>
    <xf numFmtId="176" fontId="5" fillId="0" borderId="14" xfId="4" applyNumberFormat="1" applyFont="1" applyFill="1" applyBorder="1" applyAlignment="1">
      <alignment horizontal="right" vertical="center"/>
    </xf>
    <xf numFmtId="185" fontId="7" fillId="0" borderId="56" xfId="4" applyNumberFormat="1" applyFont="1" applyFill="1" applyBorder="1" applyAlignment="1">
      <alignment horizontal="right" vertical="center"/>
    </xf>
    <xf numFmtId="176" fontId="7" fillId="0" borderId="78" xfId="4" applyNumberFormat="1" applyFont="1" applyFill="1" applyBorder="1" applyAlignment="1">
      <alignment horizontal="right" vertical="center"/>
    </xf>
    <xf numFmtId="178" fontId="7" fillId="0" borderId="4" xfId="4" applyNumberFormat="1" applyFont="1" applyFill="1" applyBorder="1" applyAlignment="1">
      <alignment horizontal="distributed" vertical="center"/>
    </xf>
    <xf numFmtId="185" fontId="7" fillId="0" borderId="42" xfId="4" applyNumberFormat="1" applyFont="1" applyFill="1" applyBorder="1" applyAlignment="1">
      <alignment horizontal="right" vertical="center"/>
    </xf>
    <xf numFmtId="185" fontId="5" fillId="0" borderId="22" xfId="4" applyNumberFormat="1" applyFont="1" applyFill="1" applyBorder="1" applyAlignment="1">
      <alignment horizontal="right" vertical="center"/>
    </xf>
    <xf numFmtId="176" fontId="7" fillId="0" borderId="79" xfId="4" applyNumberFormat="1" applyFont="1" applyFill="1" applyBorder="1" applyAlignment="1">
      <alignment horizontal="right" vertical="center"/>
    </xf>
    <xf numFmtId="176" fontId="5" fillId="0" borderId="24" xfId="4" applyNumberFormat="1" applyFont="1" applyFill="1" applyBorder="1" applyAlignment="1">
      <alignment horizontal="right" vertical="center"/>
    </xf>
    <xf numFmtId="178" fontId="7" fillId="0" borderId="3" xfId="4" applyNumberFormat="1" applyFont="1" applyFill="1" applyBorder="1" applyAlignment="1">
      <alignment horizontal="center" vertical="center" wrapText="1"/>
    </xf>
    <xf numFmtId="0" fontId="5" fillId="0" borderId="23" xfId="4" applyFont="1" applyFill="1" applyBorder="1" applyAlignment="1">
      <alignment horizontal="center" vertical="center" wrapText="1"/>
    </xf>
    <xf numFmtId="0" fontId="5" fillId="0" borderId="15" xfId="4" applyFont="1" applyFill="1" applyBorder="1" applyAlignment="1">
      <alignment horizontal="center" vertical="center" wrapText="1"/>
    </xf>
    <xf numFmtId="178" fontId="7" fillId="0" borderId="4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183" fontId="7" fillId="0" borderId="4" xfId="4" applyNumberFormat="1" applyFont="1" applyFill="1" applyBorder="1" applyAlignment="1">
      <alignment horizontal="distributed" vertical="center"/>
    </xf>
    <xf numFmtId="0" fontId="5" fillId="0" borderId="4" xfId="4" applyFont="1" applyFill="1" applyBorder="1" applyAlignment="1">
      <alignment horizontal="distributed" vertical="center"/>
    </xf>
    <xf numFmtId="0" fontId="5" fillId="0" borderId="38" xfId="4" applyFont="1" applyFill="1" applyBorder="1" applyAlignment="1">
      <alignment horizontal="distributed" vertical="center"/>
    </xf>
    <xf numFmtId="178" fontId="7" fillId="0" borderId="2" xfId="4" applyNumberFormat="1" applyFont="1" applyFill="1" applyBorder="1" applyAlignment="1">
      <alignment horizontal="center" vertical="center"/>
    </xf>
    <xf numFmtId="0" fontId="1" fillId="0" borderId="7" xfId="4" applyBorder="1" applyAlignment="1">
      <alignment horizontal="center" vertical="center"/>
    </xf>
    <xf numFmtId="0" fontId="1" fillId="0" borderId="16" xfId="4" applyBorder="1" applyAlignment="1">
      <alignment horizontal="center" vertical="center"/>
    </xf>
    <xf numFmtId="0" fontId="21" fillId="0" borderId="0" xfId="5" applyFont="1" applyAlignment="1">
      <alignment horizontal="center"/>
    </xf>
    <xf numFmtId="0" fontId="21" fillId="0" borderId="0" xfId="5" applyFont="1" applyAlignment="1">
      <alignment horizontal="center" vertical="center"/>
    </xf>
    <xf numFmtId="0" fontId="21" fillId="0" borderId="0" xfId="5" applyFont="1" applyAlignment="1">
      <alignment horizontal="left"/>
    </xf>
    <xf numFmtId="0" fontId="21" fillId="0" borderId="0" xfId="5" applyFont="1" applyAlignment="1">
      <alignment horizontal="left" vertical="center"/>
    </xf>
    <xf numFmtId="176" fontId="8" fillId="0" borderId="0" xfId="4" applyNumberFormat="1" applyFont="1" applyFill="1" applyAlignment="1">
      <alignment vertical="top" wrapText="1"/>
    </xf>
    <xf numFmtId="176" fontId="8" fillId="0" borderId="13" xfId="4" applyNumberFormat="1" applyFont="1" applyFill="1" applyBorder="1" applyAlignment="1">
      <alignment horizontal="right" vertical="center"/>
    </xf>
    <xf numFmtId="176" fontId="8" fillId="0" borderId="40" xfId="4" applyNumberFormat="1" applyFont="1" applyFill="1" applyBorder="1" applyAlignment="1">
      <alignment horizontal="right" vertical="center"/>
    </xf>
    <xf numFmtId="176" fontId="8" fillId="0" borderId="13" xfId="4" applyNumberFormat="1" applyFont="1" applyFill="1" applyBorder="1" applyAlignment="1">
      <alignment horizontal="distributed" vertical="center" justifyLastLine="1"/>
    </xf>
    <xf numFmtId="176" fontId="8" fillId="0" borderId="40" xfId="4" applyNumberFormat="1" applyFont="1" applyFill="1" applyBorder="1" applyAlignment="1">
      <alignment horizontal="distributed" vertical="center" justifyLastLine="1"/>
    </xf>
    <xf numFmtId="176" fontId="8" fillId="0" borderId="23" xfId="4" applyNumberFormat="1" applyFont="1" applyFill="1" applyBorder="1" applyAlignment="1">
      <alignment vertical="center"/>
    </xf>
    <xf numFmtId="176" fontId="8" fillId="0" borderId="0" xfId="4" applyNumberFormat="1" applyFont="1" applyFill="1" applyAlignment="1">
      <alignment vertical="center"/>
    </xf>
    <xf numFmtId="176" fontId="8" fillId="0" borderId="0" xfId="4" applyNumberFormat="1" applyFont="1" applyFill="1" applyBorder="1" applyAlignment="1">
      <alignment vertical="center"/>
    </xf>
    <xf numFmtId="176" fontId="8" fillId="0" borderId="1" xfId="4" applyNumberFormat="1" applyFont="1" applyFill="1" applyBorder="1" applyAlignment="1">
      <alignment horizontal="right" vertical="center"/>
    </xf>
    <xf numFmtId="176" fontId="8" fillId="0" borderId="2" xfId="4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16" xfId="4" applyFont="1" applyFill="1" applyBorder="1" applyAlignment="1">
      <alignment horizontal="center" vertical="center" wrapText="1"/>
    </xf>
    <xf numFmtId="176" fontId="8" fillId="0" borderId="80" xfId="4" applyNumberFormat="1" applyFont="1" applyFill="1" applyBorder="1" applyAlignment="1">
      <alignment horizontal="center" vertical="center" wrapText="1"/>
    </xf>
    <xf numFmtId="176" fontId="8" fillId="0" borderId="71" xfId="4" applyNumberFormat="1" applyFont="1" applyFill="1" applyBorder="1" applyAlignment="1">
      <alignment horizontal="center" vertical="center" wrapText="1"/>
    </xf>
    <xf numFmtId="176" fontId="8" fillId="0" borderId="17" xfId="4" applyNumberFormat="1" applyFont="1" applyFill="1" applyBorder="1" applyAlignment="1">
      <alignment horizontal="center" vertical="center" wrapText="1"/>
    </xf>
    <xf numFmtId="176" fontId="8" fillId="0" borderId="54" xfId="4" applyNumberFormat="1" applyFont="1" applyFill="1" applyBorder="1" applyAlignment="1">
      <alignment horizontal="center" vertical="center" wrapText="1"/>
    </xf>
    <xf numFmtId="176" fontId="8" fillId="0" borderId="22" xfId="4" applyNumberFormat="1" applyFont="1" applyFill="1" applyBorder="1" applyAlignment="1">
      <alignment horizontal="center" vertical="center" wrapText="1"/>
    </xf>
    <xf numFmtId="176" fontId="8" fillId="0" borderId="50" xfId="4" applyNumberFormat="1" applyFont="1" applyFill="1" applyBorder="1" applyAlignment="1">
      <alignment horizontal="center" vertical="center" wrapText="1"/>
    </xf>
    <xf numFmtId="176" fontId="5" fillId="0" borderId="8" xfId="4" applyNumberFormat="1" applyFont="1" applyFill="1" applyBorder="1" applyAlignment="1">
      <alignment horizontal="distributed" vertical="center" indent="2"/>
    </xf>
    <xf numFmtId="176" fontId="5" fillId="0" borderId="9" xfId="4" applyNumberFormat="1" applyFont="1" applyFill="1" applyBorder="1" applyAlignment="1">
      <alignment horizontal="distributed" vertical="center" indent="2"/>
    </xf>
    <xf numFmtId="176" fontId="5" fillId="0" borderId="74" xfId="4" applyNumberFormat="1" applyFont="1" applyFill="1" applyBorder="1" applyAlignment="1">
      <alignment horizontal="distributed" vertical="center" indent="2"/>
    </xf>
    <xf numFmtId="176" fontId="8" fillId="0" borderId="39" xfId="4" applyNumberFormat="1" applyFont="1" applyFill="1" applyBorder="1" applyAlignment="1">
      <alignment horizontal="center" vertical="center"/>
    </xf>
    <xf numFmtId="176" fontId="8" fillId="0" borderId="38" xfId="4" applyNumberFormat="1" applyFont="1" applyFill="1" applyBorder="1" applyAlignment="1">
      <alignment horizontal="center" vertical="center"/>
    </xf>
    <xf numFmtId="176" fontId="8" fillId="0" borderId="75" xfId="4" applyNumberFormat="1" applyFont="1" applyFill="1" applyBorder="1" applyAlignment="1">
      <alignment horizontal="center" vertical="center"/>
    </xf>
    <xf numFmtId="176" fontId="8" fillId="0" borderId="56" xfId="4" applyNumberFormat="1" applyFont="1" applyFill="1" applyBorder="1" applyAlignment="1">
      <alignment horizontal="center" vertical="center"/>
    </xf>
    <xf numFmtId="176" fontId="8" fillId="0" borderId="18" xfId="4" applyNumberFormat="1" applyFont="1" applyFill="1" applyBorder="1" applyAlignment="1">
      <alignment horizontal="center" vertical="center"/>
    </xf>
    <xf numFmtId="176" fontId="8" fillId="0" borderId="54" xfId="4" applyNumberFormat="1" applyFont="1" applyFill="1" applyBorder="1" applyAlignment="1">
      <alignment horizontal="distributed" vertical="center" wrapText="1" indent="1"/>
    </xf>
    <xf numFmtId="176" fontId="8" fillId="0" borderId="50" xfId="4" applyNumberFormat="1" applyFont="1" applyFill="1" applyBorder="1" applyAlignment="1">
      <alignment horizontal="distributed" vertical="center" wrapText="1" indent="1"/>
    </xf>
    <xf numFmtId="176" fontId="8" fillId="0" borderId="10" xfId="4" applyNumberFormat="1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/>
    </xf>
    <xf numFmtId="176" fontId="8" fillId="0" borderId="2" xfId="4" applyNumberFormat="1" applyFont="1" applyFill="1" applyBorder="1" applyAlignment="1">
      <alignment horizontal="distributed" vertical="center" wrapText="1"/>
    </xf>
    <xf numFmtId="0" fontId="1" fillId="0" borderId="7" xfId="4" applyFont="1" applyFill="1" applyBorder="1" applyAlignment="1">
      <alignment horizontal="distributed" vertical="center" wrapText="1"/>
    </xf>
    <xf numFmtId="0" fontId="1" fillId="0" borderId="16" xfId="4" applyFont="1" applyFill="1" applyBorder="1" applyAlignment="1">
      <alignment horizontal="distributed" vertical="center" wrapText="1"/>
    </xf>
    <xf numFmtId="176" fontId="8" fillId="0" borderId="44" xfId="4" applyNumberFormat="1" applyFont="1" applyFill="1" applyBorder="1" applyAlignment="1">
      <alignment horizontal="distributed" vertical="center" indent="2"/>
    </xf>
    <xf numFmtId="0" fontId="1" fillId="0" borderId="5" xfId="4" applyBorder="1" applyAlignment="1">
      <alignment horizontal="distributed" vertical="center" indent="2"/>
    </xf>
    <xf numFmtId="0" fontId="1" fillId="0" borderId="68" xfId="4" applyBorder="1" applyAlignment="1">
      <alignment horizontal="distributed" vertical="center" indent="2"/>
    </xf>
    <xf numFmtId="0" fontId="8" fillId="0" borderId="2" xfId="4" applyFont="1" applyFill="1" applyBorder="1" applyAlignment="1">
      <alignment horizontal="center" vertical="center" wrapText="1"/>
    </xf>
    <xf numFmtId="0" fontId="8" fillId="0" borderId="24" xfId="4" applyFont="1" applyFill="1" applyBorder="1" applyAlignment="1">
      <alignment horizontal="center" vertical="center" wrapText="1"/>
    </xf>
    <xf numFmtId="0" fontId="8" fillId="0" borderId="49" xfId="4" applyFont="1" applyFill="1" applyBorder="1" applyAlignment="1">
      <alignment horizontal="center" vertical="center" wrapText="1"/>
    </xf>
    <xf numFmtId="176" fontId="8" fillId="0" borderId="7" xfId="4" applyNumberFormat="1" applyFont="1" applyFill="1" applyBorder="1" applyAlignment="1">
      <alignment horizontal="center" vertical="center" wrapText="1"/>
    </xf>
    <xf numFmtId="176" fontId="8" fillId="0" borderId="16" xfId="4" applyNumberFormat="1" applyFont="1" applyFill="1" applyBorder="1" applyAlignment="1">
      <alignment horizontal="center" vertical="center" wrapText="1"/>
    </xf>
    <xf numFmtId="176" fontId="8" fillId="0" borderId="69" xfId="4" applyNumberFormat="1" applyFont="1" applyFill="1" applyBorder="1" applyAlignment="1">
      <alignment horizontal="center" vertical="center"/>
    </xf>
    <xf numFmtId="176" fontId="8" fillId="0" borderId="22" xfId="4" applyNumberFormat="1" applyFont="1" applyFill="1" applyBorder="1" applyAlignment="1">
      <alignment horizontal="distributed" vertical="center" wrapText="1" indent="1"/>
    </xf>
    <xf numFmtId="176" fontId="8" fillId="0" borderId="10" xfId="4" applyNumberFormat="1" applyFont="1" applyFill="1" applyBorder="1" applyAlignment="1">
      <alignment horizontal="center" vertical="center" shrinkToFit="1"/>
    </xf>
    <xf numFmtId="0" fontId="8" fillId="0" borderId="19" xfId="4" applyFont="1" applyFill="1" applyBorder="1" applyAlignment="1">
      <alignment horizontal="center" vertical="center" shrinkToFit="1"/>
    </xf>
    <xf numFmtId="176" fontId="8" fillId="0" borderId="71" xfId="4" applyNumberFormat="1" applyFont="1" applyFill="1" applyBorder="1" applyAlignment="1">
      <alignment horizontal="center" vertical="center"/>
    </xf>
    <xf numFmtId="0" fontId="8" fillId="0" borderId="17" xfId="4" applyFont="1" applyFill="1" applyBorder="1" applyAlignment="1">
      <alignment horizontal="center" vertical="center"/>
    </xf>
    <xf numFmtId="0" fontId="8" fillId="0" borderId="22" xfId="4" applyFont="1" applyFill="1" applyBorder="1" applyAlignment="1">
      <alignment horizontal="distributed" vertical="center" wrapText="1" indent="1"/>
    </xf>
    <xf numFmtId="0" fontId="8" fillId="0" borderId="50" xfId="4" applyFont="1" applyFill="1" applyBorder="1" applyAlignment="1">
      <alignment horizontal="distributed" vertical="center" wrapText="1" indent="1"/>
    </xf>
    <xf numFmtId="0" fontId="8" fillId="0" borderId="14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0" fontId="8" fillId="0" borderId="16" xfId="4" applyFont="1" applyFill="1" applyBorder="1" applyAlignment="1">
      <alignment horizontal="center" vertical="center"/>
    </xf>
    <xf numFmtId="176" fontId="8" fillId="0" borderId="7" xfId="4" applyNumberFormat="1" applyFont="1" applyFill="1" applyBorder="1" applyAlignment="1">
      <alignment horizontal="center" vertical="center"/>
    </xf>
    <xf numFmtId="176" fontId="8" fillId="0" borderId="16" xfId="4" applyNumberFormat="1" applyFont="1" applyFill="1" applyBorder="1" applyAlignment="1">
      <alignment horizontal="center" vertical="center"/>
    </xf>
    <xf numFmtId="176" fontId="8" fillId="0" borderId="19" xfId="4" applyNumberFormat="1" applyFont="1" applyFill="1" applyBorder="1" applyAlignment="1">
      <alignment horizontal="center" vertical="center" shrinkToFit="1"/>
    </xf>
    <xf numFmtId="176" fontId="8" fillId="0" borderId="55" xfId="4" applyNumberFormat="1" applyFont="1" applyFill="1" applyBorder="1" applyAlignment="1">
      <alignment horizontal="center" vertical="center"/>
    </xf>
    <xf numFmtId="0" fontId="8" fillId="0" borderId="55" xfId="4" applyFont="1" applyFill="1" applyBorder="1" applyAlignment="1">
      <alignment horizontal="center" vertical="center"/>
    </xf>
    <xf numFmtId="176" fontId="8" fillId="0" borderId="5" xfId="4" applyNumberFormat="1" applyFont="1" applyFill="1" applyBorder="1" applyAlignment="1">
      <alignment horizontal="distributed" vertical="center"/>
    </xf>
    <xf numFmtId="176" fontId="5" fillId="0" borderId="5" xfId="4" applyNumberFormat="1" applyFont="1" applyFill="1" applyBorder="1" applyAlignment="1">
      <alignment horizontal="distributed" vertical="center"/>
    </xf>
    <xf numFmtId="176" fontId="8" fillId="0" borderId="9" xfId="4" applyNumberFormat="1" applyFont="1" applyFill="1" applyBorder="1" applyAlignment="1">
      <alignment horizontal="center" vertical="center"/>
    </xf>
    <xf numFmtId="176" fontId="8" fillId="0" borderId="26" xfId="4" applyNumberFormat="1" applyFont="1" applyFill="1" applyBorder="1" applyAlignment="1">
      <alignment horizontal="distributed" vertical="center" wrapText="1"/>
    </xf>
    <xf numFmtId="176" fontId="8" fillId="0" borderId="30" xfId="4" applyNumberFormat="1" applyFont="1" applyFill="1" applyBorder="1" applyAlignment="1">
      <alignment horizontal="distributed" vertical="center" wrapText="1"/>
    </xf>
    <xf numFmtId="176" fontId="8" fillId="0" borderId="32" xfId="4" applyNumberFormat="1" applyFont="1" applyFill="1" applyBorder="1" applyAlignment="1">
      <alignment horizontal="distributed" vertical="center" wrapText="1"/>
    </xf>
    <xf numFmtId="176" fontId="8" fillId="0" borderId="36" xfId="4" applyNumberFormat="1" applyFont="1" applyFill="1" applyBorder="1" applyAlignment="1">
      <alignment horizontal="distributed" vertical="center" wrapText="1"/>
    </xf>
    <xf numFmtId="176" fontId="8" fillId="0" borderId="44" xfId="4" applyNumberFormat="1" applyFont="1" applyFill="1" applyBorder="1" applyAlignment="1">
      <alignment horizontal="center" vertical="center"/>
    </xf>
    <xf numFmtId="176" fontId="8" fillId="0" borderId="5" xfId="4" applyNumberFormat="1" applyFont="1" applyFill="1" applyBorder="1" applyAlignment="1">
      <alignment horizontal="center" vertical="center"/>
    </xf>
    <xf numFmtId="176" fontId="8" fillId="0" borderId="68" xfId="4" applyNumberFormat="1" applyFont="1" applyFill="1" applyBorder="1" applyAlignment="1">
      <alignment horizontal="center" vertical="center"/>
    </xf>
    <xf numFmtId="176" fontId="8" fillId="0" borderId="26" xfId="4" applyNumberFormat="1" applyFont="1" applyFill="1" applyBorder="1" applyAlignment="1">
      <alignment horizontal="distributed" vertical="center"/>
    </xf>
    <xf numFmtId="176" fontId="8" fillId="0" borderId="30" xfId="4" applyNumberFormat="1" applyFont="1" applyFill="1" applyBorder="1" applyAlignment="1">
      <alignment horizontal="distributed" vertical="center"/>
    </xf>
    <xf numFmtId="176" fontId="8" fillId="0" borderId="76" xfId="4" applyNumberFormat="1" applyFont="1" applyFill="1" applyBorder="1" applyAlignment="1">
      <alignment horizontal="distributed" vertical="center"/>
    </xf>
    <xf numFmtId="176" fontId="8" fillId="0" borderId="32" xfId="4" applyNumberFormat="1" applyFont="1" applyFill="1" applyBorder="1" applyAlignment="1">
      <alignment horizontal="distributed" vertical="center"/>
    </xf>
    <xf numFmtId="176" fontId="8" fillId="0" borderId="36" xfId="4" applyNumberFormat="1" applyFont="1" applyFill="1" applyBorder="1" applyAlignment="1">
      <alignment horizontal="distributed" vertical="center"/>
    </xf>
    <xf numFmtId="176" fontId="8" fillId="0" borderId="77" xfId="4" applyNumberFormat="1" applyFont="1" applyFill="1" applyBorder="1" applyAlignment="1">
      <alignment horizontal="distributed" vertical="center"/>
    </xf>
    <xf numFmtId="176" fontId="8" fillId="0" borderId="8" xfId="4" applyNumberFormat="1" applyFont="1" applyFill="1" applyBorder="1" applyAlignment="1">
      <alignment horizontal="distributed" vertical="center" wrapText="1"/>
    </xf>
    <xf numFmtId="176" fontId="8" fillId="0" borderId="9" xfId="4" applyNumberFormat="1" applyFont="1" applyFill="1" applyBorder="1" applyAlignment="1">
      <alignment horizontal="distributed" vertical="center" wrapText="1"/>
    </xf>
    <xf numFmtId="176" fontId="8" fillId="0" borderId="8" xfId="4" applyNumberFormat="1" applyFont="1" applyFill="1" applyBorder="1" applyAlignment="1">
      <alignment horizontal="distributed" vertical="center"/>
    </xf>
    <xf numFmtId="176" fontId="8" fillId="0" borderId="9" xfId="4" applyNumberFormat="1" applyFont="1" applyFill="1" applyBorder="1" applyAlignment="1">
      <alignment horizontal="distributed" vertical="center"/>
    </xf>
    <xf numFmtId="176" fontId="8" fillId="0" borderId="74" xfId="4" applyNumberFormat="1" applyFont="1" applyFill="1" applyBorder="1" applyAlignment="1">
      <alignment horizontal="distributed" vertical="center"/>
    </xf>
    <xf numFmtId="176" fontId="8" fillId="0" borderId="12" xfId="4" applyNumberFormat="1" applyFont="1" applyFill="1" applyBorder="1" applyAlignment="1">
      <alignment horizontal="center" vertical="center"/>
    </xf>
    <xf numFmtId="176" fontId="8" fillId="0" borderId="17" xfId="4" applyNumberFormat="1" applyFont="1" applyFill="1" applyBorder="1" applyAlignment="1">
      <alignment horizontal="center" vertical="center"/>
    </xf>
    <xf numFmtId="176" fontId="8" fillId="0" borderId="26" xfId="4" applyNumberFormat="1" applyFont="1" applyFill="1" applyBorder="1" applyAlignment="1">
      <alignment horizontal="center" vertical="center"/>
    </xf>
    <xf numFmtId="176" fontId="8" fillId="0" borderId="27" xfId="4" applyNumberFormat="1" applyFont="1" applyFill="1" applyBorder="1" applyAlignment="1">
      <alignment horizontal="center" vertical="center"/>
    </xf>
    <xf numFmtId="176" fontId="8" fillId="0" borderId="29" xfId="4" applyNumberFormat="1" applyFont="1" applyFill="1" applyBorder="1" applyAlignment="1">
      <alignment horizontal="center" vertical="center"/>
    </xf>
    <xf numFmtId="176" fontId="8" fillId="0" borderId="30" xfId="4" applyNumberFormat="1" applyFont="1" applyFill="1" applyBorder="1" applyAlignment="1">
      <alignment horizontal="center" vertical="center"/>
    </xf>
    <xf numFmtId="176" fontId="8" fillId="0" borderId="11" xfId="4" applyNumberFormat="1" applyFont="1" applyFill="1" applyBorder="1" applyAlignment="1">
      <alignment horizontal="center" vertical="center"/>
    </xf>
    <xf numFmtId="176" fontId="8" fillId="0" borderId="15" xfId="4" applyNumberFormat="1" applyFont="1" applyFill="1" applyBorder="1" applyAlignment="1">
      <alignment horizontal="center" vertical="center"/>
    </xf>
    <xf numFmtId="176" fontId="8" fillId="0" borderId="13" xfId="4" applyNumberFormat="1" applyFont="1" applyFill="1" applyBorder="1" applyAlignment="1">
      <alignment horizontal="center" vertical="center"/>
    </xf>
    <xf numFmtId="176" fontId="8" fillId="0" borderId="65" xfId="4" applyNumberFormat="1" applyFont="1" applyFill="1" applyBorder="1" applyAlignment="1">
      <alignment horizontal="center" vertical="center"/>
    </xf>
    <xf numFmtId="176" fontId="8" fillId="0" borderId="57" xfId="4" applyNumberFormat="1" applyFont="1" applyFill="1" applyBorder="1" applyAlignment="1">
      <alignment horizontal="center" vertical="center"/>
    </xf>
    <xf numFmtId="176" fontId="8" fillId="0" borderId="0" xfId="4" applyNumberFormat="1" applyFont="1" applyFill="1" applyAlignment="1">
      <alignment horizontal="distributed" vertical="center"/>
    </xf>
    <xf numFmtId="176" fontId="8" fillId="0" borderId="1" xfId="4" applyNumberFormat="1" applyFont="1" applyFill="1" applyBorder="1" applyAlignment="1">
      <alignment horizontal="right" vertical="top"/>
    </xf>
    <xf numFmtId="176" fontId="8" fillId="0" borderId="3" xfId="4" applyNumberFormat="1" applyFont="1" applyFill="1" applyBorder="1" applyAlignment="1">
      <alignment horizontal="center" vertical="center" wrapText="1"/>
    </xf>
    <xf numFmtId="0" fontId="1" fillId="0" borderId="4" xfId="4" applyBorder="1" applyAlignment="1">
      <alignment horizontal="center" vertical="center" wrapText="1"/>
    </xf>
    <xf numFmtId="0" fontId="1" fillId="0" borderId="6" xfId="4" applyBorder="1" applyAlignment="1">
      <alignment horizontal="center" vertical="center" wrapText="1"/>
    </xf>
    <xf numFmtId="0" fontId="1" fillId="0" borderId="23" xfId="4" applyBorder="1" applyAlignment="1">
      <alignment horizontal="center" vertical="center" wrapText="1"/>
    </xf>
    <xf numFmtId="0" fontId="1" fillId="0" borderId="0" xfId="4" applyAlignment="1">
      <alignment horizontal="center" vertical="center" wrapText="1"/>
    </xf>
    <xf numFmtId="0" fontId="1" fillId="0" borderId="24" xfId="4" applyBorder="1" applyAlignment="1">
      <alignment horizontal="center" vertical="center" wrapText="1"/>
    </xf>
    <xf numFmtId="0" fontId="1" fillId="0" borderId="15" xfId="4" applyBorder="1" applyAlignment="1">
      <alignment horizontal="center" vertical="center" wrapText="1"/>
    </xf>
    <xf numFmtId="0" fontId="1" fillId="0" borderId="1" xfId="4" applyBorder="1" applyAlignment="1">
      <alignment horizontal="center" vertical="center" wrapText="1"/>
    </xf>
    <xf numFmtId="0" fontId="1" fillId="0" borderId="49" xfId="4" applyBorder="1" applyAlignment="1">
      <alignment horizontal="center" vertical="center" wrapText="1"/>
    </xf>
    <xf numFmtId="178" fontId="14" fillId="0" borderId="0" xfId="4" applyNumberFormat="1" applyFont="1" applyFill="1" applyAlignment="1">
      <alignment horizontal="center"/>
    </xf>
    <xf numFmtId="180" fontId="9" fillId="0" borderId="61" xfId="4" applyNumberFormat="1" applyFont="1" applyFill="1" applyBorder="1" applyAlignment="1">
      <alignment horizontal="right" vertical="center"/>
    </xf>
  </cellXfs>
  <cellStyles count="6">
    <cellStyle name="桁区切り 2" xfId="2"/>
    <cellStyle name="桁区切り 3" xfId="3"/>
    <cellStyle name="標準" xfId="0" builtinId="0"/>
    <cellStyle name="標準 2" xfId="4"/>
    <cellStyle name="標準 3" xfId="1"/>
    <cellStyle name="標準_Win95地図" xfId="5"/>
  </cellStyles>
  <dxfs count="6">
    <dxf>
      <numFmt numFmtId="187" formatCode="\-"/>
    </dxf>
    <dxf>
      <numFmt numFmtId="187" formatCode="\-"/>
    </dxf>
    <dxf>
      <numFmt numFmtId="187" formatCode="\-"/>
    </dxf>
    <dxf>
      <numFmt numFmtId="187" formatCode="\-"/>
    </dxf>
    <dxf>
      <numFmt numFmtId="187" formatCode="\-"/>
    </dxf>
    <dxf>
      <font>
        <strike val="0"/>
      </font>
      <numFmt numFmtId="188" formatCode="&quot;－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13</xdr:row>
      <xdr:rowOff>133350</xdr:rowOff>
    </xdr:from>
    <xdr:to>
      <xdr:col>7</xdr:col>
      <xdr:colOff>161925</xdr:colOff>
      <xdr:row>22</xdr:row>
      <xdr:rowOff>95250</xdr:rowOff>
    </xdr:to>
    <xdr:sp macro="" textlink="">
      <xdr:nvSpPr>
        <xdr:cNvPr id="2" name="d14402" descr="縦線 (破線)"/>
        <xdr:cNvSpPr>
          <a:spLocks/>
        </xdr:cNvSpPr>
      </xdr:nvSpPr>
      <xdr:spPr bwMode="auto">
        <a:xfrm>
          <a:off x="2886075" y="3362325"/>
          <a:ext cx="1543050" cy="133350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0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0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0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6384"/>
            <a:gd name="T166" fmla="*/ 0 h 16384"/>
            <a:gd name="T167" fmla="*/ 16384 w 16384"/>
            <a:gd name="T168" fmla="*/ 16384 h 16384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6384" h="16384">
              <a:moveTo>
                <a:pt x="7889" y="15331"/>
              </a:moveTo>
              <a:lnTo>
                <a:pt x="8091" y="14863"/>
              </a:lnTo>
              <a:lnTo>
                <a:pt x="7181" y="14160"/>
              </a:lnTo>
              <a:lnTo>
                <a:pt x="6473" y="13926"/>
              </a:lnTo>
              <a:lnTo>
                <a:pt x="6372" y="13809"/>
              </a:lnTo>
              <a:lnTo>
                <a:pt x="5664" y="14160"/>
              </a:lnTo>
              <a:lnTo>
                <a:pt x="5461" y="14277"/>
              </a:lnTo>
              <a:lnTo>
                <a:pt x="5158" y="14160"/>
              </a:lnTo>
              <a:lnTo>
                <a:pt x="4956" y="14863"/>
              </a:lnTo>
              <a:lnTo>
                <a:pt x="4551" y="14980"/>
              </a:lnTo>
              <a:lnTo>
                <a:pt x="4147" y="15565"/>
              </a:lnTo>
              <a:lnTo>
                <a:pt x="3944" y="15565"/>
              </a:lnTo>
              <a:lnTo>
                <a:pt x="3135" y="15799"/>
              </a:lnTo>
              <a:lnTo>
                <a:pt x="2427" y="15916"/>
              </a:lnTo>
              <a:lnTo>
                <a:pt x="2326" y="16384"/>
              </a:lnTo>
              <a:lnTo>
                <a:pt x="2023" y="16267"/>
              </a:lnTo>
              <a:lnTo>
                <a:pt x="1416" y="15331"/>
              </a:lnTo>
              <a:lnTo>
                <a:pt x="809" y="15097"/>
              </a:lnTo>
              <a:lnTo>
                <a:pt x="202" y="14980"/>
              </a:lnTo>
              <a:lnTo>
                <a:pt x="0" y="14980"/>
              </a:lnTo>
              <a:lnTo>
                <a:pt x="202" y="14512"/>
              </a:lnTo>
              <a:lnTo>
                <a:pt x="101" y="14043"/>
              </a:lnTo>
              <a:lnTo>
                <a:pt x="303" y="13575"/>
              </a:lnTo>
              <a:lnTo>
                <a:pt x="303" y="12639"/>
              </a:lnTo>
              <a:lnTo>
                <a:pt x="101" y="12405"/>
              </a:lnTo>
              <a:lnTo>
                <a:pt x="0" y="12054"/>
              </a:lnTo>
              <a:lnTo>
                <a:pt x="0" y="11469"/>
              </a:lnTo>
              <a:lnTo>
                <a:pt x="202" y="11235"/>
              </a:lnTo>
              <a:lnTo>
                <a:pt x="202" y="10533"/>
              </a:lnTo>
              <a:lnTo>
                <a:pt x="607" y="10064"/>
              </a:lnTo>
              <a:lnTo>
                <a:pt x="1214" y="9362"/>
              </a:lnTo>
              <a:lnTo>
                <a:pt x="2023" y="8192"/>
              </a:lnTo>
              <a:lnTo>
                <a:pt x="2832" y="7256"/>
              </a:lnTo>
              <a:lnTo>
                <a:pt x="3135" y="6671"/>
              </a:lnTo>
              <a:lnTo>
                <a:pt x="3641" y="6203"/>
              </a:lnTo>
              <a:lnTo>
                <a:pt x="4147" y="6203"/>
              </a:lnTo>
              <a:lnTo>
                <a:pt x="4551" y="5851"/>
              </a:lnTo>
              <a:lnTo>
                <a:pt x="4956" y="5149"/>
              </a:lnTo>
              <a:lnTo>
                <a:pt x="5360" y="4798"/>
              </a:lnTo>
              <a:lnTo>
                <a:pt x="5562" y="4681"/>
              </a:lnTo>
              <a:lnTo>
                <a:pt x="5866" y="4213"/>
              </a:lnTo>
              <a:lnTo>
                <a:pt x="6169" y="3862"/>
              </a:lnTo>
              <a:lnTo>
                <a:pt x="6574" y="3511"/>
              </a:lnTo>
              <a:lnTo>
                <a:pt x="6877" y="2692"/>
              </a:lnTo>
              <a:lnTo>
                <a:pt x="7282" y="2458"/>
              </a:lnTo>
              <a:lnTo>
                <a:pt x="7282" y="2107"/>
              </a:lnTo>
              <a:lnTo>
                <a:pt x="6978" y="1755"/>
              </a:lnTo>
              <a:lnTo>
                <a:pt x="6877" y="1521"/>
              </a:lnTo>
              <a:lnTo>
                <a:pt x="7383" y="1053"/>
              </a:lnTo>
              <a:lnTo>
                <a:pt x="7787" y="702"/>
              </a:lnTo>
              <a:lnTo>
                <a:pt x="7889" y="819"/>
              </a:lnTo>
              <a:lnTo>
                <a:pt x="8495" y="1872"/>
              </a:lnTo>
              <a:lnTo>
                <a:pt x="8597" y="1755"/>
              </a:lnTo>
              <a:lnTo>
                <a:pt x="9203" y="1638"/>
              </a:lnTo>
              <a:lnTo>
                <a:pt x="9203" y="1170"/>
              </a:lnTo>
              <a:lnTo>
                <a:pt x="9507" y="1170"/>
              </a:lnTo>
              <a:lnTo>
                <a:pt x="9507" y="585"/>
              </a:lnTo>
              <a:lnTo>
                <a:pt x="10316" y="0"/>
              </a:lnTo>
              <a:lnTo>
                <a:pt x="10417" y="585"/>
              </a:lnTo>
              <a:lnTo>
                <a:pt x="10215" y="936"/>
              </a:lnTo>
              <a:lnTo>
                <a:pt x="9911" y="1638"/>
              </a:lnTo>
              <a:lnTo>
                <a:pt x="10114" y="2458"/>
              </a:lnTo>
              <a:lnTo>
                <a:pt x="10316" y="2809"/>
              </a:lnTo>
              <a:lnTo>
                <a:pt x="10720" y="3043"/>
              </a:lnTo>
              <a:lnTo>
                <a:pt x="10822" y="3394"/>
              </a:lnTo>
              <a:lnTo>
                <a:pt x="11125" y="3511"/>
              </a:lnTo>
              <a:lnTo>
                <a:pt x="11327" y="3979"/>
              </a:lnTo>
              <a:lnTo>
                <a:pt x="11934" y="4213"/>
              </a:lnTo>
              <a:lnTo>
                <a:pt x="12237" y="5032"/>
              </a:lnTo>
              <a:lnTo>
                <a:pt x="12440" y="5734"/>
              </a:lnTo>
              <a:lnTo>
                <a:pt x="12844" y="5968"/>
              </a:lnTo>
              <a:lnTo>
                <a:pt x="13148" y="6320"/>
              </a:lnTo>
              <a:lnTo>
                <a:pt x="13653" y="6320"/>
              </a:lnTo>
              <a:lnTo>
                <a:pt x="13957" y="6788"/>
              </a:lnTo>
              <a:lnTo>
                <a:pt x="14058" y="7373"/>
              </a:lnTo>
              <a:lnTo>
                <a:pt x="14462" y="7841"/>
              </a:lnTo>
              <a:lnTo>
                <a:pt x="14462" y="8426"/>
              </a:lnTo>
              <a:lnTo>
                <a:pt x="14564" y="8777"/>
              </a:lnTo>
              <a:lnTo>
                <a:pt x="14766" y="9128"/>
              </a:lnTo>
              <a:lnTo>
                <a:pt x="15170" y="9245"/>
              </a:lnTo>
              <a:lnTo>
                <a:pt x="15272" y="9713"/>
              </a:lnTo>
              <a:lnTo>
                <a:pt x="15373" y="10299"/>
              </a:lnTo>
              <a:lnTo>
                <a:pt x="15575" y="10416"/>
              </a:lnTo>
              <a:lnTo>
                <a:pt x="15979" y="10650"/>
              </a:lnTo>
              <a:lnTo>
                <a:pt x="16283" y="10767"/>
              </a:lnTo>
              <a:lnTo>
                <a:pt x="16384" y="11352"/>
              </a:lnTo>
              <a:lnTo>
                <a:pt x="16384" y="11820"/>
              </a:lnTo>
              <a:lnTo>
                <a:pt x="16384" y="12288"/>
              </a:lnTo>
              <a:lnTo>
                <a:pt x="16081" y="12522"/>
              </a:lnTo>
              <a:lnTo>
                <a:pt x="16081" y="13341"/>
              </a:lnTo>
              <a:lnTo>
                <a:pt x="15878" y="13692"/>
              </a:lnTo>
              <a:lnTo>
                <a:pt x="15575" y="13692"/>
              </a:lnTo>
              <a:lnTo>
                <a:pt x="15474" y="13575"/>
              </a:lnTo>
              <a:lnTo>
                <a:pt x="14867" y="13926"/>
              </a:lnTo>
              <a:lnTo>
                <a:pt x="14462" y="13575"/>
              </a:lnTo>
              <a:lnTo>
                <a:pt x="13856" y="13575"/>
              </a:lnTo>
              <a:lnTo>
                <a:pt x="13249" y="13809"/>
              </a:lnTo>
              <a:lnTo>
                <a:pt x="12844" y="13692"/>
              </a:lnTo>
              <a:lnTo>
                <a:pt x="12339" y="13809"/>
              </a:lnTo>
              <a:lnTo>
                <a:pt x="11934" y="13926"/>
              </a:lnTo>
              <a:lnTo>
                <a:pt x="11732" y="13809"/>
              </a:lnTo>
              <a:lnTo>
                <a:pt x="11327" y="14043"/>
              </a:lnTo>
              <a:lnTo>
                <a:pt x="10720" y="14160"/>
              </a:lnTo>
              <a:lnTo>
                <a:pt x="10114" y="13575"/>
              </a:lnTo>
              <a:lnTo>
                <a:pt x="9608" y="14043"/>
              </a:lnTo>
              <a:lnTo>
                <a:pt x="9304" y="14043"/>
              </a:lnTo>
              <a:lnTo>
                <a:pt x="9102" y="14395"/>
              </a:lnTo>
              <a:lnTo>
                <a:pt x="9001" y="14746"/>
              </a:lnTo>
              <a:lnTo>
                <a:pt x="8394" y="15097"/>
              </a:lnTo>
              <a:lnTo>
                <a:pt x="7889" y="15331"/>
              </a:lnTo>
              <a:close/>
            </a:path>
          </a:pathLst>
        </a:custGeom>
        <a:pattFill prst="dashVert">
          <a:fgClr>
            <a:srgbClr val="000000"/>
          </a:fgClr>
          <a:bgClr>
            <a:srgbClr val="FFFFFF"/>
          </a:bgClr>
        </a:patt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12</xdr:col>
      <xdr:colOff>323850</xdr:colOff>
      <xdr:row>33</xdr:row>
      <xdr:rowOff>38100</xdr:rowOff>
    </xdr:from>
    <xdr:to>
      <xdr:col>15</xdr:col>
      <xdr:colOff>409575</xdr:colOff>
      <xdr:row>45</xdr:row>
      <xdr:rowOff>76200</xdr:rowOff>
    </xdr:to>
    <xdr:sp macro="" textlink="">
      <xdr:nvSpPr>
        <xdr:cNvPr id="3" name="d14201"/>
        <xdr:cNvSpPr>
          <a:spLocks/>
        </xdr:cNvSpPr>
      </xdr:nvSpPr>
      <xdr:spPr bwMode="auto">
        <a:xfrm>
          <a:off x="7639050" y="6315075"/>
          <a:ext cx="1914525" cy="186690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w 16384"/>
            <a:gd name="T145" fmla="*/ 0 h 16384"/>
            <a:gd name="T146" fmla="*/ 16384 w 16384"/>
            <a:gd name="T147" fmla="*/ 16384 h 16384"/>
          </a:gdLst>
          <a:ahLst/>
          <a:cxnLst>
            <a:cxn ang="T96">
              <a:pos x="T0" y="T1"/>
            </a:cxn>
            <a:cxn ang="T97">
              <a:pos x="T2" y="T3"/>
            </a:cxn>
            <a:cxn ang="T98">
              <a:pos x="T4" y="T5"/>
            </a:cxn>
            <a:cxn ang="T99">
              <a:pos x="T6" y="T7"/>
            </a:cxn>
            <a:cxn ang="T100">
              <a:pos x="T8" y="T9"/>
            </a:cxn>
            <a:cxn ang="T101">
              <a:pos x="T10" y="T11"/>
            </a:cxn>
            <a:cxn ang="T102">
              <a:pos x="T12" y="T13"/>
            </a:cxn>
            <a:cxn ang="T103">
              <a:pos x="T14" y="T15"/>
            </a:cxn>
            <a:cxn ang="T104">
              <a:pos x="T16" y="T17"/>
            </a:cxn>
            <a:cxn ang="T105">
              <a:pos x="T18" y="T19"/>
            </a:cxn>
            <a:cxn ang="T106">
              <a:pos x="T20" y="T21"/>
            </a:cxn>
            <a:cxn ang="T107">
              <a:pos x="T22" y="T23"/>
            </a:cxn>
            <a:cxn ang="T108">
              <a:pos x="T24" y="T25"/>
            </a:cxn>
            <a:cxn ang="T109">
              <a:pos x="T26" y="T27"/>
            </a:cxn>
            <a:cxn ang="T110">
              <a:pos x="T28" y="T29"/>
            </a:cxn>
            <a:cxn ang="T111">
              <a:pos x="T30" y="T31"/>
            </a:cxn>
            <a:cxn ang="T112">
              <a:pos x="T32" y="T33"/>
            </a:cxn>
            <a:cxn ang="T113">
              <a:pos x="T34" y="T35"/>
            </a:cxn>
            <a:cxn ang="T114">
              <a:pos x="T36" y="T37"/>
            </a:cxn>
            <a:cxn ang="T115">
              <a:pos x="T38" y="T39"/>
            </a:cxn>
            <a:cxn ang="T116">
              <a:pos x="T40" y="T41"/>
            </a:cxn>
            <a:cxn ang="T117">
              <a:pos x="T42" y="T43"/>
            </a:cxn>
            <a:cxn ang="T118">
              <a:pos x="T44" y="T45"/>
            </a:cxn>
            <a:cxn ang="T119">
              <a:pos x="T46" y="T47"/>
            </a:cxn>
            <a:cxn ang="T120">
              <a:pos x="T48" y="T49"/>
            </a:cxn>
            <a:cxn ang="T121">
              <a:pos x="T50" y="T51"/>
            </a:cxn>
            <a:cxn ang="T122">
              <a:pos x="T52" y="T53"/>
            </a:cxn>
            <a:cxn ang="T123">
              <a:pos x="T54" y="T55"/>
            </a:cxn>
            <a:cxn ang="T124">
              <a:pos x="T56" y="T57"/>
            </a:cxn>
            <a:cxn ang="T125">
              <a:pos x="T58" y="T59"/>
            </a:cxn>
            <a:cxn ang="T126">
              <a:pos x="T60" y="T61"/>
            </a:cxn>
            <a:cxn ang="T127">
              <a:pos x="T62" y="T63"/>
            </a:cxn>
            <a:cxn ang="T128">
              <a:pos x="T64" y="T65"/>
            </a:cxn>
            <a:cxn ang="T129">
              <a:pos x="T66" y="T67"/>
            </a:cxn>
            <a:cxn ang="T130">
              <a:pos x="T68" y="T69"/>
            </a:cxn>
            <a:cxn ang="T131">
              <a:pos x="T70" y="T71"/>
            </a:cxn>
            <a:cxn ang="T132">
              <a:pos x="T72" y="T73"/>
            </a:cxn>
            <a:cxn ang="T133">
              <a:pos x="T74" y="T75"/>
            </a:cxn>
            <a:cxn ang="T134">
              <a:pos x="T76" y="T77"/>
            </a:cxn>
            <a:cxn ang="T135">
              <a:pos x="T78" y="T79"/>
            </a:cxn>
            <a:cxn ang="T136">
              <a:pos x="T80" y="T81"/>
            </a:cxn>
            <a:cxn ang="T137">
              <a:pos x="T82" y="T83"/>
            </a:cxn>
            <a:cxn ang="T138">
              <a:pos x="T84" y="T85"/>
            </a:cxn>
            <a:cxn ang="T139">
              <a:pos x="T86" y="T87"/>
            </a:cxn>
            <a:cxn ang="T140">
              <a:pos x="T88" y="T89"/>
            </a:cxn>
            <a:cxn ang="T141">
              <a:pos x="T90" y="T91"/>
            </a:cxn>
            <a:cxn ang="T142">
              <a:pos x="T92" y="T93"/>
            </a:cxn>
            <a:cxn ang="T143">
              <a:pos x="T94" y="T95"/>
            </a:cxn>
          </a:cxnLst>
          <a:rect l="T144" t="T145" r="T146" b="T147"/>
          <a:pathLst>
            <a:path w="16384" h="16384">
              <a:moveTo>
                <a:pt x="5706" y="243"/>
              </a:moveTo>
              <a:lnTo>
                <a:pt x="5950" y="0"/>
              </a:lnTo>
              <a:lnTo>
                <a:pt x="6684" y="324"/>
              </a:lnTo>
              <a:lnTo>
                <a:pt x="7010" y="811"/>
              </a:lnTo>
              <a:lnTo>
                <a:pt x="6847" y="1217"/>
              </a:lnTo>
              <a:lnTo>
                <a:pt x="6439" y="1217"/>
              </a:lnTo>
              <a:lnTo>
                <a:pt x="6358" y="2514"/>
              </a:lnTo>
              <a:lnTo>
                <a:pt x="6195" y="2595"/>
              </a:lnTo>
              <a:lnTo>
                <a:pt x="5787" y="2352"/>
              </a:lnTo>
              <a:lnTo>
                <a:pt x="6195" y="3001"/>
              </a:lnTo>
              <a:lnTo>
                <a:pt x="5054" y="3407"/>
              </a:lnTo>
              <a:lnTo>
                <a:pt x="5298" y="3731"/>
              </a:lnTo>
              <a:lnTo>
                <a:pt x="5298" y="3974"/>
              </a:lnTo>
              <a:lnTo>
                <a:pt x="5461" y="4137"/>
              </a:lnTo>
              <a:lnTo>
                <a:pt x="5869" y="4055"/>
              </a:lnTo>
              <a:lnTo>
                <a:pt x="6113" y="3650"/>
              </a:lnTo>
              <a:lnTo>
                <a:pt x="6358" y="3812"/>
              </a:lnTo>
              <a:lnTo>
                <a:pt x="6358" y="3488"/>
              </a:lnTo>
              <a:lnTo>
                <a:pt x="6521" y="3163"/>
              </a:lnTo>
              <a:lnTo>
                <a:pt x="6929" y="2677"/>
              </a:lnTo>
              <a:lnTo>
                <a:pt x="7499" y="3244"/>
              </a:lnTo>
              <a:lnTo>
                <a:pt x="7336" y="3407"/>
              </a:lnTo>
              <a:lnTo>
                <a:pt x="7010" y="3731"/>
              </a:lnTo>
              <a:lnTo>
                <a:pt x="6766" y="4055"/>
              </a:lnTo>
              <a:lnTo>
                <a:pt x="6684" y="4542"/>
              </a:lnTo>
              <a:lnTo>
                <a:pt x="6929" y="4867"/>
              </a:lnTo>
              <a:lnTo>
                <a:pt x="7418" y="5272"/>
              </a:lnTo>
              <a:lnTo>
                <a:pt x="7907" y="5515"/>
              </a:lnTo>
              <a:lnTo>
                <a:pt x="8070" y="5353"/>
              </a:lnTo>
              <a:lnTo>
                <a:pt x="7988" y="4948"/>
              </a:lnTo>
              <a:lnTo>
                <a:pt x="7581" y="4623"/>
              </a:lnTo>
              <a:lnTo>
                <a:pt x="7988" y="4461"/>
              </a:lnTo>
              <a:lnTo>
                <a:pt x="8314" y="4704"/>
              </a:lnTo>
              <a:lnTo>
                <a:pt x="8396" y="4055"/>
              </a:lnTo>
              <a:lnTo>
                <a:pt x="7907" y="3488"/>
              </a:lnTo>
              <a:lnTo>
                <a:pt x="8640" y="3407"/>
              </a:lnTo>
              <a:lnTo>
                <a:pt x="9211" y="3488"/>
              </a:lnTo>
              <a:lnTo>
                <a:pt x="9618" y="3812"/>
              </a:lnTo>
              <a:lnTo>
                <a:pt x="9700" y="4218"/>
              </a:lnTo>
              <a:lnTo>
                <a:pt x="9863" y="4867"/>
              </a:lnTo>
              <a:lnTo>
                <a:pt x="9211" y="4867"/>
              </a:lnTo>
              <a:lnTo>
                <a:pt x="9374" y="5272"/>
              </a:lnTo>
              <a:lnTo>
                <a:pt x="9129" y="5434"/>
              </a:lnTo>
              <a:lnTo>
                <a:pt x="9374" y="5515"/>
              </a:lnTo>
              <a:lnTo>
                <a:pt x="9618" y="5921"/>
              </a:lnTo>
              <a:lnTo>
                <a:pt x="9945" y="6408"/>
              </a:lnTo>
              <a:lnTo>
                <a:pt x="9781" y="6813"/>
              </a:lnTo>
              <a:lnTo>
                <a:pt x="10597" y="7543"/>
              </a:lnTo>
              <a:lnTo>
                <a:pt x="12064" y="7949"/>
              </a:lnTo>
              <a:lnTo>
                <a:pt x="13287" y="7949"/>
              </a:lnTo>
              <a:lnTo>
                <a:pt x="13939" y="7868"/>
              </a:lnTo>
              <a:lnTo>
                <a:pt x="14917" y="7462"/>
              </a:lnTo>
              <a:lnTo>
                <a:pt x="14917" y="7786"/>
              </a:lnTo>
              <a:lnTo>
                <a:pt x="15324" y="8030"/>
              </a:lnTo>
              <a:lnTo>
                <a:pt x="15813" y="8354"/>
              </a:lnTo>
              <a:lnTo>
                <a:pt x="16221" y="8516"/>
              </a:lnTo>
              <a:lnTo>
                <a:pt x="16384" y="9084"/>
              </a:lnTo>
              <a:lnTo>
                <a:pt x="15650" y="9490"/>
              </a:lnTo>
              <a:lnTo>
                <a:pt x="15161" y="9814"/>
              </a:lnTo>
              <a:lnTo>
                <a:pt x="15080" y="10463"/>
              </a:lnTo>
              <a:lnTo>
                <a:pt x="14591" y="10625"/>
              </a:lnTo>
              <a:lnTo>
                <a:pt x="14509" y="10382"/>
              </a:lnTo>
              <a:lnTo>
                <a:pt x="14346" y="10544"/>
              </a:lnTo>
              <a:lnTo>
                <a:pt x="14020" y="10544"/>
              </a:lnTo>
              <a:lnTo>
                <a:pt x="13287" y="9652"/>
              </a:lnTo>
              <a:lnTo>
                <a:pt x="13613" y="10301"/>
              </a:lnTo>
              <a:lnTo>
                <a:pt x="13857" y="10706"/>
              </a:lnTo>
              <a:lnTo>
                <a:pt x="14183" y="11112"/>
              </a:lnTo>
              <a:lnTo>
                <a:pt x="14591" y="11355"/>
              </a:lnTo>
              <a:lnTo>
                <a:pt x="14509" y="12410"/>
              </a:lnTo>
              <a:lnTo>
                <a:pt x="14020" y="12329"/>
              </a:lnTo>
              <a:lnTo>
                <a:pt x="13939" y="12166"/>
              </a:lnTo>
              <a:lnTo>
                <a:pt x="13694" y="11923"/>
              </a:lnTo>
              <a:lnTo>
                <a:pt x="13287" y="11923"/>
              </a:lnTo>
              <a:lnTo>
                <a:pt x="13205" y="12572"/>
              </a:lnTo>
              <a:lnTo>
                <a:pt x="13287" y="13140"/>
              </a:lnTo>
              <a:lnTo>
                <a:pt x="13450" y="13140"/>
              </a:lnTo>
              <a:lnTo>
                <a:pt x="13857" y="13059"/>
              </a:lnTo>
              <a:lnTo>
                <a:pt x="14102" y="13221"/>
              </a:lnTo>
              <a:lnTo>
                <a:pt x="13776" y="13626"/>
              </a:lnTo>
              <a:lnTo>
                <a:pt x="13776" y="13789"/>
              </a:lnTo>
              <a:lnTo>
                <a:pt x="13531" y="14113"/>
              </a:lnTo>
              <a:lnTo>
                <a:pt x="13124" y="13951"/>
              </a:lnTo>
              <a:lnTo>
                <a:pt x="12634" y="14032"/>
              </a:lnTo>
              <a:lnTo>
                <a:pt x="11901" y="14113"/>
              </a:lnTo>
              <a:lnTo>
                <a:pt x="11004" y="14194"/>
              </a:lnTo>
              <a:lnTo>
                <a:pt x="10434" y="14356"/>
              </a:lnTo>
              <a:lnTo>
                <a:pt x="9945" y="14600"/>
              </a:lnTo>
              <a:lnTo>
                <a:pt x="8803" y="15411"/>
              </a:lnTo>
              <a:lnTo>
                <a:pt x="8314" y="15897"/>
              </a:lnTo>
              <a:lnTo>
                <a:pt x="7907" y="15573"/>
              </a:lnTo>
              <a:lnTo>
                <a:pt x="7825" y="15005"/>
              </a:lnTo>
              <a:lnTo>
                <a:pt x="7418" y="14681"/>
              </a:lnTo>
              <a:lnTo>
                <a:pt x="7418" y="14113"/>
              </a:lnTo>
              <a:lnTo>
                <a:pt x="7255" y="14032"/>
              </a:lnTo>
              <a:lnTo>
                <a:pt x="6929" y="14356"/>
              </a:lnTo>
              <a:lnTo>
                <a:pt x="6603" y="14437"/>
              </a:lnTo>
              <a:lnTo>
                <a:pt x="6032" y="14356"/>
              </a:lnTo>
              <a:lnTo>
                <a:pt x="5706" y="14600"/>
              </a:lnTo>
              <a:lnTo>
                <a:pt x="5461" y="14437"/>
              </a:lnTo>
              <a:lnTo>
                <a:pt x="5298" y="14437"/>
              </a:lnTo>
              <a:lnTo>
                <a:pt x="4809" y="15248"/>
              </a:lnTo>
              <a:lnTo>
                <a:pt x="4157" y="15330"/>
              </a:lnTo>
              <a:lnTo>
                <a:pt x="3424" y="16384"/>
              </a:lnTo>
              <a:lnTo>
                <a:pt x="3260" y="16303"/>
              </a:lnTo>
              <a:lnTo>
                <a:pt x="2690" y="16141"/>
              </a:lnTo>
              <a:lnTo>
                <a:pt x="2771" y="15816"/>
              </a:lnTo>
              <a:lnTo>
                <a:pt x="2282" y="15897"/>
              </a:lnTo>
              <a:lnTo>
                <a:pt x="1793" y="15816"/>
              </a:lnTo>
              <a:lnTo>
                <a:pt x="2038" y="15411"/>
              </a:lnTo>
              <a:lnTo>
                <a:pt x="2282" y="15248"/>
              </a:lnTo>
              <a:lnTo>
                <a:pt x="2119" y="15005"/>
              </a:lnTo>
              <a:lnTo>
                <a:pt x="2201" y="14762"/>
              </a:lnTo>
              <a:lnTo>
                <a:pt x="2364" y="14518"/>
              </a:lnTo>
              <a:lnTo>
                <a:pt x="2771" y="14356"/>
              </a:lnTo>
              <a:lnTo>
                <a:pt x="2934" y="14113"/>
              </a:lnTo>
              <a:lnTo>
                <a:pt x="3097" y="14032"/>
              </a:lnTo>
              <a:lnTo>
                <a:pt x="3587" y="14275"/>
              </a:lnTo>
              <a:lnTo>
                <a:pt x="3994" y="14275"/>
              </a:lnTo>
              <a:lnTo>
                <a:pt x="4402" y="14194"/>
              </a:lnTo>
              <a:lnTo>
                <a:pt x="4646" y="13545"/>
              </a:lnTo>
              <a:lnTo>
                <a:pt x="4320" y="13140"/>
              </a:lnTo>
              <a:lnTo>
                <a:pt x="3913" y="12815"/>
              </a:lnTo>
              <a:lnTo>
                <a:pt x="3668" y="12734"/>
              </a:lnTo>
              <a:lnTo>
                <a:pt x="3016" y="12572"/>
              </a:lnTo>
              <a:lnTo>
                <a:pt x="2445" y="12410"/>
              </a:lnTo>
              <a:lnTo>
                <a:pt x="2282" y="12734"/>
              </a:lnTo>
              <a:lnTo>
                <a:pt x="2038" y="12653"/>
              </a:lnTo>
              <a:lnTo>
                <a:pt x="2201" y="12410"/>
              </a:lnTo>
              <a:lnTo>
                <a:pt x="2364" y="12085"/>
              </a:lnTo>
              <a:lnTo>
                <a:pt x="2201" y="11599"/>
              </a:lnTo>
              <a:lnTo>
                <a:pt x="1956" y="11112"/>
              </a:lnTo>
              <a:lnTo>
                <a:pt x="2038" y="10950"/>
              </a:lnTo>
              <a:lnTo>
                <a:pt x="1875" y="10706"/>
              </a:lnTo>
              <a:lnTo>
                <a:pt x="1712" y="10463"/>
              </a:lnTo>
              <a:lnTo>
                <a:pt x="1386" y="10139"/>
              </a:lnTo>
              <a:lnTo>
                <a:pt x="1141" y="9976"/>
              </a:lnTo>
              <a:lnTo>
                <a:pt x="897" y="9571"/>
              </a:lnTo>
              <a:lnTo>
                <a:pt x="652" y="9328"/>
              </a:lnTo>
              <a:lnTo>
                <a:pt x="245" y="9003"/>
              </a:lnTo>
              <a:lnTo>
                <a:pt x="0" y="9003"/>
              </a:lnTo>
              <a:lnTo>
                <a:pt x="163" y="8841"/>
              </a:lnTo>
              <a:lnTo>
                <a:pt x="1467" y="8679"/>
              </a:lnTo>
              <a:lnTo>
                <a:pt x="1956" y="8679"/>
              </a:lnTo>
              <a:lnTo>
                <a:pt x="1956" y="8598"/>
              </a:lnTo>
              <a:lnTo>
                <a:pt x="2201" y="8354"/>
              </a:lnTo>
              <a:lnTo>
                <a:pt x="2445" y="8354"/>
              </a:lnTo>
              <a:lnTo>
                <a:pt x="2771" y="8354"/>
              </a:lnTo>
              <a:lnTo>
                <a:pt x="2934" y="8354"/>
              </a:lnTo>
              <a:lnTo>
                <a:pt x="3260" y="8354"/>
              </a:lnTo>
              <a:lnTo>
                <a:pt x="3505" y="8192"/>
              </a:lnTo>
              <a:lnTo>
                <a:pt x="3668" y="7949"/>
              </a:lnTo>
              <a:lnTo>
                <a:pt x="3831" y="8030"/>
              </a:lnTo>
              <a:lnTo>
                <a:pt x="3994" y="8192"/>
              </a:lnTo>
              <a:lnTo>
                <a:pt x="4076" y="8516"/>
              </a:lnTo>
              <a:lnTo>
                <a:pt x="4402" y="8679"/>
              </a:lnTo>
              <a:lnTo>
                <a:pt x="4646" y="8679"/>
              </a:lnTo>
              <a:lnTo>
                <a:pt x="4728" y="8435"/>
              </a:lnTo>
              <a:lnTo>
                <a:pt x="4891" y="8354"/>
              </a:lnTo>
              <a:lnTo>
                <a:pt x="5135" y="8192"/>
              </a:lnTo>
              <a:lnTo>
                <a:pt x="5543" y="8030"/>
              </a:lnTo>
              <a:lnTo>
                <a:pt x="5869" y="8111"/>
              </a:lnTo>
              <a:lnTo>
                <a:pt x="5950" y="7786"/>
              </a:lnTo>
              <a:lnTo>
                <a:pt x="5787" y="7381"/>
              </a:lnTo>
              <a:lnTo>
                <a:pt x="5787" y="6975"/>
              </a:lnTo>
              <a:lnTo>
                <a:pt x="6032" y="6813"/>
              </a:lnTo>
              <a:lnTo>
                <a:pt x="6032" y="6651"/>
              </a:lnTo>
              <a:lnTo>
                <a:pt x="5706" y="6651"/>
              </a:lnTo>
              <a:lnTo>
                <a:pt x="5380" y="6570"/>
              </a:lnTo>
              <a:lnTo>
                <a:pt x="4891" y="6326"/>
              </a:lnTo>
              <a:lnTo>
                <a:pt x="4565" y="5921"/>
              </a:lnTo>
              <a:lnTo>
                <a:pt x="4320" y="6002"/>
              </a:lnTo>
              <a:lnTo>
                <a:pt x="4076" y="5678"/>
              </a:lnTo>
              <a:lnTo>
                <a:pt x="3994" y="5434"/>
              </a:lnTo>
              <a:lnTo>
                <a:pt x="4320" y="5029"/>
              </a:lnTo>
              <a:lnTo>
                <a:pt x="4239" y="4704"/>
              </a:lnTo>
              <a:lnTo>
                <a:pt x="4076" y="4137"/>
              </a:lnTo>
              <a:lnTo>
                <a:pt x="3750" y="3731"/>
              </a:lnTo>
              <a:lnTo>
                <a:pt x="3750" y="3244"/>
              </a:lnTo>
              <a:lnTo>
                <a:pt x="3260" y="3001"/>
              </a:lnTo>
              <a:lnTo>
                <a:pt x="3260" y="2514"/>
              </a:lnTo>
              <a:lnTo>
                <a:pt x="3097" y="2271"/>
              </a:lnTo>
              <a:lnTo>
                <a:pt x="2853" y="2028"/>
              </a:lnTo>
              <a:lnTo>
                <a:pt x="3179" y="1784"/>
              </a:lnTo>
              <a:lnTo>
                <a:pt x="3260" y="1622"/>
              </a:lnTo>
              <a:lnTo>
                <a:pt x="3913" y="1541"/>
              </a:lnTo>
              <a:lnTo>
                <a:pt x="4402" y="1379"/>
              </a:lnTo>
              <a:lnTo>
                <a:pt x="4565" y="1217"/>
              </a:lnTo>
              <a:lnTo>
                <a:pt x="4809" y="730"/>
              </a:lnTo>
              <a:lnTo>
                <a:pt x="5135" y="649"/>
              </a:lnTo>
              <a:lnTo>
                <a:pt x="5298" y="973"/>
              </a:lnTo>
              <a:lnTo>
                <a:pt x="5706" y="243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95250</xdr:colOff>
      <xdr:row>26</xdr:row>
      <xdr:rowOff>85725</xdr:rowOff>
    </xdr:from>
    <xdr:to>
      <xdr:col>8</xdr:col>
      <xdr:colOff>419100</xdr:colOff>
      <xdr:row>34</xdr:row>
      <xdr:rowOff>104775</xdr:rowOff>
    </xdr:to>
    <xdr:sp macro="" textlink="">
      <xdr:nvSpPr>
        <xdr:cNvPr id="4" name="d14203"/>
        <xdr:cNvSpPr>
          <a:spLocks/>
        </xdr:cNvSpPr>
      </xdr:nvSpPr>
      <xdr:spPr bwMode="auto">
        <a:xfrm>
          <a:off x="3752850" y="5295900"/>
          <a:ext cx="1543050" cy="12382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0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0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2147483646 w 16384"/>
            <a:gd name="T111" fmla="*/ 2147483646 h 16384"/>
            <a:gd name="T112" fmla="*/ 2147483646 w 16384"/>
            <a:gd name="T113" fmla="*/ 2147483646 h 16384"/>
            <a:gd name="T114" fmla="*/ 2147483646 w 16384"/>
            <a:gd name="T115" fmla="*/ 2147483646 h 16384"/>
            <a:gd name="T116" fmla="*/ 2147483646 w 16384"/>
            <a:gd name="T117" fmla="*/ 2147483646 h 16384"/>
            <a:gd name="T118" fmla="*/ 2147483646 w 16384"/>
            <a:gd name="T119" fmla="*/ 2147483646 h 1638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6384"/>
            <a:gd name="T181" fmla="*/ 0 h 16384"/>
            <a:gd name="T182" fmla="*/ 16384 w 16384"/>
            <a:gd name="T183" fmla="*/ 16384 h 1638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6384" h="16384">
              <a:moveTo>
                <a:pt x="15777" y="9681"/>
              </a:moveTo>
              <a:lnTo>
                <a:pt x="15676" y="10674"/>
              </a:lnTo>
              <a:lnTo>
                <a:pt x="15777" y="11171"/>
              </a:lnTo>
              <a:lnTo>
                <a:pt x="15979" y="11295"/>
              </a:lnTo>
              <a:lnTo>
                <a:pt x="16081" y="11171"/>
              </a:lnTo>
              <a:lnTo>
                <a:pt x="16384" y="11419"/>
              </a:lnTo>
              <a:lnTo>
                <a:pt x="16384" y="11916"/>
              </a:lnTo>
              <a:lnTo>
                <a:pt x="15979" y="12288"/>
              </a:lnTo>
              <a:lnTo>
                <a:pt x="15878" y="12909"/>
              </a:lnTo>
              <a:lnTo>
                <a:pt x="15676" y="13529"/>
              </a:lnTo>
              <a:lnTo>
                <a:pt x="15676" y="14274"/>
              </a:lnTo>
              <a:lnTo>
                <a:pt x="16081" y="14646"/>
              </a:lnTo>
              <a:lnTo>
                <a:pt x="16384" y="15143"/>
              </a:lnTo>
              <a:lnTo>
                <a:pt x="16384" y="15888"/>
              </a:lnTo>
              <a:lnTo>
                <a:pt x="15777" y="16012"/>
              </a:lnTo>
              <a:lnTo>
                <a:pt x="15069" y="15888"/>
              </a:lnTo>
              <a:lnTo>
                <a:pt x="14361" y="15763"/>
              </a:lnTo>
              <a:lnTo>
                <a:pt x="13552" y="15763"/>
              </a:lnTo>
              <a:lnTo>
                <a:pt x="12945" y="15888"/>
              </a:lnTo>
              <a:lnTo>
                <a:pt x="12339" y="16012"/>
              </a:lnTo>
              <a:lnTo>
                <a:pt x="11631" y="16260"/>
              </a:lnTo>
              <a:lnTo>
                <a:pt x="11024" y="16384"/>
              </a:lnTo>
              <a:lnTo>
                <a:pt x="10518" y="15888"/>
              </a:lnTo>
              <a:lnTo>
                <a:pt x="10720" y="14895"/>
              </a:lnTo>
              <a:lnTo>
                <a:pt x="11024" y="14770"/>
              </a:lnTo>
              <a:lnTo>
                <a:pt x="11428" y="14398"/>
              </a:lnTo>
              <a:lnTo>
                <a:pt x="11226" y="13902"/>
              </a:lnTo>
              <a:lnTo>
                <a:pt x="10518" y="13902"/>
              </a:lnTo>
              <a:lnTo>
                <a:pt x="10215" y="13405"/>
              </a:lnTo>
              <a:lnTo>
                <a:pt x="10012" y="13902"/>
              </a:lnTo>
              <a:lnTo>
                <a:pt x="9304" y="14274"/>
              </a:lnTo>
              <a:lnTo>
                <a:pt x="8698" y="14895"/>
              </a:lnTo>
              <a:lnTo>
                <a:pt x="7787" y="15019"/>
              </a:lnTo>
              <a:lnTo>
                <a:pt x="7787" y="14770"/>
              </a:lnTo>
              <a:lnTo>
                <a:pt x="7181" y="14522"/>
              </a:lnTo>
              <a:lnTo>
                <a:pt x="6877" y="13902"/>
              </a:lnTo>
              <a:lnTo>
                <a:pt x="6574" y="13902"/>
              </a:lnTo>
              <a:lnTo>
                <a:pt x="6776" y="13281"/>
              </a:lnTo>
              <a:lnTo>
                <a:pt x="6574" y="12909"/>
              </a:lnTo>
              <a:lnTo>
                <a:pt x="5259" y="12909"/>
              </a:lnTo>
              <a:lnTo>
                <a:pt x="5057" y="12536"/>
              </a:lnTo>
              <a:lnTo>
                <a:pt x="4450" y="12660"/>
              </a:lnTo>
              <a:lnTo>
                <a:pt x="4045" y="12288"/>
              </a:lnTo>
              <a:lnTo>
                <a:pt x="3236" y="12536"/>
              </a:lnTo>
              <a:lnTo>
                <a:pt x="2630" y="12288"/>
              </a:lnTo>
              <a:lnTo>
                <a:pt x="2023" y="13157"/>
              </a:lnTo>
              <a:lnTo>
                <a:pt x="1315" y="13281"/>
              </a:lnTo>
              <a:lnTo>
                <a:pt x="1112" y="13281"/>
              </a:lnTo>
              <a:lnTo>
                <a:pt x="1011" y="13157"/>
              </a:lnTo>
              <a:lnTo>
                <a:pt x="708" y="12288"/>
              </a:lnTo>
              <a:lnTo>
                <a:pt x="0" y="11667"/>
              </a:lnTo>
              <a:lnTo>
                <a:pt x="0" y="9557"/>
              </a:lnTo>
              <a:lnTo>
                <a:pt x="607" y="8937"/>
              </a:lnTo>
              <a:lnTo>
                <a:pt x="1517" y="8688"/>
              </a:lnTo>
              <a:lnTo>
                <a:pt x="2023" y="8440"/>
              </a:lnTo>
              <a:lnTo>
                <a:pt x="2528" y="8316"/>
              </a:lnTo>
              <a:lnTo>
                <a:pt x="3135" y="8316"/>
              </a:lnTo>
              <a:lnTo>
                <a:pt x="3439" y="8192"/>
              </a:lnTo>
              <a:lnTo>
                <a:pt x="3641" y="7447"/>
              </a:lnTo>
              <a:lnTo>
                <a:pt x="3944" y="6578"/>
              </a:lnTo>
              <a:lnTo>
                <a:pt x="4147" y="6578"/>
              </a:lnTo>
              <a:lnTo>
                <a:pt x="4147" y="5958"/>
              </a:lnTo>
              <a:lnTo>
                <a:pt x="4147" y="5585"/>
              </a:lnTo>
              <a:lnTo>
                <a:pt x="4551" y="5461"/>
              </a:lnTo>
              <a:lnTo>
                <a:pt x="5158" y="5461"/>
              </a:lnTo>
              <a:lnTo>
                <a:pt x="5562" y="5213"/>
              </a:lnTo>
              <a:lnTo>
                <a:pt x="6068" y="5337"/>
              </a:lnTo>
              <a:lnTo>
                <a:pt x="6372" y="5213"/>
              </a:lnTo>
              <a:lnTo>
                <a:pt x="6270" y="3972"/>
              </a:lnTo>
              <a:lnTo>
                <a:pt x="6675" y="3848"/>
              </a:lnTo>
              <a:lnTo>
                <a:pt x="7484" y="3972"/>
              </a:lnTo>
              <a:lnTo>
                <a:pt x="7484" y="3600"/>
              </a:lnTo>
              <a:lnTo>
                <a:pt x="7484" y="3103"/>
              </a:lnTo>
              <a:lnTo>
                <a:pt x="7686" y="2607"/>
              </a:lnTo>
              <a:lnTo>
                <a:pt x="7990" y="3848"/>
              </a:lnTo>
              <a:lnTo>
                <a:pt x="8597" y="3848"/>
              </a:lnTo>
              <a:lnTo>
                <a:pt x="8900" y="4096"/>
              </a:lnTo>
              <a:lnTo>
                <a:pt x="9203" y="4592"/>
              </a:lnTo>
              <a:lnTo>
                <a:pt x="9203" y="5461"/>
              </a:lnTo>
              <a:lnTo>
                <a:pt x="9810" y="5834"/>
              </a:lnTo>
              <a:lnTo>
                <a:pt x="9810" y="4965"/>
              </a:lnTo>
              <a:lnTo>
                <a:pt x="9709" y="4220"/>
              </a:lnTo>
              <a:lnTo>
                <a:pt x="9810" y="3475"/>
              </a:lnTo>
              <a:lnTo>
                <a:pt x="10012" y="3972"/>
              </a:lnTo>
              <a:lnTo>
                <a:pt x="10417" y="4344"/>
              </a:lnTo>
              <a:lnTo>
                <a:pt x="10417" y="4096"/>
              </a:lnTo>
              <a:lnTo>
                <a:pt x="10822" y="3972"/>
              </a:lnTo>
              <a:lnTo>
                <a:pt x="11327" y="3972"/>
              </a:lnTo>
              <a:lnTo>
                <a:pt x="11732" y="3475"/>
              </a:lnTo>
              <a:lnTo>
                <a:pt x="12237" y="4096"/>
              </a:lnTo>
              <a:lnTo>
                <a:pt x="12642" y="4220"/>
              </a:lnTo>
              <a:lnTo>
                <a:pt x="12945" y="2731"/>
              </a:lnTo>
              <a:lnTo>
                <a:pt x="13249" y="2855"/>
              </a:lnTo>
              <a:lnTo>
                <a:pt x="13249" y="3600"/>
              </a:lnTo>
              <a:lnTo>
                <a:pt x="13047" y="4468"/>
              </a:lnTo>
              <a:lnTo>
                <a:pt x="14159" y="3475"/>
              </a:lnTo>
              <a:lnTo>
                <a:pt x="14361" y="2358"/>
              </a:lnTo>
              <a:lnTo>
                <a:pt x="14058" y="1862"/>
              </a:lnTo>
              <a:lnTo>
                <a:pt x="13856" y="1489"/>
              </a:lnTo>
              <a:lnTo>
                <a:pt x="13957" y="1489"/>
              </a:lnTo>
              <a:lnTo>
                <a:pt x="14058" y="0"/>
              </a:lnTo>
              <a:lnTo>
                <a:pt x="14260" y="0"/>
              </a:lnTo>
              <a:lnTo>
                <a:pt x="14159" y="496"/>
              </a:lnTo>
              <a:lnTo>
                <a:pt x="14361" y="745"/>
              </a:lnTo>
              <a:lnTo>
                <a:pt x="14361" y="1241"/>
              </a:lnTo>
              <a:lnTo>
                <a:pt x="14462" y="1365"/>
              </a:lnTo>
              <a:lnTo>
                <a:pt x="14564" y="1614"/>
              </a:lnTo>
              <a:lnTo>
                <a:pt x="15272" y="1489"/>
              </a:lnTo>
              <a:lnTo>
                <a:pt x="16283" y="1614"/>
              </a:lnTo>
              <a:lnTo>
                <a:pt x="16384" y="2234"/>
              </a:lnTo>
              <a:lnTo>
                <a:pt x="16384" y="2979"/>
              </a:lnTo>
              <a:lnTo>
                <a:pt x="16384" y="3848"/>
              </a:lnTo>
              <a:lnTo>
                <a:pt x="16081" y="4717"/>
              </a:lnTo>
              <a:lnTo>
                <a:pt x="16081" y="5710"/>
              </a:lnTo>
              <a:lnTo>
                <a:pt x="15777" y="6703"/>
              </a:lnTo>
              <a:lnTo>
                <a:pt x="15676" y="7075"/>
              </a:lnTo>
              <a:lnTo>
                <a:pt x="15979" y="7944"/>
              </a:lnTo>
              <a:lnTo>
                <a:pt x="16081" y="8440"/>
              </a:lnTo>
              <a:lnTo>
                <a:pt x="15878" y="8688"/>
              </a:lnTo>
              <a:lnTo>
                <a:pt x="15777" y="9681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488950</xdr:colOff>
      <xdr:row>29</xdr:row>
      <xdr:rowOff>114300</xdr:rowOff>
    </xdr:from>
    <xdr:to>
      <xdr:col>12</xdr:col>
      <xdr:colOff>488950</xdr:colOff>
      <xdr:row>35</xdr:row>
      <xdr:rowOff>104775</xdr:rowOff>
    </xdr:to>
    <xdr:sp macro="" textlink="">
      <xdr:nvSpPr>
        <xdr:cNvPr id="5" name="d14204"/>
        <xdr:cNvSpPr>
          <a:spLocks/>
        </xdr:cNvSpPr>
      </xdr:nvSpPr>
      <xdr:spPr bwMode="auto">
        <a:xfrm>
          <a:off x="6584950" y="5781675"/>
          <a:ext cx="1219200" cy="9048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0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15360" y="8021"/>
              </a:moveTo>
              <a:lnTo>
                <a:pt x="15744" y="8704"/>
              </a:lnTo>
              <a:lnTo>
                <a:pt x="15616" y="9557"/>
              </a:lnTo>
              <a:lnTo>
                <a:pt x="15616" y="10240"/>
              </a:lnTo>
              <a:lnTo>
                <a:pt x="16000" y="10752"/>
              </a:lnTo>
              <a:lnTo>
                <a:pt x="16384" y="11264"/>
              </a:lnTo>
              <a:lnTo>
                <a:pt x="16256" y="11947"/>
              </a:lnTo>
              <a:lnTo>
                <a:pt x="15616" y="11776"/>
              </a:lnTo>
              <a:lnTo>
                <a:pt x="14976" y="12629"/>
              </a:lnTo>
              <a:lnTo>
                <a:pt x="14720" y="12800"/>
              </a:lnTo>
              <a:lnTo>
                <a:pt x="13440" y="13653"/>
              </a:lnTo>
              <a:lnTo>
                <a:pt x="12928" y="13653"/>
              </a:lnTo>
              <a:lnTo>
                <a:pt x="12032" y="14848"/>
              </a:lnTo>
              <a:lnTo>
                <a:pt x="11520" y="14848"/>
              </a:lnTo>
              <a:lnTo>
                <a:pt x="10496" y="15701"/>
              </a:lnTo>
              <a:lnTo>
                <a:pt x="9728" y="16213"/>
              </a:lnTo>
              <a:lnTo>
                <a:pt x="9344" y="15531"/>
              </a:lnTo>
              <a:lnTo>
                <a:pt x="8832" y="14848"/>
              </a:lnTo>
              <a:lnTo>
                <a:pt x="8064" y="14848"/>
              </a:lnTo>
              <a:lnTo>
                <a:pt x="7168" y="14848"/>
              </a:lnTo>
              <a:lnTo>
                <a:pt x="7040" y="15189"/>
              </a:lnTo>
              <a:lnTo>
                <a:pt x="6656" y="16043"/>
              </a:lnTo>
              <a:lnTo>
                <a:pt x="6016" y="16384"/>
              </a:lnTo>
              <a:lnTo>
                <a:pt x="5504" y="16384"/>
              </a:lnTo>
              <a:lnTo>
                <a:pt x="4736" y="16213"/>
              </a:lnTo>
              <a:lnTo>
                <a:pt x="4096" y="15872"/>
              </a:lnTo>
              <a:lnTo>
                <a:pt x="3456" y="15701"/>
              </a:lnTo>
              <a:lnTo>
                <a:pt x="2816" y="15531"/>
              </a:lnTo>
              <a:lnTo>
                <a:pt x="1920" y="15360"/>
              </a:lnTo>
              <a:lnTo>
                <a:pt x="1152" y="15360"/>
              </a:lnTo>
              <a:lnTo>
                <a:pt x="512" y="15189"/>
              </a:lnTo>
              <a:lnTo>
                <a:pt x="384" y="15019"/>
              </a:lnTo>
              <a:lnTo>
                <a:pt x="0" y="15189"/>
              </a:lnTo>
              <a:lnTo>
                <a:pt x="512" y="13824"/>
              </a:lnTo>
              <a:lnTo>
                <a:pt x="1024" y="13312"/>
              </a:lnTo>
              <a:lnTo>
                <a:pt x="1408" y="12629"/>
              </a:lnTo>
              <a:lnTo>
                <a:pt x="1408" y="11947"/>
              </a:lnTo>
              <a:lnTo>
                <a:pt x="1536" y="10581"/>
              </a:lnTo>
              <a:lnTo>
                <a:pt x="1920" y="10411"/>
              </a:lnTo>
              <a:lnTo>
                <a:pt x="2176" y="9216"/>
              </a:lnTo>
              <a:lnTo>
                <a:pt x="2560" y="8875"/>
              </a:lnTo>
              <a:lnTo>
                <a:pt x="3072" y="8704"/>
              </a:lnTo>
              <a:lnTo>
                <a:pt x="4096" y="7339"/>
              </a:lnTo>
              <a:lnTo>
                <a:pt x="4352" y="6485"/>
              </a:lnTo>
              <a:lnTo>
                <a:pt x="4096" y="5973"/>
              </a:lnTo>
              <a:lnTo>
                <a:pt x="3456" y="6144"/>
              </a:lnTo>
              <a:lnTo>
                <a:pt x="3584" y="4949"/>
              </a:lnTo>
              <a:lnTo>
                <a:pt x="2944" y="4608"/>
              </a:lnTo>
              <a:lnTo>
                <a:pt x="2560" y="3072"/>
              </a:lnTo>
              <a:lnTo>
                <a:pt x="1536" y="3072"/>
              </a:lnTo>
              <a:lnTo>
                <a:pt x="1280" y="2389"/>
              </a:lnTo>
              <a:lnTo>
                <a:pt x="1408" y="1877"/>
              </a:lnTo>
              <a:lnTo>
                <a:pt x="2048" y="1365"/>
              </a:lnTo>
              <a:lnTo>
                <a:pt x="2432" y="0"/>
              </a:lnTo>
              <a:lnTo>
                <a:pt x="3328" y="1024"/>
              </a:lnTo>
              <a:lnTo>
                <a:pt x="4224" y="1707"/>
              </a:lnTo>
              <a:lnTo>
                <a:pt x="5120" y="2048"/>
              </a:lnTo>
              <a:lnTo>
                <a:pt x="5504" y="2048"/>
              </a:lnTo>
              <a:lnTo>
                <a:pt x="6144" y="2731"/>
              </a:lnTo>
              <a:lnTo>
                <a:pt x="7424" y="3413"/>
              </a:lnTo>
              <a:lnTo>
                <a:pt x="8448" y="2560"/>
              </a:lnTo>
              <a:lnTo>
                <a:pt x="8832" y="1536"/>
              </a:lnTo>
              <a:lnTo>
                <a:pt x="9216" y="1877"/>
              </a:lnTo>
              <a:lnTo>
                <a:pt x="9472" y="2901"/>
              </a:lnTo>
              <a:lnTo>
                <a:pt x="9728" y="3584"/>
              </a:lnTo>
              <a:lnTo>
                <a:pt x="10368" y="4608"/>
              </a:lnTo>
              <a:lnTo>
                <a:pt x="11136" y="5291"/>
              </a:lnTo>
              <a:lnTo>
                <a:pt x="11648" y="5632"/>
              </a:lnTo>
              <a:lnTo>
                <a:pt x="12544" y="5461"/>
              </a:lnTo>
              <a:lnTo>
                <a:pt x="12672" y="5461"/>
              </a:lnTo>
              <a:lnTo>
                <a:pt x="13056" y="6827"/>
              </a:lnTo>
              <a:lnTo>
                <a:pt x="13056" y="7851"/>
              </a:lnTo>
              <a:lnTo>
                <a:pt x="13568" y="8192"/>
              </a:lnTo>
              <a:lnTo>
                <a:pt x="14208" y="8192"/>
              </a:lnTo>
              <a:lnTo>
                <a:pt x="15360" y="8021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41275</xdr:colOff>
      <xdr:row>24</xdr:row>
      <xdr:rowOff>0</xdr:rowOff>
    </xdr:from>
    <xdr:to>
      <xdr:col>11</xdr:col>
      <xdr:colOff>212725</xdr:colOff>
      <xdr:row>35</xdr:row>
      <xdr:rowOff>28575</xdr:rowOff>
    </xdr:to>
    <xdr:sp macro="" textlink="">
      <xdr:nvSpPr>
        <xdr:cNvPr id="6" name="d14205"/>
        <xdr:cNvSpPr>
          <a:spLocks/>
        </xdr:cNvSpPr>
      </xdr:nvSpPr>
      <xdr:spPr bwMode="auto">
        <a:xfrm>
          <a:off x="5527675" y="4905375"/>
          <a:ext cx="1390650" cy="17049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0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0 h 16384"/>
            <a:gd name="T110" fmla="*/ 2147483646 w 16384"/>
            <a:gd name="T111" fmla="*/ 2147483646 h 16384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w 16384"/>
            <a:gd name="T169" fmla="*/ 0 h 16384"/>
            <a:gd name="T170" fmla="*/ 16384 w 16384"/>
            <a:gd name="T171" fmla="*/ 16384 h 16384"/>
          </a:gdLst>
          <a:ahLst/>
          <a:cxnLst>
            <a:cxn ang="T112">
              <a:pos x="T0" y="T1"/>
            </a:cxn>
            <a:cxn ang="T113">
              <a:pos x="T2" y="T3"/>
            </a:cxn>
            <a:cxn ang="T114">
              <a:pos x="T4" y="T5"/>
            </a:cxn>
            <a:cxn ang="T115">
              <a:pos x="T6" y="T7"/>
            </a:cxn>
            <a:cxn ang="T116">
              <a:pos x="T8" y="T9"/>
            </a:cxn>
            <a:cxn ang="T117">
              <a:pos x="T10" y="T11"/>
            </a:cxn>
            <a:cxn ang="T118">
              <a:pos x="T12" y="T13"/>
            </a:cxn>
            <a:cxn ang="T119">
              <a:pos x="T14" y="T15"/>
            </a:cxn>
            <a:cxn ang="T120">
              <a:pos x="T16" y="T17"/>
            </a:cxn>
            <a:cxn ang="T121">
              <a:pos x="T18" y="T19"/>
            </a:cxn>
            <a:cxn ang="T122">
              <a:pos x="T20" y="T21"/>
            </a:cxn>
            <a:cxn ang="T123">
              <a:pos x="T22" y="T23"/>
            </a:cxn>
            <a:cxn ang="T124">
              <a:pos x="T24" y="T25"/>
            </a:cxn>
            <a:cxn ang="T125">
              <a:pos x="T26" y="T27"/>
            </a:cxn>
            <a:cxn ang="T126">
              <a:pos x="T28" y="T29"/>
            </a:cxn>
            <a:cxn ang="T127">
              <a:pos x="T30" y="T31"/>
            </a:cxn>
            <a:cxn ang="T128">
              <a:pos x="T32" y="T33"/>
            </a:cxn>
            <a:cxn ang="T129">
              <a:pos x="T34" y="T35"/>
            </a:cxn>
            <a:cxn ang="T130">
              <a:pos x="T36" y="T37"/>
            </a:cxn>
            <a:cxn ang="T131">
              <a:pos x="T38" y="T39"/>
            </a:cxn>
            <a:cxn ang="T132">
              <a:pos x="T40" y="T41"/>
            </a:cxn>
            <a:cxn ang="T133">
              <a:pos x="T42" y="T43"/>
            </a:cxn>
            <a:cxn ang="T134">
              <a:pos x="T44" y="T45"/>
            </a:cxn>
            <a:cxn ang="T135">
              <a:pos x="T46" y="T47"/>
            </a:cxn>
            <a:cxn ang="T136">
              <a:pos x="T48" y="T49"/>
            </a:cxn>
            <a:cxn ang="T137">
              <a:pos x="T50" y="T51"/>
            </a:cxn>
            <a:cxn ang="T138">
              <a:pos x="T52" y="T53"/>
            </a:cxn>
            <a:cxn ang="T139">
              <a:pos x="T54" y="T55"/>
            </a:cxn>
            <a:cxn ang="T140">
              <a:pos x="T56" y="T57"/>
            </a:cxn>
            <a:cxn ang="T141">
              <a:pos x="T58" y="T59"/>
            </a:cxn>
            <a:cxn ang="T142">
              <a:pos x="T60" y="T61"/>
            </a:cxn>
            <a:cxn ang="T143">
              <a:pos x="T62" y="T63"/>
            </a:cxn>
            <a:cxn ang="T144">
              <a:pos x="T64" y="T65"/>
            </a:cxn>
            <a:cxn ang="T145">
              <a:pos x="T66" y="T67"/>
            </a:cxn>
            <a:cxn ang="T146">
              <a:pos x="T68" y="T69"/>
            </a:cxn>
            <a:cxn ang="T147">
              <a:pos x="T70" y="T71"/>
            </a:cxn>
            <a:cxn ang="T148">
              <a:pos x="T72" y="T73"/>
            </a:cxn>
            <a:cxn ang="T149">
              <a:pos x="T74" y="T75"/>
            </a:cxn>
            <a:cxn ang="T150">
              <a:pos x="T76" y="T77"/>
            </a:cxn>
            <a:cxn ang="T151">
              <a:pos x="T78" y="T79"/>
            </a:cxn>
            <a:cxn ang="T152">
              <a:pos x="T80" y="T81"/>
            </a:cxn>
            <a:cxn ang="T153">
              <a:pos x="T82" y="T83"/>
            </a:cxn>
            <a:cxn ang="T154">
              <a:pos x="T84" y="T85"/>
            </a:cxn>
            <a:cxn ang="T155">
              <a:pos x="T86" y="T87"/>
            </a:cxn>
            <a:cxn ang="T156">
              <a:pos x="T88" y="T89"/>
            </a:cxn>
            <a:cxn ang="T157">
              <a:pos x="T90" y="T91"/>
            </a:cxn>
            <a:cxn ang="T158">
              <a:pos x="T92" y="T93"/>
            </a:cxn>
            <a:cxn ang="T159">
              <a:pos x="T94" y="T95"/>
            </a:cxn>
            <a:cxn ang="T160">
              <a:pos x="T96" y="T97"/>
            </a:cxn>
            <a:cxn ang="T161">
              <a:pos x="T98" y="T99"/>
            </a:cxn>
            <a:cxn ang="T162">
              <a:pos x="T100" y="T101"/>
            </a:cxn>
            <a:cxn ang="T163">
              <a:pos x="T102" y="T103"/>
            </a:cxn>
            <a:cxn ang="T164">
              <a:pos x="T104" y="T105"/>
            </a:cxn>
            <a:cxn ang="T165">
              <a:pos x="T106" y="T107"/>
            </a:cxn>
            <a:cxn ang="T166">
              <a:pos x="T108" y="T109"/>
            </a:cxn>
            <a:cxn ang="T167">
              <a:pos x="T110" y="T111"/>
            </a:cxn>
          </a:cxnLst>
          <a:rect l="T168" t="T169" r="T170" b="T171"/>
          <a:pathLst>
            <a:path w="16384" h="16384">
              <a:moveTo>
                <a:pt x="10549" y="1267"/>
              </a:moveTo>
              <a:lnTo>
                <a:pt x="10997" y="1448"/>
              </a:lnTo>
              <a:lnTo>
                <a:pt x="11334" y="1720"/>
              </a:lnTo>
              <a:lnTo>
                <a:pt x="11334" y="2082"/>
              </a:lnTo>
              <a:lnTo>
                <a:pt x="11222" y="2625"/>
              </a:lnTo>
              <a:lnTo>
                <a:pt x="11110" y="3259"/>
              </a:lnTo>
              <a:lnTo>
                <a:pt x="11222" y="3621"/>
              </a:lnTo>
              <a:lnTo>
                <a:pt x="11110" y="3983"/>
              </a:lnTo>
              <a:lnTo>
                <a:pt x="11334" y="4345"/>
              </a:lnTo>
              <a:lnTo>
                <a:pt x="11446" y="4888"/>
              </a:lnTo>
              <a:lnTo>
                <a:pt x="11446" y="5250"/>
              </a:lnTo>
              <a:lnTo>
                <a:pt x="11895" y="5522"/>
              </a:lnTo>
              <a:lnTo>
                <a:pt x="12120" y="5884"/>
              </a:lnTo>
              <a:lnTo>
                <a:pt x="12344" y="5974"/>
              </a:lnTo>
              <a:lnTo>
                <a:pt x="12569" y="6517"/>
              </a:lnTo>
              <a:lnTo>
                <a:pt x="12905" y="6698"/>
              </a:lnTo>
              <a:lnTo>
                <a:pt x="13354" y="6970"/>
              </a:lnTo>
              <a:lnTo>
                <a:pt x="13579" y="7332"/>
              </a:lnTo>
              <a:lnTo>
                <a:pt x="13466" y="7694"/>
              </a:lnTo>
              <a:lnTo>
                <a:pt x="13017" y="7966"/>
              </a:lnTo>
              <a:lnTo>
                <a:pt x="12793" y="8418"/>
              </a:lnTo>
              <a:lnTo>
                <a:pt x="12569" y="8871"/>
              </a:lnTo>
              <a:lnTo>
                <a:pt x="12456" y="9505"/>
              </a:lnTo>
              <a:lnTo>
                <a:pt x="13130" y="9686"/>
              </a:lnTo>
              <a:lnTo>
                <a:pt x="13691" y="9595"/>
              </a:lnTo>
              <a:lnTo>
                <a:pt x="13915" y="9957"/>
              </a:lnTo>
              <a:lnTo>
                <a:pt x="14813" y="9957"/>
              </a:lnTo>
              <a:lnTo>
                <a:pt x="15150" y="10772"/>
              </a:lnTo>
              <a:lnTo>
                <a:pt x="15711" y="10953"/>
              </a:lnTo>
              <a:lnTo>
                <a:pt x="15598" y="11586"/>
              </a:lnTo>
              <a:lnTo>
                <a:pt x="16160" y="11496"/>
              </a:lnTo>
              <a:lnTo>
                <a:pt x="16384" y="11768"/>
              </a:lnTo>
              <a:lnTo>
                <a:pt x="16160" y="12220"/>
              </a:lnTo>
              <a:lnTo>
                <a:pt x="15262" y="12944"/>
              </a:lnTo>
              <a:lnTo>
                <a:pt x="14813" y="13035"/>
              </a:lnTo>
              <a:lnTo>
                <a:pt x="14476" y="13216"/>
              </a:lnTo>
              <a:lnTo>
                <a:pt x="14252" y="13849"/>
              </a:lnTo>
              <a:lnTo>
                <a:pt x="13915" y="13940"/>
              </a:lnTo>
              <a:lnTo>
                <a:pt x="13803" y="14664"/>
              </a:lnTo>
              <a:lnTo>
                <a:pt x="13803" y="15026"/>
              </a:lnTo>
              <a:lnTo>
                <a:pt x="13466" y="15388"/>
              </a:lnTo>
              <a:lnTo>
                <a:pt x="13017" y="15660"/>
              </a:lnTo>
              <a:lnTo>
                <a:pt x="12569" y="16384"/>
              </a:lnTo>
              <a:lnTo>
                <a:pt x="12232" y="16384"/>
              </a:lnTo>
              <a:lnTo>
                <a:pt x="11895" y="16384"/>
              </a:lnTo>
              <a:lnTo>
                <a:pt x="11222" y="16022"/>
              </a:lnTo>
              <a:lnTo>
                <a:pt x="10661" y="15479"/>
              </a:lnTo>
              <a:lnTo>
                <a:pt x="9988" y="15298"/>
              </a:lnTo>
              <a:lnTo>
                <a:pt x="9202" y="15117"/>
              </a:lnTo>
              <a:lnTo>
                <a:pt x="8192" y="15026"/>
              </a:lnTo>
              <a:lnTo>
                <a:pt x="7406" y="14936"/>
              </a:lnTo>
              <a:lnTo>
                <a:pt x="6621" y="14755"/>
              </a:lnTo>
              <a:lnTo>
                <a:pt x="5948" y="14755"/>
              </a:lnTo>
              <a:lnTo>
                <a:pt x="6060" y="14212"/>
              </a:lnTo>
              <a:lnTo>
                <a:pt x="6284" y="13578"/>
              </a:lnTo>
              <a:lnTo>
                <a:pt x="6509" y="13035"/>
              </a:lnTo>
              <a:lnTo>
                <a:pt x="6733" y="12401"/>
              </a:lnTo>
              <a:lnTo>
                <a:pt x="6845" y="11768"/>
              </a:lnTo>
              <a:lnTo>
                <a:pt x="6509" y="11405"/>
              </a:lnTo>
              <a:lnTo>
                <a:pt x="6509" y="11043"/>
              </a:lnTo>
              <a:lnTo>
                <a:pt x="6284" y="10500"/>
              </a:lnTo>
              <a:lnTo>
                <a:pt x="5835" y="10138"/>
              </a:lnTo>
              <a:lnTo>
                <a:pt x="5723" y="9414"/>
              </a:lnTo>
              <a:lnTo>
                <a:pt x="5835" y="8961"/>
              </a:lnTo>
              <a:lnTo>
                <a:pt x="6172" y="8871"/>
              </a:lnTo>
              <a:lnTo>
                <a:pt x="6284" y="8328"/>
              </a:lnTo>
              <a:lnTo>
                <a:pt x="5387" y="8328"/>
              </a:lnTo>
              <a:lnTo>
                <a:pt x="5499" y="7785"/>
              </a:lnTo>
              <a:lnTo>
                <a:pt x="5274" y="7694"/>
              </a:lnTo>
              <a:lnTo>
                <a:pt x="4938" y="8056"/>
              </a:lnTo>
              <a:lnTo>
                <a:pt x="4489" y="7875"/>
              </a:lnTo>
              <a:lnTo>
                <a:pt x="4938" y="7694"/>
              </a:lnTo>
              <a:lnTo>
                <a:pt x="4938" y="7332"/>
              </a:lnTo>
              <a:lnTo>
                <a:pt x="5274" y="6879"/>
              </a:lnTo>
              <a:lnTo>
                <a:pt x="4938" y="6246"/>
              </a:lnTo>
              <a:lnTo>
                <a:pt x="3928" y="6427"/>
              </a:lnTo>
              <a:lnTo>
                <a:pt x="3142" y="6155"/>
              </a:lnTo>
              <a:lnTo>
                <a:pt x="1459" y="7061"/>
              </a:lnTo>
              <a:lnTo>
                <a:pt x="1234" y="6879"/>
              </a:lnTo>
              <a:lnTo>
                <a:pt x="786" y="6246"/>
              </a:lnTo>
              <a:lnTo>
                <a:pt x="898" y="5431"/>
              </a:lnTo>
              <a:lnTo>
                <a:pt x="224" y="5341"/>
              </a:lnTo>
              <a:lnTo>
                <a:pt x="449" y="4616"/>
              </a:lnTo>
              <a:lnTo>
                <a:pt x="0" y="4435"/>
              </a:lnTo>
              <a:lnTo>
                <a:pt x="224" y="4073"/>
              </a:lnTo>
              <a:lnTo>
                <a:pt x="561" y="4073"/>
              </a:lnTo>
              <a:lnTo>
                <a:pt x="898" y="4164"/>
              </a:lnTo>
              <a:lnTo>
                <a:pt x="1234" y="3892"/>
              </a:lnTo>
              <a:lnTo>
                <a:pt x="1571" y="3892"/>
              </a:lnTo>
              <a:lnTo>
                <a:pt x="1796" y="3259"/>
              </a:lnTo>
              <a:lnTo>
                <a:pt x="2357" y="2625"/>
              </a:lnTo>
              <a:lnTo>
                <a:pt x="2805" y="1720"/>
              </a:lnTo>
              <a:lnTo>
                <a:pt x="4264" y="2082"/>
              </a:lnTo>
              <a:lnTo>
                <a:pt x="4264" y="1629"/>
              </a:lnTo>
              <a:lnTo>
                <a:pt x="5162" y="1720"/>
              </a:lnTo>
              <a:lnTo>
                <a:pt x="6172" y="2082"/>
              </a:lnTo>
              <a:lnTo>
                <a:pt x="6621" y="2444"/>
              </a:lnTo>
              <a:lnTo>
                <a:pt x="6733" y="3078"/>
              </a:lnTo>
              <a:lnTo>
                <a:pt x="7294" y="3349"/>
              </a:lnTo>
              <a:lnTo>
                <a:pt x="7182" y="2897"/>
              </a:lnTo>
              <a:lnTo>
                <a:pt x="8080" y="2897"/>
              </a:lnTo>
              <a:lnTo>
                <a:pt x="8529" y="1991"/>
              </a:lnTo>
              <a:lnTo>
                <a:pt x="8080" y="1539"/>
              </a:lnTo>
              <a:lnTo>
                <a:pt x="6845" y="634"/>
              </a:lnTo>
              <a:lnTo>
                <a:pt x="7406" y="453"/>
              </a:lnTo>
              <a:lnTo>
                <a:pt x="7743" y="724"/>
              </a:lnTo>
              <a:lnTo>
                <a:pt x="8192" y="815"/>
              </a:lnTo>
              <a:lnTo>
                <a:pt x="8753" y="905"/>
              </a:lnTo>
              <a:lnTo>
                <a:pt x="9202" y="1086"/>
              </a:lnTo>
              <a:lnTo>
                <a:pt x="9426" y="0"/>
              </a:lnTo>
              <a:lnTo>
                <a:pt x="9875" y="91"/>
              </a:lnTo>
              <a:lnTo>
                <a:pt x="9763" y="996"/>
              </a:lnTo>
              <a:lnTo>
                <a:pt x="10549" y="1267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463550</xdr:colOff>
      <xdr:row>33</xdr:row>
      <xdr:rowOff>6350</xdr:rowOff>
    </xdr:from>
    <xdr:to>
      <xdr:col>6</xdr:col>
      <xdr:colOff>63500</xdr:colOff>
      <xdr:row>46</xdr:row>
      <xdr:rowOff>73025</xdr:rowOff>
    </xdr:to>
    <xdr:sp macro="" textlink="">
      <xdr:nvSpPr>
        <xdr:cNvPr id="7" name="d14206"/>
        <xdr:cNvSpPr>
          <a:spLocks/>
        </xdr:cNvSpPr>
      </xdr:nvSpPr>
      <xdr:spPr bwMode="auto">
        <a:xfrm>
          <a:off x="1682750" y="6283325"/>
          <a:ext cx="2038350" cy="20478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0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0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0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2147483646 w 16384"/>
            <a:gd name="T111" fmla="*/ 2147483646 h 16384"/>
            <a:gd name="T112" fmla="*/ 2147483646 w 16384"/>
            <a:gd name="T113" fmla="*/ 2147483646 h 16384"/>
            <a:gd name="T114" fmla="*/ 2147483646 w 16384"/>
            <a:gd name="T115" fmla="*/ 2147483646 h 16384"/>
            <a:gd name="T116" fmla="*/ 2147483646 w 16384"/>
            <a:gd name="T117" fmla="*/ 2147483646 h 16384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w 16384"/>
            <a:gd name="T178" fmla="*/ 0 h 16384"/>
            <a:gd name="T179" fmla="*/ 16384 w 16384"/>
            <a:gd name="T180" fmla="*/ 16384 h 16384"/>
          </a:gdLst>
          <a:ahLst/>
          <a:cxnLst>
            <a:cxn ang="T118">
              <a:pos x="T0" y="T1"/>
            </a:cxn>
            <a:cxn ang="T119">
              <a:pos x="T2" y="T3"/>
            </a:cxn>
            <a:cxn ang="T120">
              <a:pos x="T4" y="T5"/>
            </a:cxn>
            <a:cxn ang="T121">
              <a:pos x="T6" y="T7"/>
            </a:cxn>
            <a:cxn ang="T122">
              <a:pos x="T8" y="T9"/>
            </a:cxn>
            <a:cxn ang="T123">
              <a:pos x="T10" y="T11"/>
            </a:cxn>
            <a:cxn ang="T124">
              <a:pos x="T12" y="T13"/>
            </a:cxn>
            <a:cxn ang="T125">
              <a:pos x="T14" y="T15"/>
            </a:cxn>
            <a:cxn ang="T126">
              <a:pos x="T16" y="T17"/>
            </a:cxn>
            <a:cxn ang="T127">
              <a:pos x="T18" y="T19"/>
            </a:cxn>
            <a:cxn ang="T128">
              <a:pos x="T20" y="T21"/>
            </a:cxn>
            <a:cxn ang="T129">
              <a:pos x="T22" y="T23"/>
            </a:cxn>
            <a:cxn ang="T130">
              <a:pos x="T24" y="T25"/>
            </a:cxn>
            <a:cxn ang="T131">
              <a:pos x="T26" y="T27"/>
            </a:cxn>
            <a:cxn ang="T132">
              <a:pos x="T28" y="T29"/>
            </a:cxn>
            <a:cxn ang="T133">
              <a:pos x="T30" y="T31"/>
            </a:cxn>
            <a:cxn ang="T134">
              <a:pos x="T32" y="T33"/>
            </a:cxn>
            <a:cxn ang="T135">
              <a:pos x="T34" y="T35"/>
            </a:cxn>
            <a:cxn ang="T136">
              <a:pos x="T36" y="T37"/>
            </a:cxn>
            <a:cxn ang="T137">
              <a:pos x="T38" y="T39"/>
            </a:cxn>
            <a:cxn ang="T138">
              <a:pos x="T40" y="T41"/>
            </a:cxn>
            <a:cxn ang="T139">
              <a:pos x="T42" y="T43"/>
            </a:cxn>
            <a:cxn ang="T140">
              <a:pos x="T44" y="T45"/>
            </a:cxn>
            <a:cxn ang="T141">
              <a:pos x="T46" y="T47"/>
            </a:cxn>
            <a:cxn ang="T142">
              <a:pos x="T48" y="T49"/>
            </a:cxn>
            <a:cxn ang="T143">
              <a:pos x="T50" y="T51"/>
            </a:cxn>
            <a:cxn ang="T144">
              <a:pos x="T52" y="T53"/>
            </a:cxn>
            <a:cxn ang="T145">
              <a:pos x="T54" y="T55"/>
            </a:cxn>
            <a:cxn ang="T146">
              <a:pos x="T56" y="T57"/>
            </a:cxn>
            <a:cxn ang="T147">
              <a:pos x="T58" y="T59"/>
            </a:cxn>
            <a:cxn ang="T148">
              <a:pos x="T60" y="T61"/>
            </a:cxn>
            <a:cxn ang="T149">
              <a:pos x="T62" y="T63"/>
            </a:cxn>
            <a:cxn ang="T150">
              <a:pos x="T64" y="T65"/>
            </a:cxn>
            <a:cxn ang="T151">
              <a:pos x="T66" y="T67"/>
            </a:cxn>
            <a:cxn ang="T152">
              <a:pos x="T68" y="T69"/>
            </a:cxn>
            <a:cxn ang="T153">
              <a:pos x="T70" y="T71"/>
            </a:cxn>
            <a:cxn ang="T154">
              <a:pos x="T72" y="T73"/>
            </a:cxn>
            <a:cxn ang="T155">
              <a:pos x="T74" y="T75"/>
            </a:cxn>
            <a:cxn ang="T156">
              <a:pos x="T76" y="T77"/>
            </a:cxn>
            <a:cxn ang="T157">
              <a:pos x="T78" y="T79"/>
            </a:cxn>
            <a:cxn ang="T158">
              <a:pos x="T80" y="T81"/>
            </a:cxn>
            <a:cxn ang="T159">
              <a:pos x="T82" y="T83"/>
            </a:cxn>
            <a:cxn ang="T160">
              <a:pos x="T84" y="T85"/>
            </a:cxn>
            <a:cxn ang="T161">
              <a:pos x="T86" y="T87"/>
            </a:cxn>
            <a:cxn ang="T162">
              <a:pos x="T88" y="T89"/>
            </a:cxn>
            <a:cxn ang="T163">
              <a:pos x="T90" y="T91"/>
            </a:cxn>
            <a:cxn ang="T164">
              <a:pos x="T92" y="T93"/>
            </a:cxn>
            <a:cxn ang="T165">
              <a:pos x="T94" y="T95"/>
            </a:cxn>
            <a:cxn ang="T166">
              <a:pos x="T96" y="T97"/>
            </a:cxn>
            <a:cxn ang="T167">
              <a:pos x="T98" y="T99"/>
            </a:cxn>
            <a:cxn ang="T168">
              <a:pos x="T100" y="T101"/>
            </a:cxn>
            <a:cxn ang="T169">
              <a:pos x="T102" y="T103"/>
            </a:cxn>
            <a:cxn ang="T170">
              <a:pos x="T104" y="T105"/>
            </a:cxn>
            <a:cxn ang="T171">
              <a:pos x="T106" y="T107"/>
            </a:cxn>
            <a:cxn ang="T172">
              <a:pos x="T108" y="T109"/>
            </a:cxn>
            <a:cxn ang="T173">
              <a:pos x="T110" y="T111"/>
            </a:cxn>
            <a:cxn ang="T174">
              <a:pos x="T112" y="T113"/>
            </a:cxn>
            <a:cxn ang="T175">
              <a:pos x="T114" y="T115"/>
            </a:cxn>
            <a:cxn ang="T176">
              <a:pos x="T116" y="T117"/>
            </a:cxn>
          </a:cxnLst>
          <a:rect l="T177" t="T178" r="T179" b="T180"/>
          <a:pathLst>
            <a:path w="16384" h="16384">
              <a:moveTo>
                <a:pt x="6508" y="1483"/>
              </a:moveTo>
              <a:lnTo>
                <a:pt x="6584" y="1260"/>
              </a:lnTo>
              <a:lnTo>
                <a:pt x="6814" y="1112"/>
              </a:lnTo>
              <a:lnTo>
                <a:pt x="7120" y="964"/>
              </a:lnTo>
              <a:lnTo>
                <a:pt x="7273" y="593"/>
              </a:lnTo>
              <a:lnTo>
                <a:pt x="7580" y="593"/>
              </a:lnTo>
              <a:lnTo>
                <a:pt x="8269" y="1705"/>
              </a:lnTo>
              <a:lnTo>
                <a:pt x="8804" y="1779"/>
              </a:lnTo>
              <a:lnTo>
                <a:pt x="9187" y="1557"/>
              </a:lnTo>
              <a:lnTo>
                <a:pt x="9570" y="1186"/>
              </a:lnTo>
              <a:lnTo>
                <a:pt x="9647" y="1409"/>
              </a:lnTo>
              <a:lnTo>
                <a:pt x="9800" y="1112"/>
              </a:lnTo>
              <a:lnTo>
                <a:pt x="9953" y="890"/>
              </a:lnTo>
              <a:lnTo>
                <a:pt x="10183" y="741"/>
              </a:lnTo>
              <a:lnTo>
                <a:pt x="10259" y="371"/>
              </a:lnTo>
              <a:lnTo>
                <a:pt x="10336" y="297"/>
              </a:lnTo>
              <a:lnTo>
                <a:pt x="10948" y="148"/>
              </a:lnTo>
              <a:lnTo>
                <a:pt x="11101" y="0"/>
              </a:lnTo>
              <a:lnTo>
                <a:pt x="11254" y="74"/>
              </a:lnTo>
              <a:lnTo>
                <a:pt x="11331" y="222"/>
              </a:lnTo>
              <a:lnTo>
                <a:pt x="11714" y="741"/>
              </a:lnTo>
              <a:lnTo>
                <a:pt x="11943" y="1038"/>
              </a:lnTo>
              <a:lnTo>
                <a:pt x="12250" y="1260"/>
              </a:lnTo>
              <a:lnTo>
                <a:pt x="12709" y="1557"/>
              </a:lnTo>
              <a:lnTo>
                <a:pt x="12862" y="1557"/>
              </a:lnTo>
              <a:lnTo>
                <a:pt x="13092" y="1853"/>
              </a:lnTo>
              <a:lnTo>
                <a:pt x="13092" y="2150"/>
              </a:lnTo>
              <a:lnTo>
                <a:pt x="13551" y="1928"/>
              </a:lnTo>
              <a:lnTo>
                <a:pt x="13857" y="1705"/>
              </a:lnTo>
              <a:lnTo>
                <a:pt x="14240" y="1260"/>
              </a:lnTo>
              <a:lnTo>
                <a:pt x="14853" y="1483"/>
              </a:lnTo>
              <a:lnTo>
                <a:pt x="15312" y="1483"/>
              </a:lnTo>
              <a:lnTo>
                <a:pt x="15695" y="1186"/>
              </a:lnTo>
              <a:lnTo>
                <a:pt x="15848" y="1038"/>
              </a:lnTo>
              <a:lnTo>
                <a:pt x="15925" y="1334"/>
              </a:lnTo>
              <a:lnTo>
                <a:pt x="16078" y="1483"/>
              </a:lnTo>
              <a:lnTo>
                <a:pt x="16384" y="1631"/>
              </a:lnTo>
              <a:lnTo>
                <a:pt x="16231" y="2150"/>
              </a:lnTo>
              <a:lnTo>
                <a:pt x="16231" y="2446"/>
              </a:lnTo>
              <a:lnTo>
                <a:pt x="16307" y="2669"/>
              </a:lnTo>
              <a:lnTo>
                <a:pt x="16307" y="2891"/>
              </a:lnTo>
              <a:lnTo>
                <a:pt x="16231" y="3262"/>
              </a:lnTo>
              <a:lnTo>
                <a:pt x="16078" y="3484"/>
              </a:lnTo>
              <a:lnTo>
                <a:pt x="16231" y="3559"/>
              </a:lnTo>
              <a:lnTo>
                <a:pt x="16231" y="3707"/>
              </a:lnTo>
              <a:lnTo>
                <a:pt x="16078" y="3855"/>
              </a:lnTo>
              <a:lnTo>
                <a:pt x="16001" y="4226"/>
              </a:lnTo>
              <a:lnTo>
                <a:pt x="16154" y="4596"/>
              </a:lnTo>
              <a:lnTo>
                <a:pt x="15772" y="4745"/>
              </a:lnTo>
              <a:lnTo>
                <a:pt x="15465" y="4893"/>
              </a:lnTo>
              <a:lnTo>
                <a:pt x="15082" y="5041"/>
              </a:lnTo>
              <a:lnTo>
                <a:pt x="14700" y="5190"/>
              </a:lnTo>
              <a:lnTo>
                <a:pt x="14164" y="5486"/>
              </a:lnTo>
              <a:lnTo>
                <a:pt x="13704" y="5708"/>
              </a:lnTo>
              <a:lnTo>
                <a:pt x="13092" y="6153"/>
              </a:lnTo>
              <a:lnTo>
                <a:pt x="12709" y="6524"/>
              </a:lnTo>
              <a:lnTo>
                <a:pt x="12403" y="6746"/>
              </a:lnTo>
              <a:lnTo>
                <a:pt x="11943" y="7117"/>
              </a:lnTo>
              <a:lnTo>
                <a:pt x="11561" y="7414"/>
              </a:lnTo>
              <a:lnTo>
                <a:pt x="11101" y="7710"/>
              </a:lnTo>
              <a:lnTo>
                <a:pt x="10719" y="7858"/>
              </a:lnTo>
              <a:lnTo>
                <a:pt x="10336" y="8081"/>
              </a:lnTo>
              <a:lnTo>
                <a:pt x="9953" y="8377"/>
              </a:lnTo>
              <a:lnTo>
                <a:pt x="9417" y="8822"/>
              </a:lnTo>
              <a:lnTo>
                <a:pt x="8958" y="9193"/>
              </a:lnTo>
              <a:lnTo>
                <a:pt x="8422" y="9564"/>
              </a:lnTo>
              <a:lnTo>
                <a:pt x="8192" y="9564"/>
              </a:lnTo>
              <a:lnTo>
                <a:pt x="8039" y="9712"/>
              </a:lnTo>
              <a:lnTo>
                <a:pt x="7733" y="10157"/>
              </a:lnTo>
              <a:lnTo>
                <a:pt x="7426" y="10305"/>
              </a:lnTo>
              <a:lnTo>
                <a:pt x="7350" y="10750"/>
              </a:lnTo>
              <a:lnTo>
                <a:pt x="7273" y="11343"/>
              </a:lnTo>
              <a:lnTo>
                <a:pt x="7350" y="12158"/>
              </a:lnTo>
              <a:lnTo>
                <a:pt x="7503" y="12751"/>
              </a:lnTo>
              <a:lnTo>
                <a:pt x="7350" y="13344"/>
              </a:lnTo>
              <a:lnTo>
                <a:pt x="7273" y="13641"/>
              </a:lnTo>
              <a:lnTo>
                <a:pt x="7197" y="13938"/>
              </a:lnTo>
              <a:lnTo>
                <a:pt x="7044" y="14456"/>
              </a:lnTo>
              <a:lnTo>
                <a:pt x="7120" y="14827"/>
              </a:lnTo>
              <a:lnTo>
                <a:pt x="7197" y="15124"/>
              </a:lnTo>
              <a:lnTo>
                <a:pt x="7044" y="15569"/>
              </a:lnTo>
              <a:lnTo>
                <a:pt x="6967" y="15865"/>
              </a:lnTo>
              <a:lnTo>
                <a:pt x="6967" y="16013"/>
              </a:lnTo>
              <a:lnTo>
                <a:pt x="7044" y="16236"/>
              </a:lnTo>
              <a:lnTo>
                <a:pt x="6814" y="16384"/>
              </a:lnTo>
              <a:lnTo>
                <a:pt x="5589" y="15717"/>
              </a:lnTo>
              <a:lnTo>
                <a:pt x="4747" y="15346"/>
              </a:lnTo>
              <a:lnTo>
                <a:pt x="4364" y="15272"/>
              </a:lnTo>
              <a:lnTo>
                <a:pt x="3981" y="15198"/>
              </a:lnTo>
              <a:lnTo>
                <a:pt x="3522" y="15050"/>
              </a:lnTo>
              <a:lnTo>
                <a:pt x="3062" y="14975"/>
              </a:lnTo>
              <a:lnTo>
                <a:pt x="2756" y="14531"/>
              </a:lnTo>
              <a:lnTo>
                <a:pt x="2450" y="14382"/>
              </a:lnTo>
              <a:lnTo>
                <a:pt x="2220" y="14456"/>
              </a:lnTo>
              <a:lnTo>
                <a:pt x="1761" y="14234"/>
              </a:lnTo>
              <a:lnTo>
                <a:pt x="1531" y="14160"/>
              </a:lnTo>
              <a:lnTo>
                <a:pt x="1531" y="13789"/>
              </a:lnTo>
              <a:lnTo>
                <a:pt x="1837" y="13641"/>
              </a:lnTo>
              <a:lnTo>
                <a:pt x="1914" y="13196"/>
              </a:lnTo>
              <a:lnTo>
                <a:pt x="2144" y="12900"/>
              </a:lnTo>
              <a:lnTo>
                <a:pt x="2220" y="12529"/>
              </a:lnTo>
              <a:lnTo>
                <a:pt x="2144" y="12307"/>
              </a:lnTo>
              <a:lnTo>
                <a:pt x="2373" y="12084"/>
              </a:lnTo>
              <a:lnTo>
                <a:pt x="2603" y="11936"/>
              </a:lnTo>
              <a:lnTo>
                <a:pt x="2833" y="11639"/>
              </a:lnTo>
              <a:lnTo>
                <a:pt x="3139" y="11491"/>
              </a:lnTo>
              <a:lnTo>
                <a:pt x="3522" y="11194"/>
              </a:lnTo>
              <a:lnTo>
                <a:pt x="3828" y="11194"/>
              </a:lnTo>
              <a:lnTo>
                <a:pt x="3981" y="11046"/>
              </a:lnTo>
              <a:lnTo>
                <a:pt x="4364" y="10972"/>
              </a:lnTo>
              <a:lnTo>
                <a:pt x="4747" y="11046"/>
              </a:lnTo>
              <a:lnTo>
                <a:pt x="5053" y="10824"/>
              </a:lnTo>
              <a:lnTo>
                <a:pt x="5053" y="10601"/>
              </a:lnTo>
              <a:lnTo>
                <a:pt x="5053" y="10379"/>
              </a:lnTo>
              <a:lnTo>
                <a:pt x="5130" y="10157"/>
              </a:lnTo>
              <a:lnTo>
                <a:pt x="5436" y="10008"/>
              </a:lnTo>
              <a:lnTo>
                <a:pt x="5512" y="9638"/>
              </a:lnTo>
              <a:lnTo>
                <a:pt x="5436" y="9489"/>
              </a:lnTo>
              <a:lnTo>
                <a:pt x="4747" y="9712"/>
              </a:lnTo>
              <a:lnTo>
                <a:pt x="4441" y="9638"/>
              </a:lnTo>
              <a:lnTo>
                <a:pt x="4134" y="9564"/>
              </a:lnTo>
              <a:lnTo>
                <a:pt x="3828" y="9564"/>
              </a:lnTo>
              <a:lnTo>
                <a:pt x="3675" y="9564"/>
              </a:lnTo>
              <a:lnTo>
                <a:pt x="3445" y="9341"/>
              </a:lnTo>
              <a:lnTo>
                <a:pt x="3292" y="9193"/>
              </a:lnTo>
              <a:lnTo>
                <a:pt x="3062" y="9119"/>
              </a:lnTo>
              <a:lnTo>
                <a:pt x="2833" y="9267"/>
              </a:lnTo>
              <a:lnTo>
                <a:pt x="2756" y="9564"/>
              </a:lnTo>
              <a:lnTo>
                <a:pt x="2756" y="9712"/>
              </a:lnTo>
              <a:lnTo>
                <a:pt x="2220" y="9934"/>
              </a:lnTo>
              <a:lnTo>
                <a:pt x="1991" y="10008"/>
              </a:lnTo>
              <a:lnTo>
                <a:pt x="1608" y="9786"/>
              </a:lnTo>
              <a:lnTo>
                <a:pt x="1378" y="9489"/>
              </a:lnTo>
              <a:lnTo>
                <a:pt x="1148" y="9267"/>
              </a:lnTo>
              <a:lnTo>
                <a:pt x="995" y="9193"/>
              </a:lnTo>
              <a:lnTo>
                <a:pt x="766" y="9415"/>
              </a:lnTo>
              <a:lnTo>
                <a:pt x="612" y="9415"/>
              </a:lnTo>
              <a:lnTo>
                <a:pt x="306" y="8896"/>
              </a:lnTo>
              <a:lnTo>
                <a:pt x="77" y="8896"/>
              </a:lnTo>
              <a:lnTo>
                <a:pt x="0" y="8748"/>
              </a:lnTo>
              <a:lnTo>
                <a:pt x="0" y="8526"/>
              </a:lnTo>
              <a:lnTo>
                <a:pt x="306" y="8229"/>
              </a:lnTo>
              <a:lnTo>
                <a:pt x="612" y="8155"/>
              </a:lnTo>
              <a:lnTo>
                <a:pt x="689" y="7858"/>
              </a:lnTo>
              <a:lnTo>
                <a:pt x="459" y="7784"/>
              </a:lnTo>
              <a:lnTo>
                <a:pt x="383" y="7636"/>
              </a:lnTo>
              <a:lnTo>
                <a:pt x="383" y="7265"/>
              </a:lnTo>
              <a:lnTo>
                <a:pt x="306" y="6895"/>
              </a:lnTo>
              <a:lnTo>
                <a:pt x="77" y="6598"/>
              </a:lnTo>
              <a:lnTo>
                <a:pt x="0" y="6376"/>
              </a:lnTo>
              <a:lnTo>
                <a:pt x="0" y="6153"/>
              </a:lnTo>
              <a:lnTo>
                <a:pt x="536" y="6005"/>
              </a:lnTo>
              <a:lnTo>
                <a:pt x="1148" y="6079"/>
              </a:lnTo>
              <a:lnTo>
                <a:pt x="1455" y="6005"/>
              </a:lnTo>
              <a:lnTo>
                <a:pt x="1991" y="5783"/>
              </a:lnTo>
              <a:lnTo>
                <a:pt x="2603" y="5708"/>
              </a:lnTo>
              <a:lnTo>
                <a:pt x="2756" y="5486"/>
              </a:lnTo>
              <a:lnTo>
                <a:pt x="4287" y="5412"/>
              </a:lnTo>
              <a:lnTo>
                <a:pt x="4823" y="5338"/>
              </a:lnTo>
              <a:lnTo>
                <a:pt x="5053" y="5338"/>
              </a:lnTo>
              <a:lnTo>
                <a:pt x="5512" y="5190"/>
              </a:lnTo>
              <a:lnTo>
                <a:pt x="5436" y="4819"/>
              </a:lnTo>
              <a:lnTo>
                <a:pt x="5436" y="4596"/>
              </a:lnTo>
              <a:lnTo>
                <a:pt x="5665" y="4522"/>
              </a:lnTo>
              <a:lnTo>
                <a:pt x="6048" y="4596"/>
              </a:lnTo>
              <a:lnTo>
                <a:pt x="6355" y="4522"/>
              </a:lnTo>
              <a:lnTo>
                <a:pt x="6508" y="4226"/>
              </a:lnTo>
              <a:lnTo>
                <a:pt x="6584" y="4003"/>
              </a:lnTo>
              <a:lnTo>
                <a:pt x="6508" y="3781"/>
              </a:lnTo>
              <a:lnTo>
                <a:pt x="6737" y="3707"/>
              </a:lnTo>
              <a:lnTo>
                <a:pt x="6584" y="3040"/>
              </a:lnTo>
              <a:lnTo>
                <a:pt x="6584" y="2965"/>
              </a:lnTo>
              <a:lnTo>
                <a:pt x="6508" y="2595"/>
              </a:lnTo>
              <a:lnTo>
                <a:pt x="6431" y="2372"/>
              </a:lnTo>
              <a:lnTo>
                <a:pt x="6508" y="2150"/>
              </a:lnTo>
              <a:lnTo>
                <a:pt x="6737" y="1928"/>
              </a:lnTo>
              <a:lnTo>
                <a:pt x="6661" y="1779"/>
              </a:lnTo>
              <a:lnTo>
                <a:pt x="6508" y="1483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365125</xdr:colOff>
      <xdr:row>28</xdr:row>
      <xdr:rowOff>38100</xdr:rowOff>
    </xdr:from>
    <xdr:to>
      <xdr:col>10</xdr:col>
      <xdr:colOff>12700</xdr:colOff>
      <xdr:row>34</xdr:row>
      <xdr:rowOff>66675</xdr:rowOff>
    </xdr:to>
    <xdr:sp macro="" textlink="">
      <xdr:nvSpPr>
        <xdr:cNvPr id="8" name="d14207"/>
        <xdr:cNvSpPr>
          <a:spLocks/>
        </xdr:cNvSpPr>
      </xdr:nvSpPr>
      <xdr:spPr bwMode="auto">
        <a:xfrm>
          <a:off x="5241925" y="5553075"/>
          <a:ext cx="866775" cy="9429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0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0 w 16384"/>
            <a:gd name="T101" fmla="*/ 2147483646 h 16384"/>
            <a:gd name="T102" fmla="*/ 0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2147483646 w 16384"/>
            <a:gd name="T111" fmla="*/ 2147483646 h 16384"/>
            <a:gd name="T112" fmla="*/ 2147483646 w 16384"/>
            <a:gd name="T113" fmla="*/ 2147483646 h 16384"/>
            <a:gd name="T114" fmla="*/ 2147483646 w 16384"/>
            <a:gd name="T115" fmla="*/ 2147483646 h 16384"/>
            <a:gd name="T116" fmla="*/ 2147483646 w 16384"/>
            <a:gd name="T117" fmla="*/ 2147483646 h 16384"/>
            <a:gd name="T118" fmla="*/ 0 w 16384"/>
            <a:gd name="T119" fmla="*/ 2147483646 h 16384"/>
            <a:gd name="T120" fmla="*/ 2147483646 w 16384"/>
            <a:gd name="T121" fmla="*/ 2147483646 h 16384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w 16384"/>
            <a:gd name="T184" fmla="*/ 0 h 16384"/>
            <a:gd name="T185" fmla="*/ 16384 w 16384"/>
            <a:gd name="T186" fmla="*/ 16384 h 16384"/>
          </a:gdLst>
          <a:ahLst/>
          <a:cxnLst>
            <a:cxn ang="T122">
              <a:pos x="T0" y="T1"/>
            </a:cxn>
            <a:cxn ang="T123">
              <a:pos x="T2" y="T3"/>
            </a:cxn>
            <a:cxn ang="T124">
              <a:pos x="T4" y="T5"/>
            </a:cxn>
            <a:cxn ang="T125">
              <a:pos x="T6" y="T7"/>
            </a:cxn>
            <a:cxn ang="T126">
              <a:pos x="T8" y="T9"/>
            </a:cxn>
            <a:cxn ang="T127">
              <a:pos x="T10" y="T11"/>
            </a:cxn>
            <a:cxn ang="T128">
              <a:pos x="T12" y="T13"/>
            </a:cxn>
            <a:cxn ang="T129">
              <a:pos x="T14" y="T15"/>
            </a:cxn>
            <a:cxn ang="T130">
              <a:pos x="T16" y="T17"/>
            </a:cxn>
            <a:cxn ang="T131">
              <a:pos x="T18" y="T19"/>
            </a:cxn>
            <a:cxn ang="T132">
              <a:pos x="T20" y="T21"/>
            </a:cxn>
            <a:cxn ang="T133">
              <a:pos x="T22" y="T23"/>
            </a:cxn>
            <a:cxn ang="T134">
              <a:pos x="T24" y="T25"/>
            </a:cxn>
            <a:cxn ang="T135">
              <a:pos x="T26" y="T27"/>
            </a:cxn>
            <a:cxn ang="T136">
              <a:pos x="T28" y="T29"/>
            </a:cxn>
            <a:cxn ang="T137">
              <a:pos x="T30" y="T31"/>
            </a:cxn>
            <a:cxn ang="T138">
              <a:pos x="T32" y="T33"/>
            </a:cxn>
            <a:cxn ang="T139">
              <a:pos x="T34" y="T35"/>
            </a:cxn>
            <a:cxn ang="T140">
              <a:pos x="T36" y="T37"/>
            </a:cxn>
            <a:cxn ang="T141">
              <a:pos x="T38" y="T39"/>
            </a:cxn>
            <a:cxn ang="T142">
              <a:pos x="T40" y="T41"/>
            </a:cxn>
            <a:cxn ang="T143">
              <a:pos x="T42" y="T43"/>
            </a:cxn>
            <a:cxn ang="T144">
              <a:pos x="T44" y="T45"/>
            </a:cxn>
            <a:cxn ang="T145">
              <a:pos x="T46" y="T47"/>
            </a:cxn>
            <a:cxn ang="T146">
              <a:pos x="T48" y="T49"/>
            </a:cxn>
            <a:cxn ang="T147">
              <a:pos x="T50" y="T51"/>
            </a:cxn>
            <a:cxn ang="T148">
              <a:pos x="T52" y="T53"/>
            </a:cxn>
            <a:cxn ang="T149">
              <a:pos x="T54" y="T55"/>
            </a:cxn>
            <a:cxn ang="T150">
              <a:pos x="T56" y="T57"/>
            </a:cxn>
            <a:cxn ang="T151">
              <a:pos x="T58" y="T59"/>
            </a:cxn>
            <a:cxn ang="T152">
              <a:pos x="T60" y="T61"/>
            </a:cxn>
            <a:cxn ang="T153">
              <a:pos x="T62" y="T63"/>
            </a:cxn>
            <a:cxn ang="T154">
              <a:pos x="T64" y="T65"/>
            </a:cxn>
            <a:cxn ang="T155">
              <a:pos x="T66" y="T67"/>
            </a:cxn>
            <a:cxn ang="T156">
              <a:pos x="T68" y="T69"/>
            </a:cxn>
            <a:cxn ang="T157">
              <a:pos x="T70" y="T71"/>
            </a:cxn>
            <a:cxn ang="T158">
              <a:pos x="T72" y="T73"/>
            </a:cxn>
            <a:cxn ang="T159">
              <a:pos x="T74" y="T75"/>
            </a:cxn>
            <a:cxn ang="T160">
              <a:pos x="T76" y="T77"/>
            </a:cxn>
            <a:cxn ang="T161">
              <a:pos x="T78" y="T79"/>
            </a:cxn>
            <a:cxn ang="T162">
              <a:pos x="T80" y="T81"/>
            </a:cxn>
            <a:cxn ang="T163">
              <a:pos x="T82" y="T83"/>
            </a:cxn>
            <a:cxn ang="T164">
              <a:pos x="T84" y="T85"/>
            </a:cxn>
            <a:cxn ang="T165">
              <a:pos x="T86" y="T87"/>
            </a:cxn>
            <a:cxn ang="T166">
              <a:pos x="T88" y="T89"/>
            </a:cxn>
            <a:cxn ang="T167">
              <a:pos x="T90" y="T91"/>
            </a:cxn>
            <a:cxn ang="T168">
              <a:pos x="T92" y="T93"/>
            </a:cxn>
            <a:cxn ang="T169">
              <a:pos x="T94" y="T95"/>
            </a:cxn>
            <a:cxn ang="T170">
              <a:pos x="T96" y="T97"/>
            </a:cxn>
            <a:cxn ang="T171">
              <a:pos x="T98" y="T99"/>
            </a:cxn>
            <a:cxn ang="T172">
              <a:pos x="T100" y="T101"/>
            </a:cxn>
            <a:cxn ang="T173">
              <a:pos x="T102" y="T103"/>
            </a:cxn>
            <a:cxn ang="T174">
              <a:pos x="T104" y="T105"/>
            </a:cxn>
            <a:cxn ang="T175">
              <a:pos x="T106" y="T107"/>
            </a:cxn>
            <a:cxn ang="T176">
              <a:pos x="T108" y="T109"/>
            </a:cxn>
            <a:cxn ang="T177">
              <a:pos x="T110" y="T111"/>
            </a:cxn>
            <a:cxn ang="T178">
              <a:pos x="T112" y="T113"/>
            </a:cxn>
            <a:cxn ang="T179">
              <a:pos x="T114" y="T115"/>
            </a:cxn>
            <a:cxn ang="T180">
              <a:pos x="T116" y="T117"/>
            </a:cxn>
            <a:cxn ang="T181">
              <a:pos x="T118" y="T119"/>
            </a:cxn>
            <a:cxn ang="T182">
              <a:pos x="T120" y="T121"/>
            </a:cxn>
          </a:cxnLst>
          <a:rect l="T183" t="T184" r="T185" b="T186"/>
          <a:pathLst>
            <a:path w="16384" h="16384">
              <a:moveTo>
                <a:pt x="180" y="8273"/>
              </a:moveTo>
              <a:lnTo>
                <a:pt x="1260" y="8111"/>
              </a:lnTo>
              <a:lnTo>
                <a:pt x="3061" y="7949"/>
              </a:lnTo>
              <a:lnTo>
                <a:pt x="5401" y="7786"/>
              </a:lnTo>
              <a:lnTo>
                <a:pt x="5941" y="6813"/>
              </a:lnTo>
              <a:lnTo>
                <a:pt x="5941" y="6164"/>
              </a:lnTo>
              <a:lnTo>
                <a:pt x="5401" y="5515"/>
              </a:lnTo>
              <a:lnTo>
                <a:pt x="5401" y="4867"/>
              </a:lnTo>
              <a:lnTo>
                <a:pt x="6482" y="4218"/>
              </a:lnTo>
              <a:lnTo>
                <a:pt x="7022" y="3569"/>
              </a:lnTo>
              <a:lnTo>
                <a:pt x="7562" y="2595"/>
              </a:lnTo>
              <a:lnTo>
                <a:pt x="7742" y="1622"/>
              </a:lnTo>
              <a:lnTo>
                <a:pt x="10443" y="0"/>
              </a:lnTo>
              <a:lnTo>
                <a:pt x="11703" y="487"/>
              </a:lnTo>
              <a:lnTo>
                <a:pt x="13323" y="162"/>
              </a:lnTo>
              <a:lnTo>
                <a:pt x="13863" y="1298"/>
              </a:lnTo>
              <a:lnTo>
                <a:pt x="13323" y="2109"/>
              </a:lnTo>
              <a:lnTo>
                <a:pt x="13323" y="2758"/>
              </a:lnTo>
              <a:lnTo>
                <a:pt x="12603" y="3082"/>
              </a:lnTo>
              <a:lnTo>
                <a:pt x="13323" y="3407"/>
              </a:lnTo>
              <a:lnTo>
                <a:pt x="13863" y="2758"/>
              </a:lnTo>
              <a:lnTo>
                <a:pt x="14223" y="2920"/>
              </a:lnTo>
              <a:lnTo>
                <a:pt x="14043" y="3893"/>
              </a:lnTo>
              <a:lnTo>
                <a:pt x="15484" y="3893"/>
              </a:lnTo>
              <a:lnTo>
                <a:pt x="15304" y="4867"/>
              </a:lnTo>
              <a:lnTo>
                <a:pt x="14764" y="5029"/>
              </a:lnTo>
              <a:lnTo>
                <a:pt x="14584" y="5840"/>
              </a:lnTo>
              <a:lnTo>
                <a:pt x="14764" y="7138"/>
              </a:lnTo>
              <a:lnTo>
                <a:pt x="15484" y="7786"/>
              </a:lnTo>
              <a:lnTo>
                <a:pt x="15844" y="8760"/>
              </a:lnTo>
              <a:lnTo>
                <a:pt x="15844" y="9409"/>
              </a:lnTo>
              <a:lnTo>
                <a:pt x="16384" y="10058"/>
              </a:lnTo>
              <a:lnTo>
                <a:pt x="16204" y="11193"/>
              </a:lnTo>
              <a:lnTo>
                <a:pt x="15844" y="12329"/>
              </a:lnTo>
              <a:lnTo>
                <a:pt x="15484" y="13302"/>
              </a:lnTo>
              <a:lnTo>
                <a:pt x="15124" y="14437"/>
              </a:lnTo>
              <a:lnTo>
                <a:pt x="14944" y="15411"/>
              </a:lnTo>
              <a:lnTo>
                <a:pt x="14043" y="15411"/>
              </a:lnTo>
              <a:lnTo>
                <a:pt x="12603" y="15248"/>
              </a:lnTo>
              <a:lnTo>
                <a:pt x="11523" y="15735"/>
              </a:lnTo>
              <a:lnTo>
                <a:pt x="10263" y="15897"/>
              </a:lnTo>
              <a:lnTo>
                <a:pt x="8822" y="15735"/>
              </a:lnTo>
              <a:lnTo>
                <a:pt x="7382" y="15573"/>
              </a:lnTo>
              <a:lnTo>
                <a:pt x="6121" y="16060"/>
              </a:lnTo>
              <a:lnTo>
                <a:pt x="5221" y="16060"/>
              </a:lnTo>
              <a:lnTo>
                <a:pt x="3781" y="16060"/>
              </a:lnTo>
              <a:lnTo>
                <a:pt x="2341" y="16222"/>
              </a:lnTo>
              <a:lnTo>
                <a:pt x="1260" y="16384"/>
              </a:lnTo>
              <a:lnTo>
                <a:pt x="1260" y="15411"/>
              </a:lnTo>
              <a:lnTo>
                <a:pt x="720" y="14762"/>
              </a:lnTo>
              <a:lnTo>
                <a:pt x="0" y="14275"/>
              </a:lnTo>
              <a:lnTo>
                <a:pt x="0" y="13302"/>
              </a:lnTo>
              <a:lnTo>
                <a:pt x="360" y="12491"/>
              </a:lnTo>
              <a:lnTo>
                <a:pt x="540" y="11680"/>
              </a:lnTo>
              <a:lnTo>
                <a:pt x="1260" y="11193"/>
              </a:lnTo>
              <a:lnTo>
                <a:pt x="1260" y="10544"/>
              </a:lnTo>
              <a:lnTo>
                <a:pt x="720" y="10220"/>
              </a:lnTo>
              <a:lnTo>
                <a:pt x="540" y="10382"/>
              </a:lnTo>
              <a:lnTo>
                <a:pt x="180" y="10220"/>
              </a:lnTo>
              <a:lnTo>
                <a:pt x="0" y="9571"/>
              </a:lnTo>
              <a:lnTo>
                <a:pt x="180" y="8273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13335</xdr:colOff>
      <xdr:row>34</xdr:row>
      <xdr:rowOff>5080</xdr:rowOff>
    </xdr:from>
    <xdr:to>
      <xdr:col>13</xdr:col>
      <xdr:colOff>241300</xdr:colOff>
      <xdr:row>38</xdr:row>
      <xdr:rowOff>3175</xdr:rowOff>
    </xdr:to>
    <xdr:sp macro="" textlink="">
      <xdr:nvSpPr>
        <xdr:cNvPr id="9" name="d14208"/>
        <xdr:cNvSpPr>
          <a:spLocks/>
        </xdr:cNvSpPr>
      </xdr:nvSpPr>
      <xdr:spPr bwMode="auto">
        <a:xfrm>
          <a:off x="7328535" y="6434455"/>
          <a:ext cx="837565" cy="60769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0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0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9389" y="252"/>
              </a:moveTo>
              <a:lnTo>
                <a:pt x="9757" y="1008"/>
              </a:lnTo>
              <a:lnTo>
                <a:pt x="10861" y="2016"/>
              </a:lnTo>
              <a:lnTo>
                <a:pt x="11782" y="2016"/>
              </a:lnTo>
              <a:lnTo>
                <a:pt x="12150" y="2521"/>
              </a:lnTo>
              <a:lnTo>
                <a:pt x="12886" y="3025"/>
              </a:lnTo>
              <a:lnTo>
                <a:pt x="13439" y="3781"/>
              </a:lnTo>
              <a:lnTo>
                <a:pt x="13807" y="4537"/>
              </a:lnTo>
              <a:lnTo>
                <a:pt x="13807" y="6049"/>
              </a:lnTo>
              <a:lnTo>
                <a:pt x="14911" y="6806"/>
              </a:lnTo>
              <a:lnTo>
                <a:pt x="14911" y="8318"/>
              </a:lnTo>
              <a:lnTo>
                <a:pt x="15648" y="9578"/>
              </a:lnTo>
              <a:lnTo>
                <a:pt x="16016" y="11343"/>
              </a:lnTo>
              <a:lnTo>
                <a:pt x="16200" y="12351"/>
              </a:lnTo>
              <a:lnTo>
                <a:pt x="15464" y="13611"/>
              </a:lnTo>
              <a:lnTo>
                <a:pt x="15648" y="14368"/>
              </a:lnTo>
              <a:lnTo>
                <a:pt x="16200" y="15376"/>
              </a:lnTo>
              <a:lnTo>
                <a:pt x="16384" y="15628"/>
              </a:lnTo>
              <a:lnTo>
                <a:pt x="15832" y="16384"/>
              </a:lnTo>
              <a:lnTo>
                <a:pt x="14911" y="16384"/>
              </a:lnTo>
              <a:lnTo>
                <a:pt x="14175" y="15880"/>
              </a:lnTo>
              <a:lnTo>
                <a:pt x="13623" y="15628"/>
              </a:lnTo>
              <a:lnTo>
                <a:pt x="12702" y="15880"/>
              </a:lnTo>
              <a:lnTo>
                <a:pt x="11782" y="16132"/>
              </a:lnTo>
              <a:lnTo>
                <a:pt x="11229" y="15880"/>
              </a:lnTo>
              <a:lnTo>
                <a:pt x="10493" y="15880"/>
              </a:lnTo>
              <a:lnTo>
                <a:pt x="9941" y="14872"/>
              </a:lnTo>
              <a:lnTo>
                <a:pt x="10125" y="14368"/>
              </a:lnTo>
              <a:lnTo>
                <a:pt x="10677" y="14368"/>
              </a:lnTo>
              <a:lnTo>
                <a:pt x="11598" y="13863"/>
              </a:lnTo>
              <a:lnTo>
                <a:pt x="12150" y="13863"/>
              </a:lnTo>
              <a:lnTo>
                <a:pt x="13070" y="12855"/>
              </a:lnTo>
              <a:lnTo>
                <a:pt x="13439" y="11847"/>
              </a:lnTo>
              <a:lnTo>
                <a:pt x="12886" y="11091"/>
              </a:lnTo>
              <a:lnTo>
                <a:pt x="11966" y="11343"/>
              </a:lnTo>
              <a:lnTo>
                <a:pt x="11782" y="10839"/>
              </a:lnTo>
              <a:lnTo>
                <a:pt x="10309" y="10839"/>
              </a:lnTo>
              <a:lnTo>
                <a:pt x="9941" y="10587"/>
              </a:lnTo>
              <a:lnTo>
                <a:pt x="9020" y="10839"/>
              </a:lnTo>
              <a:lnTo>
                <a:pt x="8468" y="10587"/>
              </a:lnTo>
              <a:lnTo>
                <a:pt x="7916" y="11847"/>
              </a:lnTo>
              <a:lnTo>
                <a:pt x="7180" y="12351"/>
              </a:lnTo>
              <a:lnTo>
                <a:pt x="6443" y="12351"/>
              </a:lnTo>
              <a:lnTo>
                <a:pt x="5891" y="13359"/>
              </a:lnTo>
              <a:lnTo>
                <a:pt x="5155" y="13863"/>
              </a:lnTo>
              <a:lnTo>
                <a:pt x="4418" y="12603"/>
              </a:lnTo>
              <a:lnTo>
                <a:pt x="4786" y="12099"/>
              </a:lnTo>
              <a:lnTo>
                <a:pt x="4418" y="10839"/>
              </a:lnTo>
              <a:lnTo>
                <a:pt x="3682" y="9830"/>
              </a:lnTo>
              <a:lnTo>
                <a:pt x="2761" y="10335"/>
              </a:lnTo>
              <a:lnTo>
                <a:pt x="1841" y="10082"/>
              </a:lnTo>
              <a:lnTo>
                <a:pt x="1289" y="10335"/>
              </a:lnTo>
              <a:lnTo>
                <a:pt x="1105" y="8822"/>
              </a:lnTo>
              <a:lnTo>
                <a:pt x="368" y="9074"/>
              </a:lnTo>
              <a:lnTo>
                <a:pt x="0" y="8570"/>
              </a:lnTo>
              <a:lnTo>
                <a:pt x="184" y="7814"/>
              </a:lnTo>
              <a:lnTo>
                <a:pt x="368" y="7310"/>
              </a:lnTo>
              <a:lnTo>
                <a:pt x="0" y="6554"/>
              </a:lnTo>
              <a:lnTo>
                <a:pt x="1105" y="5797"/>
              </a:lnTo>
              <a:lnTo>
                <a:pt x="2577" y="4537"/>
              </a:lnTo>
              <a:lnTo>
                <a:pt x="3314" y="4537"/>
              </a:lnTo>
              <a:lnTo>
                <a:pt x="4602" y="2773"/>
              </a:lnTo>
              <a:lnTo>
                <a:pt x="5339" y="2773"/>
              </a:lnTo>
              <a:lnTo>
                <a:pt x="7180" y="1512"/>
              </a:lnTo>
              <a:lnTo>
                <a:pt x="7548" y="1260"/>
              </a:lnTo>
              <a:lnTo>
                <a:pt x="8468" y="0"/>
              </a:lnTo>
              <a:lnTo>
                <a:pt x="9389" y="252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25400</xdr:colOff>
      <xdr:row>43</xdr:row>
      <xdr:rowOff>117475</xdr:rowOff>
    </xdr:from>
    <xdr:to>
      <xdr:col>14</xdr:col>
      <xdr:colOff>244475</xdr:colOff>
      <xdr:row>50</xdr:row>
      <xdr:rowOff>50800</xdr:rowOff>
    </xdr:to>
    <xdr:sp macro="" textlink="">
      <xdr:nvSpPr>
        <xdr:cNvPr id="10" name="d14210"/>
        <xdr:cNvSpPr>
          <a:spLocks/>
        </xdr:cNvSpPr>
      </xdr:nvSpPr>
      <xdr:spPr bwMode="auto">
        <a:xfrm>
          <a:off x="7950200" y="7918450"/>
          <a:ext cx="828675" cy="10001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0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0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6384"/>
            <a:gd name="T133" fmla="*/ 0 h 16384"/>
            <a:gd name="T134" fmla="*/ 16384 w 16384"/>
            <a:gd name="T135" fmla="*/ 16384 h 16384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6384" h="16384">
              <a:moveTo>
                <a:pt x="1695" y="4525"/>
              </a:moveTo>
              <a:lnTo>
                <a:pt x="3390" y="2497"/>
              </a:lnTo>
              <a:lnTo>
                <a:pt x="4896" y="2341"/>
              </a:lnTo>
              <a:lnTo>
                <a:pt x="6026" y="780"/>
              </a:lnTo>
              <a:lnTo>
                <a:pt x="6403" y="780"/>
              </a:lnTo>
              <a:lnTo>
                <a:pt x="6968" y="1092"/>
              </a:lnTo>
              <a:lnTo>
                <a:pt x="7721" y="624"/>
              </a:lnTo>
              <a:lnTo>
                <a:pt x="9039" y="780"/>
              </a:lnTo>
              <a:lnTo>
                <a:pt x="9793" y="624"/>
              </a:lnTo>
              <a:lnTo>
                <a:pt x="10546" y="0"/>
              </a:lnTo>
              <a:lnTo>
                <a:pt x="10923" y="156"/>
              </a:lnTo>
              <a:lnTo>
                <a:pt x="10923" y="1248"/>
              </a:lnTo>
              <a:lnTo>
                <a:pt x="11864" y="1872"/>
              </a:lnTo>
              <a:lnTo>
                <a:pt x="12053" y="2965"/>
              </a:lnTo>
              <a:lnTo>
                <a:pt x="12994" y="3589"/>
              </a:lnTo>
              <a:lnTo>
                <a:pt x="12241" y="4213"/>
              </a:lnTo>
              <a:lnTo>
                <a:pt x="11488" y="4837"/>
              </a:lnTo>
              <a:lnTo>
                <a:pt x="11111" y="5617"/>
              </a:lnTo>
              <a:lnTo>
                <a:pt x="10734" y="6866"/>
              </a:lnTo>
              <a:lnTo>
                <a:pt x="10734" y="7958"/>
              </a:lnTo>
              <a:lnTo>
                <a:pt x="11676" y="8582"/>
              </a:lnTo>
              <a:lnTo>
                <a:pt x="11864" y="8894"/>
              </a:lnTo>
              <a:lnTo>
                <a:pt x="12053" y="10299"/>
              </a:lnTo>
              <a:lnTo>
                <a:pt x="12241" y="11079"/>
              </a:lnTo>
              <a:lnTo>
                <a:pt x="13183" y="11547"/>
              </a:lnTo>
              <a:lnTo>
                <a:pt x="14501" y="11703"/>
              </a:lnTo>
              <a:lnTo>
                <a:pt x="15254" y="11859"/>
              </a:lnTo>
              <a:lnTo>
                <a:pt x="16007" y="12015"/>
              </a:lnTo>
              <a:lnTo>
                <a:pt x="16196" y="12639"/>
              </a:lnTo>
              <a:lnTo>
                <a:pt x="16384" y="13575"/>
              </a:lnTo>
              <a:lnTo>
                <a:pt x="16196" y="14512"/>
              </a:lnTo>
              <a:lnTo>
                <a:pt x="15442" y="14824"/>
              </a:lnTo>
              <a:lnTo>
                <a:pt x="15819" y="15448"/>
              </a:lnTo>
              <a:lnTo>
                <a:pt x="15631" y="16072"/>
              </a:lnTo>
              <a:lnTo>
                <a:pt x="14877" y="15448"/>
              </a:lnTo>
              <a:lnTo>
                <a:pt x="14501" y="15916"/>
              </a:lnTo>
              <a:lnTo>
                <a:pt x="13936" y="15916"/>
              </a:lnTo>
              <a:lnTo>
                <a:pt x="13936" y="15292"/>
              </a:lnTo>
              <a:lnTo>
                <a:pt x="13371" y="14512"/>
              </a:lnTo>
              <a:lnTo>
                <a:pt x="12241" y="14980"/>
              </a:lnTo>
              <a:lnTo>
                <a:pt x="13183" y="15136"/>
              </a:lnTo>
              <a:lnTo>
                <a:pt x="12994" y="15604"/>
              </a:lnTo>
              <a:lnTo>
                <a:pt x="12241" y="15760"/>
              </a:lnTo>
              <a:lnTo>
                <a:pt x="11676" y="15916"/>
              </a:lnTo>
              <a:lnTo>
                <a:pt x="10923" y="16228"/>
              </a:lnTo>
              <a:lnTo>
                <a:pt x="9604" y="15292"/>
              </a:lnTo>
              <a:lnTo>
                <a:pt x="9416" y="15916"/>
              </a:lnTo>
              <a:lnTo>
                <a:pt x="7345" y="16072"/>
              </a:lnTo>
              <a:lnTo>
                <a:pt x="7345" y="15760"/>
              </a:lnTo>
              <a:lnTo>
                <a:pt x="6591" y="15760"/>
              </a:lnTo>
              <a:lnTo>
                <a:pt x="5461" y="15916"/>
              </a:lnTo>
              <a:lnTo>
                <a:pt x="5085" y="16384"/>
              </a:lnTo>
              <a:lnTo>
                <a:pt x="3013" y="16072"/>
              </a:lnTo>
              <a:lnTo>
                <a:pt x="1883" y="16072"/>
              </a:lnTo>
              <a:lnTo>
                <a:pt x="1507" y="15760"/>
              </a:lnTo>
              <a:lnTo>
                <a:pt x="565" y="15136"/>
              </a:lnTo>
              <a:lnTo>
                <a:pt x="1318" y="14512"/>
              </a:lnTo>
              <a:lnTo>
                <a:pt x="1507" y="13731"/>
              </a:lnTo>
              <a:lnTo>
                <a:pt x="377" y="12951"/>
              </a:lnTo>
              <a:lnTo>
                <a:pt x="0" y="12483"/>
              </a:lnTo>
              <a:lnTo>
                <a:pt x="753" y="12171"/>
              </a:lnTo>
              <a:lnTo>
                <a:pt x="2072" y="12483"/>
              </a:lnTo>
              <a:lnTo>
                <a:pt x="2260" y="12327"/>
              </a:lnTo>
              <a:lnTo>
                <a:pt x="1695" y="11859"/>
              </a:lnTo>
              <a:lnTo>
                <a:pt x="2637" y="11391"/>
              </a:lnTo>
              <a:lnTo>
                <a:pt x="1883" y="11235"/>
              </a:lnTo>
              <a:lnTo>
                <a:pt x="1318" y="11547"/>
              </a:lnTo>
              <a:lnTo>
                <a:pt x="753" y="11235"/>
              </a:lnTo>
              <a:lnTo>
                <a:pt x="753" y="10455"/>
              </a:lnTo>
              <a:lnTo>
                <a:pt x="1883" y="10923"/>
              </a:lnTo>
              <a:lnTo>
                <a:pt x="2637" y="10767"/>
              </a:lnTo>
              <a:lnTo>
                <a:pt x="3390" y="10611"/>
              </a:lnTo>
              <a:lnTo>
                <a:pt x="4520" y="10767"/>
              </a:lnTo>
              <a:lnTo>
                <a:pt x="4708" y="10299"/>
              </a:lnTo>
              <a:lnTo>
                <a:pt x="3955" y="10299"/>
              </a:lnTo>
              <a:lnTo>
                <a:pt x="3013" y="9986"/>
              </a:lnTo>
              <a:lnTo>
                <a:pt x="2260" y="9674"/>
              </a:lnTo>
              <a:lnTo>
                <a:pt x="2072" y="9362"/>
              </a:lnTo>
              <a:lnTo>
                <a:pt x="2260" y="8738"/>
              </a:lnTo>
              <a:lnTo>
                <a:pt x="2448" y="8114"/>
              </a:lnTo>
              <a:lnTo>
                <a:pt x="2448" y="7490"/>
              </a:lnTo>
              <a:lnTo>
                <a:pt x="2072" y="6710"/>
              </a:lnTo>
              <a:lnTo>
                <a:pt x="1507" y="6085"/>
              </a:lnTo>
              <a:lnTo>
                <a:pt x="2072" y="5929"/>
              </a:lnTo>
              <a:lnTo>
                <a:pt x="2637" y="5617"/>
              </a:lnTo>
              <a:lnTo>
                <a:pt x="2260" y="5305"/>
              </a:lnTo>
              <a:lnTo>
                <a:pt x="1883" y="4993"/>
              </a:lnTo>
              <a:lnTo>
                <a:pt x="1695" y="4525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200025</xdr:colOff>
      <xdr:row>21</xdr:row>
      <xdr:rowOff>38100</xdr:rowOff>
    </xdr:from>
    <xdr:to>
      <xdr:col>7</xdr:col>
      <xdr:colOff>85725</xdr:colOff>
      <xdr:row>31</xdr:row>
      <xdr:rowOff>104775</xdr:rowOff>
    </xdr:to>
    <xdr:sp macro="" textlink="">
      <xdr:nvSpPr>
        <xdr:cNvPr id="11" name="d14211" descr="紙ふぶき (小)"/>
        <xdr:cNvSpPr>
          <a:spLocks/>
        </xdr:cNvSpPr>
      </xdr:nvSpPr>
      <xdr:spPr bwMode="auto">
        <a:xfrm>
          <a:off x="2638425" y="4486275"/>
          <a:ext cx="1714500" cy="15906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0 w 16384"/>
            <a:gd name="T59" fmla="*/ 2147483646 h 16384"/>
            <a:gd name="T60" fmla="*/ 0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6384"/>
            <a:gd name="T166" fmla="*/ 0 h 16384"/>
            <a:gd name="T167" fmla="*/ 16384 w 16384"/>
            <a:gd name="T168" fmla="*/ 16384 h 16384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6384" h="16384">
              <a:moveTo>
                <a:pt x="16293" y="11479"/>
              </a:moveTo>
              <a:lnTo>
                <a:pt x="16384" y="12460"/>
              </a:lnTo>
              <a:lnTo>
                <a:pt x="16111" y="12558"/>
              </a:lnTo>
              <a:lnTo>
                <a:pt x="15656" y="12460"/>
              </a:lnTo>
              <a:lnTo>
                <a:pt x="15292" y="12656"/>
              </a:lnTo>
              <a:lnTo>
                <a:pt x="14746" y="12656"/>
              </a:lnTo>
              <a:lnTo>
                <a:pt x="14382" y="12754"/>
              </a:lnTo>
              <a:lnTo>
                <a:pt x="14382" y="13048"/>
              </a:lnTo>
              <a:lnTo>
                <a:pt x="14382" y="13539"/>
              </a:lnTo>
              <a:lnTo>
                <a:pt x="14199" y="13539"/>
              </a:lnTo>
              <a:lnTo>
                <a:pt x="13926" y="14226"/>
              </a:lnTo>
              <a:lnTo>
                <a:pt x="13744" y="14814"/>
              </a:lnTo>
              <a:lnTo>
                <a:pt x="13471" y="14912"/>
              </a:lnTo>
              <a:lnTo>
                <a:pt x="12925" y="14912"/>
              </a:lnTo>
              <a:lnTo>
                <a:pt x="12470" y="15010"/>
              </a:lnTo>
              <a:lnTo>
                <a:pt x="12015" y="15207"/>
              </a:lnTo>
              <a:lnTo>
                <a:pt x="11105" y="15109"/>
              </a:lnTo>
              <a:lnTo>
                <a:pt x="10468" y="15501"/>
              </a:lnTo>
              <a:lnTo>
                <a:pt x="9648" y="15305"/>
              </a:lnTo>
              <a:lnTo>
                <a:pt x="8829" y="15207"/>
              </a:lnTo>
              <a:lnTo>
                <a:pt x="8192" y="15501"/>
              </a:lnTo>
              <a:lnTo>
                <a:pt x="7737" y="14912"/>
              </a:lnTo>
              <a:lnTo>
                <a:pt x="7737" y="14814"/>
              </a:lnTo>
              <a:lnTo>
                <a:pt x="7646" y="14716"/>
              </a:lnTo>
              <a:lnTo>
                <a:pt x="7646" y="14422"/>
              </a:lnTo>
              <a:lnTo>
                <a:pt x="7282" y="14324"/>
              </a:lnTo>
              <a:lnTo>
                <a:pt x="7191" y="14128"/>
              </a:lnTo>
              <a:lnTo>
                <a:pt x="6918" y="14128"/>
              </a:lnTo>
              <a:lnTo>
                <a:pt x="6736" y="14520"/>
              </a:lnTo>
              <a:lnTo>
                <a:pt x="6372" y="14520"/>
              </a:lnTo>
              <a:lnTo>
                <a:pt x="6190" y="15109"/>
              </a:lnTo>
              <a:lnTo>
                <a:pt x="5552" y="15010"/>
              </a:lnTo>
              <a:lnTo>
                <a:pt x="4733" y="15599"/>
              </a:lnTo>
              <a:lnTo>
                <a:pt x="4460" y="15795"/>
              </a:lnTo>
              <a:lnTo>
                <a:pt x="3823" y="16384"/>
              </a:lnTo>
              <a:lnTo>
                <a:pt x="3368" y="15992"/>
              </a:lnTo>
              <a:lnTo>
                <a:pt x="2913" y="15010"/>
              </a:lnTo>
              <a:lnTo>
                <a:pt x="2731" y="14618"/>
              </a:lnTo>
              <a:lnTo>
                <a:pt x="2094" y="14814"/>
              </a:lnTo>
              <a:lnTo>
                <a:pt x="1638" y="13833"/>
              </a:lnTo>
              <a:lnTo>
                <a:pt x="273" y="11577"/>
              </a:lnTo>
              <a:lnTo>
                <a:pt x="273" y="11184"/>
              </a:lnTo>
              <a:lnTo>
                <a:pt x="364" y="10399"/>
              </a:lnTo>
              <a:lnTo>
                <a:pt x="546" y="10007"/>
              </a:lnTo>
              <a:lnTo>
                <a:pt x="910" y="9811"/>
              </a:lnTo>
              <a:lnTo>
                <a:pt x="1001" y="9516"/>
              </a:lnTo>
              <a:lnTo>
                <a:pt x="910" y="9026"/>
              </a:lnTo>
              <a:lnTo>
                <a:pt x="728" y="8633"/>
              </a:lnTo>
              <a:lnTo>
                <a:pt x="819" y="8143"/>
              </a:lnTo>
              <a:lnTo>
                <a:pt x="364" y="7554"/>
              </a:lnTo>
              <a:lnTo>
                <a:pt x="455" y="7260"/>
              </a:lnTo>
              <a:lnTo>
                <a:pt x="546" y="7064"/>
              </a:lnTo>
              <a:lnTo>
                <a:pt x="637" y="6671"/>
              </a:lnTo>
              <a:lnTo>
                <a:pt x="546" y="6083"/>
              </a:lnTo>
              <a:lnTo>
                <a:pt x="637" y="5690"/>
              </a:lnTo>
              <a:lnTo>
                <a:pt x="546" y="5298"/>
              </a:lnTo>
              <a:lnTo>
                <a:pt x="364" y="5003"/>
              </a:lnTo>
              <a:lnTo>
                <a:pt x="455" y="4513"/>
              </a:lnTo>
              <a:lnTo>
                <a:pt x="182" y="4121"/>
              </a:lnTo>
              <a:lnTo>
                <a:pt x="0" y="3532"/>
              </a:lnTo>
              <a:lnTo>
                <a:pt x="91" y="3139"/>
              </a:lnTo>
              <a:lnTo>
                <a:pt x="0" y="2747"/>
              </a:lnTo>
              <a:lnTo>
                <a:pt x="91" y="2453"/>
              </a:lnTo>
              <a:lnTo>
                <a:pt x="728" y="2355"/>
              </a:lnTo>
              <a:lnTo>
                <a:pt x="1365" y="2256"/>
              </a:lnTo>
              <a:lnTo>
                <a:pt x="1729" y="1668"/>
              </a:lnTo>
              <a:lnTo>
                <a:pt x="2094" y="1570"/>
              </a:lnTo>
              <a:lnTo>
                <a:pt x="2367" y="981"/>
              </a:lnTo>
              <a:lnTo>
                <a:pt x="2549" y="981"/>
              </a:lnTo>
              <a:lnTo>
                <a:pt x="3095" y="1079"/>
              </a:lnTo>
              <a:lnTo>
                <a:pt x="3641" y="1275"/>
              </a:lnTo>
              <a:lnTo>
                <a:pt x="4187" y="2060"/>
              </a:lnTo>
              <a:lnTo>
                <a:pt x="4460" y="2158"/>
              </a:lnTo>
              <a:lnTo>
                <a:pt x="4551" y="1766"/>
              </a:lnTo>
              <a:lnTo>
                <a:pt x="5188" y="1668"/>
              </a:lnTo>
              <a:lnTo>
                <a:pt x="5916" y="1472"/>
              </a:lnTo>
              <a:lnTo>
                <a:pt x="6098" y="1472"/>
              </a:lnTo>
              <a:lnTo>
                <a:pt x="6463" y="981"/>
              </a:lnTo>
              <a:lnTo>
                <a:pt x="6827" y="883"/>
              </a:lnTo>
              <a:lnTo>
                <a:pt x="7009" y="294"/>
              </a:lnTo>
              <a:lnTo>
                <a:pt x="7282" y="392"/>
              </a:lnTo>
              <a:lnTo>
                <a:pt x="7464" y="294"/>
              </a:lnTo>
              <a:lnTo>
                <a:pt x="8101" y="0"/>
              </a:lnTo>
              <a:lnTo>
                <a:pt x="8192" y="98"/>
              </a:lnTo>
              <a:lnTo>
                <a:pt x="8829" y="294"/>
              </a:lnTo>
              <a:lnTo>
                <a:pt x="9648" y="883"/>
              </a:lnTo>
              <a:lnTo>
                <a:pt x="9466" y="1275"/>
              </a:lnTo>
              <a:lnTo>
                <a:pt x="9375" y="1570"/>
              </a:lnTo>
              <a:lnTo>
                <a:pt x="9739" y="1962"/>
              </a:lnTo>
              <a:lnTo>
                <a:pt x="9648" y="2256"/>
              </a:lnTo>
              <a:lnTo>
                <a:pt x="9739" y="2845"/>
              </a:lnTo>
              <a:lnTo>
                <a:pt x="9739" y="3041"/>
              </a:lnTo>
              <a:lnTo>
                <a:pt x="9648" y="3630"/>
              </a:lnTo>
              <a:lnTo>
                <a:pt x="9830" y="4121"/>
              </a:lnTo>
              <a:lnTo>
                <a:pt x="10377" y="5396"/>
              </a:lnTo>
              <a:lnTo>
                <a:pt x="11105" y="6868"/>
              </a:lnTo>
              <a:lnTo>
                <a:pt x="11651" y="7162"/>
              </a:lnTo>
              <a:lnTo>
                <a:pt x="11924" y="7751"/>
              </a:lnTo>
              <a:lnTo>
                <a:pt x="12288" y="8045"/>
              </a:lnTo>
              <a:lnTo>
                <a:pt x="12288" y="8633"/>
              </a:lnTo>
              <a:lnTo>
                <a:pt x="12470" y="9026"/>
              </a:lnTo>
              <a:lnTo>
                <a:pt x="12470" y="9320"/>
              </a:lnTo>
              <a:lnTo>
                <a:pt x="12288" y="9418"/>
              </a:lnTo>
              <a:lnTo>
                <a:pt x="11924" y="9909"/>
              </a:lnTo>
              <a:lnTo>
                <a:pt x="12106" y="11086"/>
              </a:lnTo>
              <a:lnTo>
                <a:pt x="12470" y="11282"/>
              </a:lnTo>
              <a:lnTo>
                <a:pt x="13289" y="10890"/>
              </a:lnTo>
              <a:lnTo>
                <a:pt x="13926" y="10890"/>
              </a:lnTo>
              <a:lnTo>
                <a:pt x="14928" y="10596"/>
              </a:lnTo>
              <a:lnTo>
                <a:pt x="15474" y="11282"/>
              </a:lnTo>
              <a:lnTo>
                <a:pt x="16293" y="11479"/>
              </a:lnTo>
              <a:close/>
            </a:path>
          </a:pathLst>
        </a:custGeom>
        <a:pattFill prst="smConfetti">
          <a:fgClr>
            <a:srgbClr val="000000"/>
          </a:fgClr>
          <a:bgClr>
            <a:srgbClr val="FFFFFF"/>
          </a:bgClr>
        </a:patt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5</xdr:col>
      <xdr:colOff>523240</xdr:colOff>
      <xdr:row>15</xdr:row>
      <xdr:rowOff>66675</xdr:rowOff>
    </xdr:from>
    <xdr:to>
      <xdr:col>8</xdr:col>
      <xdr:colOff>469900</xdr:colOff>
      <xdr:row>27</xdr:row>
      <xdr:rowOff>57150</xdr:rowOff>
    </xdr:to>
    <xdr:sp macro="" textlink="">
      <xdr:nvSpPr>
        <xdr:cNvPr id="12" name="d14212" descr="縦線 (破線)"/>
        <xdr:cNvSpPr>
          <a:spLocks/>
        </xdr:cNvSpPr>
      </xdr:nvSpPr>
      <xdr:spPr bwMode="auto">
        <a:xfrm>
          <a:off x="3571240" y="3600450"/>
          <a:ext cx="1775460" cy="18192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0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6384"/>
            <a:gd name="T160" fmla="*/ 0 h 16384"/>
            <a:gd name="T161" fmla="*/ 16384 w 16384"/>
            <a:gd name="T162" fmla="*/ 16384 h 16384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6384" h="16384">
              <a:moveTo>
                <a:pt x="13446" y="16298"/>
              </a:moveTo>
              <a:lnTo>
                <a:pt x="13267" y="15612"/>
              </a:lnTo>
              <a:lnTo>
                <a:pt x="12911" y="15269"/>
              </a:lnTo>
              <a:lnTo>
                <a:pt x="12822" y="14840"/>
              </a:lnTo>
              <a:lnTo>
                <a:pt x="12822" y="14411"/>
              </a:lnTo>
              <a:lnTo>
                <a:pt x="12822" y="13896"/>
              </a:lnTo>
              <a:lnTo>
                <a:pt x="12644" y="13725"/>
              </a:lnTo>
              <a:lnTo>
                <a:pt x="12466" y="13467"/>
              </a:lnTo>
              <a:lnTo>
                <a:pt x="12021" y="13382"/>
              </a:lnTo>
              <a:lnTo>
                <a:pt x="11576" y="12867"/>
              </a:lnTo>
              <a:lnTo>
                <a:pt x="11219" y="12695"/>
              </a:lnTo>
              <a:lnTo>
                <a:pt x="10863" y="12438"/>
              </a:lnTo>
              <a:lnTo>
                <a:pt x="10952" y="12181"/>
              </a:lnTo>
              <a:lnTo>
                <a:pt x="10774" y="12095"/>
              </a:lnTo>
              <a:lnTo>
                <a:pt x="10507" y="12181"/>
              </a:lnTo>
              <a:lnTo>
                <a:pt x="10151" y="12181"/>
              </a:lnTo>
              <a:lnTo>
                <a:pt x="10151" y="12438"/>
              </a:lnTo>
              <a:lnTo>
                <a:pt x="9350" y="12953"/>
              </a:lnTo>
              <a:lnTo>
                <a:pt x="9082" y="12695"/>
              </a:lnTo>
              <a:lnTo>
                <a:pt x="8548" y="12524"/>
              </a:lnTo>
              <a:lnTo>
                <a:pt x="8281" y="12352"/>
              </a:lnTo>
              <a:lnTo>
                <a:pt x="8014" y="11923"/>
              </a:lnTo>
              <a:lnTo>
                <a:pt x="8103" y="11323"/>
              </a:lnTo>
              <a:lnTo>
                <a:pt x="7302" y="11323"/>
              </a:lnTo>
              <a:lnTo>
                <a:pt x="6945" y="10980"/>
              </a:lnTo>
              <a:lnTo>
                <a:pt x="6678" y="10980"/>
              </a:lnTo>
              <a:lnTo>
                <a:pt x="6589" y="10723"/>
              </a:lnTo>
              <a:lnTo>
                <a:pt x="5521" y="10551"/>
              </a:lnTo>
              <a:lnTo>
                <a:pt x="5254" y="10294"/>
              </a:lnTo>
              <a:lnTo>
                <a:pt x="4185" y="10208"/>
              </a:lnTo>
              <a:lnTo>
                <a:pt x="4007" y="10036"/>
              </a:lnTo>
              <a:lnTo>
                <a:pt x="3740" y="10122"/>
              </a:lnTo>
              <a:lnTo>
                <a:pt x="3562" y="9865"/>
              </a:lnTo>
              <a:lnTo>
                <a:pt x="3206" y="9779"/>
              </a:lnTo>
              <a:lnTo>
                <a:pt x="2849" y="9607"/>
              </a:lnTo>
              <a:lnTo>
                <a:pt x="2404" y="9865"/>
              </a:lnTo>
              <a:lnTo>
                <a:pt x="1870" y="9779"/>
              </a:lnTo>
              <a:lnTo>
                <a:pt x="1603" y="9865"/>
              </a:lnTo>
              <a:lnTo>
                <a:pt x="1336" y="10208"/>
              </a:lnTo>
              <a:lnTo>
                <a:pt x="979" y="10551"/>
              </a:lnTo>
              <a:lnTo>
                <a:pt x="356" y="10637"/>
              </a:lnTo>
              <a:lnTo>
                <a:pt x="356" y="10465"/>
              </a:lnTo>
              <a:lnTo>
                <a:pt x="267" y="9950"/>
              </a:lnTo>
              <a:lnTo>
                <a:pt x="356" y="9693"/>
              </a:lnTo>
              <a:lnTo>
                <a:pt x="0" y="9350"/>
              </a:lnTo>
              <a:lnTo>
                <a:pt x="89" y="9093"/>
              </a:lnTo>
              <a:lnTo>
                <a:pt x="534" y="8921"/>
              </a:lnTo>
              <a:lnTo>
                <a:pt x="1069" y="8664"/>
              </a:lnTo>
              <a:lnTo>
                <a:pt x="1158" y="8406"/>
              </a:lnTo>
              <a:lnTo>
                <a:pt x="1336" y="8149"/>
              </a:lnTo>
              <a:lnTo>
                <a:pt x="1603" y="8149"/>
              </a:lnTo>
              <a:lnTo>
                <a:pt x="2048" y="7806"/>
              </a:lnTo>
              <a:lnTo>
                <a:pt x="2582" y="8235"/>
              </a:lnTo>
              <a:lnTo>
                <a:pt x="3117" y="8149"/>
              </a:lnTo>
              <a:lnTo>
                <a:pt x="3473" y="7978"/>
              </a:lnTo>
              <a:lnTo>
                <a:pt x="3651" y="8063"/>
              </a:lnTo>
              <a:lnTo>
                <a:pt x="4007" y="7978"/>
              </a:lnTo>
              <a:lnTo>
                <a:pt x="4452" y="7892"/>
              </a:lnTo>
              <a:lnTo>
                <a:pt x="4808" y="7978"/>
              </a:lnTo>
              <a:lnTo>
                <a:pt x="5343" y="7806"/>
              </a:lnTo>
              <a:lnTo>
                <a:pt x="5877" y="7806"/>
              </a:lnTo>
              <a:lnTo>
                <a:pt x="6233" y="8063"/>
              </a:lnTo>
              <a:lnTo>
                <a:pt x="6767" y="7806"/>
              </a:lnTo>
              <a:lnTo>
                <a:pt x="6856" y="7892"/>
              </a:lnTo>
              <a:lnTo>
                <a:pt x="7123" y="7892"/>
              </a:lnTo>
              <a:lnTo>
                <a:pt x="7302" y="7634"/>
              </a:lnTo>
              <a:lnTo>
                <a:pt x="7302" y="7034"/>
              </a:lnTo>
              <a:lnTo>
                <a:pt x="7569" y="6862"/>
              </a:lnTo>
              <a:lnTo>
                <a:pt x="7569" y="6519"/>
              </a:lnTo>
              <a:lnTo>
                <a:pt x="7569" y="6176"/>
              </a:lnTo>
              <a:lnTo>
                <a:pt x="7480" y="5747"/>
              </a:lnTo>
              <a:lnTo>
                <a:pt x="7213" y="5661"/>
              </a:lnTo>
              <a:lnTo>
                <a:pt x="6856" y="5490"/>
              </a:lnTo>
              <a:lnTo>
                <a:pt x="6678" y="5404"/>
              </a:lnTo>
              <a:lnTo>
                <a:pt x="6589" y="4975"/>
              </a:lnTo>
              <a:lnTo>
                <a:pt x="6500" y="4632"/>
              </a:lnTo>
              <a:lnTo>
                <a:pt x="6144" y="4546"/>
              </a:lnTo>
              <a:lnTo>
                <a:pt x="5966" y="4289"/>
              </a:lnTo>
              <a:lnTo>
                <a:pt x="5877" y="4032"/>
              </a:lnTo>
              <a:lnTo>
                <a:pt x="5877" y="3603"/>
              </a:lnTo>
              <a:lnTo>
                <a:pt x="5521" y="3260"/>
              </a:lnTo>
              <a:lnTo>
                <a:pt x="5432" y="2831"/>
              </a:lnTo>
              <a:lnTo>
                <a:pt x="5165" y="2488"/>
              </a:lnTo>
              <a:lnTo>
                <a:pt x="5165" y="2316"/>
              </a:lnTo>
              <a:lnTo>
                <a:pt x="5254" y="1801"/>
              </a:lnTo>
              <a:lnTo>
                <a:pt x="5521" y="1630"/>
              </a:lnTo>
              <a:lnTo>
                <a:pt x="5877" y="1801"/>
              </a:lnTo>
              <a:lnTo>
                <a:pt x="6678" y="1458"/>
              </a:lnTo>
              <a:lnTo>
                <a:pt x="7213" y="772"/>
              </a:lnTo>
              <a:lnTo>
                <a:pt x="7658" y="772"/>
              </a:lnTo>
              <a:lnTo>
                <a:pt x="7836" y="600"/>
              </a:lnTo>
              <a:lnTo>
                <a:pt x="8192" y="772"/>
              </a:lnTo>
              <a:lnTo>
                <a:pt x="8548" y="515"/>
              </a:lnTo>
              <a:lnTo>
                <a:pt x="9171" y="772"/>
              </a:lnTo>
              <a:lnTo>
                <a:pt x="9082" y="1201"/>
              </a:lnTo>
              <a:lnTo>
                <a:pt x="9439" y="1716"/>
              </a:lnTo>
              <a:lnTo>
                <a:pt x="9439" y="2316"/>
              </a:lnTo>
              <a:lnTo>
                <a:pt x="9973" y="2230"/>
              </a:lnTo>
              <a:lnTo>
                <a:pt x="10240" y="2488"/>
              </a:lnTo>
              <a:lnTo>
                <a:pt x="10863" y="2488"/>
              </a:lnTo>
              <a:lnTo>
                <a:pt x="11665" y="2745"/>
              </a:lnTo>
              <a:lnTo>
                <a:pt x="12110" y="3345"/>
              </a:lnTo>
              <a:lnTo>
                <a:pt x="12466" y="3517"/>
              </a:lnTo>
              <a:lnTo>
                <a:pt x="12644" y="3431"/>
              </a:lnTo>
              <a:lnTo>
                <a:pt x="12822" y="3260"/>
              </a:lnTo>
              <a:lnTo>
                <a:pt x="12733" y="2745"/>
              </a:lnTo>
              <a:lnTo>
                <a:pt x="12911" y="2573"/>
              </a:lnTo>
              <a:lnTo>
                <a:pt x="12822" y="2402"/>
              </a:lnTo>
              <a:lnTo>
                <a:pt x="13000" y="2316"/>
              </a:lnTo>
              <a:lnTo>
                <a:pt x="12911" y="2145"/>
              </a:lnTo>
              <a:lnTo>
                <a:pt x="13089" y="2145"/>
              </a:lnTo>
              <a:lnTo>
                <a:pt x="13089" y="1973"/>
              </a:lnTo>
              <a:lnTo>
                <a:pt x="13000" y="1544"/>
              </a:lnTo>
              <a:lnTo>
                <a:pt x="12911" y="1115"/>
              </a:lnTo>
              <a:lnTo>
                <a:pt x="13802" y="858"/>
              </a:lnTo>
              <a:lnTo>
                <a:pt x="13802" y="429"/>
              </a:lnTo>
              <a:lnTo>
                <a:pt x="13446" y="343"/>
              </a:lnTo>
              <a:lnTo>
                <a:pt x="13357" y="257"/>
              </a:lnTo>
              <a:lnTo>
                <a:pt x="13713" y="0"/>
              </a:lnTo>
              <a:lnTo>
                <a:pt x="13980" y="172"/>
              </a:lnTo>
              <a:lnTo>
                <a:pt x="14336" y="686"/>
              </a:lnTo>
              <a:lnTo>
                <a:pt x="14870" y="686"/>
              </a:lnTo>
              <a:lnTo>
                <a:pt x="15939" y="1287"/>
              </a:lnTo>
              <a:lnTo>
                <a:pt x="16028" y="1887"/>
              </a:lnTo>
              <a:lnTo>
                <a:pt x="15939" y="3431"/>
              </a:lnTo>
              <a:lnTo>
                <a:pt x="15761" y="4289"/>
              </a:lnTo>
              <a:lnTo>
                <a:pt x="15672" y="4718"/>
              </a:lnTo>
              <a:lnTo>
                <a:pt x="15761" y="5061"/>
              </a:lnTo>
              <a:lnTo>
                <a:pt x="15761" y="5490"/>
              </a:lnTo>
              <a:lnTo>
                <a:pt x="15939" y="5833"/>
              </a:lnTo>
              <a:lnTo>
                <a:pt x="16206" y="6262"/>
              </a:lnTo>
              <a:lnTo>
                <a:pt x="16295" y="6777"/>
              </a:lnTo>
              <a:lnTo>
                <a:pt x="16384" y="7120"/>
              </a:lnTo>
              <a:lnTo>
                <a:pt x="16384" y="7549"/>
              </a:lnTo>
              <a:lnTo>
                <a:pt x="16295" y="8235"/>
              </a:lnTo>
              <a:lnTo>
                <a:pt x="15850" y="8921"/>
              </a:lnTo>
              <a:lnTo>
                <a:pt x="15494" y="9436"/>
              </a:lnTo>
              <a:lnTo>
                <a:pt x="15315" y="9865"/>
              </a:lnTo>
              <a:lnTo>
                <a:pt x="15405" y="10379"/>
              </a:lnTo>
              <a:lnTo>
                <a:pt x="15494" y="10723"/>
              </a:lnTo>
              <a:lnTo>
                <a:pt x="15672" y="11066"/>
              </a:lnTo>
              <a:lnTo>
                <a:pt x="15672" y="11752"/>
              </a:lnTo>
              <a:lnTo>
                <a:pt x="15583" y="12438"/>
              </a:lnTo>
              <a:lnTo>
                <a:pt x="15405" y="13124"/>
              </a:lnTo>
              <a:lnTo>
                <a:pt x="15315" y="13639"/>
              </a:lnTo>
              <a:lnTo>
                <a:pt x="15226" y="14068"/>
              </a:lnTo>
              <a:lnTo>
                <a:pt x="15137" y="14754"/>
              </a:lnTo>
              <a:lnTo>
                <a:pt x="15226" y="15269"/>
              </a:lnTo>
              <a:lnTo>
                <a:pt x="15315" y="15612"/>
              </a:lnTo>
              <a:lnTo>
                <a:pt x="15494" y="15955"/>
              </a:lnTo>
              <a:lnTo>
                <a:pt x="15583" y="16384"/>
              </a:lnTo>
              <a:lnTo>
                <a:pt x="14692" y="16298"/>
              </a:lnTo>
              <a:lnTo>
                <a:pt x="14069" y="16384"/>
              </a:lnTo>
              <a:lnTo>
                <a:pt x="13980" y="16212"/>
              </a:lnTo>
              <a:lnTo>
                <a:pt x="13891" y="16127"/>
              </a:lnTo>
              <a:lnTo>
                <a:pt x="13891" y="15784"/>
              </a:lnTo>
              <a:lnTo>
                <a:pt x="13713" y="15612"/>
              </a:lnTo>
              <a:lnTo>
                <a:pt x="13802" y="15269"/>
              </a:lnTo>
              <a:lnTo>
                <a:pt x="13624" y="15269"/>
              </a:lnTo>
              <a:lnTo>
                <a:pt x="13535" y="16298"/>
              </a:lnTo>
              <a:lnTo>
                <a:pt x="13446" y="16298"/>
              </a:lnTo>
              <a:close/>
            </a:path>
          </a:pathLst>
        </a:custGeom>
        <a:pattFill prst="dashVert">
          <a:fgClr>
            <a:srgbClr val="000000"/>
          </a:fgClr>
          <a:bgClr>
            <a:srgbClr val="FFFFFF"/>
          </a:bgClr>
        </a:patt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9</xdr:col>
      <xdr:colOff>441325</xdr:colOff>
      <xdr:row>16</xdr:row>
      <xdr:rowOff>9525</xdr:rowOff>
    </xdr:from>
    <xdr:to>
      <xdr:col>10</xdr:col>
      <xdr:colOff>412750</xdr:colOff>
      <xdr:row>24</xdr:row>
      <xdr:rowOff>133350</xdr:rowOff>
    </xdr:to>
    <xdr:sp macro="" textlink="">
      <xdr:nvSpPr>
        <xdr:cNvPr id="13" name="d14213"/>
        <xdr:cNvSpPr>
          <a:spLocks/>
        </xdr:cNvSpPr>
      </xdr:nvSpPr>
      <xdr:spPr bwMode="auto">
        <a:xfrm>
          <a:off x="5927725" y="3695700"/>
          <a:ext cx="581025" cy="13430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w 16384"/>
            <a:gd name="T97" fmla="*/ 0 h 16384"/>
            <a:gd name="T98" fmla="*/ 16384 w 16384"/>
            <a:gd name="T99" fmla="*/ 16384 h 16384"/>
          </a:gdLst>
          <a:ahLst/>
          <a:cxnLst>
            <a:cxn ang="T64">
              <a:pos x="T0" y="T1"/>
            </a:cxn>
            <a:cxn ang="T65">
              <a:pos x="T2" y="T3"/>
            </a:cxn>
            <a:cxn ang="T66">
              <a:pos x="T4" y="T5"/>
            </a:cxn>
            <a:cxn ang="T67">
              <a:pos x="T6" y="T7"/>
            </a:cxn>
            <a:cxn ang="T68">
              <a:pos x="T8" y="T9"/>
            </a:cxn>
            <a:cxn ang="T69">
              <a:pos x="T10" y="T11"/>
            </a:cxn>
            <a:cxn ang="T70">
              <a:pos x="T12" y="T13"/>
            </a:cxn>
            <a:cxn ang="T71">
              <a:pos x="T14" y="T15"/>
            </a:cxn>
            <a:cxn ang="T72">
              <a:pos x="T16" y="T17"/>
            </a:cxn>
            <a:cxn ang="T73">
              <a:pos x="T18" y="T19"/>
            </a:cxn>
            <a:cxn ang="T74">
              <a:pos x="T20" y="T21"/>
            </a:cxn>
            <a:cxn ang="T75">
              <a:pos x="T22" y="T23"/>
            </a:cxn>
            <a:cxn ang="T76">
              <a:pos x="T24" y="T25"/>
            </a:cxn>
            <a:cxn ang="T77">
              <a:pos x="T26" y="T27"/>
            </a:cxn>
            <a:cxn ang="T78">
              <a:pos x="T28" y="T29"/>
            </a:cxn>
            <a:cxn ang="T79">
              <a:pos x="T30" y="T31"/>
            </a:cxn>
            <a:cxn ang="T80">
              <a:pos x="T32" y="T33"/>
            </a:cxn>
            <a:cxn ang="T81">
              <a:pos x="T34" y="T35"/>
            </a:cxn>
            <a:cxn ang="T82">
              <a:pos x="T36" y="T37"/>
            </a:cxn>
            <a:cxn ang="T83">
              <a:pos x="T38" y="T39"/>
            </a:cxn>
            <a:cxn ang="T84">
              <a:pos x="T40" y="T41"/>
            </a:cxn>
            <a:cxn ang="T85">
              <a:pos x="T42" y="T43"/>
            </a:cxn>
            <a:cxn ang="T86">
              <a:pos x="T44" y="T45"/>
            </a:cxn>
            <a:cxn ang="T87">
              <a:pos x="T46" y="T47"/>
            </a:cxn>
            <a:cxn ang="T88">
              <a:pos x="T48" y="T49"/>
            </a:cxn>
            <a:cxn ang="T89">
              <a:pos x="T50" y="T51"/>
            </a:cxn>
            <a:cxn ang="T90">
              <a:pos x="T52" y="T53"/>
            </a:cxn>
            <a:cxn ang="T91">
              <a:pos x="T54" y="T55"/>
            </a:cxn>
            <a:cxn ang="T92">
              <a:pos x="T56" y="T57"/>
            </a:cxn>
            <a:cxn ang="T93">
              <a:pos x="T58" y="T59"/>
            </a:cxn>
            <a:cxn ang="T94">
              <a:pos x="T60" y="T61"/>
            </a:cxn>
            <a:cxn ang="T95">
              <a:pos x="T62" y="T63"/>
            </a:cxn>
          </a:cxnLst>
          <a:rect l="T96" t="T97" r="T98" b="T99"/>
          <a:pathLst>
            <a:path w="16384" h="16384">
              <a:moveTo>
                <a:pt x="8863" y="0"/>
              </a:moveTo>
              <a:lnTo>
                <a:pt x="9132" y="116"/>
              </a:lnTo>
              <a:lnTo>
                <a:pt x="10206" y="0"/>
              </a:lnTo>
              <a:lnTo>
                <a:pt x="11281" y="349"/>
              </a:lnTo>
              <a:lnTo>
                <a:pt x="11818" y="581"/>
              </a:lnTo>
              <a:lnTo>
                <a:pt x="11818" y="1046"/>
              </a:lnTo>
              <a:lnTo>
                <a:pt x="11818" y="1394"/>
              </a:lnTo>
              <a:lnTo>
                <a:pt x="12355" y="1859"/>
              </a:lnTo>
              <a:lnTo>
                <a:pt x="12892" y="2208"/>
              </a:lnTo>
              <a:lnTo>
                <a:pt x="12892" y="2673"/>
              </a:lnTo>
              <a:lnTo>
                <a:pt x="12624" y="3137"/>
              </a:lnTo>
              <a:lnTo>
                <a:pt x="11818" y="3486"/>
              </a:lnTo>
              <a:lnTo>
                <a:pt x="11281" y="3835"/>
              </a:lnTo>
              <a:lnTo>
                <a:pt x="11818" y="4183"/>
              </a:lnTo>
              <a:lnTo>
                <a:pt x="12624" y="4299"/>
              </a:lnTo>
              <a:lnTo>
                <a:pt x="13698" y="5345"/>
              </a:lnTo>
              <a:lnTo>
                <a:pt x="13161" y="5926"/>
              </a:lnTo>
              <a:lnTo>
                <a:pt x="13430" y="6391"/>
              </a:lnTo>
              <a:lnTo>
                <a:pt x="13430" y="6972"/>
              </a:lnTo>
              <a:lnTo>
                <a:pt x="13430" y="7553"/>
              </a:lnTo>
              <a:lnTo>
                <a:pt x="14504" y="8482"/>
              </a:lnTo>
              <a:lnTo>
                <a:pt x="14504" y="8947"/>
              </a:lnTo>
              <a:lnTo>
                <a:pt x="13967" y="9528"/>
              </a:lnTo>
              <a:lnTo>
                <a:pt x="14504" y="10225"/>
              </a:lnTo>
              <a:lnTo>
                <a:pt x="15578" y="11271"/>
              </a:lnTo>
              <a:lnTo>
                <a:pt x="16384" y="12201"/>
              </a:lnTo>
              <a:lnTo>
                <a:pt x="15310" y="13363"/>
              </a:lnTo>
              <a:lnTo>
                <a:pt x="13967" y="14641"/>
              </a:lnTo>
              <a:lnTo>
                <a:pt x="14235" y="15106"/>
              </a:lnTo>
              <a:lnTo>
                <a:pt x="13698" y="16384"/>
              </a:lnTo>
              <a:lnTo>
                <a:pt x="11818" y="16035"/>
              </a:lnTo>
              <a:lnTo>
                <a:pt x="12087" y="14873"/>
              </a:lnTo>
              <a:lnTo>
                <a:pt x="11012" y="14757"/>
              </a:lnTo>
              <a:lnTo>
                <a:pt x="10475" y="16152"/>
              </a:lnTo>
              <a:lnTo>
                <a:pt x="9401" y="15919"/>
              </a:lnTo>
              <a:lnTo>
                <a:pt x="8058" y="15803"/>
              </a:lnTo>
              <a:lnTo>
                <a:pt x="6983" y="15687"/>
              </a:lnTo>
              <a:lnTo>
                <a:pt x="6178" y="15338"/>
              </a:lnTo>
              <a:lnTo>
                <a:pt x="6715" y="14409"/>
              </a:lnTo>
              <a:lnTo>
                <a:pt x="6715" y="13711"/>
              </a:lnTo>
              <a:lnTo>
                <a:pt x="6446" y="12782"/>
              </a:lnTo>
              <a:lnTo>
                <a:pt x="6715" y="12666"/>
              </a:lnTo>
              <a:lnTo>
                <a:pt x="7521" y="11968"/>
              </a:lnTo>
              <a:lnTo>
                <a:pt x="8326" y="11620"/>
              </a:lnTo>
              <a:lnTo>
                <a:pt x="8595" y="11039"/>
              </a:lnTo>
              <a:lnTo>
                <a:pt x="8058" y="10458"/>
              </a:lnTo>
              <a:lnTo>
                <a:pt x="7252" y="10109"/>
              </a:lnTo>
              <a:lnTo>
                <a:pt x="7252" y="8831"/>
              </a:lnTo>
              <a:lnTo>
                <a:pt x="2417" y="8831"/>
              </a:lnTo>
              <a:lnTo>
                <a:pt x="2417" y="8366"/>
              </a:lnTo>
              <a:lnTo>
                <a:pt x="2149" y="7785"/>
              </a:lnTo>
              <a:lnTo>
                <a:pt x="1343" y="7204"/>
              </a:lnTo>
              <a:lnTo>
                <a:pt x="2686" y="6507"/>
              </a:lnTo>
              <a:lnTo>
                <a:pt x="2417" y="5694"/>
              </a:lnTo>
              <a:lnTo>
                <a:pt x="806" y="3602"/>
              </a:lnTo>
              <a:lnTo>
                <a:pt x="269" y="2673"/>
              </a:lnTo>
              <a:lnTo>
                <a:pt x="0" y="2092"/>
              </a:lnTo>
              <a:lnTo>
                <a:pt x="537" y="1975"/>
              </a:lnTo>
              <a:lnTo>
                <a:pt x="1612" y="1975"/>
              </a:lnTo>
              <a:lnTo>
                <a:pt x="2954" y="1859"/>
              </a:lnTo>
              <a:lnTo>
                <a:pt x="4566" y="1511"/>
              </a:lnTo>
              <a:lnTo>
                <a:pt x="5372" y="930"/>
              </a:lnTo>
              <a:lnTo>
                <a:pt x="6178" y="581"/>
              </a:lnTo>
              <a:lnTo>
                <a:pt x="7252" y="349"/>
              </a:lnTo>
              <a:lnTo>
                <a:pt x="8863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603885</xdr:colOff>
      <xdr:row>22</xdr:row>
      <xdr:rowOff>69850</xdr:rowOff>
    </xdr:from>
    <xdr:to>
      <xdr:col>8</xdr:col>
      <xdr:colOff>222250</xdr:colOff>
      <xdr:row>29</xdr:row>
      <xdr:rowOff>79375</xdr:rowOff>
    </xdr:to>
    <xdr:sp macro="" textlink="">
      <xdr:nvSpPr>
        <xdr:cNvPr id="14" name="d14214" descr="紙ふぶき (小)"/>
        <xdr:cNvSpPr>
          <a:spLocks/>
        </xdr:cNvSpPr>
      </xdr:nvSpPr>
      <xdr:spPr bwMode="auto">
        <a:xfrm>
          <a:off x="3651885" y="4670425"/>
          <a:ext cx="1447165" cy="10763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0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6384"/>
            <a:gd name="T136" fmla="*/ 0 h 16384"/>
            <a:gd name="T137" fmla="*/ 16384 w 16384"/>
            <a:gd name="T138" fmla="*/ 16384 h 16384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6384" h="16384">
              <a:moveTo>
                <a:pt x="15849" y="11309"/>
              </a:moveTo>
              <a:lnTo>
                <a:pt x="16063" y="11744"/>
              </a:lnTo>
              <a:lnTo>
                <a:pt x="16384" y="12324"/>
              </a:lnTo>
              <a:lnTo>
                <a:pt x="16170" y="13629"/>
              </a:lnTo>
              <a:lnTo>
                <a:pt x="14992" y="14789"/>
              </a:lnTo>
              <a:lnTo>
                <a:pt x="15206" y="13774"/>
              </a:lnTo>
              <a:lnTo>
                <a:pt x="15206" y="12904"/>
              </a:lnTo>
              <a:lnTo>
                <a:pt x="14885" y="12759"/>
              </a:lnTo>
              <a:lnTo>
                <a:pt x="14564" y="14499"/>
              </a:lnTo>
              <a:lnTo>
                <a:pt x="14135" y="14354"/>
              </a:lnTo>
              <a:lnTo>
                <a:pt x="13600" y="13629"/>
              </a:lnTo>
              <a:lnTo>
                <a:pt x="13171" y="14209"/>
              </a:lnTo>
              <a:lnTo>
                <a:pt x="12636" y="14209"/>
              </a:lnTo>
              <a:lnTo>
                <a:pt x="12208" y="14354"/>
              </a:lnTo>
              <a:lnTo>
                <a:pt x="12208" y="14644"/>
              </a:lnTo>
              <a:lnTo>
                <a:pt x="11779" y="14209"/>
              </a:lnTo>
              <a:lnTo>
                <a:pt x="11565" y="13629"/>
              </a:lnTo>
              <a:lnTo>
                <a:pt x="11458" y="14499"/>
              </a:lnTo>
              <a:lnTo>
                <a:pt x="11565" y="15369"/>
              </a:lnTo>
              <a:lnTo>
                <a:pt x="11565" y="16384"/>
              </a:lnTo>
              <a:lnTo>
                <a:pt x="10923" y="15949"/>
              </a:lnTo>
              <a:lnTo>
                <a:pt x="10923" y="14934"/>
              </a:lnTo>
              <a:lnTo>
                <a:pt x="10601" y="14354"/>
              </a:lnTo>
              <a:lnTo>
                <a:pt x="10280" y="14064"/>
              </a:lnTo>
              <a:lnTo>
                <a:pt x="9638" y="14064"/>
              </a:lnTo>
              <a:lnTo>
                <a:pt x="9316" y="12614"/>
              </a:lnTo>
              <a:lnTo>
                <a:pt x="9102" y="13194"/>
              </a:lnTo>
              <a:lnTo>
                <a:pt x="9102" y="13774"/>
              </a:lnTo>
              <a:lnTo>
                <a:pt x="9102" y="14209"/>
              </a:lnTo>
              <a:lnTo>
                <a:pt x="8246" y="14064"/>
              </a:lnTo>
              <a:lnTo>
                <a:pt x="7817" y="14209"/>
              </a:lnTo>
              <a:lnTo>
                <a:pt x="6853" y="13919"/>
              </a:lnTo>
              <a:lnTo>
                <a:pt x="6211" y="12904"/>
              </a:lnTo>
              <a:lnTo>
                <a:pt x="5033" y="13339"/>
              </a:lnTo>
              <a:lnTo>
                <a:pt x="4283" y="13339"/>
              </a:lnTo>
              <a:lnTo>
                <a:pt x="3320" y="13919"/>
              </a:lnTo>
              <a:lnTo>
                <a:pt x="2891" y="13629"/>
              </a:lnTo>
              <a:lnTo>
                <a:pt x="2677" y="11889"/>
              </a:lnTo>
              <a:lnTo>
                <a:pt x="3105" y="11164"/>
              </a:lnTo>
              <a:lnTo>
                <a:pt x="3320" y="11019"/>
              </a:lnTo>
              <a:lnTo>
                <a:pt x="3320" y="10584"/>
              </a:lnTo>
              <a:lnTo>
                <a:pt x="3105" y="10004"/>
              </a:lnTo>
              <a:lnTo>
                <a:pt x="3105" y="9134"/>
              </a:lnTo>
              <a:lnTo>
                <a:pt x="2677" y="8699"/>
              </a:lnTo>
              <a:lnTo>
                <a:pt x="2356" y="7830"/>
              </a:lnTo>
              <a:lnTo>
                <a:pt x="1713" y="7395"/>
              </a:lnTo>
              <a:lnTo>
                <a:pt x="857" y="5220"/>
              </a:lnTo>
              <a:lnTo>
                <a:pt x="214" y="3335"/>
              </a:lnTo>
              <a:lnTo>
                <a:pt x="0" y="2610"/>
              </a:lnTo>
              <a:lnTo>
                <a:pt x="107" y="1740"/>
              </a:lnTo>
              <a:lnTo>
                <a:pt x="857" y="1595"/>
              </a:lnTo>
              <a:lnTo>
                <a:pt x="1285" y="1015"/>
              </a:lnTo>
              <a:lnTo>
                <a:pt x="1606" y="435"/>
              </a:lnTo>
              <a:lnTo>
                <a:pt x="1928" y="290"/>
              </a:lnTo>
              <a:lnTo>
                <a:pt x="2570" y="435"/>
              </a:lnTo>
              <a:lnTo>
                <a:pt x="3105" y="0"/>
              </a:lnTo>
              <a:lnTo>
                <a:pt x="3534" y="290"/>
              </a:lnTo>
              <a:lnTo>
                <a:pt x="3962" y="435"/>
              </a:lnTo>
              <a:lnTo>
                <a:pt x="4176" y="870"/>
              </a:lnTo>
              <a:lnTo>
                <a:pt x="4498" y="725"/>
              </a:lnTo>
              <a:lnTo>
                <a:pt x="4712" y="1015"/>
              </a:lnTo>
              <a:lnTo>
                <a:pt x="5997" y="1160"/>
              </a:lnTo>
              <a:lnTo>
                <a:pt x="6318" y="1595"/>
              </a:lnTo>
              <a:lnTo>
                <a:pt x="7603" y="1885"/>
              </a:lnTo>
              <a:lnTo>
                <a:pt x="7710" y="2320"/>
              </a:lnTo>
              <a:lnTo>
                <a:pt x="8031" y="2320"/>
              </a:lnTo>
              <a:lnTo>
                <a:pt x="8460" y="2900"/>
              </a:lnTo>
              <a:lnTo>
                <a:pt x="9423" y="2900"/>
              </a:lnTo>
              <a:lnTo>
                <a:pt x="9316" y="3915"/>
              </a:lnTo>
              <a:lnTo>
                <a:pt x="9638" y="4640"/>
              </a:lnTo>
              <a:lnTo>
                <a:pt x="9959" y="4930"/>
              </a:lnTo>
              <a:lnTo>
                <a:pt x="10601" y="5220"/>
              </a:lnTo>
              <a:lnTo>
                <a:pt x="10923" y="5655"/>
              </a:lnTo>
              <a:lnTo>
                <a:pt x="11886" y="4785"/>
              </a:lnTo>
              <a:lnTo>
                <a:pt x="11886" y="4350"/>
              </a:lnTo>
              <a:lnTo>
                <a:pt x="12315" y="4350"/>
              </a:lnTo>
              <a:lnTo>
                <a:pt x="12636" y="4205"/>
              </a:lnTo>
              <a:lnTo>
                <a:pt x="12850" y="4350"/>
              </a:lnTo>
              <a:lnTo>
                <a:pt x="12743" y="4785"/>
              </a:lnTo>
              <a:lnTo>
                <a:pt x="13171" y="5220"/>
              </a:lnTo>
              <a:lnTo>
                <a:pt x="13600" y="5510"/>
              </a:lnTo>
              <a:lnTo>
                <a:pt x="14135" y="6380"/>
              </a:lnTo>
              <a:lnTo>
                <a:pt x="14671" y="6525"/>
              </a:lnTo>
              <a:lnTo>
                <a:pt x="14885" y="6960"/>
              </a:lnTo>
              <a:lnTo>
                <a:pt x="15099" y="7250"/>
              </a:lnTo>
              <a:lnTo>
                <a:pt x="15099" y="8120"/>
              </a:lnTo>
              <a:lnTo>
                <a:pt x="15099" y="8844"/>
              </a:lnTo>
              <a:lnTo>
                <a:pt x="15206" y="9569"/>
              </a:lnTo>
              <a:lnTo>
                <a:pt x="15634" y="10149"/>
              </a:lnTo>
              <a:lnTo>
                <a:pt x="15849" y="11309"/>
              </a:lnTo>
              <a:close/>
            </a:path>
          </a:pathLst>
        </a:custGeom>
        <a:pattFill prst="smConfetti">
          <a:fgClr>
            <a:srgbClr val="000000"/>
          </a:fgClr>
          <a:bgClr>
            <a:srgbClr val="FFFFFF"/>
          </a:bgClr>
        </a:patt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349250</xdr:colOff>
      <xdr:row>19</xdr:row>
      <xdr:rowOff>142875</xdr:rowOff>
    </xdr:from>
    <xdr:to>
      <xdr:col>9</xdr:col>
      <xdr:colOff>511175</xdr:colOff>
      <xdr:row>26</xdr:row>
      <xdr:rowOff>133350</xdr:rowOff>
    </xdr:to>
    <xdr:sp macro="" textlink="">
      <xdr:nvSpPr>
        <xdr:cNvPr id="15" name="d14215" descr="格子 (小)"/>
        <xdr:cNvSpPr>
          <a:spLocks/>
        </xdr:cNvSpPr>
      </xdr:nvSpPr>
      <xdr:spPr bwMode="auto">
        <a:xfrm>
          <a:off x="5226050" y="4286250"/>
          <a:ext cx="771525" cy="10572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0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0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2147483646 w 16384"/>
            <a:gd name="T111" fmla="*/ 2147483646 h 16384"/>
            <a:gd name="T112" fmla="*/ 2147483646 w 16384"/>
            <a:gd name="T113" fmla="*/ 2147483646 h 16384"/>
            <a:gd name="T114" fmla="*/ 2147483646 w 16384"/>
            <a:gd name="T115" fmla="*/ 2147483646 h 16384"/>
            <a:gd name="T116" fmla="*/ 2147483646 w 16384"/>
            <a:gd name="T117" fmla="*/ 2147483646 h 16384"/>
            <a:gd name="T118" fmla="*/ 2147483646 w 16384"/>
            <a:gd name="T119" fmla="*/ 2147483646 h 16384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w 16384"/>
            <a:gd name="T181" fmla="*/ 0 h 16384"/>
            <a:gd name="T182" fmla="*/ 16384 w 16384"/>
            <a:gd name="T183" fmla="*/ 16384 h 16384"/>
          </a:gdLst>
          <a:ahLst/>
          <a:cxnLst>
            <a:cxn ang="T120">
              <a:pos x="T0" y="T1"/>
            </a:cxn>
            <a:cxn ang="T121">
              <a:pos x="T2" y="T3"/>
            </a:cxn>
            <a:cxn ang="T122">
              <a:pos x="T4" y="T5"/>
            </a:cxn>
            <a:cxn ang="T123">
              <a:pos x="T6" y="T7"/>
            </a:cxn>
            <a:cxn ang="T124">
              <a:pos x="T8" y="T9"/>
            </a:cxn>
            <a:cxn ang="T125">
              <a:pos x="T10" y="T11"/>
            </a:cxn>
            <a:cxn ang="T126">
              <a:pos x="T12" y="T13"/>
            </a:cxn>
            <a:cxn ang="T127">
              <a:pos x="T14" y="T15"/>
            </a:cxn>
            <a:cxn ang="T128">
              <a:pos x="T16" y="T17"/>
            </a:cxn>
            <a:cxn ang="T129">
              <a:pos x="T18" y="T19"/>
            </a:cxn>
            <a:cxn ang="T130">
              <a:pos x="T20" y="T21"/>
            </a:cxn>
            <a:cxn ang="T131">
              <a:pos x="T22" y="T23"/>
            </a:cxn>
            <a:cxn ang="T132">
              <a:pos x="T24" y="T25"/>
            </a:cxn>
            <a:cxn ang="T133">
              <a:pos x="T26" y="T27"/>
            </a:cxn>
            <a:cxn ang="T134">
              <a:pos x="T28" y="T29"/>
            </a:cxn>
            <a:cxn ang="T135">
              <a:pos x="T30" y="T31"/>
            </a:cxn>
            <a:cxn ang="T136">
              <a:pos x="T32" y="T33"/>
            </a:cxn>
            <a:cxn ang="T137">
              <a:pos x="T34" y="T35"/>
            </a:cxn>
            <a:cxn ang="T138">
              <a:pos x="T36" y="T37"/>
            </a:cxn>
            <a:cxn ang="T139">
              <a:pos x="T38" y="T39"/>
            </a:cxn>
            <a:cxn ang="T140">
              <a:pos x="T40" y="T41"/>
            </a:cxn>
            <a:cxn ang="T141">
              <a:pos x="T42" y="T43"/>
            </a:cxn>
            <a:cxn ang="T142">
              <a:pos x="T44" y="T45"/>
            </a:cxn>
            <a:cxn ang="T143">
              <a:pos x="T46" y="T47"/>
            </a:cxn>
            <a:cxn ang="T144">
              <a:pos x="T48" y="T49"/>
            </a:cxn>
            <a:cxn ang="T145">
              <a:pos x="T50" y="T51"/>
            </a:cxn>
            <a:cxn ang="T146">
              <a:pos x="T52" y="T53"/>
            </a:cxn>
            <a:cxn ang="T147">
              <a:pos x="T54" y="T55"/>
            </a:cxn>
            <a:cxn ang="T148">
              <a:pos x="T56" y="T57"/>
            </a:cxn>
            <a:cxn ang="T149">
              <a:pos x="T58" y="T59"/>
            </a:cxn>
            <a:cxn ang="T150">
              <a:pos x="T60" y="T61"/>
            </a:cxn>
            <a:cxn ang="T151">
              <a:pos x="T62" y="T63"/>
            </a:cxn>
            <a:cxn ang="T152">
              <a:pos x="T64" y="T65"/>
            </a:cxn>
            <a:cxn ang="T153">
              <a:pos x="T66" y="T67"/>
            </a:cxn>
            <a:cxn ang="T154">
              <a:pos x="T68" y="T69"/>
            </a:cxn>
            <a:cxn ang="T155">
              <a:pos x="T70" y="T71"/>
            </a:cxn>
            <a:cxn ang="T156">
              <a:pos x="T72" y="T73"/>
            </a:cxn>
            <a:cxn ang="T157">
              <a:pos x="T74" y="T75"/>
            </a:cxn>
            <a:cxn ang="T158">
              <a:pos x="T76" y="T77"/>
            </a:cxn>
            <a:cxn ang="T159">
              <a:pos x="T78" y="T79"/>
            </a:cxn>
            <a:cxn ang="T160">
              <a:pos x="T80" y="T81"/>
            </a:cxn>
            <a:cxn ang="T161">
              <a:pos x="T82" y="T83"/>
            </a:cxn>
            <a:cxn ang="T162">
              <a:pos x="T84" y="T85"/>
            </a:cxn>
            <a:cxn ang="T163">
              <a:pos x="T86" y="T87"/>
            </a:cxn>
            <a:cxn ang="T164">
              <a:pos x="T88" y="T89"/>
            </a:cxn>
            <a:cxn ang="T165">
              <a:pos x="T90" y="T91"/>
            </a:cxn>
            <a:cxn ang="T166">
              <a:pos x="T92" y="T93"/>
            </a:cxn>
            <a:cxn ang="T167">
              <a:pos x="T94" y="T95"/>
            </a:cxn>
            <a:cxn ang="T168">
              <a:pos x="T96" y="T97"/>
            </a:cxn>
            <a:cxn ang="T169">
              <a:pos x="T98" y="T99"/>
            </a:cxn>
            <a:cxn ang="T170">
              <a:pos x="T100" y="T101"/>
            </a:cxn>
            <a:cxn ang="T171">
              <a:pos x="T102" y="T103"/>
            </a:cxn>
            <a:cxn ang="T172">
              <a:pos x="T104" y="T105"/>
            </a:cxn>
            <a:cxn ang="T173">
              <a:pos x="T106" y="T107"/>
            </a:cxn>
            <a:cxn ang="T174">
              <a:pos x="T108" y="T109"/>
            </a:cxn>
            <a:cxn ang="T175">
              <a:pos x="T110" y="T111"/>
            </a:cxn>
            <a:cxn ang="T176">
              <a:pos x="T112" y="T113"/>
            </a:cxn>
            <a:cxn ang="T177">
              <a:pos x="T114" y="T115"/>
            </a:cxn>
            <a:cxn ang="T178">
              <a:pos x="T116" y="T117"/>
            </a:cxn>
            <a:cxn ang="T179">
              <a:pos x="T118" y="T119"/>
            </a:cxn>
          </a:cxnLst>
          <a:rect l="T180" t="T181" r="T182" b="T183"/>
          <a:pathLst>
            <a:path w="16384" h="16384">
              <a:moveTo>
                <a:pt x="9102" y="14908"/>
              </a:moveTo>
              <a:lnTo>
                <a:pt x="8698" y="15941"/>
              </a:lnTo>
              <a:lnTo>
                <a:pt x="8091" y="15941"/>
              </a:lnTo>
              <a:lnTo>
                <a:pt x="7484" y="16384"/>
              </a:lnTo>
              <a:lnTo>
                <a:pt x="6877" y="16236"/>
              </a:lnTo>
              <a:lnTo>
                <a:pt x="6270" y="16236"/>
              </a:lnTo>
              <a:lnTo>
                <a:pt x="5057" y="16236"/>
              </a:lnTo>
              <a:lnTo>
                <a:pt x="3843" y="16384"/>
              </a:lnTo>
              <a:lnTo>
                <a:pt x="3236" y="16236"/>
              </a:lnTo>
              <a:lnTo>
                <a:pt x="1416" y="16384"/>
              </a:lnTo>
              <a:lnTo>
                <a:pt x="405" y="16236"/>
              </a:lnTo>
              <a:lnTo>
                <a:pt x="202" y="15646"/>
              </a:lnTo>
              <a:lnTo>
                <a:pt x="0" y="14760"/>
              </a:lnTo>
              <a:lnTo>
                <a:pt x="202" y="13580"/>
              </a:lnTo>
              <a:lnTo>
                <a:pt x="405" y="12842"/>
              </a:lnTo>
              <a:lnTo>
                <a:pt x="607" y="11956"/>
              </a:lnTo>
              <a:lnTo>
                <a:pt x="1011" y="10775"/>
              </a:lnTo>
              <a:lnTo>
                <a:pt x="1214" y="9594"/>
              </a:lnTo>
              <a:lnTo>
                <a:pt x="1214" y="8413"/>
              </a:lnTo>
              <a:lnTo>
                <a:pt x="809" y="7823"/>
              </a:lnTo>
              <a:lnTo>
                <a:pt x="607" y="7233"/>
              </a:lnTo>
              <a:lnTo>
                <a:pt x="405" y="6347"/>
              </a:lnTo>
              <a:lnTo>
                <a:pt x="809" y="5609"/>
              </a:lnTo>
              <a:lnTo>
                <a:pt x="1618" y="4723"/>
              </a:lnTo>
              <a:lnTo>
                <a:pt x="2630" y="3542"/>
              </a:lnTo>
              <a:lnTo>
                <a:pt x="2832" y="2362"/>
              </a:lnTo>
              <a:lnTo>
                <a:pt x="2832" y="1624"/>
              </a:lnTo>
              <a:lnTo>
                <a:pt x="4450" y="1328"/>
              </a:lnTo>
              <a:lnTo>
                <a:pt x="5461" y="1181"/>
              </a:lnTo>
              <a:lnTo>
                <a:pt x="6068" y="1328"/>
              </a:lnTo>
              <a:lnTo>
                <a:pt x="6877" y="738"/>
              </a:lnTo>
              <a:lnTo>
                <a:pt x="8293" y="886"/>
              </a:lnTo>
              <a:lnTo>
                <a:pt x="9304" y="1033"/>
              </a:lnTo>
              <a:lnTo>
                <a:pt x="10316" y="1181"/>
              </a:lnTo>
              <a:lnTo>
                <a:pt x="10720" y="1624"/>
              </a:lnTo>
              <a:lnTo>
                <a:pt x="11529" y="1771"/>
              </a:lnTo>
              <a:lnTo>
                <a:pt x="12136" y="1624"/>
              </a:lnTo>
              <a:lnTo>
                <a:pt x="12541" y="1771"/>
              </a:lnTo>
              <a:lnTo>
                <a:pt x="14361" y="590"/>
              </a:lnTo>
              <a:lnTo>
                <a:pt x="15575" y="0"/>
              </a:lnTo>
              <a:lnTo>
                <a:pt x="16182" y="738"/>
              </a:lnTo>
              <a:lnTo>
                <a:pt x="16384" y="1476"/>
              </a:lnTo>
              <a:lnTo>
                <a:pt x="16384" y="2066"/>
              </a:lnTo>
              <a:lnTo>
                <a:pt x="12743" y="2362"/>
              </a:lnTo>
              <a:lnTo>
                <a:pt x="12541" y="1919"/>
              </a:lnTo>
              <a:lnTo>
                <a:pt x="11732" y="2214"/>
              </a:lnTo>
              <a:lnTo>
                <a:pt x="11529" y="2952"/>
              </a:lnTo>
              <a:lnTo>
                <a:pt x="10923" y="3542"/>
              </a:lnTo>
              <a:lnTo>
                <a:pt x="10114" y="4281"/>
              </a:lnTo>
              <a:lnTo>
                <a:pt x="9709" y="4428"/>
              </a:lnTo>
              <a:lnTo>
                <a:pt x="8900" y="5757"/>
              </a:lnTo>
              <a:lnTo>
                <a:pt x="8091" y="6052"/>
              </a:lnTo>
              <a:lnTo>
                <a:pt x="8091" y="6347"/>
              </a:lnTo>
              <a:lnTo>
                <a:pt x="8900" y="6790"/>
              </a:lnTo>
              <a:lnTo>
                <a:pt x="9102" y="7675"/>
              </a:lnTo>
              <a:lnTo>
                <a:pt x="9709" y="9299"/>
              </a:lnTo>
              <a:lnTo>
                <a:pt x="9709" y="10185"/>
              </a:lnTo>
              <a:lnTo>
                <a:pt x="9304" y="11661"/>
              </a:lnTo>
              <a:lnTo>
                <a:pt x="9102" y="12842"/>
              </a:lnTo>
              <a:lnTo>
                <a:pt x="9102" y="14908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8</xdr:col>
      <xdr:colOff>406400</xdr:colOff>
      <xdr:row>16</xdr:row>
      <xdr:rowOff>85725</xdr:rowOff>
    </xdr:from>
    <xdr:to>
      <xdr:col>9</xdr:col>
      <xdr:colOff>520700</xdr:colOff>
      <xdr:row>20</xdr:row>
      <xdr:rowOff>104775</xdr:rowOff>
    </xdr:to>
    <xdr:sp macro="" textlink="">
      <xdr:nvSpPr>
        <xdr:cNvPr id="16" name="d14216" descr="格子 (小)"/>
        <xdr:cNvSpPr>
          <a:spLocks/>
        </xdr:cNvSpPr>
      </xdr:nvSpPr>
      <xdr:spPr bwMode="auto">
        <a:xfrm>
          <a:off x="5283200" y="3771900"/>
          <a:ext cx="723900" cy="6286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0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0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w 16384"/>
            <a:gd name="T124" fmla="*/ 0 h 16384"/>
            <a:gd name="T125" fmla="*/ 16384 w 16384"/>
            <a:gd name="T126" fmla="*/ 16384 h 16384"/>
          </a:gdLst>
          <a:ahLst/>
          <a:cxnLst>
            <a:cxn ang="T82">
              <a:pos x="T0" y="T1"/>
            </a:cxn>
            <a:cxn ang="T83">
              <a:pos x="T2" y="T3"/>
            </a:cxn>
            <a:cxn ang="T84">
              <a:pos x="T4" y="T5"/>
            </a:cxn>
            <a:cxn ang="T85">
              <a:pos x="T6" y="T7"/>
            </a:cxn>
            <a:cxn ang="T86">
              <a:pos x="T8" y="T9"/>
            </a:cxn>
            <a:cxn ang="T87">
              <a:pos x="T10" y="T11"/>
            </a:cxn>
            <a:cxn ang="T88">
              <a:pos x="T12" y="T13"/>
            </a:cxn>
            <a:cxn ang="T89">
              <a:pos x="T14" y="T15"/>
            </a:cxn>
            <a:cxn ang="T90">
              <a:pos x="T16" y="T17"/>
            </a:cxn>
            <a:cxn ang="T91">
              <a:pos x="T18" y="T19"/>
            </a:cxn>
            <a:cxn ang="T92">
              <a:pos x="T20" y="T21"/>
            </a:cxn>
            <a:cxn ang="T93">
              <a:pos x="T22" y="T23"/>
            </a:cxn>
            <a:cxn ang="T94">
              <a:pos x="T24" y="T25"/>
            </a:cxn>
            <a:cxn ang="T95">
              <a:pos x="T26" y="T27"/>
            </a:cxn>
            <a:cxn ang="T96">
              <a:pos x="T28" y="T29"/>
            </a:cxn>
            <a:cxn ang="T97">
              <a:pos x="T30" y="T31"/>
            </a:cxn>
            <a:cxn ang="T98">
              <a:pos x="T32" y="T33"/>
            </a:cxn>
            <a:cxn ang="T99">
              <a:pos x="T34" y="T35"/>
            </a:cxn>
            <a:cxn ang="T100">
              <a:pos x="T36" y="T37"/>
            </a:cxn>
            <a:cxn ang="T101">
              <a:pos x="T38" y="T39"/>
            </a:cxn>
            <a:cxn ang="T102">
              <a:pos x="T40" y="T41"/>
            </a:cxn>
            <a:cxn ang="T103">
              <a:pos x="T42" y="T43"/>
            </a:cxn>
            <a:cxn ang="T104">
              <a:pos x="T44" y="T45"/>
            </a:cxn>
            <a:cxn ang="T105">
              <a:pos x="T46" y="T47"/>
            </a:cxn>
            <a:cxn ang="T106">
              <a:pos x="T48" y="T49"/>
            </a:cxn>
            <a:cxn ang="T107">
              <a:pos x="T50" y="T51"/>
            </a:cxn>
            <a:cxn ang="T108">
              <a:pos x="T52" y="T53"/>
            </a:cxn>
            <a:cxn ang="T109">
              <a:pos x="T54" y="T55"/>
            </a:cxn>
            <a:cxn ang="T110">
              <a:pos x="T56" y="T57"/>
            </a:cxn>
            <a:cxn ang="T111">
              <a:pos x="T58" y="T59"/>
            </a:cxn>
            <a:cxn ang="T112">
              <a:pos x="T60" y="T61"/>
            </a:cxn>
            <a:cxn ang="T113">
              <a:pos x="T62" y="T63"/>
            </a:cxn>
            <a:cxn ang="T114">
              <a:pos x="T64" y="T65"/>
            </a:cxn>
            <a:cxn ang="T115">
              <a:pos x="T66" y="T67"/>
            </a:cxn>
            <a:cxn ang="T116">
              <a:pos x="T68" y="T69"/>
            </a:cxn>
            <a:cxn ang="T117">
              <a:pos x="T70" y="T71"/>
            </a:cxn>
            <a:cxn ang="T118">
              <a:pos x="T72" y="T73"/>
            </a:cxn>
            <a:cxn ang="T119">
              <a:pos x="T74" y="T75"/>
            </a:cxn>
            <a:cxn ang="T120">
              <a:pos x="T76" y="T77"/>
            </a:cxn>
            <a:cxn ang="T121">
              <a:pos x="T78" y="T79"/>
            </a:cxn>
            <a:cxn ang="T122">
              <a:pos x="T80" y="T81"/>
            </a:cxn>
          </a:cxnLst>
          <a:rect l="T123" t="T124" r="T125" b="T126"/>
          <a:pathLst>
            <a:path w="16384" h="16384">
              <a:moveTo>
                <a:pt x="14228" y="2482"/>
              </a:moveTo>
              <a:lnTo>
                <a:pt x="14444" y="3724"/>
              </a:lnTo>
              <a:lnTo>
                <a:pt x="14875" y="5710"/>
              </a:lnTo>
              <a:lnTo>
                <a:pt x="16168" y="10178"/>
              </a:lnTo>
              <a:lnTo>
                <a:pt x="16384" y="11916"/>
              </a:lnTo>
              <a:lnTo>
                <a:pt x="15306" y="13405"/>
              </a:lnTo>
              <a:lnTo>
                <a:pt x="14013" y="14398"/>
              </a:lnTo>
              <a:lnTo>
                <a:pt x="12072" y="16384"/>
              </a:lnTo>
              <a:lnTo>
                <a:pt x="11641" y="16136"/>
              </a:lnTo>
              <a:lnTo>
                <a:pt x="10995" y="16384"/>
              </a:lnTo>
              <a:lnTo>
                <a:pt x="10132" y="16136"/>
              </a:lnTo>
              <a:lnTo>
                <a:pt x="9701" y="15391"/>
              </a:lnTo>
              <a:lnTo>
                <a:pt x="8623" y="15143"/>
              </a:lnTo>
              <a:lnTo>
                <a:pt x="7545" y="14895"/>
              </a:lnTo>
              <a:lnTo>
                <a:pt x="6036" y="14646"/>
              </a:lnTo>
              <a:lnTo>
                <a:pt x="5174" y="15639"/>
              </a:lnTo>
              <a:lnTo>
                <a:pt x="4527" y="15391"/>
              </a:lnTo>
              <a:lnTo>
                <a:pt x="3449" y="15639"/>
              </a:lnTo>
              <a:lnTo>
                <a:pt x="1725" y="16136"/>
              </a:lnTo>
              <a:lnTo>
                <a:pt x="1509" y="15143"/>
              </a:lnTo>
              <a:lnTo>
                <a:pt x="1293" y="13653"/>
              </a:lnTo>
              <a:lnTo>
                <a:pt x="647" y="12412"/>
              </a:lnTo>
              <a:lnTo>
                <a:pt x="216" y="11419"/>
              </a:lnTo>
              <a:lnTo>
                <a:pt x="216" y="10178"/>
              </a:lnTo>
              <a:lnTo>
                <a:pt x="0" y="9185"/>
              </a:lnTo>
              <a:lnTo>
                <a:pt x="216" y="7944"/>
              </a:lnTo>
              <a:lnTo>
                <a:pt x="647" y="7944"/>
              </a:lnTo>
              <a:lnTo>
                <a:pt x="1725" y="7944"/>
              </a:lnTo>
              <a:lnTo>
                <a:pt x="3449" y="8192"/>
              </a:lnTo>
              <a:lnTo>
                <a:pt x="4527" y="7199"/>
              </a:lnTo>
              <a:lnTo>
                <a:pt x="5174" y="5958"/>
              </a:lnTo>
              <a:lnTo>
                <a:pt x="6467" y="5710"/>
              </a:lnTo>
              <a:lnTo>
                <a:pt x="7976" y="5461"/>
              </a:lnTo>
              <a:lnTo>
                <a:pt x="8623" y="4220"/>
              </a:lnTo>
              <a:lnTo>
                <a:pt x="9917" y="2482"/>
              </a:lnTo>
              <a:lnTo>
                <a:pt x="11210" y="745"/>
              </a:lnTo>
              <a:lnTo>
                <a:pt x="12072" y="0"/>
              </a:lnTo>
              <a:lnTo>
                <a:pt x="13150" y="248"/>
              </a:lnTo>
              <a:lnTo>
                <a:pt x="14013" y="993"/>
              </a:lnTo>
              <a:lnTo>
                <a:pt x="14013" y="2234"/>
              </a:lnTo>
              <a:lnTo>
                <a:pt x="14228" y="2482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438150</xdr:colOff>
      <xdr:row>31</xdr:row>
      <xdr:rowOff>9525</xdr:rowOff>
    </xdr:from>
    <xdr:to>
      <xdr:col>4</xdr:col>
      <xdr:colOff>104775</xdr:colOff>
      <xdr:row>38</xdr:row>
      <xdr:rowOff>28575</xdr:rowOff>
    </xdr:to>
    <xdr:sp macro="" textlink="">
      <xdr:nvSpPr>
        <xdr:cNvPr id="17" name="d14217"/>
        <xdr:cNvSpPr>
          <a:spLocks/>
        </xdr:cNvSpPr>
      </xdr:nvSpPr>
      <xdr:spPr bwMode="auto">
        <a:xfrm>
          <a:off x="1047750" y="5981700"/>
          <a:ext cx="1495425" cy="10858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0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0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16384"/>
            <a:gd name="T154" fmla="*/ 0 h 16384"/>
            <a:gd name="T155" fmla="*/ 16384 w 16384"/>
            <a:gd name="T156" fmla="*/ 16384 h 16384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16384" h="16384">
              <a:moveTo>
                <a:pt x="16069" y="7486"/>
              </a:moveTo>
              <a:lnTo>
                <a:pt x="16279" y="8051"/>
              </a:lnTo>
              <a:lnTo>
                <a:pt x="16384" y="8333"/>
              </a:lnTo>
              <a:lnTo>
                <a:pt x="16069" y="8757"/>
              </a:lnTo>
              <a:lnTo>
                <a:pt x="15964" y="9181"/>
              </a:lnTo>
              <a:lnTo>
                <a:pt x="16069" y="9604"/>
              </a:lnTo>
              <a:lnTo>
                <a:pt x="16174" y="10311"/>
              </a:lnTo>
              <a:lnTo>
                <a:pt x="16174" y="10452"/>
              </a:lnTo>
              <a:lnTo>
                <a:pt x="16384" y="11723"/>
              </a:lnTo>
              <a:lnTo>
                <a:pt x="16069" y="11864"/>
              </a:lnTo>
              <a:lnTo>
                <a:pt x="16174" y="12288"/>
              </a:lnTo>
              <a:lnTo>
                <a:pt x="16069" y="12712"/>
              </a:lnTo>
              <a:lnTo>
                <a:pt x="15859" y="13277"/>
              </a:lnTo>
              <a:lnTo>
                <a:pt x="15439" y="13418"/>
              </a:lnTo>
              <a:lnTo>
                <a:pt x="14914" y="13277"/>
              </a:lnTo>
              <a:lnTo>
                <a:pt x="14599" y="13418"/>
              </a:lnTo>
              <a:lnTo>
                <a:pt x="14599" y="13842"/>
              </a:lnTo>
              <a:lnTo>
                <a:pt x="14704" y="14548"/>
              </a:lnTo>
              <a:lnTo>
                <a:pt x="14073" y="14830"/>
              </a:lnTo>
              <a:lnTo>
                <a:pt x="13758" y="14830"/>
              </a:lnTo>
              <a:lnTo>
                <a:pt x="13023" y="14972"/>
              </a:lnTo>
              <a:lnTo>
                <a:pt x="10923" y="15113"/>
              </a:lnTo>
              <a:lnTo>
                <a:pt x="10713" y="15537"/>
              </a:lnTo>
              <a:lnTo>
                <a:pt x="9872" y="15678"/>
              </a:lnTo>
              <a:lnTo>
                <a:pt x="9137" y="16102"/>
              </a:lnTo>
              <a:lnTo>
                <a:pt x="8717" y="16243"/>
              </a:lnTo>
              <a:lnTo>
                <a:pt x="7877" y="16102"/>
              </a:lnTo>
              <a:lnTo>
                <a:pt x="7142" y="16384"/>
              </a:lnTo>
              <a:lnTo>
                <a:pt x="5881" y="14972"/>
              </a:lnTo>
              <a:lnTo>
                <a:pt x="5881" y="14407"/>
              </a:lnTo>
              <a:lnTo>
                <a:pt x="5461" y="14265"/>
              </a:lnTo>
              <a:lnTo>
                <a:pt x="4936" y="14548"/>
              </a:lnTo>
              <a:lnTo>
                <a:pt x="4726" y="14830"/>
              </a:lnTo>
              <a:lnTo>
                <a:pt x="4306" y="14972"/>
              </a:lnTo>
              <a:lnTo>
                <a:pt x="4096" y="15254"/>
              </a:lnTo>
              <a:lnTo>
                <a:pt x="3676" y="15537"/>
              </a:lnTo>
              <a:lnTo>
                <a:pt x="3361" y="15678"/>
              </a:lnTo>
              <a:lnTo>
                <a:pt x="3046" y="15395"/>
              </a:lnTo>
              <a:lnTo>
                <a:pt x="2836" y="15113"/>
              </a:lnTo>
              <a:lnTo>
                <a:pt x="2311" y="14689"/>
              </a:lnTo>
              <a:lnTo>
                <a:pt x="1890" y="14689"/>
              </a:lnTo>
              <a:lnTo>
                <a:pt x="1575" y="14830"/>
              </a:lnTo>
              <a:lnTo>
                <a:pt x="1575" y="14548"/>
              </a:lnTo>
              <a:lnTo>
                <a:pt x="1470" y="14265"/>
              </a:lnTo>
              <a:lnTo>
                <a:pt x="1050" y="14265"/>
              </a:lnTo>
              <a:lnTo>
                <a:pt x="840" y="13983"/>
              </a:lnTo>
              <a:lnTo>
                <a:pt x="840" y="13700"/>
              </a:lnTo>
              <a:lnTo>
                <a:pt x="525" y="13135"/>
              </a:lnTo>
              <a:lnTo>
                <a:pt x="0" y="12570"/>
              </a:lnTo>
              <a:lnTo>
                <a:pt x="0" y="12288"/>
              </a:lnTo>
              <a:lnTo>
                <a:pt x="210" y="11582"/>
              </a:lnTo>
              <a:lnTo>
                <a:pt x="210" y="10593"/>
              </a:lnTo>
              <a:lnTo>
                <a:pt x="420" y="10169"/>
              </a:lnTo>
              <a:lnTo>
                <a:pt x="525" y="9604"/>
              </a:lnTo>
              <a:lnTo>
                <a:pt x="630" y="8898"/>
              </a:lnTo>
              <a:lnTo>
                <a:pt x="840" y="8333"/>
              </a:lnTo>
              <a:lnTo>
                <a:pt x="735" y="7768"/>
              </a:lnTo>
              <a:lnTo>
                <a:pt x="1050" y="7203"/>
              </a:lnTo>
              <a:lnTo>
                <a:pt x="1260" y="6638"/>
              </a:lnTo>
              <a:lnTo>
                <a:pt x="1575" y="5932"/>
              </a:lnTo>
              <a:lnTo>
                <a:pt x="1785" y="5226"/>
              </a:lnTo>
              <a:lnTo>
                <a:pt x="1785" y="4378"/>
              </a:lnTo>
              <a:lnTo>
                <a:pt x="2101" y="3955"/>
              </a:lnTo>
              <a:lnTo>
                <a:pt x="2626" y="4096"/>
              </a:lnTo>
              <a:lnTo>
                <a:pt x="3046" y="4096"/>
              </a:lnTo>
              <a:lnTo>
                <a:pt x="3466" y="3955"/>
              </a:lnTo>
              <a:lnTo>
                <a:pt x="3361" y="3107"/>
              </a:lnTo>
              <a:lnTo>
                <a:pt x="3571" y="2684"/>
              </a:lnTo>
              <a:lnTo>
                <a:pt x="4096" y="2260"/>
              </a:lnTo>
              <a:lnTo>
                <a:pt x="4411" y="1554"/>
              </a:lnTo>
              <a:lnTo>
                <a:pt x="4831" y="1130"/>
              </a:lnTo>
              <a:lnTo>
                <a:pt x="5566" y="1130"/>
              </a:lnTo>
              <a:lnTo>
                <a:pt x="5776" y="989"/>
              </a:lnTo>
              <a:lnTo>
                <a:pt x="6091" y="282"/>
              </a:lnTo>
              <a:lnTo>
                <a:pt x="6512" y="141"/>
              </a:lnTo>
              <a:lnTo>
                <a:pt x="7142" y="141"/>
              </a:lnTo>
              <a:lnTo>
                <a:pt x="7352" y="424"/>
              </a:lnTo>
              <a:lnTo>
                <a:pt x="7877" y="847"/>
              </a:lnTo>
              <a:lnTo>
                <a:pt x="8717" y="1130"/>
              </a:lnTo>
              <a:lnTo>
                <a:pt x="9347" y="847"/>
              </a:lnTo>
              <a:lnTo>
                <a:pt x="9767" y="282"/>
              </a:lnTo>
              <a:lnTo>
                <a:pt x="10293" y="565"/>
              </a:lnTo>
              <a:lnTo>
                <a:pt x="10818" y="424"/>
              </a:lnTo>
              <a:lnTo>
                <a:pt x="11238" y="565"/>
              </a:lnTo>
              <a:lnTo>
                <a:pt x="11763" y="989"/>
              </a:lnTo>
              <a:lnTo>
                <a:pt x="12393" y="424"/>
              </a:lnTo>
              <a:lnTo>
                <a:pt x="12813" y="141"/>
              </a:lnTo>
              <a:lnTo>
                <a:pt x="13443" y="0"/>
              </a:lnTo>
              <a:lnTo>
                <a:pt x="13443" y="424"/>
              </a:lnTo>
              <a:lnTo>
                <a:pt x="13338" y="847"/>
              </a:lnTo>
              <a:lnTo>
                <a:pt x="13023" y="1412"/>
              </a:lnTo>
              <a:lnTo>
                <a:pt x="13338" y="2119"/>
              </a:lnTo>
              <a:lnTo>
                <a:pt x="13653" y="2401"/>
              </a:lnTo>
              <a:lnTo>
                <a:pt x="14073" y="2825"/>
              </a:lnTo>
              <a:lnTo>
                <a:pt x="14178" y="3390"/>
              </a:lnTo>
              <a:lnTo>
                <a:pt x="14283" y="4378"/>
              </a:lnTo>
              <a:lnTo>
                <a:pt x="14599" y="5367"/>
              </a:lnTo>
              <a:lnTo>
                <a:pt x="14809" y="6356"/>
              </a:lnTo>
              <a:lnTo>
                <a:pt x="14914" y="6638"/>
              </a:lnTo>
              <a:lnTo>
                <a:pt x="15334" y="6780"/>
              </a:lnTo>
              <a:lnTo>
                <a:pt x="15649" y="6921"/>
              </a:lnTo>
              <a:lnTo>
                <a:pt x="15754" y="7486"/>
              </a:lnTo>
              <a:lnTo>
                <a:pt x="16069" y="7486"/>
              </a:lnTo>
              <a:close/>
            </a:path>
          </a:pathLst>
        </a:custGeom>
        <a:solidFill>
          <a:srgbClr val="F7F4EE"/>
        </a:solidFill>
        <a:ln w="3810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9</xdr:col>
      <xdr:colOff>133350</xdr:colOff>
      <xdr:row>20</xdr:row>
      <xdr:rowOff>101600</xdr:rowOff>
    </xdr:from>
    <xdr:to>
      <xdr:col>10</xdr:col>
      <xdr:colOff>142875</xdr:colOff>
      <xdr:row>26</xdr:row>
      <xdr:rowOff>34925</xdr:rowOff>
    </xdr:to>
    <xdr:sp macro="" textlink="">
      <xdr:nvSpPr>
        <xdr:cNvPr id="18" name="d14218" descr="格子 (小)"/>
        <xdr:cNvSpPr>
          <a:spLocks/>
        </xdr:cNvSpPr>
      </xdr:nvSpPr>
      <xdr:spPr bwMode="auto">
        <a:xfrm>
          <a:off x="5619750" y="4397375"/>
          <a:ext cx="619125" cy="8477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0 w 16384"/>
            <a:gd name="T15" fmla="*/ 2147483646 h 16384"/>
            <a:gd name="T16" fmla="*/ 0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0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w 16384"/>
            <a:gd name="T133" fmla="*/ 0 h 16384"/>
            <a:gd name="T134" fmla="*/ 16384 w 16384"/>
            <a:gd name="T135" fmla="*/ 16384 h 16384"/>
          </a:gdLst>
          <a:ahLst/>
          <a:cxnLst>
            <a:cxn ang="T88">
              <a:pos x="T0" y="T1"/>
            </a:cxn>
            <a:cxn ang="T89">
              <a:pos x="T2" y="T3"/>
            </a:cxn>
            <a:cxn ang="T90">
              <a:pos x="T4" y="T5"/>
            </a:cxn>
            <a:cxn ang="T91">
              <a:pos x="T6" y="T7"/>
            </a:cxn>
            <a:cxn ang="T92">
              <a:pos x="T8" y="T9"/>
            </a:cxn>
            <a:cxn ang="T93">
              <a:pos x="T10" y="T11"/>
            </a:cxn>
            <a:cxn ang="T94">
              <a:pos x="T12" y="T13"/>
            </a:cxn>
            <a:cxn ang="T95">
              <a:pos x="T14" y="T15"/>
            </a:cxn>
            <a:cxn ang="T96">
              <a:pos x="T16" y="T17"/>
            </a:cxn>
            <a:cxn ang="T97">
              <a:pos x="T18" y="T19"/>
            </a:cxn>
            <a:cxn ang="T98">
              <a:pos x="T20" y="T21"/>
            </a:cxn>
            <a:cxn ang="T99">
              <a:pos x="T22" y="T23"/>
            </a:cxn>
            <a:cxn ang="T100">
              <a:pos x="T24" y="T25"/>
            </a:cxn>
            <a:cxn ang="T101">
              <a:pos x="T26" y="T27"/>
            </a:cxn>
            <a:cxn ang="T102">
              <a:pos x="T28" y="T29"/>
            </a:cxn>
            <a:cxn ang="T103">
              <a:pos x="T30" y="T31"/>
            </a:cxn>
            <a:cxn ang="T104">
              <a:pos x="T32" y="T33"/>
            </a:cxn>
            <a:cxn ang="T105">
              <a:pos x="T34" y="T35"/>
            </a:cxn>
            <a:cxn ang="T106">
              <a:pos x="T36" y="T37"/>
            </a:cxn>
            <a:cxn ang="T107">
              <a:pos x="T38" y="T39"/>
            </a:cxn>
            <a:cxn ang="T108">
              <a:pos x="T40" y="T41"/>
            </a:cxn>
            <a:cxn ang="T109">
              <a:pos x="T42" y="T43"/>
            </a:cxn>
            <a:cxn ang="T110">
              <a:pos x="T44" y="T45"/>
            </a:cxn>
            <a:cxn ang="T111">
              <a:pos x="T46" y="T47"/>
            </a:cxn>
            <a:cxn ang="T112">
              <a:pos x="T48" y="T49"/>
            </a:cxn>
            <a:cxn ang="T113">
              <a:pos x="T50" y="T51"/>
            </a:cxn>
            <a:cxn ang="T114">
              <a:pos x="T52" y="T53"/>
            </a:cxn>
            <a:cxn ang="T115">
              <a:pos x="T54" y="T55"/>
            </a:cxn>
            <a:cxn ang="T116">
              <a:pos x="T56" y="T57"/>
            </a:cxn>
            <a:cxn ang="T117">
              <a:pos x="T58" y="T59"/>
            </a:cxn>
            <a:cxn ang="T118">
              <a:pos x="T60" y="T61"/>
            </a:cxn>
            <a:cxn ang="T119">
              <a:pos x="T62" y="T63"/>
            </a:cxn>
            <a:cxn ang="T120">
              <a:pos x="T64" y="T65"/>
            </a:cxn>
            <a:cxn ang="T121">
              <a:pos x="T66" y="T67"/>
            </a:cxn>
            <a:cxn ang="T122">
              <a:pos x="T68" y="T69"/>
            </a:cxn>
            <a:cxn ang="T123">
              <a:pos x="T70" y="T71"/>
            </a:cxn>
            <a:cxn ang="T124">
              <a:pos x="T72" y="T73"/>
            </a:cxn>
            <a:cxn ang="T125">
              <a:pos x="T74" y="T75"/>
            </a:cxn>
            <a:cxn ang="T126">
              <a:pos x="T76" y="T77"/>
            </a:cxn>
            <a:cxn ang="T127">
              <a:pos x="T78" y="T79"/>
            </a:cxn>
            <a:cxn ang="T128">
              <a:pos x="T80" y="T81"/>
            </a:cxn>
            <a:cxn ang="T129">
              <a:pos x="T82" y="T83"/>
            </a:cxn>
            <a:cxn ang="T130">
              <a:pos x="T84" y="T85"/>
            </a:cxn>
            <a:cxn ang="T131">
              <a:pos x="T86" y="T87"/>
            </a:cxn>
          </a:cxnLst>
          <a:rect l="T132" t="T133" r="T134" b="T135"/>
          <a:pathLst>
            <a:path w="16384" h="16384">
              <a:moveTo>
                <a:pt x="1260" y="16200"/>
              </a:moveTo>
              <a:lnTo>
                <a:pt x="1260" y="13623"/>
              </a:lnTo>
              <a:lnTo>
                <a:pt x="1512" y="12150"/>
              </a:lnTo>
              <a:lnTo>
                <a:pt x="2016" y="10309"/>
              </a:lnTo>
              <a:lnTo>
                <a:pt x="2016" y="9204"/>
              </a:lnTo>
              <a:lnTo>
                <a:pt x="1260" y="7180"/>
              </a:lnTo>
              <a:lnTo>
                <a:pt x="1008" y="6075"/>
              </a:lnTo>
              <a:lnTo>
                <a:pt x="0" y="5523"/>
              </a:lnTo>
              <a:lnTo>
                <a:pt x="0" y="5155"/>
              </a:lnTo>
              <a:lnTo>
                <a:pt x="1008" y="4786"/>
              </a:lnTo>
              <a:lnTo>
                <a:pt x="2016" y="3130"/>
              </a:lnTo>
              <a:lnTo>
                <a:pt x="2521" y="2945"/>
              </a:lnTo>
              <a:lnTo>
                <a:pt x="3529" y="2025"/>
              </a:lnTo>
              <a:lnTo>
                <a:pt x="4285" y="1289"/>
              </a:lnTo>
              <a:lnTo>
                <a:pt x="4537" y="368"/>
              </a:lnTo>
              <a:lnTo>
                <a:pt x="5545" y="0"/>
              </a:lnTo>
              <a:lnTo>
                <a:pt x="5797" y="552"/>
              </a:lnTo>
              <a:lnTo>
                <a:pt x="10335" y="184"/>
              </a:lnTo>
              <a:lnTo>
                <a:pt x="14872" y="184"/>
              </a:lnTo>
              <a:lnTo>
                <a:pt x="14872" y="2209"/>
              </a:lnTo>
              <a:lnTo>
                <a:pt x="15628" y="2761"/>
              </a:lnTo>
              <a:lnTo>
                <a:pt x="16132" y="3682"/>
              </a:lnTo>
              <a:lnTo>
                <a:pt x="15880" y="4602"/>
              </a:lnTo>
              <a:lnTo>
                <a:pt x="15124" y="5155"/>
              </a:lnTo>
              <a:lnTo>
                <a:pt x="14368" y="6259"/>
              </a:lnTo>
              <a:lnTo>
                <a:pt x="14115" y="6443"/>
              </a:lnTo>
              <a:lnTo>
                <a:pt x="14368" y="7916"/>
              </a:lnTo>
              <a:lnTo>
                <a:pt x="14368" y="9020"/>
              </a:lnTo>
              <a:lnTo>
                <a:pt x="13863" y="10493"/>
              </a:lnTo>
              <a:lnTo>
                <a:pt x="12603" y="10861"/>
              </a:lnTo>
              <a:lnTo>
                <a:pt x="15376" y="12702"/>
              </a:lnTo>
              <a:lnTo>
                <a:pt x="16384" y="13623"/>
              </a:lnTo>
              <a:lnTo>
                <a:pt x="15376" y="15464"/>
              </a:lnTo>
              <a:lnTo>
                <a:pt x="13359" y="15464"/>
              </a:lnTo>
              <a:lnTo>
                <a:pt x="13611" y="16384"/>
              </a:lnTo>
              <a:lnTo>
                <a:pt x="12351" y="15832"/>
              </a:lnTo>
              <a:lnTo>
                <a:pt x="12099" y="14543"/>
              </a:lnTo>
              <a:lnTo>
                <a:pt x="11091" y="13807"/>
              </a:lnTo>
              <a:lnTo>
                <a:pt x="8822" y="13070"/>
              </a:lnTo>
              <a:lnTo>
                <a:pt x="6806" y="12886"/>
              </a:lnTo>
              <a:lnTo>
                <a:pt x="6806" y="13807"/>
              </a:lnTo>
              <a:lnTo>
                <a:pt x="3529" y="13070"/>
              </a:lnTo>
              <a:lnTo>
                <a:pt x="2521" y="14911"/>
              </a:lnTo>
              <a:lnTo>
                <a:pt x="1260" y="16200"/>
              </a:lnTo>
              <a:close/>
            </a:path>
          </a:pathLst>
        </a:custGeom>
        <a:pattFill prst="smGrid">
          <a:fgClr>
            <a:srgbClr val="000000"/>
          </a:fgClr>
          <a:bgClr>
            <a:srgbClr val="FFFFFF"/>
          </a:bgClr>
        </a:patt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12</xdr:col>
      <xdr:colOff>180975</xdr:colOff>
      <xdr:row>36</xdr:row>
      <xdr:rowOff>98425</xdr:rowOff>
    </xdr:from>
    <xdr:to>
      <xdr:col>13</xdr:col>
      <xdr:colOff>419100</xdr:colOff>
      <xdr:row>40</xdr:row>
      <xdr:rowOff>3175</xdr:rowOff>
    </xdr:to>
    <xdr:sp macro="" textlink="">
      <xdr:nvSpPr>
        <xdr:cNvPr id="19" name="d14301"/>
        <xdr:cNvSpPr>
          <a:spLocks/>
        </xdr:cNvSpPr>
      </xdr:nvSpPr>
      <xdr:spPr bwMode="auto">
        <a:xfrm>
          <a:off x="7496175" y="6832600"/>
          <a:ext cx="847725" cy="5143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0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6384"/>
            <a:gd name="T115" fmla="*/ 0 h 16384"/>
            <a:gd name="T116" fmla="*/ 16384 w 16384"/>
            <a:gd name="T117" fmla="*/ 16384 h 16384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6384" h="16384">
              <a:moveTo>
                <a:pt x="12518" y="5559"/>
              </a:moveTo>
              <a:lnTo>
                <a:pt x="13070" y="5266"/>
              </a:lnTo>
              <a:lnTo>
                <a:pt x="13807" y="6729"/>
              </a:lnTo>
              <a:lnTo>
                <a:pt x="14911" y="7607"/>
              </a:lnTo>
              <a:lnTo>
                <a:pt x="15648" y="7899"/>
              </a:lnTo>
              <a:lnTo>
                <a:pt x="16384" y="7899"/>
              </a:lnTo>
              <a:lnTo>
                <a:pt x="16384" y="8485"/>
              </a:lnTo>
              <a:lnTo>
                <a:pt x="15832" y="9070"/>
              </a:lnTo>
              <a:lnTo>
                <a:pt x="15832" y="10533"/>
              </a:lnTo>
              <a:lnTo>
                <a:pt x="16200" y="11995"/>
              </a:lnTo>
              <a:lnTo>
                <a:pt x="16016" y="13166"/>
              </a:lnTo>
              <a:lnTo>
                <a:pt x="15279" y="12873"/>
              </a:lnTo>
              <a:lnTo>
                <a:pt x="14359" y="13458"/>
              </a:lnTo>
              <a:lnTo>
                <a:pt x="13807" y="14043"/>
              </a:lnTo>
              <a:lnTo>
                <a:pt x="13439" y="14336"/>
              </a:lnTo>
              <a:lnTo>
                <a:pt x="13254" y="15214"/>
              </a:lnTo>
              <a:lnTo>
                <a:pt x="12702" y="15214"/>
              </a:lnTo>
              <a:lnTo>
                <a:pt x="11966" y="14629"/>
              </a:lnTo>
              <a:lnTo>
                <a:pt x="11782" y="13458"/>
              </a:lnTo>
              <a:lnTo>
                <a:pt x="11414" y="12873"/>
              </a:lnTo>
              <a:lnTo>
                <a:pt x="11045" y="12581"/>
              </a:lnTo>
              <a:lnTo>
                <a:pt x="10677" y="13458"/>
              </a:lnTo>
              <a:lnTo>
                <a:pt x="10125" y="14043"/>
              </a:lnTo>
              <a:lnTo>
                <a:pt x="9389" y="14043"/>
              </a:lnTo>
              <a:lnTo>
                <a:pt x="9020" y="14043"/>
              </a:lnTo>
              <a:lnTo>
                <a:pt x="8284" y="14043"/>
              </a:lnTo>
              <a:lnTo>
                <a:pt x="7732" y="14043"/>
              </a:lnTo>
              <a:lnTo>
                <a:pt x="7180" y="14921"/>
              </a:lnTo>
              <a:lnTo>
                <a:pt x="7180" y="15214"/>
              </a:lnTo>
              <a:lnTo>
                <a:pt x="6075" y="15214"/>
              </a:lnTo>
              <a:lnTo>
                <a:pt x="3130" y="15799"/>
              </a:lnTo>
              <a:lnTo>
                <a:pt x="2761" y="16384"/>
              </a:lnTo>
              <a:lnTo>
                <a:pt x="1841" y="16384"/>
              </a:lnTo>
              <a:lnTo>
                <a:pt x="2577" y="14629"/>
              </a:lnTo>
              <a:lnTo>
                <a:pt x="2025" y="13751"/>
              </a:lnTo>
              <a:lnTo>
                <a:pt x="1473" y="12581"/>
              </a:lnTo>
              <a:lnTo>
                <a:pt x="1473" y="11410"/>
              </a:lnTo>
              <a:lnTo>
                <a:pt x="920" y="11118"/>
              </a:lnTo>
              <a:lnTo>
                <a:pt x="0" y="10533"/>
              </a:lnTo>
              <a:lnTo>
                <a:pt x="184" y="9655"/>
              </a:lnTo>
              <a:lnTo>
                <a:pt x="552" y="8777"/>
              </a:lnTo>
              <a:lnTo>
                <a:pt x="368" y="7899"/>
              </a:lnTo>
              <a:lnTo>
                <a:pt x="736" y="6729"/>
              </a:lnTo>
              <a:lnTo>
                <a:pt x="368" y="4974"/>
              </a:lnTo>
              <a:lnTo>
                <a:pt x="184" y="3803"/>
              </a:lnTo>
              <a:lnTo>
                <a:pt x="0" y="2633"/>
              </a:lnTo>
              <a:lnTo>
                <a:pt x="736" y="2341"/>
              </a:lnTo>
              <a:lnTo>
                <a:pt x="1473" y="3803"/>
              </a:lnTo>
              <a:lnTo>
                <a:pt x="2209" y="3218"/>
              </a:lnTo>
              <a:lnTo>
                <a:pt x="2761" y="2048"/>
              </a:lnTo>
              <a:lnTo>
                <a:pt x="3498" y="2048"/>
              </a:lnTo>
              <a:lnTo>
                <a:pt x="4234" y="1463"/>
              </a:lnTo>
              <a:lnTo>
                <a:pt x="4786" y="0"/>
              </a:lnTo>
              <a:lnTo>
                <a:pt x="5339" y="293"/>
              </a:lnTo>
              <a:lnTo>
                <a:pt x="6259" y="0"/>
              </a:lnTo>
              <a:lnTo>
                <a:pt x="6627" y="293"/>
              </a:lnTo>
              <a:lnTo>
                <a:pt x="8100" y="293"/>
              </a:lnTo>
              <a:lnTo>
                <a:pt x="8284" y="878"/>
              </a:lnTo>
              <a:lnTo>
                <a:pt x="9204" y="585"/>
              </a:lnTo>
              <a:lnTo>
                <a:pt x="9757" y="1463"/>
              </a:lnTo>
              <a:lnTo>
                <a:pt x="9389" y="2633"/>
              </a:lnTo>
              <a:lnTo>
                <a:pt x="8468" y="3803"/>
              </a:lnTo>
              <a:lnTo>
                <a:pt x="7916" y="3803"/>
              </a:lnTo>
              <a:lnTo>
                <a:pt x="6995" y="4389"/>
              </a:lnTo>
              <a:lnTo>
                <a:pt x="6443" y="4389"/>
              </a:lnTo>
              <a:lnTo>
                <a:pt x="6259" y="4974"/>
              </a:lnTo>
              <a:lnTo>
                <a:pt x="6811" y="6144"/>
              </a:lnTo>
              <a:lnTo>
                <a:pt x="7548" y="6144"/>
              </a:lnTo>
              <a:lnTo>
                <a:pt x="8100" y="6437"/>
              </a:lnTo>
              <a:lnTo>
                <a:pt x="9020" y="6144"/>
              </a:lnTo>
              <a:lnTo>
                <a:pt x="9941" y="5851"/>
              </a:lnTo>
              <a:lnTo>
                <a:pt x="10493" y="6144"/>
              </a:lnTo>
              <a:lnTo>
                <a:pt x="11229" y="6729"/>
              </a:lnTo>
              <a:lnTo>
                <a:pt x="12150" y="6729"/>
              </a:lnTo>
              <a:lnTo>
                <a:pt x="12702" y="5851"/>
              </a:lnTo>
              <a:lnTo>
                <a:pt x="12518" y="5559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352425</xdr:colOff>
      <xdr:row>26</xdr:row>
      <xdr:rowOff>123825</xdr:rowOff>
    </xdr:from>
    <xdr:to>
      <xdr:col>9</xdr:col>
      <xdr:colOff>152400</xdr:colOff>
      <xdr:row>31</xdr:row>
      <xdr:rowOff>66675</xdr:rowOff>
    </xdr:to>
    <xdr:sp macro="" textlink="">
      <xdr:nvSpPr>
        <xdr:cNvPr id="20" name="d14321"/>
        <xdr:cNvSpPr>
          <a:spLocks/>
        </xdr:cNvSpPr>
      </xdr:nvSpPr>
      <xdr:spPr bwMode="auto">
        <a:xfrm>
          <a:off x="5229225" y="5334000"/>
          <a:ext cx="409575" cy="7048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0 h 16384"/>
            <a:gd name="T6" fmla="*/ 2147483646 w 16384"/>
            <a:gd name="T7" fmla="*/ 2147483646 h 16384"/>
            <a:gd name="T8" fmla="*/ 2147483646 w 16384"/>
            <a:gd name="T9" fmla="*/ 0 h 16384"/>
            <a:gd name="T10" fmla="*/ 2147483646 w 16384"/>
            <a:gd name="T11" fmla="*/ 2147483646 h 16384"/>
            <a:gd name="T12" fmla="*/ 2147483646 w 16384"/>
            <a:gd name="T13" fmla="*/ 0 h 16384"/>
            <a:gd name="T14" fmla="*/ 2147483646 w 16384"/>
            <a:gd name="T15" fmla="*/ 0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0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2286" y="1993"/>
              </a:moveTo>
              <a:lnTo>
                <a:pt x="1905" y="886"/>
              </a:lnTo>
              <a:lnTo>
                <a:pt x="1143" y="0"/>
              </a:lnTo>
              <a:lnTo>
                <a:pt x="3048" y="221"/>
              </a:lnTo>
              <a:lnTo>
                <a:pt x="6477" y="0"/>
              </a:lnTo>
              <a:lnTo>
                <a:pt x="7620" y="221"/>
              </a:lnTo>
              <a:lnTo>
                <a:pt x="9907" y="0"/>
              </a:lnTo>
              <a:lnTo>
                <a:pt x="12193" y="0"/>
              </a:lnTo>
              <a:lnTo>
                <a:pt x="11431" y="886"/>
              </a:lnTo>
              <a:lnTo>
                <a:pt x="12955" y="1328"/>
              </a:lnTo>
              <a:lnTo>
                <a:pt x="12193" y="3100"/>
              </a:lnTo>
              <a:lnTo>
                <a:pt x="14479" y="3321"/>
              </a:lnTo>
              <a:lnTo>
                <a:pt x="14098" y="5314"/>
              </a:lnTo>
              <a:lnTo>
                <a:pt x="15622" y="6864"/>
              </a:lnTo>
              <a:lnTo>
                <a:pt x="16384" y="7306"/>
              </a:lnTo>
              <a:lnTo>
                <a:pt x="16003" y="8635"/>
              </a:lnTo>
              <a:lnTo>
                <a:pt x="14860" y="9963"/>
              </a:lnTo>
              <a:lnTo>
                <a:pt x="13717" y="10849"/>
              </a:lnTo>
              <a:lnTo>
                <a:pt x="11431" y="11734"/>
              </a:lnTo>
              <a:lnTo>
                <a:pt x="11431" y="12620"/>
              </a:lnTo>
              <a:lnTo>
                <a:pt x="12574" y="13506"/>
              </a:lnTo>
              <a:lnTo>
                <a:pt x="12574" y="14391"/>
              </a:lnTo>
              <a:lnTo>
                <a:pt x="11431" y="15720"/>
              </a:lnTo>
              <a:lnTo>
                <a:pt x="6477" y="15941"/>
              </a:lnTo>
              <a:lnTo>
                <a:pt x="2667" y="16163"/>
              </a:lnTo>
              <a:lnTo>
                <a:pt x="381" y="16384"/>
              </a:lnTo>
              <a:lnTo>
                <a:pt x="762" y="14613"/>
              </a:lnTo>
              <a:lnTo>
                <a:pt x="1524" y="14170"/>
              </a:lnTo>
              <a:lnTo>
                <a:pt x="1143" y="13284"/>
              </a:lnTo>
              <a:lnTo>
                <a:pt x="0" y="11734"/>
              </a:lnTo>
              <a:lnTo>
                <a:pt x="381" y="11070"/>
              </a:lnTo>
              <a:lnTo>
                <a:pt x="1524" y="9299"/>
              </a:lnTo>
              <a:lnTo>
                <a:pt x="1524" y="7528"/>
              </a:lnTo>
              <a:lnTo>
                <a:pt x="2667" y="5978"/>
              </a:lnTo>
              <a:lnTo>
                <a:pt x="2667" y="4428"/>
              </a:lnTo>
              <a:lnTo>
                <a:pt x="2667" y="3100"/>
              </a:lnTo>
              <a:lnTo>
                <a:pt x="2286" y="1993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219075</xdr:colOff>
      <xdr:row>32</xdr:row>
      <xdr:rowOff>114300</xdr:rowOff>
    </xdr:from>
    <xdr:to>
      <xdr:col>7</xdr:col>
      <xdr:colOff>561975</xdr:colOff>
      <xdr:row>35</xdr:row>
      <xdr:rowOff>142875</xdr:rowOff>
    </xdr:to>
    <xdr:sp macro="" textlink="">
      <xdr:nvSpPr>
        <xdr:cNvPr id="21" name="d14341"/>
        <xdr:cNvSpPr>
          <a:spLocks/>
        </xdr:cNvSpPr>
      </xdr:nvSpPr>
      <xdr:spPr bwMode="auto">
        <a:xfrm>
          <a:off x="3876675" y="6238875"/>
          <a:ext cx="952500" cy="485775"/>
        </a:xfrm>
        <a:custGeom>
          <a:avLst/>
          <a:gdLst>
            <a:gd name="T0" fmla="*/ 0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0 h 16384"/>
            <a:gd name="T6" fmla="*/ 2147483646 w 16384"/>
            <a:gd name="T7" fmla="*/ 2147483646 h 16384"/>
            <a:gd name="T8" fmla="*/ 2147483646 w 16384"/>
            <a:gd name="T9" fmla="*/ 0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0 w 16384"/>
            <a:gd name="T73" fmla="*/ 2147483646 h 16384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w 16384"/>
            <a:gd name="T112" fmla="*/ 0 h 16384"/>
            <a:gd name="T113" fmla="*/ 16384 w 16384"/>
            <a:gd name="T114" fmla="*/ 16384 h 16384"/>
          </a:gdLst>
          <a:ahLst/>
          <a:cxnLst>
            <a:cxn ang="T74">
              <a:pos x="T0" y="T1"/>
            </a:cxn>
            <a:cxn ang="T75">
              <a:pos x="T2" y="T3"/>
            </a:cxn>
            <a:cxn ang="T76">
              <a:pos x="T4" y="T5"/>
            </a:cxn>
            <a:cxn ang="T77">
              <a:pos x="T6" y="T7"/>
            </a:cxn>
            <a:cxn ang="T78">
              <a:pos x="T8" y="T9"/>
            </a:cxn>
            <a:cxn ang="T79">
              <a:pos x="T10" y="T11"/>
            </a:cxn>
            <a:cxn ang="T80">
              <a:pos x="T12" y="T13"/>
            </a:cxn>
            <a:cxn ang="T81">
              <a:pos x="T14" y="T15"/>
            </a:cxn>
            <a:cxn ang="T82">
              <a:pos x="T16" y="T17"/>
            </a:cxn>
            <a:cxn ang="T83">
              <a:pos x="T18" y="T19"/>
            </a:cxn>
            <a:cxn ang="T84">
              <a:pos x="T20" y="T21"/>
            </a:cxn>
            <a:cxn ang="T85">
              <a:pos x="T22" y="T23"/>
            </a:cxn>
            <a:cxn ang="T86">
              <a:pos x="T24" y="T25"/>
            </a:cxn>
            <a:cxn ang="T87">
              <a:pos x="T26" y="T27"/>
            </a:cxn>
            <a:cxn ang="T88">
              <a:pos x="T28" y="T29"/>
            </a:cxn>
            <a:cxn ang="T89">
              <a:pos x="T30" y="T31"/>
            </a:cxn>
            <a:cxn ang="T90">
              <a:pos x="T32" y="T33"/>
            </a:cxn>
            <a:cxn ang="T91">
              <a:pos x="T34" y="T35"/>
            </a:cxn>
            <a:cxn ang="T92">
              <a:pos x="T36" y="T37"/>
            </a:cxn>
            <a:cxn ang="T93">
              <a:pos x="T38" y="T39"/>
            </a:cxn>
            <a:cxn ang="T94">
              <a:pos x="T40" y="T41"/>
            </a:cxn>
            <a:cxn ang="T95">
              <a:pos x="T42" y="T43"/>
            </a:cxn>
            <a:cxn ang="T96">
              <a:pos x="T44" y="T45"/>
            </a:cxn>
            <a:cxn ang="T97">
              <a:pos x="T46" y="T47"/>
            </a:cxn>
            <a:cxn ang="T98">
              <a:pos x="T48" y="T49"/>
            </a:cxn>
            <a:cxn ang="T99">
              <a:pos x="T50" y="T51"/>
            </a:cxn>
            <a:cxn ang="T100">
              <a:pos x="T52" y="T53"/>
            </a:cxn>
            <a:cxn ang="T101">
              <a:pos x="T54" y="T55"/>
            </a:cxn>
            <a:cxn ang="T102">
              <a:pos x="T56" y="T57"/>
            </a:cxn>
            <a:cxn ang="T103">
              <a:pos x="T58" y="T59"/>
            </a:cxn>
            <a:cxn ang="T104">
              <a:pos x="T60" y="T61"/>
            </a:cxn>
            <a:cxn ang="T105">
              <a:pos x="T62" y="T63"/>
            </a:cxn>
            <a:cxn ang="T106">
              <a:pos x="T64" y="T65"/>
            </a:cxn>
            <a:cxn ang="T107">
              <a:pos x="T66" y="T67"/>
            </a:cxn>
            <a:cxn ang="T108">
              <a:pos x="T68" y="T69"/>
            </a:cxn>
            <a:cxn ang="T109">
              <a:pos x="T70" y="T71"/>
            </a:cxn>
            <a:cxn ang="T110">
              <a:pos x="T72" y="T73"/>
            </a:cxn>
          </a:cxnLst>
          <a:rect l="T111" t="T112" r="T113" b="T114"/>
          <a:pathLst>
            <a:path w="16384" h="16384">
              <a:moveTo>
                <a:pt x="0" y="2473"/>
              </a:moveTo>
              <a:lnTo>
                <a:pt x="1147" y="2164"/>
              </a:lnTo>
              <a:lnTo>
                <a:pt x="2130" y="0"/>
              </a:lnTo>
              <a:lnTo>
                <a:pt x="3113" y="618"/>
              </a:lnTo>
              <a:lnTo>
                <a:pt x="4424" y="0"/>
              </a:lnTo>
              <a:lnTo>
                <a:pt x="5079" y="927"/>
              </a:lnTo>
              <a:lnTo>
                <a:pt x="6062" y="618"/>
              </a:lnTo>
              <a:lnTo>
                <a:pt x="6390" y="1546"/>
              </a:lnTo>
              <a:lnTo>
                <a:pt x="8520" y="1546"/>
              </a:lnTo>
              <a:lnTo>
                <a:pt x="8847" y="2473"/>
              </a:lnTo>
              <a:lnTo>
                <a:pt x="8520" y="4019"/>
              </a:lnTo>
              <a:lnTo>
                <a:pt x="9011" y="4019"/>
              </a:lnTo>
              <a:lnTo>
                <a:pt x="9503" y="5564"/>
              </a:lnTo>
              <a:lnTo>
                <a:pt x="10486" y="6183"/>
              </a:lnTo>
              <a:lnTo>
                <a:pt x="10486" y="6801"/>
              </a:lnTo>
              <a:lnTo>
                <a:pt x="11960" y="6492"/>
              </a:lnTo>
              <a:lnTo>
                <a:pt x="12943" y="4946"/>
              </a:lnTo>
              <a:lnTo>
                <a:pt x="14090" y="4019"/>
              </a:lnTo>
              <a:lnTo>
                <a:pt x="14418" y="2782"/>
              </a:lnTo>
              <a:lnTo>
                <a:pt x="14909" y="4019"/>
              </a:lnTo>
              <a:lnTo>
                <a:pt x="16056" y="4019"/>
              </a:lnTo>
              <a:lnTo>
                <a:pt x="16384" y="5255"/>
              </a:lnTo>
              <a:lnTo>
                <a:pt x="15729" y="6183"/>
              </a:lnTo>
              <a:lnTo>
                <a:pt x="15237" y="6492"/>
              </a:lnTo>
              <a:lnTo>
                <a:pt x="14909" y="8965"/>
              </a:lnTo>
              <a:lnTo>
                <a:pt x="15729" y="10201"/>
              </a:lnTo>
              <a:lnTo>
                <a:pt x="13271" y="11438"/>
              </a:lnTo>
              <a:lnTo>
                <a:pt x="12780" y="12674"/>
              </a:lnTo>
              <a:lnTo>
                <a:pt x="9994" y="13911"/>
              </a:lnTo>
              <a:lnTo>
                <a:pt x="3277" y="16384"/>
              </a:lnTo>
              <a:lnTo>
                <a:pt x="3277" y="14529"/>
              </a:lnTo>
              <a:lnTo>
                <a:pt x="2785" y="12674"/>
              </a:lnTo>
              <a:lnTo>
                <a:pt x="2785" y="11129"/>
              </a:lnTo>
              <a:lnTo>
                <a:pt x="2458" y="8656"/>
              </a:lnTo>
              <a:lnTo>
                <a:pt x="1311" y="8656"/>
              </a:lnTo>
              <a:lnTo>
                <a:pt x="819" y="5874"/>
              </a:lnTo>
              <a:lnTo>
                <a:pt x="0" y="2473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600075</xdr:colOff>
      <xdr:row>33</xdr:row>
      <xdr:rowOff>25400</xdr:rowOff>
    </xdr:from>
    <xdr:to>
      <xdr:col>6</xdr:col>
      <xdr:colOff>415925</xdr:colOff>
      <xdr:row>36</xdr:row>
      <xdr:rowOff>133350</xdr:rowOff>
    </xdr:to>
    <xdr:sp macro="" textlink="">
      <xdr:nvSpPr>
        <xdr:cNvPr id="22" name="d14342"/>
        <xdr:cNvSpPr>
          <a:spLocks/>
        </xdr:cNvSpPr>
      </xdr:nvSpPr>
      <xdr:spPr bwMode="auto">
        <a:xfrm>
          <a:off x="3648075" y="6302375"/>
          <a:ext cx="425450" cy="5651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0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0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0 60000 65536"/>
            <a:gd name="T63" fmla="*/ 0 60000 65536"/>
            <a:gd name="T64" fmla="*/ 0 60000 65536"/>
            <a:gd name="T65" fmla="*/ 0 60000 65536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w 16384"/>
            <a:gd name="T94" fmla="*/ 0 h 16384"/>
            <a:gd name="T95" fmla="*/ 16384 w 16384"/>
            <a:gd name="T96" fmla="*/ 16384 h 16384"/>
          </a:gdLst>
          <a:ahLst/>
          <a:cxnLst>
            <a:cxn ang="T62">
              <a:pos x="T0" y="T1"/>
            </a:cxn>
            <a:cxn ang="T63">
              <a:pos x="T2" y="T3"/>
            </a:cxn>
            <a:cxn ang="T64">
              <a:pos x="T4" y="T5"/>
            </a:cxn>
            <a:cxn ang="T65">
              <a:pos x="T6" y="T7"/>
            </a:cxn>
            <a:cxn ang="T66">
              <a:pos x="T8" y="T9"/>
            </a:cxn>
            <a:cxn ang="T67">
              <a:pos x="T10" y="T11"/>
            </a:cxn>
            <a:cxn ang="T68">
              <a:pos x="T12" y="T13"/>
            </a:cxn>
            <a:cxn ang="T69">
              <a:pos x="T14" y="T15"/>
            </a:cxn>
            <a:cxn ang="T70">
              <a:pos x="T16" y="T17"/>
            </a:cxn>
            <a:cxn ang="T71">
              <a:pos x="T18" y="T19"/>
            </a:cxn>
            <a:cxn ang="T72">
              <a:pos x="T20" y="T21"/>
            </a:cxn>
            <a:cxn ang="T73">
              <a:pos x="T22" y="T23"/>
            </a:cxn>
            <a:cxn ang="T74">
              <a:pos x="T24" y="T25"/>
            </a:cxn>
            <a:cxn ang="T75">
              <a:pos x="T26" y="T27"/>
            </a:cxn>
            <a:cxn ang="T76">
              <a:pos x="T28" y="T29"/>
            </a:cxn>
            <a:cxn ang="T77">
              <a:pos x="T30" y="T31"/>
            </a:cxn>
            <a:cxn ang="T78">
              <a:pos x="T32" y="T33"/>
            </a:cxn>
            <a:cxn ang="T79">
              <a:pos x="T34" y="T35"/>
            </a:cxn>
            <a:cxn ang="T80">
              <a:pos x="T36" y="T37"/>
            </a:cxn>
            <a:cxn ang="T81">
              <a:pos x="T38" y="T39"/>
            </a:cxn>
            <a:cxn ang="T82">
              <a:pos x="T40" y="T41"/>
            </a:cxn>
            <a:cxn ang="T83">
              <a:pos x="T42" y="T43"/>
            </a:cxn>
            <a:cxn ang="T84">
              <a:pos x="T44" y="T45"/>
            </a:cxn>
            <a:cxn ang="T85">
              <a:pos x="T46" y="T47"/>
            </a:cxn>
            <a:cxn ang="T86">
              <a:pos x="T48" y="T49"/>
            </a:cxn>
            <a:cxn ang="T87">
              <a:pos x="T50" y="T51"/>
            </a:cxn>
            <a:cxn ang="T88">
              <a:pos x="T52" y="T53"/>
            </a:cxn>
            <a:cxn ang="T89">
              <a:pos x="T54" y="T55"/>
            </a:cxn>
            <a:cxn ang="T90">
              <a:pos x="T56" y="T57"/>
            </a:cxn>
            <a:cxn ang="T91">
              <a:pos x="T58" y="T59"/>
            </a:cxn>
            <a:cxn ang="T92">
              <a:pos x="T60" y="T61"/>
            </a:cxn>
          </a:cxnLst>
          <a:rect l="T93" t="T94" r="T95" b="T96"/>
          <a:pathLst>
            <a:path w="16384" h="16384">
              <a:moveTo>
                <a:pt x="8582" y="269"/>
              </a:moveTo>
              <a:lnTo>
                <a:pt x="10533" y="3223"/>
              </a:lnTo>
              <a:lnTo>
                <a:pt x="11703" y="5640"/>
              </a:lnTo>
              <a:lnTo>
                <a:pt x="14434" y="5640"/>
              </a:lnTo>
              <a:lnTo>
                <a:pt x="15214" y="7789"/>
              </a:lnTo>
              <a:lnTo>
                <a:pt x="15214" y="9132"/>
              </a:lnTo>
              <a:lnTo>
                <a:pt x="16384" y="10744"/>
              </a:lnTo>
              <a:lnTo>
                <a:pt x="16384" y="12355"/>
              </a:lnTo>
              <a:lnTo>
                <a:pt x="13653" y="12892"/>
              </a:lnTo>
              <a:lnTo>
                <a:pt x="9752" y="13967"/>
              </a:lnTo>
              <a:lnTo>
                <a:pt x="5461" y="15310"/>
              </a:lnTo>
              <a:lnTo>
                <a:pt x="1560" y="16384"/>
              </a:lnTo>
              <a:lnTo>
                <a:pt x="780" y="15041"/>
              </a:lnTo>
              <a:lnTo>
                <a:pt x="1170" y="13698"/>
              </a:lnTo>
              <a:lnTo>
                <a:pt x="1950" y="13161"/>
              </a:lnTo>
              <a:lnTo>
                <a:pt x="1950" y="12624"/>
              </a:lnTo>
              <a:lnTo>
                <a:pt x="1170" y="12355"/>
              </a:lnTo>
              <a:lnTo>
                <a:pt x="1950" y="11549"/>
              </a:lnTo>
              <a:lnTo>
                <a:pt x="2341" y="10206"/>
              </a:lnTo>
              <a:lnTo>
                <a:pt x="2341" y="9401"/>
              </a:lnTo>
              <a:lnTo>
                <a:pt x="1950" y="8595"/>
              </a:lnTo>
              <a:lnTo>
                <a:pt x="1950" y="7521"/>
              </a:lnTo>
              <a:lnTo>
                <a:pt x="2731" y="5640"/>
              </a:lnTo>
              <a:lnTo>
                <a:pt x="1170" y="5103"/>
              </a:lnTo>
              <a:lnTo>
                <a:pt x="390" y="4566"/>
              </a:lnTo>
              <a:lnTo>
                <a:pt x="0" y="3492"/>
              </a:lnTo>
              <a:lnTo>
                <a:pt x="1560" y="3760"/>
              </a:lnTo>
              <a:lnTo>
                <a:pt x="4291" y="1343"/>
              </a:lnTo>
              <a:lnTo>
                <a:pt x="7412" y="0"/>
              </a:lnTo>
              <a:lnTo>
                <a:pt x="7802" y="269"/>
              </a:lnTo>
              <a:lnTo>
                <a:pt x="8582" y="269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85725</xdr:colOff>
      <xdr:row>30</xdr:row>
      <xdr:rowOff>38100</xdr:rowOff>
    </xdr:from>
    <xdr:to>
      <xdr:col>6</xdr:col>
      <xdr:colOff>238125</xdr:colOff>
      <xdr:row>34</xdr:row>
      <xdr:rowOff>123825</xdr:rowOff>
    </xdr:to>
    <xdr:sp macro="" textlink="">
      <xdr:nvSpPr>
        <xdr:cNvPr id="23" name="d14361" descr="切り込み"/>
        <xdr:cNvSpPr>
          <a:spLocks/>
        </xdr:cNvSpPr>
      </xdr:nvSpPr>
      <xdr:spPr bwMode="auto">
        <a:xfrm>
          <a:off x="3133725" y="5857875"/>
          <a:ext cx="762000" cy="6953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0 w 16384"/>
            <a:gd name="T69" fmla="*/ 2147483646 h 16384"/>
            <a:gd name="T70" fmla="*/ 0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0 h 16384"/>
            <a:gd name="T82" fmla="*/ 2147483646 w 16384"/>
            <a:gd name="T83" fmla="*/ 0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6384"/>
            <a:gd name="T160" fmla="*/ 0 h 16384"/>
            <a:gd name="T161" fmla="*/ 16384 w 16384"/>
            <a:gd name="T162" fmla="*/ 16384 h 16384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6384" h="16384">
              <a:moveTo>
                <a:pt x="16384" y="2403"/>
              </a:moveTo>
              <a:lnTo>
                <a:pt x="14541" y="2840"/>
              </a:lnTo>
              <a:lnTo>
                <a:pt x="13312" y="3932"/>
              </a:lnTo>
              <a:lnTo>
                <a:pt x="13312" y="7646"/>
              </a:lnTo>
              <a:lnTo>
                <a:pt x="14746" y="8738"/>
              </a:lnTo>
              <a:lnTo>
                <a:pt x="15360" y="10267"/>
              </a:lnTo>
              <a:lnTo>
                <a:pt x="13722" y="11360"/>
              </a:lnTo>
              <a:lnTo>
                <a:pt x="12288" y="13326"/>
              </a:lnTo>
              <a:lnTo>
                <a:pt x="11469" y="13107"/>
              </a:lnTo>
              <a:lnTo>
                <a:pt x="11059" y="13544"/>
              </a:lnTo>
              <a:lnTo>
                <a:pt x="10035" y="14418"/>
              </a:lnTo>
              <a:lnTo>
                <a:pt x="8806" y="14418"/>
              </a:lnTo>
              <a:lnTo>
                <a:pt x="7168" y="13763"/>
              </a:lnTo>
              <a:lnTo>
                <a:pt x="6144" y="15073"/>
              </a:lnTo>
              <a:lnTo>
                <a:pt x="5325" y="15729"/>
              </a:lnTo>
              <a:lnTo>
                <a:pt x="4096" y="16384"/>
              </a:lnTo>
              <a:lnTo>
                <a:pt x="4096" y="15510"/>
              </a:lnTo>
              <a:lnTo>
                <a:pt x="3482" y="14636"/>
              </a:lnTo>
              <a:lnTo>
                <a:pt x="3072" y="14636"/>
              </a:lnTo>
              <a:lnTo>
                <a:pt x="1843" y="13763"/>
              </a:lnTo>
              <a:lnTo>
                <a:pt x="1024" y="13107"/>
              </a:lnTo>
              <a:lnTo>
                <a:pt x="410" y="12233"/>
              </a:lnTo>
              <a:lnTo>
                <a:pt x="1024" y="11578"/>
              </a:lnTo>
              <a:lnTo>
                <a:pt x="1434" y="10923"/>
              </a:lnTo>
              <a:lnTo>
                <a:pt x="2048" y="10267"/>
              </a:lnTo>
              <a:lnTo>
                <a:pt x="1638" y="9830"/>
              </a:lnTo>
              <a:lnTo>
                <a:pt x="1638" y="9175"/>
              </a:lnTo>
              <a:lnTo>
                <a:pt x="1229" y="8301"/>
              </a:lnTo>
              <a:lnTo>
                <a:pt x="819" y="8738"/>
              </a:lnTo>
              <a:lnTo>
                <a:pt x="614" y="8520"/>
              </a:lnTo>
              <a:lnTo>
                <a:pt x="1229" y="7427"/>
              </a:lnTo>
              <a:lnTo>
                <a:pt x="1434" y="6335"/>
              </a:lnTo>
              <a:lnTo>
                <a:pt x="1024" y="5461"/>
              </a:lnTo>
              <a:lnTo>
                <a:pt x="410" y="4806"/>
              </a:lnTo>
              <a:lnTo>
                <a:pt x="0" y="3932"/>
              </a:lnTo>
              <a:lnTo>
                <a:pt x="0" y="3277"/>
              </a:lnTo>
              <a:lnTo>
                <a:pt x="1843" y="1966"/>
              </a:lnTo>
              <a:lnTo>
                <a:pt x="3277" y="2185"/>
              </a:lnTo>
              <a:lnTo>
                <a:pt x="3686" y="874"/>
              </a:lnTo>
              <a:lnTo>
                <a:pt x="4506" y="874"/>
              </a:lnTo>
              <a:lnTo>
                <a:pt x="4915" y="0"/>
              </a:lnTo>
              <a:lnTo>
                <a:pt x="5530" y="0"/>
              </a:lnTo>
              <a:lnTo>
                <a:pt x="5734" y="437"/>
              </a:lnTo>
              <a:lnTo>
                <a:pt x="6554" y="655"/>
              </a:lnTo>
              <a:lnTo>
                <a:pt x="6554" y="1311"/>
              </a:lnTo>
              <a:lnTo>
                <a:pt x="6758" y="1529"/>
              </a:lnTo>
              <a:lnTo>
                <a:pt x="6758" y="1748"/>
              </a:lnTo>
              <a:lnTo>
                <a:pt x="7782" y="3058"/>
              </a:lnTo>
              <a:lnTo>
                <a:pt x="9216" y="2403"/>
              </a:lnTo>
              <a:lnTo>
                <a:pt x="11059" y="2621"/>
              </a:lnTo>
              <a:lnTo>
                <a:pt x="12902" y="3058"/>
              </a:lnTo>
              <a:lnTo>
                <a:pt x="14336" y="2185"/>
              </a:lnTo>
              <a:lnTo>
                <a:pt x="16384" y="2403"/>
              </a:lnTo>
              <a:close/>
            </a:path>
          </a:pathLst>
        </a:custGeom>
        <a:pattFill prst="divot">
          <a:fgClr>
            <a:srgbClr val="000000"/>
          </a:fgClr>
          <a:bgClr>
            <a:srgbClr val="FFFFFF"/>
          </a:bgClr>
        </a:pattFill>
        <a:ln w="3810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4</xdr:col>
      <xdr:colOff>114300</xdr:colOff>
      <xdr:row>30</xdr:row>
      <xdr:rowOff>85725</xdr:rowOff>
    </xdr:from>
    <xdr:to>
      <xdr:col>5</xdr:col>
      <xdr:colOff>180975</xdr:colOff>
      <xdr:row>34</xdr:row>
      <xdr:rowOff>76200</xdr:rowOff>
    </xdr:to>
    <xdr:sp macro="" textlink="">
      <xdr:nvSpPr>
        <xdr:cNvPr id="24" name="d14362" descr="切り込み"/>
        <xdr:cNvSpPr>
          <a:spLocks/>
        </xdr:cNvSpPr>
      </xdr:nvSpPr>
      <xdr:spPr bwMode="auto">
        <a:xfrm>
          <a:off x="2552700" y="5905500"/>
          <a:ext cx="676275" cy="6000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0 w 16384"/>
            <a:gd name="T39" fmla="*/ 2147483646 h 16384"/>
            <a:gd name="T40" fmla="*/ 0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0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6384"/>
            <a:gd name="T157" fmla="*/ 0 h 16384"/>
            <a:gd name="T158" fmla="*/ 16384 w 16384"/>
            <a:gd name="T159" fmla="*/ 16384 h 16384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w="16384" h="16384">
              <a:moveTo>
                <a:pt x="14538" y="12855"/>
              </a:moveTo>
              <a:lnTo>
                <a:pt x="13384" y="11091"/>
              </a:lnTo>
              <a:lnTo>
                <a:pt x="13153" y="10587"/>
              </a:lnTo>
              <a:lnTo>
                <a:pt x="12692" y="10335"/>
              </a:lnTo>
              <a:lnTo>
                <a:pt x="12230" y="10839"/>
              </a:lnTo>
              <a:lnTo>
                <a:pt x="10384" y="11343"/>
              </a:lnTo>
              <a:lnTo>
                <a:pt x="10153" y="11595"/>
              </a:lnTo>
              <a:lnTo>
                <a:pt x="9923" y="12855"/>
              </a:lnTo>
              <a:lnTo>
                <a:pt x="9230" y="13359"/>
              </a:lnTo>
              <a:lnTo>
                <a:pt x="8769" y="14115"/>
              </a:lnTo>
              <a:lnTo>
                <a:pt x="8307" y="15124"/>
              </a:lnTo>
              <a:lnTo>
                <a:pt x="8077" y="14368"/>
              </a:lnTo>
              <a:lnTo>
                <a:pt x="6923" y="15628"/>
              </a:lnTo>
              <a:lnTo>
                <a:pt x="5769" y="16384"/>
              </a:lnTo>
              <a:lnTo>
                <a:pt x="4154" y="16132"/>
              </a:lnTo>
              <a:lnTo>
                <a:pt x="2077" y="12351"/>
              </a:lnTo>
              <a:lnTo>
                <a:pt x="1846" y="11847"/>
              </a:lnTo>
              <a:lnTo>
                <a:pt x="1154" y="10587"/>
              </a:lnTo>
              <a:lnTo>
                <a:pt x="231" y="9578"/>
              </a:lnTo>
              <a:lnTo>
                <a:pt x="0" y="8318"/>
              </a:lnTo>
              <a:lnTo>
                <a:pt x="0" y="7058"/>
              </a:lnTo>
              <a:lnTo>
                <a:pt x="1385" y="7562"/>
              </a:lnTo>
              <a:lnTo>
                <a:pt x="2077" y="7310"/>
              </a:lnTo>
              <a:lnTo>
                <a:pt x="2538" y="6302"/>
              </a:lnTo>
              <a:lnTo>
                <a:pt x="3231" y="5797"/>
              </a:lnTo>
              <a:lnTo>
                <a:pt x="4384" y="5293"/>
              </a:lnTo>
              <a:lnTo>
                <a:pt x="5077" y="4537"/>
              </a:lnTo>
              <a:lnTo>
                <a:pt x="6231" y="4789"/>
              </a:lnTo>
              <a:lnTo>
                <a:pt x="6923" y="4033"/>
              </a:lnTo>
              <a:lnTo>
                <a:pt x="7154" y="3025"/>
              </a:lnTo>
              <a:lnTo>
                <a:pt x="7384" y="1764"/>
              </a:lnTo>
              <a:lnTo>
                <a:pt x="7384" y="504"/>
              </a:lnTo>
              <a:lnTo>
                <a:pt x="9000" y="0"/>
              </a:lnTo>
              <a:lnTo>
                <a:pt x="9461" y="1008"/>
              </a:lnTo>
              <a:lnTo>
                <a:pt x="10615" y="3529"/>
              </a:lnTo>
              <a:lnTo>
                <a:pt x="11769" y="4537"/>
              </a:lnTo>
              <a:lnTo>
                <a:pt x="13384" y="3025"/>
              </a:lnTo>
              <a:lnTo>
                <a:pt x="14076" y="2521"/>
              </a:lnTo>
              <a:lnTo>
                <a:pt x="14076" y="3277"/>
              </a:lnTo>
              <a:lnTo>
                <a:pt x="14538" y="4285"/>
              </a:lnTo>
              <a:lnTo>
                <a:pt x="15230" y="5041"/>
              </a:lnTo>
              <a:lnTo>
                <a:pt x="15692" y="6049"/>
              </a:lnTo>
              <a:lnTo>
                <a:pt x="15461" y="7310"/>
              </a:lnTo>
              <a:lnTo>
                <a:pt x="14769" y="8570"/>
              </a:lnTo>
              <a:lnTo>
                <a:pt x="14999" y="8822"/>
              </a:lnTo>
              <a:lnTo>
                <a:pt x="15461" y="8318"/>
              </a:lnTo>
              <a:lnTo>
                <a:pt x="15922" y="9326"/>
              </a:lnTo>
              <a:lnTo>
                <a:pt x="15922" y="10082"/>
              </a:lnTo>
              <a:lnTo>
                <a:pt x="16384" y="10587"/>
              </a:lnTo>
              <a:lnTo>
                <a:pt x="15692" y="11343"/>
              </a:lnTo>
              <a:lnTo>
                <a:pt x="15230" y="12099"/>
              </a:lnTo>
              <a:lnTo>
                <a:pt x="14538" y="12855"/>
              </a:lnTo>
              <a:close/>
            </a:path>
          </a:pathLst>
        </a:custGeom>
        <a:pattFill prst="divot">
          <a:fgClr>
            <a:srgbClr val="000000"/>
          </a:fgClr>
          <a:bgClr>
            <a:srgbClr val="FFFFFF"/>
          </a:bgClr>
        </a:pattFill>
        <a:ln w="3810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3</xdr:col>
      <xdr:colOff>314325</xdr:colOff>
      <xdr:row>22</xdr:row>
      <xdr:rowOff>95250</xdr:rowOff>
    </xdr:from>
    <xdr:to>
      <xdr:col>4</xdr:col>
      <xdr:colOff>419100</xdr:colOff>
      <xdr:row>32</xdr:row>
      <xdr:rowOff>66675</xdr:rowOff>
    </xdr:to>
    <xdr:sp macro="" textlink="">
      <xdr:nvSpPr>
        <xdr:cNvPr id="25" name="d14363" descr="切り込み"/>
        <xdr:cNvSpPr>
          <a:spLocks/>
        </xdr:cNvSpPr>
      </xdr:nvSpPr>
      <xdr:spPr bwMode="auto">
        <a:xfrm>
          <a:off x="2143125" y="4695825"/>
          <a:ext cx="714375" cy="14954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0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0 h 16384"/>
            <a:gd name="T82" fmla="*/ 2147483646 w 16384"/>
            <a:gd name="T83" fmla="*/ 2147483646 h 16384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w 16384"/>
            <a:gd name="T127" fmla="*/ 0 h 16384"/>
            <a:gd name="T128" fmla="*/ 16384 w 16384"/>
            <a:gd name="T129" fmla="*/ 16384 h 16384"/>
          </a:gdLst>
          <a:ahLst/>
          <a:cxnLst>
            <a:cxn ang="T84">
              <a:pos x="T0" y="T1"/>
            </a:cxn>
            <a:cxn ang="T85">
              <a:pos x="T2" y="T3"/>
            </a:cxn>
            <a:cxn ang="T86">
              <a:pos x="T4" y="T5"/>
            </a:cxn>
            <a:cxn ang="T87">
              <a:pos x="T6" y="T7"/>
            </a:cxn>
            <a:cxn ang="T88">
              <a:pos x="T8" y="T9"/>
            </a:cxn>
            <a:cxn ang="T89">
              <a:pos x="T10" y="T11"/>
            </a:cxn>
            <a:cxn ang="T90">
              <a:pos x="T12" y="T13"/>
            </a:cxn>
            <a:cxn ang="T91">
              <a:pos x="T14" y="T15"/>
            </a:cxn>
            <a:cxn ang="T92">
              <a:pos x="T16" y="T17"/>
            </a:cxn>
            <a:cxn ang="T93">
              <a:pos x="T18" y="T19"/>
            </a:cxn>
            <a:cxn ang="T94">
              <a:pos x="T20" y="T21"/>
            </a:cxn>
            <a:cxn ang="T95">
              <a:pos x="T22" y="T23"/>
            </a:cxn>
            <a:cxn ang="T96">
              <a:pos x="T24" y="T25"/>
            </a:cxn>
            <a:cxn ang="T97">
              <a:pos x="T26" y="T27"/>
            </a:cxn>
            <a:cxn ang="T98">
              <a:pos x="T28" y="T29"/>
            </a:cxn>
            <a:cxn ang="T99">
              <a:pos x="T30" y="T31"/>
            </a:cxn>
            <a:cxn ang="T100">
              <a:pos x="T32" y="T33"/>
            </a:cxn>
            <a:cxn ang="T101">
              <a:pos x="T34" y="T35"/>
            </a:cxn>
            <a:cxn ang="T102">
              <a:pos x="T36" y="T37"/>
            </a:cxn>
            <a:cxn ang="T103">
              <a:pos x="T38" y="T39"/>
            </a:cxn>
            <a:cxn ang="T104">
              <a:pos x="T40" y="T41"/>
            </a:cxn>
            <a:cxn ang="T105">
              <a:pos x="T42" y="T43"/>
            </a:cxn>
            <a:cxn ang="T106">
              <a:pos x="T44" y="T45"/>
            </a:cxn>
            <a:cxn ang="T107">
              <a:pos x="T46" y="T47"/>
            </a:cxn>
            <a:cxn ang="T108">
              <a:pos x="T48" y="T49"/>
            </a:cxn>
            <a:cxn ang="T109">
              <a:pos x="T50" y="T51"/>
            </a:cxn>
            <a:cxn ang="T110">
              <a:pos x="T52" y="T53"/>
            </a:cxn>
            <a:cxn ang="T111">
              <a:pos x="T54" y="T55"/>
            </a:cxn>
            <a:cxn ang="T112">
              <a:pos x="T56" y="T57"/>
            </a:cxn>
            <a:cxn ang="T113">
              <a:pos x="T58" y="T59"/>
            </a:cxn>
            <a:cxn ang="T114">
              <a:pos x="T60" y="T61"/>
            </a:cxn>
            <a:cxn ang="T115">
              <a:pos x="T62" y="T63"/>
            </a:cxn>
            <a:cxn ang="T116">
              <a:pos x="T64" y="T65"/>
            </a:cxn>
            <a:cxn ang="T117">
              <a:pos x="T66" y="T67"/>
            </a:cxn>
            <a:cxn ang="T118">
              <a:pos x="T68" y="T69"/>
            </a:cxn>
            <a:cxn ang="T119">
              <a:pos x="T70" y="T71"/>
            </a:cxn>
            <a:cxn ang="T120">
              <a:pos x="T72" y="T73"/>
            </a:cxn>
            <a:cxn ang="T121">
              <a:pos x="T74" y="T75"/>
            </a:cxn>
            <a:cxn ang="T122">
              <a:pos x="T76" y="T77"/>
            </a:cxn>
            <a:cxn ang="T123">
              <a:pos x="T78" y="T79"/>
            </a:cxn>
            <a:cxn ang="T124">
              <a:pos x="T80" y="T81"/>
            </a:cxn>
            <a:cxn ang="T125">
              <a:pos x="T82" y="T83"/>
            </a:cxn>
          </a:cxnLst>
          <a:rect l="T126" t="T127" r="T128" b="T129"/>
          <a:pathLst>
            <a:path w="16384" h="16384">
              <a:moveTo>
                <a:pt x="11360" y="626"/>
              </a:moveTo>
              <a:lnTo>
                <a:pt x="11578" y="1044"/>
              </a:lnTo>
              <a:lnTo>
                <a:pt x="11360" y="1461"/>
              </a:lnTo>
              <a:lnTo>
                <a:pt x="11796" y="2087"/>
              </a:lnTo>
              <a:lnTo>
                <a:pt x="12452" y="2505"/>
              </a:lnTo>
              <a:lnTo>
                <a:pt x="12233" y="3026"/>
              </a:lnTo>
              <a:lnTo>
                <a:pt x="12670" y="3339"/>
              </a:lnTo>
              <a:lnTo>
                <a:pt x="12889" y="3757"/>
              </a:lnTo>
              <a:lnTo>
                <a:pt x="12670" y="4174"/>
              </a:lnTo>
              <a:lnTo>
                <a:pt x="12889" y="4800"/>
              </a:lnTo>
              <a:lnTo>
                <a:pt x="12670" y="5218"/>
              </a:lnTo>
              <a:lnTo>
                <a:pt x="12452" y="5427"/>
              </a:lnTo>
              <a:lnTo>
                <a:pt x="12233" y="5740"/>
              </a:lnTo>
              <a:lnTo>
                <a:pt x="13326" y="6366"/>
              </a:lnTo>
              <a:lnTo>
                <a:pt x="13107" y="6888"/>
              </a:lnTo>
              <a:lnTo>
                <a:pt x="13544" y="7305"/>
              </a:lnTo>
              <a:lnTo>
                <a:pt x="13763" y="7827"/>
              </a:lnTo>
              <a:lnTo>
                <a:pt x="13544" y="8140"/>
              </a:lnTo>
              <a:lnTo>
                <a:pt x="12670" y="8349"/>
              </a:lnTo>
              <a:lnTo>
                <a:pt x="12233" y="8766"/>
              </a:lnTo>
              <a:lnTo>
                <a:pt x="12015" y="9601"/>
              </a:lnTo>
              <a:lnTo>
                <a:pt x="12015" y="10018"/>
              </a:lnTo>
              <a:lnTo>
                <a:pt x="15292" y="12418"/>
              </a:lnTo>
              <a:lnTo>
                <a:pt x="16384" y="13462"/>
              </a:lnTo>
              <a:lnTo>
                <a:pt x="16384" y="13984"/>
              </a:lnTo>
              <a:lnTo>
                <a:pt x="16166" y="14506"/>
              </a:lnTo>
              <a:lnTo>
                <a:pt x="15947" y="14923"/>
              </a:lnTo>
              <a:lnTo>
                <a:pt x="15292" y="15236"/>
              </a:lnTo>
              <a:lnTo>
                <a:pt x="14199" y="15132"/>
              </a:lnTo>
              <a:lnTo>
                <a:pt x="13544" y="15445"/>
              </a:lnTo>
              <a:lnTo>
                <a:pt x="12452" y="15654"/>
              </a:lnTo>
              <a:lnTo>
                <a:pt x="11796" y="15862"/>
              </a:lnTo>
              <a:lnTo>
                <a:pt x="11360" y="16280"/>
              </a:lnTo>
              <a:lnTo>
                <a:pt x="10704" y="16384"/>
              </a:lnTo>
              <a:lnTo>
                <a:pt x="9393" y="16175"/>
              </a:lnTo>
              <a:lnTo>
                <a:pt x="8738" y="15549"/>
              </a:lnTo>
              <a:lnTo>
                <a:pt x="7864" y="15236"/>
              </a:lnTo>
              <a:lnTo>
                <a:pt x="6554" y="14923"/>
              </a:lnTo>
              <a:lnTo>
                <a:pt x="5680" y="14714"/>
              </a:lnTo>
              <a:lnTo>
                <a:pt x="4588" y="14297"/>
              </a:lnTo>
              <a:lnTo>
                <a:pt x="3714" y="14193"/>
              </a:lnTo>
              <a:lnTo>
                <a:pt x="2840" y="14088"/>
              </a:lnTo>
              <a:lnTo>
                <a:pt x="3277" y="13671"/>
              </a:lnTo>
              <a:lnTo>
                <a:pt x="3714" y="13462"/>
              </a:lnTo>
              <a:lnTo>
                <a:pt x="5024" y="13149"/>
              </a:lnTo>
              <a:lnTo>
                <a:pt x="6117" y="12627"/>
              </a:lnTo>
              <a:lnTo>
                <a:pt x="6554" y="12105"/>
              </a:lnTo>
              <a:lnTo>
                <a:pt x="6335" y="11584"/>
              </a:lnTo>
              <a:lnTo>
                <a:pt x="6335" y="10957"/>
              </a:lnTo>
              <a:lnTo>
                <a:pt x="6554" y="10644"/>
              </a:lnTo>
              <a:lnTo>
                <a:pt x="7646" y="10853"/>
              </a:lnTo>
              <a:lnTo>
                <a:pt x="7646" y="10644"/>
              </a:lnTo>
              <a:lnTo>
                <a:pt x="6117" y="10227"/>
              </a:lnTo>
              <a:lnTo>
                <a:pt x="5898" y="9810"/>
              </a:lnTo>
              <a:lnTo>
                <a:pt x="4369" y="9496"/>
              </a:lnTo>
              <a:lnTo>
                <a:pt x="2403" y="9079"/>
              </a:lnTo>
              <a:lnTo>
                <a:pt x="1092" y="8662"/>
              </a:lnTo>
              <a:lnTo>
                <a:pt x="0" y="8244"/>
              </a:lnTo>
              <a:lnTo>
                <a:pt x="218" y="7827"/>
              </a:lnTo>
              <a:lnTo>
                <a:pt x="218" y="7409"/>
              </a:lnTo>
              <a:lnTo>
                <a:pt x="437" y="6888"/>
              </a:lnTo>
              <a:lnTo>
                <a:pt x="655" y="6366"/>
              </a:lnTo>
              <a:lnTo>
                <a:pt x="655" y="5948"/>
              </a:lnTo>
              <a:lnTo>
                <a:pt x="1311" y="5844"/>
              </a:lnTo>
              <a:lnTo>
                <a:pt x="1748" y="5531"/>
              </a:lnTo>
              <a:lnTo>
                <a:pt x="1748" y="5218"/>
              </a:lnTo>
              <a:lnTo>
                <a:pt x="1311" y="4905"/>
              </a:lnTo>
              <a:lnTo>
                <a:pt x="655" y="4487"/>
              </a:lnTo>
              <a:lnTo>
                <a:pt x="874" y="4070"/>
              </a:lnTo>
              <a:lnTo>
                <a:pt x="1748" y="3548"/>
              </a:lnTo>
              <a:lnTo>
                <a:pt x="1748" y="3339"/>
              </a:lnTo>
              <a:lnTo>
                <a:pt x="1966" y="2922"/>
              </a:lnTo>
              <a:lnTo>
                <a:pt x="2621" y="2609"/>
              </a:lnTo>
              <a:lnTo>
                <a:pt x="3495" y="2505"/>
              </a:lnTo>
              <a:lnTo>
                <a:pt x="4369" y="2296"/>
              </a:lnTo>
              <a:lnTo>
                <a:pt x="4588" y="1983"/>
              </a:lnTo>
              <a:lnTo>
                <a:pt x="5024" y="1461"/>
              </a:lnTo>
              <a:lnTo>
                <a:pt x="6554" y="1148"/>
              </a:lnTo>
              <a:lnTo>
                <a:pt x="6991" y="939"/>
              </a:lnTo>
              <a:lnTo>
                <a:pt x="7646" y="626"/>
              </a:lnTo>
              <a:lnTo>
                <a:pt x="7646" y="209"/>
              </a:lnTo>
              <a:lnTo>
                <a:pt x="8520" y="0"/>
              </a:lnTo>
              <a:lnTo>
                <a:pt x="9175" y="313"/>
              </a:lnTo>
              <a:lnTo>
                <a:pt x="11360" y="626"/>
              </a:lnTo>
              <a:close/>
            </a:path>
          </a:pathLst>
        </a:custGeom>
        <a:pattFill prst="divot">
          <a:fgClr>
            <a:srgbClr val="000000"/>
          </a:fgClr>
          <a:bgClr>
            <a:srgbClr val="FFFFFF"/>
          </a:bgClr>
        </a:pattFill>
        <a:ln w="3810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0</xdr:col>
      <xdr:colOff>38100</xdr:colOff>
      <xdr:row>16</xdr:row>
      <xdr:rowOff>104775</xdr:rowOff>
    </xdr:from>
    <xdr:to>
      <xdr:col>4</xdr:col>
      <xdr:colOff>476250</xdr:colOff>
      <xdr:row>33</xdr:row>
      <xdr:rowOff>0</xdr:rowOff>
    </xdr:to>
    <xdr:sp macro="" textlink="">
      <xdr:nvSpPr>
        <xdr:cNvPr id="26" name="d14364" descr="縦線"/>
        <xdr:cNvSpPr>
          <a:spLocks/>
        </xdr:cNvSpPr>
      </xdr:nvSpPr>
      <xdr:spPr bwMode="auto">
        <a:xfrm>
          <a:off x="38100" y="3790950"/>
          <a:ext cx="2876550" cy="24860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16384"/>
            <a:gd name="T151" fmla="*/ 0 h 16384"/>
            <a:gd name="T152" fmla="*/ 16384 w 16384"/>
            <a:gd name="T153" fmla="*/ 16384 h 16384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16384" h="16384">
              <a:moveTo>
                <a:pt x="217" y="9918"/>
              </a:moveTo>
              <a:lnTo>
                <a:pt x="0" y="9730"/>
              </a:lnTo>
              <a:cubicBezTo>
                <a:pt x="72" y="9500"/>
                <a:pt x="145" y="9269"/>
                <a:pt x="217" y="9039"/>
              </a:cubicBezTo>
              <a:lnTo>
                <a:pt x="597" y="8788"/>
              </a:lnTo>
              <a:lnTo>
                <a:pt x="814" y="8600"/>
              </a:lnTo>
              <a:cubicBezTo>
                <a:pt x="796" y="8516"/>
                <a:pt x="778" y="8433"/>
                <a:pt x="760" y="8349"/>
              </a:cubicBezTo>
              <a:lnTo>
                <a:pt x="1031" y="8161"/>
              </a:lnTo>
              <a:lnTo>
                <a:pt x="1031" y="7784"/>
              </a:lnTo>
              <a:cubicBezTo>
                <a:pt x="1013" y="7679"/>
                <a:pt x="995" y="7575"/>
                <a:pt x="977" y="7470"/>
              </a:cubicBezTo>
              <a:cubicBezTo>
                <a:pt x="923" y="7407"/>
                <a:pt x="868" y="7345"/>
                <a:pt x="814" y="7282"/>
              </a:cubicBezTo>
              <a:cubicBezTo>
                <a:pt x="832" y="7156"/>
                <a:pt x="850" y="7031"/>
                <a:pt x="868" y="6905"/>
              </a:cubicBezTo>
              <a:cubicBezTo>
                <a:pt x="886" y="6779"/>
                <a:pt x="904" y="6654"/>
                <a:pt x="922" y="6528"/>
              </a:cubicBezTo>
              <a:lnTo>
                <a:pt x="1139" y="6277"/>
              </a:lnTo>
              <a:lnTo>
                <a:pt x="1356" y="5964"/>
              </a:lnTo>
              <a:lnTo>
                <a:pt x="1465" y="5901"/>
              </a:lnTo>
              <a:cubicBezTo>
                <a:pt x="1519" y="5796"/>
                <a:pt x="1574" y="5692"/>
                <a:pt x="1628" y="5587"/>
              </a:cubicBezTo>
              <a:lnTo>
                <a:pt x="1899" y="5399"/>
              </a:lnTo>
              <a:lnTo>
                <a:pt x="2170" y="5085"/>
              </a:lnTo>
              <a:lnTo>
                <a:pt x="2441" y="4896"/>
              </a:lnTo>
              <a:cubicBezTo>
                <a:pt x="2513" y="4791"/>
                <a:pt x="2586" y="4687"/>
                <a:pt x="2658" y="4582"/>
              </a:cubicBezTo>
              <a:lnTo>
                <a:pt x="2984" y="4394"/>
              </a:lnTo>
              <a:lnTo>
                <a:pt x="3201" y="4394"/>
              </a:lnTo>
              <a:cubicBezTo>
                <a:pt x="3255" y="4352"/>
                <a:pt x="3310" y="4311"/>
                <a:pt x="3364" y="4269"/>
              </a:cubicBezTo>
              <a:lnTo>
                <a:pt x="3635" y="4269"/>
              </a:lnTo>
              <a:lnTo>
                <a:pt x="3743" y="4018"/>
              </a:lnTo>
              <a:lnTo>
                <a:pt x="3960" y="3955"/>
              </a:lnTo>
              <a:cubicBezTo>
                <a:pt x="4014" y="4039"/>
                <a:pt x="4069" y="4122"/>
                <a:pt x="4123" y="4206"/>
              </a:cubicBezTo>
              <a:lnTo>
                <a:pt x="4286" y="4206"/>
              </a:lnTo>
              <a:lnTo>
                <a:pt x="4394" y="3955"/>
              </a:lnTo>
              <a:lnTo>
                <a:pt x="4611" y="3829"/>
              </a:lnTo>
              <a:cubicBezTo>
                <a:pt x="4647" y="3745"/>
                <a:pt x="4684" y="3662"/>
                <a:pt x="4720" y="3578"/>
              </a:cubicBezTo>
              <a:lnTo>
                <a:pt x="4991" y="3327"/>
              </a:lnTo>
              <a:lnTo>
                <a:pt x="5154" y="3390"/>
              </a:lnTo>
              <a:lnTo>
                <a:pt x="5479" y="3264"/>
              </a:lnTo>
              <a:lnTo>
                <a:pt x="5913" y="3264"/>
              </a:lnTo>
              <a:lnTo>
                <a:pt x="6293" y="3139"/>
              </a:lnTo>
              <a:lnTo>
                <a:pt x="6510" y="2888"/>
              </a:lnTo>
              <a:lnTo>
                <a:pt x="6890" y="2888"/>
              </a:lnTo>
              <a:lnTo>
                <a:pt x="7107" y="2762"/>
              </a:lnTo>
              <a:lnTo>
                <a:pt x="7324" y="2825"/>
              </a:lnTo>
              <a:cubicBezTo>
                <a:pt x="7378" y="2678"/>
                <a:pt x="7433" y="2532"/>
                <a:pt x="7487" y="2385"/>
              </a:cubicBezTo>
              <a:lnTo>
                <a:pt x="7595" y="2134"/>
              </a:lnTo>
              <a:lnTo>
                <a:pt x="7866" y="1883"/>
              </a:lnTo>
              <a:lnTo>
                <a:pt x="8083" y="1758"/>
              </a:lnTo>
              <a:lnTo>
                <a:pt x="8301" y="1318"/>
              </a:lnTo>
              <a:lnTo>
                <a:pt x="8518" y="1130"/>
              </a:lnTo>
              <a:lnTo>
                <a:pt x="8518" y="753"/>
              </a:lnTo>
              <a:cubicBezTo>
                <a:pt x="8536" y="648"/>
                <a:pt x="8554" y="544"/>
                <a:pt x="8572" y="439"/>
              </a:cubicBezTo>
              <a:lnTo>
                <a:pt x="8789" y="0"/>
              </a:lnTo>
              <a:lnTo>
                <a:pt x="9060" y="188"/>
              </a:lnTo>
              <a:lnTo>
                <a:pt x="9223" y="251"/>
              </a:lnTo>
              <a:lnTo>
                <a:pt x="9440" y="314"/>
              </a:lnTo>
              <a:lnTo>
                <a:pt x="9657" y="251"/>
              </a:lnTo>
              <a:lnTo>
                <a:pt x="9928" y="188"/>
              </a:lnTo>
              <a:lnTo>
                <a:pt x="10145" y="63"/>
              </a:lnTo>
              <a:cubicBezTo>
                <a:pt x="10181" y="147"/>
                <a:pt x="10218" y="230"/>
                <a:pt x="10254" y="314"/>
              </a:cubicBezTo>
              <a:lnTo>
                <a:pt x="10254" y="565"/>
              </a:lnTo>
              <a:cubicBezTo>
                <a:pt x="10236" y="607"/>
                <a:pt x="10217" y="649"/>
                <a:pt x="10199" y="691"/>
              </a:cubicBezTo>
              <a:lnTo>
                <a:pt x="10416" y="942"/>
              </a:lnTo>
              <a:cubicBezTo>
                <a:pt x="10434" y="1067"/>
                <a:pt x="10453" y="1193"/>
                <a:pt x="10471" y="1318"/>
              </a:cubicBezTo>
              <a:lnTo>
                <a:pt x="10579" y="1507"/>
              </a:lnTo>
              <a:lnTo>
                <a:pt x="11339" y="1695"/>
              </a:lnTo>
              <a:lnTo>
                <a:pt x="11501" y="1820"/>
              </a:lnTo>
              <a:cubicBezTo>
                <a:pt x="11555" y="1925"/>
                <a:pt x="11610" y="2029"/>
                <a:pt x="11664" y="2134"/>
              </a:cubicBezTo>
              <a:lnTo>
                <a:pt x="11881" y="2197"/>
              </a:lnTo>
              <a:cubicBezTo>
                <a:pt x="11935" y="2260"/>
                <a:pt x="11990" y="2322"/>
                <a:pt x="12044" y="2385"/>
              </a:cubicBezTo>
              <a:lnTo>
                <a:pt x="12207" y="2574"/>
              </a:lnTo>
              <a:lnTo>
                <a:pt x="12315" y="2950"/>
              </a:lnTo>
              <a:lnTo>
                <a:pt x="12695" y="3013"/>
              </a:lnTo>
              <a:lnTo>
                <a:pt x="13400" y="3264"/>
              </a:lnTo>
              <a:lnTo>
                <a:pt x="13671" y="3201"/>
              </a:lnTo>
              <a:lnTo>
                <a:pt x="13888" y="2950"/>
              </a:lnTo>
              <a:lnTo>
                <a:pt x="14214" y="2637"/>
              </a:lnTo>
              <a:lnTo>
                <a:pt x="14485" y="2323"/>
              </a:lnTo>
              <a:lnTo>
                <a:pt x="14865" y="2385"/>
              </a:lnTo>
              <a:lnTo>
                <a:pt x="15136" y="2574"/>
              </a:lnTo>
              <a:cubicBezTo>
                <a:pt x="15154" y="2720"/>
                <a:pt x="15172" y="2867"/>
                <a:pt x="15190" y="3013"/>
              </a:cubicBezTo>
              <a:lnTo>
                <a:pt x="15353" y="3139"/>
              </a:lnTo>
              <a:lnTo>
                <a:pt x="15570" y="3201"/>
              </a:lnTo>
              <a:lnTo>
                <a:pt x="15787" y="3076"/>
              </a:lnTo>
              <a:lnTo>
                <a:pt x="16058" y="3139"/>
              </a:lnTo>
              <a:cubicBezTo>
                <a:pt x="16112" y="3202"/>
                <a:pt x="16167" y="3264"/>
                <a:pt x="16221" y="3327"/>
              </a:cubicBezTo>
              <a:lnTo>
                <a:pt x="16221" y="3641"/>
              </a:lnTo>
              <a:cubicBezTo>
                <a:pt x="16239" y="3704"/>
                <a:pt x="16257" y="3766"/>
                <a:pt x="16275" y="3829"/>
              </a:cubicBezTo>
              <a:cubicBezTo>
                <a:pt x="16311" y="3871"/>
                <a:pt x="16348" y="3913"/>
                <a:pt x="16384" y="3955"/>
              </a:cubicBezTo>
              <a:lnTo>
                <a:pt x="16384" y="4457"/>
              </a:lnTo>
              <a:cubicBezTo>
                <a:pt x="16348" y="4541"/>
                <a:pt x="16311" y="4624"/>
                <a:pt x="16275" y="4708"/>
              </a:cubicBezTo>
              <a:cubicBezTo>
                <a:pt x="16293" y="4792"/>
                <a:pt x="16312" y="4875"/>
                <a:pt x="16330" y="4959"/>
              </a:cubicBezTo>
              <a:cubicBezTo>
                <a:pt x="16294" y="5043"/>
                <a:pt x="16257" y="5126"/>
                <a:pt x="16221" y="5210"/>
              </a:cubicBezTo>
              <a:cubicBezTo>
                <a:pt x="16167" y="5336"/>
                <a:pt x="16112" y="5461"/>
                <a:pt x="16058" y="5587"/>
              </a:cubicBezTo>
              <a:lnTo>
                <a:pt x="15841" y="5650"/>
              </a:lnTo>
              <a:lnTo>
                <a:pt x="15624" y="6026"/>
              </a:lnTo>
              <a:lnTo>
                <a:pt x="15245" y="6089"/>
              </a:lnTo>
              <a:lnTo>
                <a:pt x="14865" y="6152"/>
              </a:lnTo>
              <a:cubicBezTo>
                <a:pt x="14847" y="6215"/>
                <a:pt x="14829" y="6277"/>
                <a:pt x="14811" y="6340"/>
              </a:cubicBezTo>
              <a:lnTo>
                <a:pt x="14268" y="6152"/>
              </a:lnTo>
              <a:cubicBezTo>
                <a:pt x="14214" y="6089"/>
                <a:pt x="14159" y="6027"/>
                <a:pt x="14105" y="5964"/>
              </a:cubicBezTo>
              <a:lnTo>
                <a:pt x="13888" y="6089"/>
              </a:lnTo>
              <a:lnTo>
                <a:pt x="13888" y="6340"/>
              </a:lnTo>
              <a:lnTo>
                <a:pt x="13726" y="6528"/>
              </a:lnTo>
              <a:cubicBezTo>
                <a:pt x="13690" y="6570"/>
                <a:pt x="13653" y="6612"/>
                <a:pt x="13617" y="6654"/>
              </a:cubicBezTo>
              <a:lnTo>
                <a:pt x="13237" y="6842"/>
              </a:lnTo>
              <a:lnTo>
                <a:pt x="13129" y="7156"/>
              </a:lnTo>
              <a:lnTo>
                <a:pt x="13075" y="7345"/>
              </a:lnTo>
              <a:lnTo>
                <a:pt x="12858" y="7470"/>
              </a:lnTo>
              <a:lnTo>
                <a:pt x="12641" y="7533"/>
              </a:lnTo>
              <a:cubicBezTo>
                <a:pt x="12587" y="7596"/>
                <a:pt x="12532" y="7658"/>
                <a:pt x="12478" y="7721"/>
              </a:cubicBezTo>
              <a:cubicBezTo>
                <a:pt x="12460" y="7805"/>
                <a:pt x="12442" y="7888"/>
                <a:pt x="12424" y="7972"/>
              </a:cubicBezTo>
              <a:lnTo>
                <a:pt x="12424" y="8098"/>
              </a:lnTo>
              <a:cubicBezTo>
                <a:pt x="12352" y="8203"/>
                <a:pt x="12279" y="8307"/>
                <a:pt x="12207" y="8412"/>
              </a:cubicBezTo>
              <a:cubicBezTo>
                <a:pt x="12189" y="8496"/>
                <a:pt x="12170" y="8579"/>
                <a:pt x="12152" y="8663"/>
              </a:cubicBezTo>
              <a:cubicBezTo>
                <a:pt x="12206" y="8747"/>
                <a:pt x="12261" y="8830"/>
                <a:pt x="12315" y="8914"/>
              </a:cubicBezTo>
              <a:cubicBezTo>
                <a:pt x="12351" y="8977"/>
                <a:pt x="12388" y="9039"/>
                <a:pt x="12424" y="9102"/>
              </a:cubicBezTo>
              <a:lnTo>
                <a:pt x="12424" y="9291"/>
              </a:lnTo>
              <a:cubicBezTo>
                <a:pt x="12388" y="9354"/>
                <a:pt x="12351" y="9416"/>
                <a:pt x="12315" y="9479"/>
              </a:cubicBezTo>
              <a:lnTo>
                <a:pt x="12152" y="9542"/>
              </a:lnTo>
              <a:lnTo>
                <a:pt x="12152" y="9793"/>
              </a:lnTo>
              <a:cubicBezTo>
                <a:pt x="12134" y="9898"/>
                <a:pt x="12116" y="10002"/>
                <a:pt x="12098" y="10107"/>
              </a:cubicBezTo>
              <a:cubicBezTo>
                <a:pt x="12080" y="10211"/>
                <a:pt x="12062" y="10316"/>
                <a:pt x="12044" y="10420"/>
              </a:cubicBezTo>
              <a:lnTo>
                <a:pt x="12044" y="10672"/>
              </a:lnTo>
              <a:cubicBezTo>
                <a:pt x="12026" y="10756"/>
                <a:pt x="12008" y="10839"/>
                <a:pt x="11990" y="10923"/>
              </a:cubicBezTo>
              <a:lnTo>
                <a:pt x="12261" y="11174"/>
              </a:lnTo>
              <a:lnTo>
                <a:pt x="12586" y="11425"/>
              </a:lnTo>
              <a:lnTo>
                <a:pt x="13075" y="11676"/>
              </a:lnTo>
              <a:lnTo>
                <a:pt x="13454" y="11864"/>
              </a:lnTo>
              <a:cubicBezTo>
                <a:pt x="13472" y="11948"/>
                <a:pt x="13491" y="12031"/>
                <a:pt x="13509" y="12115"/>
              </a:cubicBezTo>
              <a:lnTo>
                <a:pt x="13888" y="12366"/>
              </a:lnTo>
              <a:lnTo>
                <a:pt x="13888" y="12492"/>
              </a:lnTo>
              <a:lnTo>
                <a:pt x="13617" y="12366"/>
              </a:lnTo>
              <a:lnTo>
                <a:pt x="13563" y="12555"/>
              </a:lnTo>
              <a:lnTo>
                <a:pt x="13563" y="12931"/>
              </a:lnTo>
              <a:cubicBezTo>
                <a:pt x="13581" y="13036"/>
                <a:pt x="13599" y="13140"/>
                <a:pt x="13617" y="13245"/>
              </a:cubicBezTo>
              <a:lnTo>
                <a:pt x="13509" y="13559"/>
              </a:lnTo>
              <a:lnTo>
                <a:pt x="13237" y="13873"/>
              </a:lnTo>
              <a:lnTo>
                <a:pt x="12912" y="14061"/>
              </a:lnTo>
              <a:cubicBezTo>
                <a:pt x="12876" y="14103"/>
                <a:pt x="12839" y="14145"/>
                <a:pt x="12803" y="14187"/>
              </a:cubicBezTo>
              <a:lnTo>
                <a:pt x="12695" y="14438"/>
              </a:lnTo>
              <a:lnTo>
                <a:pt x="12369" y="14501"/>
              </a:lnTo>
              <a:lnTo>
                <a:pt x="12152" y="14626"/>
              </a:lnTo>
              <a:lnTo>
                <a:pt x="11827" y="14877"/>
              </a:lnTo>
              <a:lnTo>
                <a:pt x="11556" y="14689"/>
              </a:lnTo>
              <a:lnTo>
                <a:pt x="11339" y="14626"/>
              </a:lnTo>
              <a:lnTo>
                <a:pt x="11067" y="14689"/>
              </a:lnTo>
              <a:lnTo>
                <a:pt x="10796" y="14564"/>
              </a:lnTo>
              <a:lnTo>
                <a:pt x="10579" y="14815"/>
              </a:lnTo>
              <a:lnTo>
                <a:pt x="10254" y="14940"/>
              </a:lnTo>
              <a:lnTo>
                <a:pt x="9820" y="14815"/>
              </a:lnTo>
              <a:lnTo>
                <a:pt x="9548" y="14626"/>
              </a:lnTo>
              <a:lnTo>
                <a:pt x="9440" y="14501"/>
              </a:lnTo>
              <a:lnTo>
                <a:pt x="9114" y="14501"/>
              </a:lnTo>
              <a:lnTo>
                <a:pt x="8897" y="14564"/>
              </a:lnTo>
              <a:lnTo>
                <a:pt x="8735" y="14877"/>
              </a:lnTo>
              <a:lnTo>
                <a:pt x="8626" y="14940"/>
              </a:lnTo>
              <a:lnTo>
                <a:pt x="8246" y="14940"/>
              </a:lnTo>
              <a:lnTo>
                <a:pt x="8029" y="15129"/>
              </a:lnTo>
              <a:lnTo>
                <a:pt x="7866" y="15442"/>
              </a:lnTo>
              <a:lnTo>
                <a:pt x="7595" y="15631"/>
              </a:lnTo>
              <a:lnTo>
                <a:pt x="7487" y="15819"/>
              </a:lnTo>
              <a:cubicBezTo>
                <a:pt x="7505" y="15945"/>
                <a:pt x="7523" y="16070"/>
                <a:pt x="7541" y="16196"/>
              </a:cubicBezTo>
              <a:lnTo>
                <a:pt x="7324" y="16258"/>
              </a:lnTo>
              <a:lnTo>
                <a:pt x="7107" y="16258"/>
              </a:lnTo>
              <a:lnTo>
                <a:pt x="6836" y="16196"/>
              </a:lnTo>
              <a:cubicBezTo>
                <a:pt x="6782" y="16259"/>
                <a:pt x="6727" y="16321"/>
                <a:pt x="6673" y="16384"/>
              </a:cubicBezTo>
              <a:cubicBezTo>
                <a:pt x="6637" y="16321"/>
                <a:pt x="6600" y="16259"/>
                <a:pt x="6564" y="16196"/>
              </a:cubicBezTo>
              <a:lnTo>
                <a:pt x="6293" y="15945"/>
              </a:lnTo>
              <a:lnTo>
                <a:pt x="6185" y="15442"/>
              </a:lnTo>
              <a:cubicBezTo>
                <a:pt x="6203" y="15338"/>
                <a:pt x="6221" y="15233"/>
                <a:pt x="6239" y="15129"/>
              </a:cubicBezTo>
              <a:cubicBezTo>
                <a:pt x="6203" y="15066"/>
                <a:pt x="6166" y="15003"/>
                <a:pt x="6130" y="14940"/>
              </a:cubicBezTo>
              <a:lnTo>
                <a:pt x="6022" y="14501"/>
              </a:lnTo>
              <a:cubicBezTo>
                <a:pt x="6094" y="14396"/>
                <a:pt x="6167" y="14292"/>
                <a:pt x="6239" y="14187"/>
              </a:cubicBezTo>
              <a:cubicBezTo>
                <a:pt x="6257" y="14082"/>
                <a:pt x="6275" y="13978"/>
                <a:pt x="6293" y="13873"/>
              </a:cubicBezTo>
              <a:lnTo>
                <a:pt x="6076" y="13685"/>
              </a:lnTo>
              <a:cubicBezTo>
                <a:pt x="6058" y="13559"/>
                <a:pt x="6040" y="13434"/>
                <a:pt x="6022" y="13308"/>
              </a:cubicBezTo>
              <a:cubicBezTo>
                <a:pt x="6004" y="13182"/>
                <a:pt x="5986" y="13057"/>
                <a:pt x="5968" y="12931"/>
              </a:cubicBezTo>
              <a:cubicBezTo>
                <a:pt x="5932" y="12847"/>
                <a:pt x="5895" y="12764"/>
                <a:pt x="5859" y="12680"/>
              </a:cubicBezTo>
              <a:lnTo>
                <a:pt x="5859" y="12241"/>
              </a:lnTo>
              <a:cubicBezTo>
                <a:pt x="5805" y="12157"/>
                <a:pt x="5750" y="12074"/>
                <a:pt x="5696" y="11990"/>
              </a:cubicBezTo>
              <a:cubicBezTo>
                <a:pt x="5678" y="11927"/>
                <a:pt x="5660" y="11865"/>
                <a:pt x="5642" y="11802"/>
              </a:cubicBezTo>
              <a:lnTo>
                <a:pt x="5479" y="11676"/>
              </a:lnTo>
              <a:lnTo>
                <a:pt x="5479" y="11299"/>
              </a:lnTo>
              <a:cubicBezTo>
                <a:pt x="5533" y="11153"/>
                <a:pt x="5588" y="11006"/>
                <a:pt x="5642" y="10860"/>
              </a:cubicBezTo>
              <a:cubicBezTo>
                <a:pt x="5660" y="10734"/>
                <a:pt x="5678" y="10609"/>
                <a:pt x="5696" y="10483"/>
              </a:cubicBezTo>
              <a:cubicBezTo>
                <a:pt x="5678" y="10358"/>
                <a:pt x="5660" y="10232"/>
                <a:pt x="5642" y="10107"/>
              </a:cubicBezTo>
              <a:cubicBezTo>
                <a:pt x="5588" y="10023"/>
                <a:pt x="5533" y="9940"/>
                <a:pt x="5479" y="9856"/>
              </a:cubicBezTo>
              <a:lnTo>
                <a:pt x="5317" y="9730"/>
              </a:lnTo>
              <a:lnTo>
                <a:pt x="5100" y="9730"/>
              </a:lnTo>
              <a:lnTo>
                <a:pt x="4828" y="9793"/>
              </a:lnTo>
              <a:lnTo>
                <a:pt x="4611" y="9918"/>
              </a:lnTo>
              <a:lnTo>
                <a:pt x="4503" y="9730"/>
              </a:lnTo>
              <a:lnTo>
                <a:pt x="4069" y="9667"/>
              </a:lnTo>
              <a:lnTo>
                <a:pt x="3906" y="9667"/>
              </a:lnTo>
              <a:lnTo>
                <a:pt x="3689" y="9604"/>
              </a:lnTo>
              <a:lnTo>
                <a:pt x="3364" y="9918"/>
              </a:lnTo>
              <a:lnTo>
                <a:pt x="3201" y="9918"/>
              </a:lnTo>
              <a:lnTo>
                <a:pt x="2767" y="9981"/>
              </a:lnTo>
              <a:lnTo>
                <a:pt x="2441" y="9856"/>
              </a:lnTo>
              <a:lnTo>
                <a:pt x="2170" y="9981"/>
              </a:lnTo>
              <a:lnTo>
                <a:pt x="1953" y="10169"/>
              </a:lnTo>
              <a:lnTo>
                <a:pt x="1628" y="10107"/>
              </a:lnTo>
              <a:lnTo>
                <a:pt x="1356" y="10107"/>
              </a:lnTo>
              <a:lnTo>
                <a:pt x="1085" y="9918"/>
              </a:lnTo>
              <a:lnTo>
                <a:pt x="814" y="9981"/>
              </a:lnTo>
              <a:lnTo>
                <a:pt x="217" y="9918"/>
              </a:lnTo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3810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3</xdr:col>
      <xdr:colOff>400050</xdr:colOff>
      <xdr:row>31</xdr:row>
      <xdr:rowOff>9525</xdr:rowOff>
    </xdr:from>
    <xdr:to>
      <xdr:col>4</xdr:col>
      <xdr:colOff>200025</xdr:colOff>
      <xdr:row>34</xdr:row>
      <xdr:rowOff>38100</xdr:rowOff>
    </xdr:to>
    <xdr:sp macro="" textlink="">
      <xdr:nvSpPr>
        <xdr:cNvPr id="27" name="d14366" descr="縦線"/>
        <xdr:cNvSpPr>
          <a:spLocks/>
        </xdr:cNvSpPr>
      </xdr:nvSpPr>
      <xdr:spPr bwMode="auto">
        <a:xfrm>
          <a:off x="2228850" y="5981700"/>
          <a:ext cx="409575" cy="48577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0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0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w 16384"/>
            <a:gd name="T100" fmla="*/ 0 h 16384"/>
            <a:gd name="T101" fmla="*/ 16384 w 16384"/>
            <a:gd name="T102" fmla="*/ 16384 h 16384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T99" t="T100" r="T101" b="T102"/>
          <a:pathLst>
            <a:path w="16384" h="16384">
              <a:moveTo>
                <a:pt x="16384" y="12674"/>
              </a:moveTo>
              <a:lnTo>
                <a:pt x="14860" y="12674"/>
              </a:lnTo>
              <a:lnTo>
                <a:pt x="14098" y="14220"/>
              </a:lnTo>
              <a:lnTo>
                <a:pt x="12574" y="14838"/>
              </a:lnTo>
              <a:lnTo>
                <a:pt x="11431" y="15457"/>
              </a:lnTo>
              <a:lnTo>
                <a:pt x="11050" y="16384"/>
              </a:lnTo>
              <a:lnTo>
                <a:pt x="9907" y="16384"/>
              </a:lnTo>
              <a:lnTo>
                <a:pt x="9526" y="15147"/>
              </a:lnTo>
              <a:lnTo>
                <a:pt x="8383" y="14838"/>
              </a:lnTo>
              <a:lnTo>
                <a:pt x="6858" y="14529"/>
              </a:lnTo>
              <a:lnTo>
                <a:pt x="6477" y="13911"/>
              </a:lnTo>
              <a:lnTo>
                <a:pt x="5715" y="11747"/>
              </a:lnTo>
              <a:lnTo>
                <a:pt x="4572" y="9583"/>
              </a:lnTo>
              <a:lnTo>
                <a:pt x="4191" y="7419"/>
              </a:lnTo>
              <a:lnTo>
                <a:pt x="3810" y="6183"/>
              </a:lnTo>
              <a:lnTo>
                <a:pt x="2286" y="5255"/>
              </a:lnTo>
              <a:lnTo>
                <a:pt x="1143" y="4637"/>
              </a:lnTo>
              <a:lnTo>
                <a:pt x="0" y="3091"/>
              </a:lnTo>
              <a:lnTo>
                <a:pt x="1143" y="1855"/>
              </a:lnTo>
              <a:lnTo>
                <a:pt x="1524" y="927"/>
              </a:lnTo>
              <a:lnTo>
                <a:pt x="1524" y="0"/>
              </a:lnTo>
              <a:lnTo>
                <a:pt x="3048" y="309"/>
              </a:lnTo>
              <a:lnTo>
                <a:pt x="4572" y="618"/>
              </a:lnTo>
              <a:lnTo>
                <a:pt x="6477" y="1855"/>
              </a:lnTo>
              <a:lnTo>
                <a:pt x="8001" y="2473"/>
              </a:lnTo>
              <a:lnTo>
                <a:pt x="10288" y="3400"/>
              </a:lnTo>
              <a:lnTo>
                <a:pt x="11812" y="4328"/>
              </a:lnTo>
              <a:lnTo>
                <a:pt x="12955" y="6183"/>
              </a:lnTo>
              <a:lnTo>
                <a:pt x="12955" y="7728"/>
              </a:lnTo>
              <a:lnTo>
                <a:pt x="13336" y="9274"/>
              </a:lnTo>
              <a:lnTo>
                <a:pt x="14860" y="10510"/>
              </a:lnTo>
              <a:lnTo>
                <a:pt x="16003" y="12056"/>
              </a:lnTo>
              <a:lnTo>
                <a:pt x="16384" y="12674"/>
              </a:lnTo>
              <a:close/>
            </a:path>
          </a:pathLst>
        </a:custGeom>
        <a:pattFill prst="ltVert">
          <a:fgClr>
            <a:srgbClr val="000000"/>
          </a:fgClr>
          <a:bgClr>
            <a:srgbClr val="FFFFFF"/>
          </a:bgClr>
        </a:pattFill>
        <a:ln w="3810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1</xdr:col>
      <xdr:colOff>114300</xdr:colOff>
      <xdr:row>36</xdr:row>
      <xdr:rowOff>63500</xdr:rowOff>
    </xdr:from>
    <xdr:to>
      <xdr:col>3</xdr:col>
      <xdr:colOff>533400</xdr:colOff>
      <xdr:row>46</xdr:row>
      <xdr:rowOff>82550</xdr:rowOff>
    </xdr:to>
    <xdr:sp macro="" textlink="">
      <xdr:nvSpPr>
        <xdr:cNvPr id="28" name="d14382"/>
        <xdr:cNvSpPr>
          <a:spLocks/>
        </xdr:cNvSpPr>
      </xdr:nvSpPr>
      <xdr:spPr bwMode="auto">
        <a:xfrm>
          <a:off x="723900" y="6797675"/>
          <a:ext cx="1638300" cy="15430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0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2147483646 w 16384"/>
            <a:gd name="T103" fmla="*/ 2147483646 h 16384"/>
            <a:gd name="T104" fmla="*/ 2147483646 w 16384"/>
            <a:gd name="T105" fmla="*/ 2147483646 h 16384"/>
            <a:gd name="T106" fmla="*/ 2147483646 w 16384"/>
            <a:gd name="T107" fmla="*/ 2147483646 h 16384"/>
            <a:gd name="T108" fmla="*/ 2147483646 w 16384"/>
            <a:gd name="T109" fmla="*/ 2147483646 h 16384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w 16384"/>
            <a:gd name="T166" fmla="*/ 0 h 16384"/>
            <a:gd name="T167" fmla="*/ 16384 w 16384"/>
            <a:gd name="T168" fmla="*/ 16384 h 16384"/>
          </a:gdLst>
          <a:ahLst/>
          <a:cxnLst>
            <a:cxn ang="T110">
              <a:pos x="T0" y="T1"/>
            </a:cxn>
            <a:cxn ang="T111">
              <a:pos x="T2" y="T3"/>
            </a:cxn>
            <a:cxn ang="T112">
              <a:pos x="T4" y="T5"/>
            </a:cxn>
            <a:cxn ang="T113">
              <a:pos x="T6" y="T7"/>
            </a:cxn>
            <a:cxn ang="T114">
              <a:pos x="T8" y="T9"/>
            </a:cxn>
            <a:cxn ang="T115">
              <a:pos x="T10" y="T11"/>
            </a:cxn>
            <a:cxn ang="T116">
              <a:pos x="T12" y="T13"/>
            </a:cxn>
            <a:cxn ang="T117">
              <a:pos x="T14" y="T15"/>
            </a:cxn>
            <a:cxn ang="T118">
              <a:pos x="T16" y="T17"/>
            </a:cxn>
            <a:cxn ang="T119">
              <a:pos x="T18" y="T19"/>
            </a:cxn>
            <a:cxn ang="T120">
              <a:pos x="T20" y="T21"/>
            </a:cxn>
            <a:cxn ang="T121">
              <a:pos x="T22" y="T23"/>
            </a:cxn>
            <a:cxn ang="T122">
              <a:pos x="T24" y="T25"/>
            </a:cxn>
            <a:cxn ang="T123">
              <a:pos x="T26" y="T27"/>
            </a:cxn>
            <a:cxn ang="T124">
              <a:pos x="T28" y="T29"/>
            </a:cxn>
            <a:cxn ang="T125">
              <a:pos x="T30" y="T31"/>
            </a:cxn>
            <a:cxn ang="T126">
              <a:pos x="T32" y="T33"/>
            </a:cxn>
            <a:cxn ang="T127">
              <a:pos x="T34" y="T35"/>
            </a:cxn>
            <a:cxn ang="T128">
              <a:pos x="T36" y="T37"/>
            </a:cxn>
            <a:cxn ang="T129">
              <a:pos x="T38" y="T39"/>
            </a:cxn>
            <a:cxn ang="T130">
              <a:pos x="T40" y="T41"/>
            </a:cxn>
            <a:cxn ang="T131">
              <a:pos x="T42" y="T43"/>
            </a:cxn>
            <a:cxn ang="T132">
              <a:pos x="T44" y="T45"/>
            </a:cxn>
            <a:cxn ang="T133">
              <a:pos x="T46" y="T47"/>
            </a:cxn>
            <a:cxn ang="T134">
              <a:pos x="T48" y="T49"/>
            </a:cxn>
            <a:cxn ang="T135">
              <a:pos x="T50" y="T51"/>
            </a:cxn>
            <a:cxn ang="T136">
              <a:pos x="T52" y="T53"/>
            </a:cxn>
            <a:cxn ang="T137">
              <a:pos x="T54" y="T55"/>
            </a:cxn>
            <a:cxn ang="T138">
              <a:pos x="T56" y="T57"/>
            </a:cxn>
            <a:cxn ang="T139">
              <a:pos x="T58" y="T59"/>
            </a:cxn>
            <a:cxn ang="T140">
              <a:pos x="T60" y="T61"/>
            </a:cxn>
            <a:cxn ang="T141">
              <a:pos x="T62" y="T63"/>
            </a:cxn>
            <a:cxn ang="T142">
              <a:pos x="T64" y="T65"/>
            </a:cxn>
            <a:cxn ang="T143">
              <a:pos x="T66" y="T67"/>
            </a:cxn>
            <a:cxn ang="T144">
              <a:pos x="T68" y="T69"/>
            </a:cxn>
            <a:cxn ang="T145">
              <a:pos x="T70" y="T71"/>
            </a:cxn>
            <a:cxn ang="T146">
              <a:pos x="T72" y="T73"/>
            </a:cxn>
            <a:cxn ang="T147">
              <a:pos x="T74" y="T75"/>
            </a:cxn>
            <a:cxn ang="T148">
              <a:pos x="T76" y="T77"/>
            </a:cxn>
            <a:cxn ang="T149">
              <a:pos x="T78" y="T79"/>
            </a:cxn>
            <a:cxn ang="T150">
              <a:pos x="T80" y="T81"/>
            </a:cxn>
            <a:cxn ang="T151">
              <a:pos x="T82" y="T83"/>
            </a:cxn>
            <a:cxn ang="T152">
              <a:pos x="T84" y="T85"/>
            </a:cxn>
            <a:cxn ang="T153">
              <a:pos x="T86" y="T87"/>
            </a:cxn>
            <a:cxn ang="T154">
              <a:pos x="T88" y="T89"/>
            </a:cxn>
            <a:cxn ang="T155">
              <a:pos x="T90" y="T91"/>
            </a:cxn>
            <a:cxn ang="T156">
              <a:pos x="T92" y="T93"/>
            </a:cxn>
            <a:cxn ang="T157">
              <a:pos x="T94" y="T95"/>
            </a:cxn>
            <a:cxn ang="T158">
              <a:pos x="T96" y="T97"/>
            </a:cxn>
            <a:cxn ang="T159">
              <a:pos x="T98" y="T99"/>
            </a:cxn>
            <a:cxn ang="T160">
              <a:pos x="T100" y="T101"/>
            </a:cxn>
            <a:cxn ang="T161">
              <a:pos x="T102" y="T103"/>
            </a:cxn>
            <a:cxn ang="T162">
              <a:pos x="T104" y="T105"/>
            </a:cxn>
            <a:cxn ang="T163">
              <a:pos x="T106" y="T107"/>
            </a:cxn>
            <a:cxn ang="T164">
              <a:pos x="T108" y="T109"/>
            </a:cxn>
          </a:cxnLst>
          <a:rect l="T165" t="T166" r="T167" b="T168"/>
          <a:pathLst>
            <a:path w="16384" h="16384">
              <a:moveTo>
                <a:pt x="5799" y="16384"/>
              </a:moveTo>
              <a:lnTo>
                <a:pt x="5247" y="14509"/>
              </a:lnTo>
              <a:lnTo>
                <a:pt x="5799" y="14015"/>
              </a:lnTo>
              <a:lnTo>
                <a:pt x="5707" y="13522"/>
              </a:lnTo>
              <a:lnTo>
                <a:pt x="5523" y="13324"/>
              </a:lnTo>
              <a:lnTo>
                <a:pt x="5891" y="13226"/>
              </a:lnTo>
              <a:lnTo>
                <a:pt x="6075" y="13324"/>
              </a:lnTo>
              <a:lnTo>
                <a:pt x="6259" y="12436"/>
              </a:lnTo>
              <a:lnTo>
                <a:pt x="5523" y="12436"/>
              </a:lnTo>
              <a:lnTo>
                <a:pt x="4326" y="11646"/>
              </a:lnTo>
              <a:lnTo>
                <a:pt x="3314" y="10561"/>
              </a:lnTo>
              <a:lnTo>
                <a:pt x="2853" y="9771"/>
              </a:lnTo>
              <a:lnTo>
                <a:pt x="2577" y="8192"/>
              </a:lnTo>
              <a:lnTo>
                <a:pt x="2669" y="8093"/>
              </a:lnTo>
              <a:lnTo>
                <a:pt x="2577" y="7896"/>
              </a:lnTo>
              <a:lnTo>
                <a:pt x="2577" y="7600"/>
              </a:lnTo>
              <a:lnTo>
                <a:pt x="1381" y="7304"/>
              </a:lnTo>
              <a:lnTo>
                <a:pt x="1289" y="7600"/>
              </a:lnTo>
              <a:lnTo>
                <a:pt x="1105" y="8093"/>
              </a:lnTo>
              <a:lnTo>
                <a:pt x="1197" y="8488"/>
              </a:lnTo>
              <a:lnTo>
                <a:pt x="1657" y="8784"/>
              </a:lnTo>
              <a:lnTo>
                <a:pt x="1749" y="9080"/>
              </a:lnTo>
              <a:lnTo>
                <a:pt x="1841" y="9672"/>
              </a:lnTo>
              <a:lnTo>
                <a:pt x="2209" y="9870"/>
              </a:lnTo>
              <a:lnTo>
                <a:pt x="2669" y="10659"/>
              </a:lnTo>
              <a:lnTo>
                <a:pt x="2485" y="11153"/>
              </a:lnTo>
              <a:lnTo>
                <a:pt x="2485" y="11449"/>
              </a:lnTo>
              <a:lnTo>
                <a:pt x="2485" y="11943"/>
              </a:lnTo>
              <a:lnTo>
                <a:pt x="2577" y="12239"/>
              </a:lnTo>
              <a:lnTo>
                <a:pt x="2945" y="12535"/>
              </a:lnTo>
              <a:lnTo>
                <a:pt x="3130" y="12535"/>
              </a:lnTo>
              <a:lnTo>
                <a:pt x="3130" y="13028"/>
              </a:lnTo>
              <a:lnTo>
                <a:pt x="3406" y="13324"/>
              </a:lnTo>
              <a:lnTo>
                <a:pt x="3682" y="13226"/>
              </a:lnTo>
              <a:lnTo>
                <a:pt x="3682" y="13719"/>
              </a:lnTo>
              <a:lnTo>
                <a:pt x="3958" y="14410"/>
              </a:lnTo>
              <a:lnTo>
                <a:pt x="4326" y="14213"/>
              </a:lnTo>
              <a:lnTo>
                <a:pt x="4326" y="13917"/>
              </a:lnTo>
              <a:lnTo>
                <a:pt x="5062" y="13917"/>
              </a:lnTo>
              <a:lnTo>
                <a:pt x="5247" y="14509"/>
              </a:lnTo>
              <a:lnTo>
                <a:pt x="5799" y="16384"/>
              </a:lnTo>
              <a:lnTo>
                <a:pt x="4694" y="15397"/>
              </a:lnTo>
              <a:lnTo>
                <a:pt x="4418" y="15298"/>
              </a:lnTo>
              <a:lnTo>
                <a:pt x="4326" y="15397"/>
              </a:lnTo>
              <a:lnTo>
                <a:pt x="3866" y="15101"/>
              </a:lnTo>
              <a:lnTo>
                <a:pt x="3314" y="14410"/>
              </a:lnTo>
              <a:lnTo>
                <a:pt x="3222" y="14410"/>
              </a:lnTo>
              <a:lnTo>
                <a:pt x="2853" y="13620"/>
              </a:lnTo>
              <a:lnTo>
                <a:pt x="2577" y="13522"/>
              </a:lnTo>
              <a:lnTo>
                <a:pt x="2117" y="12930"/>
              </a:lnTo>
              <a:lnTo>
                <a:pt x="1749" y="12633"/>
              </a:lnTo>
              <a:lnTo>
                <a:pt x="1657" y="12239"/>
              </a:lnTo>
              <a:lnTo>
                <a:pt x="1657" y="11646"/>
              </a:lnTo>
              <a:lnTo>
                <a:pt x="1565" y="11153"/>
              </a:lnTo>
              <a:lnTo>
                <a:pt x="1197" y="10561"/>
              </a:lnTo>
              <a:lnTo>
                <a:pt x="1105" y="10265"/>
              </a:lnTo>
              <a:lnTo>
                <a:pt x="1105" y="9771"/>
              </a:lnTo>
              <a:lnTo>
                <a:pt x="736" y="8685"/>
              </a:lnTo>
              <a:lnTo>
                <a:pt x="828" y="8291"/>
              </a:lnTo>
              <a:lnTo>
                <a:pt x="552" y="7797"/>
              </a:lnTo>
              <a:lnTo>
                <a:pt x="552" y="7106"/>
              </a:lnTo>
              <a:lnTo>
                <a:pt x="276" y="7008"/>
              </a:lnTo>
              <a:lnTo>
                <a:pt x="184" y="6514"/>
              </a:lnTo>
              <a:lnTo>
                <a:pt x="92" y="5725"/>
              </a:lnTo>
              <a:lnTo>
                <a:pt x="276" y="5231"/>
              </a:lnTo>
              <a:lnTo>
                <a:pt x="0" y="4639"/>
              </a:lnTo>
              <a:lnTo>
                <a:pt x="92" y="4047"/>
              </a:lnTo>
              <a:lnTo>
                <a:pt x="460" y="3356"/>
              </a:lnTo>
              <a:lnTo>
                <a:pt x="920" y="2862"/>
              </a:lnTo>
              <a:lnTo>
                <a:pt x="1105" y="2369"/>
              </a:lnTo>
              <a:lnTo>
                <a:pt x="1473" y="1678"/>
              </a:lnTo>
              <a:lnTo>
                <a:pt x="2025" y="1184"/>
              </a:lnTo>
              <a:lnTo>
                <a:pt x="2301" y="790"/>
              </a:lnTo>
              <a:lnTo>
                <a:pt x="2393" y="493"/>
              </a:lnTo>
              <a:lnTo>
                <a:pt x="2853" y="296"/>
              </a:lnTo>
              <a:lnTo>
                <a:pt x="3498" y="0"/>
              </a:lnTo>
              <a:lnTo>
                <a:pt x="3958" y="395"/>
              </a:lnTo>
              <a:lnTo>
                <a:pt x="4234" y="790"/>
              </a:lnTo>
              <a:lnTo>
                <a:pt x="4234" y="987"/>
              </a:lnTo>
              <a:lnTo>
                <a:pt x="4418" y="1184"/>
              </a:lnTo>
              <a:lnTo>
                <a:pt x="4786" y="1184"/>
              </a:lnTo>
              <a:lnTo>
                <a:pt x="4878" y="1382"/>
              </a:lnTo>
              <a:lnTo>
                <a:pt x="4878" y="1579"/>
              </a:lnTo>
              <a:lnTo>
                <a:pt x="5155" y="1480"/>
              </a:lnTo>
              <a:lnTo>
                <a:pt x="5523" y="1480"/>
              </a:lnTo>
              <a:lnTo>
                <a:pt x="5983" y="1777"/>
              </a:lnTo>
              <a:lnTo>
                <a:pt x="6167" y="1974"/>
              </a:lnTo>
              <a:lnTo>
                <a:pt x="6443" y="2171"/>
              </a:lnTo>
              <a:lnTo>
                <a:pt x="6719" y="2073"/>
              </a:lnTo>
              <a:lnTo>
                <a:pt x="7087" y="1875"/>
              </a:lnTo>
              <a:lnTo>
                <a:pt x="7272" y="1678"/>
              </a:lnTo>
              <a:lnTo>
                <a:pt x="7640" y="1579"/>
              </a:lnTo>
              <a:lnTo>
                <a:pt x="7824" y="1382"/>
              </a:lnTo>
              <a:lnTo>
                <a:pt x="8284" y="1184"/>
              </a:lnTo>
              <a:lnTo>
                <a:pt x="8652" y="1283"/>
              </a:lnTo>
              <a:lnTo>
                <a:pt x="8652" y="1678"/>
              </a:lnTo>
              <a:lnTo>
                <a:pt x="9757" y="2665"/>
              </a:lnTo>
              <a:lnTo>
                <a:pt x="9757" y="2961"/>
              </a:lnTo>
              <a:lnTo>
                <a:pt x="9849" y="3257"/>
              </a:lnTo>
              <a:lnTo>
                <a:pt x="10125" y="3652"/>
              </a:lnTo>
              <a:lnTo>
                <a:pt x="10217" y="4145"/>
              </a:lnTo>
              <a:lnTo>
                <a:pt x="10217" y="4639"/>
              </a:lnTo>
              <a:lnTo>
                <a:pt x="10309" y="4836"/>
              </a:lnTo>
              <a:lnTo>
                <a:pt x="10585" y="4935"/>
              </a:lnTo>
              <a:lnTo>
                <a:pt x="10493" y="5330"/>
              </a:lnTo>
              <a:lnTo>
                <a:pt x="10125" y="5428"/>
              </a:lnTo>
              <a:lnTo>
                <a:pt x="9757" y="5823"/>
              </a:lnTo>
              <a:lnTo>
                <a:pt x="9757" y="6119"/>
              </a:lnTo>
              <a:lnTo>
                <a:pt x="9849" y="6317"/>
              </a:lnTo>
              <a:lnTo>
                <a:pt x="10125" y="6317"/>
              </a:lnTo>
              <a:lnTo>
                <a:pt x="10493" y="7008"/>
              </a:lnTo>
              <a:lnTo>
                <a:pt x="10677" y="7008"/>
              </a:lnTo>
              <a:lnTo>
                <a:pt x="10953" y="6712"/>
              </a:lnTo>
              <a:lnTo>
                <a:pt x="11137" y="6810"/>
              </a:lnTo>
              <a:lnTo>
                <a:pt x="11414" y="7106"/>
              </a:lnTo>
              <a:lnTo>
                <a:pt x="11690" y="7501"/>
              </a:lnTo>
              <a:lnTo>
                <a:pt x="12150" y="7797"/>
              </a:lnTo>
              <a:lnTo>
                <a:pt x="12426" y="7699"/>
              </a:lnTo>
              <a:lnTo>
                <a:pt x="13070" y="7402"/>
              </a:lnTo>
              <a:lnTo>
                <a:pt x="13070" y="7205"/>
              </a:lnTo>
              <a:lnTo>
                <a:pt x="13162" y="6810"/>
              </a:lnTo>
              <a:lnTo>
                <a:pt x="13439" y="6613"/>
              </a:lnTo>
              <a:lnTo>
                <a:pt x="13715" y="6712"/>
              </a:lnTo>
              <a:lnTo>
                <a:pt x="13899" y="6909"/>
              </a:lnTo>
              <a:lnTo>
                <a:pt x="14175" y="7205"/>
              </a:lnTo>
              <a:lnTo>
                <a:pt x="14359" y="7205"/>
              </a:lnTo>
              <a:lnTo>
                <a:pt x="14727" y="7205"/>
              </a:lnTo>
              <a:lnTo>
                <a:pt x="15095" y="7304"/>
              </a:lnTo>
              <a:lnTo>
                <a:pt x="15464" y="7402"/>
              </a:lnTo>
              <a:lnTo>
                <a:pt x="16292" y="7106"/>
              </a:lnTo>
              <a:lnTo>
                <a:pt x="16384" y="7304"/>
              </a:lnTo>
              <a:lnTo>
                <a:pt x="16292" y="7797"/>
              </a:lnTo>
              <a:lnTo>
                <a:pt x="15924" y="7995"/>
              </a:lnTo>
              <a:lnTo>
                <a:pt x="15832" y="8291"/>
              </a:lnTo>
              <a:lnTo>
                <a:pt x="15832" y="8587"/>
              </a:lnTo>
              <a:lnTo>
                <a:pt x="15832" y="8883"/>
              </a:lnTo>
              <a:lnTo>
                <a:pt x="15464" y="9179"/>
              </a:lnTo>
              <a:lnTo>
                <a:pt x="15003" y="9080"/>
              </a:lnTo>
              <a:lnTo>
                <a:pt x="14543" y="9179"/>
              </a:lnTo>
              <a:lnTo>
                <a:pt x="14359" y="9376"/>
              </a:lnTo>
              <a:lnTo>
                <a:pt x="13991" y="9376"/>
              </a:lnTo>
              <a:lnTo>
                <a:pt x="13531" y="9771"/>
              </a:lnTo>
              <a:lnTo>
                <a:pt x="13162" y="9969"/>
              </a:lnTo>
              <a:lnTo>
                <a:pt x="12886" y="10363"/>
              </a:lnTo>
              <a:lnTo>
                <a:pt x="12610" y="10561"/>
              </a:lnTo>
              <a:lnTo>
                <a:pt x="12334" y="10857"/>
              </a:lnTo>
              <a:lnTo>
                <a:pt x="12426" y="11153"/>
              </a:lnTo>
              <a:lnTo>
                <a:pt x="12334" y="11646"/>
              </a:lnTo>
              <a:lnTo>
                <a:pt x="12058" y="12041"/>
              </a:lnTo>
              <a:lnTo>
                <a:pt x="11966" y="12633"/>
              </a:lnTo>
              <a:lnTo>
                <a:pt x="11598" y="12831"/>
              </a:lnTo>
              <a:lnTo>
                <a:pt x="11229" y="12732"/>
              </a:lnTo>
              <a:lnTo>
                <a:pt x="10861" y="13127"/>
              </a:lnTo>
              <a:lnTo>
                <a:pt x="10585" y="13423"/>
              </a:lnTo>
              <a:lnTo>
                <a:pt x="10217" y="13522"/>
              </a:lnTo>
              <a:lnTo>
                <a:pt x="9849" y="14114"/>
              </a:lnTo>
              <a:lnTo>
                <a:pt x="9204" y="14311"/>
              </a:lnTo>
              <a:lnTo>
                <a:pt x="8468" y="14607"/>
              </a:lnTo>
              <a:lnTo>
                <a:pt x="8100" y="15101"/>
              </a:lnTo>
              <a:lnTo>
                <a:pt x="8008" y="15496"/>
              </a:lnTo>
              <a:lnTo>
                <a:pt x="7824" y="15792"/>
              </a:lnTo>
              <a:lnTo>
                <a:pt x="7640" y="15792"/>
              </a:lnTo>
              <a:lnTo>
                <a:pt x="7364" y="16187"/>
              </a:lnTo>
              <a:lnTo>
                <a:pt x="6903" y="16285"/>
              </a:lnTo>
              <a:lnTo>
                <a:pt x="6351" y="16187"/>
              </a:lnTo>
              <a:lnTo>
                <a:pt x="5799" y="16384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336550</xdr:colOff>
      <xdr:row>45</xdr:row>
      <xdr:rowOff>85725</xdr:rowOff>
    </xdr:from>
    <xdr:to>
      <xdr:col>4</xdr:col>
      <xdr:colOff>355600</xdr:colOff>
      <xdr:row>49</xdr:row>
      <xdr:rowOff>133350</xdr:rowOff>
    </xdr:to>
    <xdr:sp macro="" textlink="">
      <xdr:nvSpPr>
        <xdr:cNvPr id="29" name="d14383" descr="右上がり対角線"/>
        <xdr:cNvSpPr>
          <a:spLocks/>
        </xdr:cNvSpPr>
      </xdr:nvSpPr>
      <xdr:spPr bwMode="auto">
        <a:xfrm>
          <a:off x="2165350" y="8191500"/>
          <a:ext cx="628650" cy="657225"/>
        </a:xfrm>
        <a:custGeom>
          <a:avLst/>
          <a:gdLst>
            <a:gd name="T0" fmla="*/ 0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2147483646 w 16384"/>
            <a:gd name="T91" fmla="*/ 2147483646 h 16384"/>
            <a:gd name="T92" fmla="*/ 2147483646 w 16384"/>
            <a:gd name="T93" fmla="*/ 2147483646 h 16384"/>
            <a:gd name="T94" fmla="*/ 2147483646 w 16384"/>
            <a:gd name="T95" fmla="*/ 2147483646 h 16384"/>
            <a:gd name="T96" fmla="*/ 2147483646 w 16384"/>
            <a:gd name="T97" fmla="*/ 2147483646 h 16384"/>
            <a:gd name="T98" fmla="*/ 2147483646 w 16384"/>
            <a:gd name="T99" fmla="*/ 2147483646 h 16384"/>
            <a:gd name="T100" fmla="*/ 2147483646 w 16384"/>
            <a:gd name="T101" fmla="*/ 2147483646 h 16384"/>
            <a:gd name="T102" fmla="*/ 0 w 16384"/>
            <a:gd name="T103" fmla="*/ 2147483646 h 16384"/>
            <a:gd name="T104" fmla="*/ 0 w 16384"/>
            <a:gd name="T105" fmla="*/ 0 h 16384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w 16384"/>
            <a:gd name="T160" fmla="*/ 0 h 16384"/>
            <a:gd name="T161" fmla="*/ 16384 w 16384"/>
            <a:gd name="T162" fmla="*/ 16384 h 16384"/>
          </a:gdLst>
          <a:ahLst/>
          <a:cxnLst>
            <a:cxn ang="T106">
              <a:pos x="T0" y="T1"/>
            </a:cxn>
            <a:cxn ang="T107">
              <a:pos x="T2" y="T3"/>
            </a:cxn>
            <a:cxn ang="T108">
              <a:pos x="T4" y="T5"/>
            </a:cxn>
            <a:cxn ang="T109">
              <a:pos x="T6" y="T7"/>
            </a:cxn>
            <a:cxn ang="T110">
              <a:pos x="T8" y="T9"/>
            </a:cxn>
            <a:cxn ang="T111">
              <a:pos x="T10" y="T11"/>
            </a:cxn>
            <a:cxn ang="T112">
              <a:pos x="T12" y="T13"/>
            </a:cxn>
            <a:cxn ang="T113">
              <a:pos x="T14" y="T15"/>
            </a:cxn>
            <a:cxn ang="T114">
              <a:pos x="T16" y="T17"/>
            </a:cxn>
            <a:cxn ang="T115">
              <a:pos x="T18" y="T19"/>
            </a:cxn>
            <a:cxn ang="T116">
              <a:pos x="T20" y="T21"/>
            </a:cxn>
            <a:cxn ang="T117">
              <a:pos x="T22" y="T23"/>
            </a:cxn>
            <a:cxn ang="T118">
              <a:pos x="T24" y="T25"/>
            </a:cxn>
            <a:cxn ang="T119">
              <a:pos x="T26" y="T27"/>
            </a:cxn>
            <a:cxn ang="T120">
              <a:pos x="T28" y="T29"/>
            </a:cxn>
            <a:cxn ang="T121">
              <a:pos x="T30" y="T31"/>
            </a:cxn>
            <a:cxn ang="T122">
              <a:pos x="T32" y="T33"/>
            </a:cxn>
            <a:cxn ang="T123">
              <a:pos x="T34" y="T35"/>
            </a:cxn>
            <a:cxn ang="T124">
              <a:pos x="T36" y="T37"/>
            </a:cxn>
            <a:cxn ang="T125">
              <a:pos x="T38" y="T39"/>
            </a:cxn>
            <a:cxn ang="T126">
              <a:pos x="T40" y="T41"/>
            </a:cxn>
            <a:cxn ang="T127">
              <a:pos x="T42" y="T43"/>
            </a:cxn>
            <a:cxn ang="T128">
              <a:pos x="T44" y="T45"/>
            </a:cxn>
            <a:cxn ang="T129">
              <a:pos x="T46" y="T47"/>
            </a:cxn>
            <a:cxn ang="T130">
              <a:pos x="T48" y="T49"/>
            </a:cxn>
            <a:cxn ang="T131">
              <a:pos x="T50" y="T51"/>
            </a:cxn>
            <a:cxn ang="T132">
              <a:pos x="T52" y="T53"/>
            </a:cxn>
            <a:cxn ang="T133">
              <a:pos x="T54" y="T55"/>
            </a:cxn>
            <a:cxn ang="T134">
              <a:pos x="T56" y="T57"/>
            </a:cxn>
            <a:cxn ang="T135">
              <a:pos x="T58" y="T59"/>
            </a:cxn>
            <a:cxn ang="T136">
              <a:pos x="T60" y="T61"/>
            </a:cxn>
            <a:cxn ang="T137">
              <a:pos x="T62" y="T63"/>
            </a:cxn>
            <a:cxn ang="T138">
              <a:pos x="T64" y="T65"/>
            </a:cxn>
            <a:cxn ang="T139">
              <a:pos x="T66" y="T67"/>
            </a:cxn>
            <a:cxn ang="T140">
              <a:pos x="T68" y="T69"/>
            </a:cxn>
            <a:cxn ang="T141">
              <a:pos x="T70" y="T71"/>
            </a:cxn>
            <a:cxn ang="T142">
              <a:pos x="T72" y="T73"/>
            </a:cxn>
            <a:cxn ang="T143">
              <a:pos x="T74" y="T75"/>
            </a:cxn>
            <a:cxn ang="T144">
              <a:pos x="T76" y="T77"/>
            </a:cxn>
            <a:cxn ang="T145">
              <a:pos x="T78" y="T79"/>
            </a:cxn>
            <a:cxn ang="T146">
              <a:pos x="T80" y="T81"/>
            </a:cxn>
            <a:cxn ang="T147">
              <a:pos x="T82" y="T83"/>
            </a:cxn>
            <a:cxn ang="T148">
              <a:pos x="T84" y="T85"/>
            </a:cxn>
            <a:cxn ang="T149">
              <a:pos x="T86" y="T87"/>
            </a:cxn>
            <a:cxn ang="T150">
              <a:pos x="T88" y="T89"/>
            </a:cxn>
            <a:cxn ang="T151">
              <a:pos x="T90" y="T91"/>
            </a:cxn>
            <a:cxn ang="T152">
              <a:pos x="T92" y="T93"/>
            </a:cxn>
            <a:cxn ang="T153">
              <a:pos x="T94" y="T95"/>
            </a:cxn>
            <a:cxn ang="T154">
              <a:pos x="T96" y="T97"/>
            </a:cxn>
            <a:cxn ang="T155">
              <a:pos x="T98" y="T99"/>
            </a:cxn>
            <a:cxn ang="T156">
              <a:pos x="T100" y="T101"/>
            </a:cxn>
            <a:cxn ang="T157">
              <a:pos x="T102" y="T103"/>
            </a:cxn>
            <a:cxn ang="T158">
              <a:pos x="T104" y="T105"/>
            </a:cxn>
          </a:cxnLst>
          <a:rect l="T159" t="T160" r="T161" b="T162"/>
          <a:pathLst>
            <a:path w="16384" h="16384">
              <a:moveTo>
                <a:pt x="0" y="0"/>
              </a:moveTo>
              <a:lnTo>
                <a:pt x="1241" y="237"/>
              </a:lnTo>
              <a:lnTo>
                <a:pt x="2482" y="475"/>
              </a:lnTo>
              <a:lnTo>
                <a:pt x="5213" y="1662"/>
              </a:lnTo>
              <a:lnTo>
                <a:pt x="9185" y="3799"/>
              </a:lnTo>
              <a:lnTo>
                <a:pt x="9930" y="3324"/>
              </a:lnTo>
              <a:lnTo>
                <a:pt x="10178" y="3799"/>
              </a:lnTo>
              <a:lnTo>
                <a:pt x="10674" y="4512"/>
              </a:lnTo>
              <a:lnTo>
                <a:pt x="11667" y="5224"/>
              </a:lnTo>
              <a:lnTo>
                <a:pt x="12164" y="5936"/>
              </a:lnTo>
              <a:lnTo>
                <a:pt x="11419" y="6886"/>
              </a:lnTo>
              <a:lnTo>
                <a:pt x="11171" y="8073"/>
              </a:lnTo>
              <a:lnTo>
                <a:pt x="10923" y="9261"/>
              </a:lnTo>
              <a:lnTo>
                <a:pt x="11171" y="9498"/>
              </a:lnTo>
              <a:lnTo>
                <a:pt x="11419" y="9973"/>
              </a:lnTo>
              <a:lnTo>
                <a:pt x="11916" y="10685"/>
              </a:lnTo>
              <a:lnTo>
                <a:pt x="11916" y="11872"/>
              </a:lnTo>
              <a:lnTo>
                <a:pt x="11171" y="11872"/>
              </a:lnTo>
              <a:lnTo>
                <a:pt x="11916" y="12347"/>
              </a:lnTo>
              <a:lnTo>
                <a:pt x="12909" y="13297"/>
              </a:lnTo>
              <a:lnTo>
                <a:pt x="13902" y="13772"/>
              </a:lnTo>
              <a:lnTo>
                <a:pt x="15143" y="14010"/>
              </a:lnTo>
              <a:lnTo>
                <a:pt x="15888" y="14247"/>
              </a:lnTo>
              <a:lnTo>
                <a:pt x="15888" y="15197"/>
              </a:lnTo>
              <a:lnTo>
                <a:pt x="16384" y="15909"/>
              </a:lnTo>
              <a:lnTo>
                <a:pt x="15888" y="16147"/>
              </a:lnTo>
              <a:lnTo>
                <a:pt x="15391" y="15909"/>
              </a:lnTo>
              <a:lnTo>
                <a:pt x="14895" y="16147"/>
              </a:lnTo>
              <a:lnTo>
                <a:pt x="14646" y="16384"/>
              </a:lnTo>
              <a:lnTo>
                <a:pt x="14150" y="16147"/>
              </a:lnTo>
              <a:lnTo>
                <a:pt x="13653" y="16147"/>
              </a:lnTo>
              <a:lnTo>
                <a:pt x="13405" y="15672"/>
              </a:lnTo>
              <a:lnTo>
                <a:pt x="12660" y="15434"/>
              </a:lnTo>
              <a:lnTo>
                <a:pt x="12660" y="14722"/>
              </a:lnTo>
              <a:lnTo>
                <a:pt x="11916" y="14722"/>
              </a:lnTo>
              <a:lnTo>
                <a:pt x="10923" y="14484"/>
              </a:lnTo>
              <a:lnTo>
                <a:pt x="10178" y="14010"/>
              </a:lnTo>
              <a:lnTo>
                <a:pt x="9930" y="13535"/>
              </a:lnTo>
              <a:lnTo>
                <a:pt x="9681" y="13535"/>
              </a:lnTo>
              <a:lnTo>
                <a:pt x="9930" y="13060"/>
              </a:lnTo>
              <a:lnTo>
                <a:pt x="8937" y="11872"/>
              </a:lnTo>
              <a:lnTo>
                <a:pt x="7696" y="10448"/>
              </a:lnTo>
              <a:lnTo>
                <a:pt x="6454" y="9973"/>
              </a:lnTo>
              <a:lnTo>
                <a:pt x="6206" y="9023"/>
              </a:lnTo>
              <a:lnTo>
                <a:pt x="6454" y="8548"/>
              </a:lnTo>
              <a:lnTo>
                <a:pt x="6703" y="7598"/>
              </a:lnTo>
              <a:lnTo>
                <a:pt x="5958" y="6411"/>
              </a:lnTo>
              <a:lnTo>
                <a:pt x="3475" y="4749"/>
              </a:lnTo>
              <a:lnTo>
                <a:pt x="2979" y="2612"/>
              </a:lnTo>
              <a:lnTo>
                <a:pt x="1738" y="2374"/>
              </a:lnTo>
              <a:lnTo>
                <a:pt x="1241" y="1900"/>
              </a:lnTo>
              <a:lnTo>
                <a:pt x="0" y="1187"/>
              </a:lnTo>
              <a:lnTo>
                <a:pt x="0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FFFFFF"/>
          </a:bgClr>
        </a:pattFill>
        <a:ln w="1270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2</xdr:col>
      <xdr:colOff>79375</xdr:colOff>
      <xdr:row>44</xdr:row>
      <xdr:rowOff>34925</xdr:rowOff>
    </xdr:from>
    <xdr:to>
      <xdr:col>4</xdr:col>
      <xdr:colOff>146050</xdr:colOff>
      <xdr:row>49</xdr:row>
      <xdr:rowOff>120650</xdr:rowOff>
    </xdr:to>
    <xdr:sp macro="" textlink="">
      <xdr:nvSpPr>
        <xdr:cNvPr id="30" name="d14384" descr="右上がり対角線"/>
        <xdr:cNvSpPr>
          <a:spLocks/>
        </xdr:cNvSpPr>
      </xdr:nvSpPr>
      <xdr:spPr bwMode="auto">
        <a:xfrm>
          <a:off x="1298575" y="7988300"/>
          <a:ext cx="1285875" cy="8477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0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0 h 16384"/>
            <a:gd name="T68" fmla="*/ 2147483646 w 16384"/>
            <a:gd name="T69" fmla="*/ 2147483646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w 16384"/>
            <a:gd name="T115" fmla="*/ 0 h 16384"/>
            <a:gd name="T116" fmla="*/ 16384 w 16384"/>
            <a:gd name="T117" fmla="*/ 16384 h 16384"/>
          </a:gdLst>
          <a:ahLst/>
          <a:cxnLst>
            <a:cxn ang="T76">
              <a:pos x="T0" y="T1"/>
            </a:cxn>
            <a:cxn ang="T77">
              <a:pos x="T2" y="T3"/>
            </a:cxn>
            <a:cxn ang="T78">
              <a:pos x="T4" y="T5"/>
            </a:cxn>
            <a:cxn ang="T79">
              <a:pos x="T6" y="T7"/>
            </a:cxn>
            <a:cxn ang="T80">
              <a:pos x="T8" y="T9"/>
            </a:cxn>
            <a:cxn ang="T81">
              <a:pos x="T10" y="T11"/>
            </a:cxn>
            <a:cxn ang="T82">
              <a:pos x="T12" y="T13"/>
            </a:cxn>
            <a:cxn ang="T83">
              <a:pos x="T14" y="T15"/>
            </a:cxn>
            <a:cxn ang="T84">
              <a:pos x="T16" y="T17"/>
            </a:cxn>
            <a:cxn ang="T85">
              <a:pos x="T18" y="T19"/>
            </a:cxn>
            <a:cxn ang="T86">
              <a:pos x="T20" y="T21"/>
            </a:cxn>
            <a:cxn ang="T87">
              <a:pos x="T22" y="T23"/>
            </a:cxn>
            <a:cxn ang="T88">
              <a:pos x="T24" y="T25"/>
            </a:cxn>
            <a:cxn ang="T89">
              <a:pos x="T26" y="T27"/>
            </a:cxn>
            <a:cxn ang="T90">
              <a:pos x="T28" y="T29"/>
            </a:cxn>
            <a:cxn ang="T91">
              <a:pos x="T30" y="T31"/>
            </a:cxn>
            <a:cxn ang="T92">
              <a:pos x="T32" y="T33"/>
            </a:cxn>
            <a:cxn ang="T93">
              <a:pos x="T34" y="T35"/>
            </a:cxn>
            <a:cxn ang="T94">
              <a:pos x="T36" y="T37"/>
            </a:cxn>
            <a:cxn ang="T95">
              <a:pos x="T38" y="T39"/>
            </a:cxn>
            <a:cxn ang="T96">
              <a:pos x="T40" y="T41"/>
            </a:cxn>
            <a:cxn ang="T97">
              <a:pos x="T42" y="T43"/>
            </a:cxn>
            <a:cxn ang="T98">
              <a:pos x="T44" y="T45"/>
            </a:cxn>
            <a:cxn ang="T99">
              <a:pos x="T46" y="T47"/>
            </a:cxn>
            <a:cxn ang="T100">
              <a:pos x="T48" y="T49"/>
            </a:cxn>
            <a:cxn ang="T101">
              <a:pos x="T50" y="T51"/>
            </a:cxn>
            <a:cxn ang="T102">
              <a:pos x="T52" y="T53"/>
            </a:cxn>
            <a:cxn ang="T103">
              <a:pos x="T54" y="T55"/>
            </a:cxn>
            <a:cxn ang="T104">
              <a:pos x="T56" y="T57"/>
            </a:cxn>
            <a:cxn ang="T105">
              <a:pos x="T58" y="T59"/>
            </a:cxn>
            <a:cxn ang="T106">
              <a:pos x="T60" y="T61"/>
            </a:cxn>
            <a:cxn ang="T107">
              <a:pos x="T62" y="T63"/>
            </a:cxn>
            <a:cxn ang="T108">
              <a:pos x="T64" y="T65"/>
            </a:cxn>
            <a:cxn ang="T109">
              <a:pos x="T66" y="T67"/>
            </a:cxn>
            <a:cxn ang="T110">
              <a:pos x="T68" y="T69"/>
            </a:cxn>
            <a:cxn ang="T111">
              <a:pos x="T70" y="T71"/>
            </a:cxn>
            <a:cxn ang="T112">
              <a:pos x="T72" y="T73"/>
            </a:cxn>
            <a:cxn ang="T113">
              <a:pos x="T74" y="T75"/>
            </a:cxn>
          </a:cxnLst>
          <a:rect l="T114" t="T115" r="T116" b="T117"/>
          <a:pathLst>
            <a:path w="16384" h="16384">
              <a:moveTo>
                <a:pt x="11529" y="3682"/>
              </a:moveTo>
              <a:lnTo>
                <a:pt x="11529" y="4602"/>
              </a:lnTo>
              <a:lnTo>
                <a:pt x="12136" y="5155"/>
              </a:lnTo>
              <a:lnTo>
                <a:pt x="12379" y="5523"/>
              </a:lnTo>
              <a:lnTo>
                <a:pt x="12986" y="5707"/>
              </a:lnTo>
              <a:lnTo>
                <a:pt x="13229" y="7364"/>
              </a:lnTo>
              <a:lnTo>
                <a:pt x="14442" y="8652"/>
              </a:lnTo>
              <a:lnTo>
                <a:pt x="14806" y="9573"/>
              </a:lnTo>
              <a:lnTo>
                <a:pt x="14685" y="10309"/>
              </a:lnTo>
              <a:lnTo>
                <a:pt x="14564" y="10677"/>
              </a:lnTo>
              <a:lnTo>
                <a:pt x="14685" y="11414"/>
              </a:lnTo>
              <a:lnTo>
                <a:pt x="15292" y="11782"/>
              </a:lnTo>
              <a:lnTo>
                <a:pt x="15899" y="12886"/>
              </a:lnTo>
              <a:lnTo>
                <a:pt x="16384" y="13807"/>
              </a:lnTo>
              <a:lnTo>
                <a:pt x="16263" y="14175"/>
              </a:lnTo>
              <a:lnTo>
                <a:pt x="16020" y="13991"/>
              </a:lnTo>
              <a:lnTo>
                <a:pt x="15899" y="13623"/>
              </a:lnTo>
              <a:lnTo>
                <a:pt x="15049" y="13807"/>
              </a:lnTo>
              <a:lnTo>
                <a:pt x="14078" y="13623"/>
              </a:lnTo>
              <a:lnTo>
                <a:pt x="13471" y="14359"/>
              </a:lnTo>
              <a:lnTo>
                <a:pt x="12986" y="15279"/>
              </a:lnTo>
              <a:lnTo>
                <a:pt x="12500" y="16016"/>
              </a:lnTo>
              <a:lnTo>
                <a:pt x="12136" y="15648"/>
              </a:lnTo>
              <a:lnTo>
                <a:pt x="11651" y="16016"/>
              </a:lnTo>
              <a:lnTo>
                <a:pt x="11165" y="16200"/>
              </a:lnTo>
              <a:lnTo>
                <a:pt x="10680" y="16384"/>
              </a:lnTo>
              <a:lnTo>
                <a:pt x="10316" y="16384"/>
              </a:lnTo>
              <a:lnTo>
                <a:pt x="10073" y="16200"/>
              </a:lnTo>
              <a:lnTo>
                <a:pt x="9588" y="16200"/>
              </a:lnTo>
              <a:lnTo>
                <a:pt x="9345" y="16200"/>
              </a:lnTo>
              <a:lnTo>
                <a:pt x="8859" y="16200"/>
              </a:lnTo>
              <a:lnTo>
                <a:pt x="8253" y="16016"/>
              </a:lnTo>
              <a:lnTo>
                <a:pt x="8010" y="16016"/>
              </a:lnTo>
              <a:lnTo>
                <a:pt x="7646" y="15648"/>
              </a:lnTo>
              <a:lnTo>
                <a:pt x="7403" y="15279"/>
              </a:lnTo>
              <a:lnTo>
                <a:pt x="7039" y="14911"/>
              </a:lnTo>
              <a:lnTo>
                <a:pt x="6190" y="15095"/>
              </a:lnTo>
              <a:lnTo>
                <a:pt x="5219" y="15095"/>
              </a:lnTo>
              <a:lnTo>
                <a:pt x="4490" y="14359"/>
              </a:lnTo>
              <a:lnTo>
                <a:pt x="3884" y="14543"/>
              </a:lnTo>
              <a:lnTo>
                <a:pt x="3155" y="13623"/>
              </a:lnTo>
              <a:lnTo>
                <a:pt x="2306" y="13991"/>
              </a:lnTo>
              <a:lnTo>
                <a:pt x="1578" y="13070"/>
              </a:lnTo>
              <a:lnTo>
                <a:pt x="1214" y="12886"/>
              </a:lnTo>
              <a:lnTo>
                <a:pt x="485" y="13623"/>
              </a:lnTo>
              <a:lnTo>
                <a:pt x="364" y="12886"/>
              </a:lnTo>
              <a:lnTo>
                <a:pt x="485" y="11966"/>
              </a:lnTo>
              <a:lnTo>
                <a:pt x="728" y="11229"/>
              </a:lnTo>
              <a:lnTo>
                <a:pt x="121" y="10677"/>
              </a:lnTo>
              <a:lnTo>
                <a:pt x="485" y="9757"/>
              </a:lnTo>
              <a:lnTo>
                <a:pt x="364" y="8836"/>
              </a:lnTo>
              <a:lnTo>
                <a:pt x="485" y="8284"/>
              </a:lnTo>
              <a:lnTo>
                <a:pt x="243" y="7916"/>
              </a:lnTo>
              <a:lnTo>
                <a:pt x="0" y="6811"/>
              </a:lnTo>
              <a:lnTo>
                <a:pt x="728" y="6443"/>
              </a:lnTo>
              <a:lnTo>
                <a:pt x="1456" y="6627"/>
              </a:lnTo>
              <a:lnTo>
                <a:pt x="2063" y="6443"/>
              </a:lnTo>
              <a:lnTo>
                <a:pt x="2427" y="5707"/>
              </a:lnTo>
              <a:lnTo>
                <a:pt x="2670" y="5707"/>
              </a:lnTo>
              <a:lnTo>
                <a:pt x="2913" y="5155"/>
              </a:lnTo>
              <a:lnTo>
                <a:pt x="3034" y="4418"/>
              </a:lnTo>
              <a:lnTo>
                <a:pt x="3520" y="3498"/>
              </a:lnTo>
              <a:lnTo>
                <a:pt x="4490" y="2945"/>
              </a:lnTo>
              <a:lnTo>
                <a:pt x="5340" y="2577"/>
              </a:lnTo>
              <a:lnTo>
                <a:pt x="5825" y="1473"/>
              </a:lnTo>
              <a:lnTo>
                <a:pt x="6311" y="1289"/>
              </a:lnTo>
              <a:lnTo>
                <a:pt x="6675" y="736"/>
              </a:lnTo>
              <a:lnTo>
                <a:pt x="7160" y="0"/>
              </a:lnTo>
              <a:lnTo>
                <a:pt x="7646" y="184"/>
              </a:lnTo>
              <a:lnTo>
                <a:pt x="7646" y="1105"/>
              </a:lnTo>
              <a:lnTo>
                <a:pt x="8010" y="1289"/>
              </a:lnTo>
              <a:lnTo>
                <a:pt x="8738" y="1841"/>
              </a:lnTo>
              <a:lnTo>
                <a:pt x="9102" y="1657"/>
              </a:lnTo>
              <a:lnTo>
                <a:pt x="9588" y="2025"/>
              </a:lnTo>
              <a:lnTo>
                <a:pt x="10073" y="3130"/>
              </a:lnTo>
              <a:lnTo>
                <a:pt x="10801" y="3314"/>
              </a:lnTo>
              <a:lnTo>
                <a:pt x="11529" y="3682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FFFFFF"/>
          </a:bgClr>
        </a:pattFill>
        <a:ln w="12700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6</xdr:col>
      <xdr:colOff>133350</xdr:colOff>
      <xdr:row>12</xdr:row>
      <xdr:rowOff>95250</xdr:rowOff>
    </xdr:from>
    <xdr:to>
      <xdr:col>8</xdr:col>
      <xdr:colOff>190500</xdr:colOff>
      <xdr:row>18</xdr:row>
      <xdr:rowOff>0</xdr:rowOff>
    </xdr:to>
    <xdr:sp macro="" textlink="">
      <xdr:nvSpPr>
        <xdr:cNvPr id="31" name="d14401" descr="縦線 (破線)"/>
        <xdr:cNvSpPr>
          <a:spLocks/>
        </xdr:cNvSpPr>
      </xdr:nvSpPr>
      <xdr:spPr bwMode="auto">
        <a:xfrm>
          <a:off x="3790950" y="3171825"/>
          <a:ext cx="1276350" cy="8191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2147483646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2147483646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2147483646 w 16384"/>
            <a:gd name="T35" fmla="*/ 2147483646 h 16384"/>
            <a:gd name="T36" fmla="*/ 2147483646 w 16384"/>
            <a:gd name="T37" fmla="*/ 2147483646 h 16384"/>
            <a:gd name="T38" fmla="*/ 2147483646 w 16384"/>
            <a:gd name="T39" fmla="*/ 2147483646 h 16384"/>
            <a:gd name="T40" fmla="*/ 2147483646 w 16384"/>
            <a:gd name="T41" fmla="*/ 2147483646 h 16384"/>
            <a:gd name="T42" fmla="*/ 2147483646 w 16384"/>
            <a:gd name="T43" fmla="*/ 2147483646 h 16384"/>
            <a:gd name="T44" fmla="*/ 2147483646 w 16384"/>
            <a:gd name="T45" fmla="*/ 2147483646 h 16384"/>
            <a:gd name="T46" fmla="*/ 2147483646 w 16384"/>
            <a:gd name="T47" fmla="*/ 2147483646 h 16384"/>
            <a:gd name="T48" fmla="*/ 2147483646 w 16384"/>
            <a:gd name="T49" fmla="*/ 2147483646 h 16384"/>
            <a:gd name="T50" fmla="*/ 2147483646 w 16384"/>
            <a:gd name="T51" fmla="*/ 2147483646 h 16384"/>
            <a:gd name="T52" fmla="*/ 2147483646 w 16384"/>
            <a:gd name="T53" fmla="*/ 2147483646 h 16384"/>
            <a:gd name="T54" fmla="*/ 2147483646 w 16384"/>
            <a:gd name="T55" fmla="*/ 2147483646 h 16384"/>
            <a:gd name="T56" fmla="*/ 2147483646 w 16384"/>
            <a:gd name="T57" fmla="*/ 2147483646 h 16384"/>
            <a:gd name="T58" fmla="*/ 2147483646 w 16384"/>
            <a:gd name="T59" fmla="*/ 2147483646 h 16384"/>
            <a:gd name="T60" fmla="*/ 2147483646 w 16384"/>
            <a:gd name="T61" fmla="*/ 2147483646 h 16384"/>
            <a:gd name="T62" fmla="*/ 2147483646 w 16384"/>
            <a:gd name="T63" fmla="*/ 2147483646 h 16384"/>
            <a:gd name="T64" fmla="*/ 2147483646 w 16384"/>
            <a:gd name="T65" fmla="*/ 2147483646 h 16384"/>
            <a:gd name="T66" fmla="*/ 2147483646 w 16384"/>
            <a:gd name="T67" fmla="*/ 2147483646 h 16384"/>
            <a:gd name="T68" fmla="*/ 2147483646 w 16384"/>
            <a:gd name="T69" fmla="*/ 0 h 16384"/>
            <a:gd name="T70" fmla="*/ 2147483646 w 16384"/>
            <a:gd name="T71" fmla="*/ 2147483646 h 16384"/>
            <a:gd name="T72" fmla="*/ 2147483646 w 16384"/>
            <a:gd name="T73" fmla="*/ 2147483646 h 16384"/>
            <a:gd name="T74" fmla="*/ 2147483646 w 16384"/>
            <a:gd name="T75" fmla="*/ 2147483646 h 16384"/>
            <a:gd name="T76" fmla="*/ 2147483646 w 16384"/>
            <a:gd name="T77" fmla="*/ 2147483646 h 16384"/>
            <a:gd name="T78" fmla="*/ 2147483646 w 16384"/>
            <a:gd name="T79" fmla="*/ 2147483646 h 16384"/>
            <a:gd name="T80" fmla="*/ 2147483646 w 16384"/>
            <a:gd name="T81" fmla="*/ 2147483646 h 16384"/>
            <a:gd name="T82" fmla="*/ 2147483646 w 16384"/>
            <a:gd name="T83" fmla="*/ 2147483646 h 16384"/>
            <a:gd name="T84" fmla="*/ 2147483646 w 16384"/>
            <a:gd name="T85" fmla="*/ 2147483646 h 16384"/>
            <a:gd name="T86" fmla="*/ 2147483646 w 16384"/>
            <a:gd name="T87" fmla="*/ 2147483646 h 16384"/>
            <a:gd name="T88" fmla="*/ 2147483646 w 16384"/>
            <a:gd name="T89" fmla="*/ 2147483646 h 16384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w 16384"/>
            <a:gd name="T136" fmla="*/ 0 h 16384"/>
            <a:gd name="T137" fmla="*/ 16384 w 16384"/>
            <a:gd name="T138" fmla="*/ 16384 h 16384"/>
          </a:gdLst>
          <a:ahLst/>
          <a:cxnLst>
            <a:cxn ang="T90">
              <a:pos x="T0" y="T1"/>
            </a:cxn>
            <a:cxn ang="T91">
              <a:pos x="T2" y="T3"/>
            </a:cxn>
            <a:cxn ang="T92">
              <a:pos x="T4" y="T5"/>
            </a:cxn>
            <a:cxn ang="T93">
              <a:pos x="T6" y="T7"/>
            </a:cxn>
            <a:cxn ang="T94">
              <a:pos x="T8" y="T9"/>
            </a:cxn>
            <a:cxn ang="T95">
              <a:pos x="T10" y="T11"/>
            </a:cxn>
            <a:cxn ang="T96">
              <a:pos x="T12" y="T13"/>
            </a:cxn>
            <a:cxn ang="T97">
              <a:pos x="T14" y="T15"/>
            </a:cxn>
            <a:cxn ang="T98">
              <a:pos x="T16" y="T17"/>
            </a:cxn>
            <a:cxn ang="T99">
              <a:pos x="T18" y="T19"/>
            </a:cxn>
            <a:cxn ang="T100">
              <a:pos x="T20" y="T21"/>
            </a:cxn>
            <a:cxn ang="T101">
              <a:pos x="T22" y="T23"/>
            </a:cxn>
            <a:cxn ang="T102">
              <a:pos x="T24" y="T25"/>
            </a:cxn>
            <a:cxn ang="T103">
              <a:pos x="T26" y="T27"/>
            </a:cxn>
            <a:cxn ang="T104">
              <a:pos x="T28" y="T29"/>
            </a:cxn>
            <a:cxn ang="T105">
              <a:pos x="T30" y="T31"/>
            </a:cxn>
            <a:cxn ang="T106">
              <a:pos x="T32" y="T33"/>
            </a:cxn>
            <a:cxn ang="T107">
              <a:pos x="T34" y="T35"/>
            </a:cxn>
            <a:cxn ang="T108">
              <a:pos x="T36" y="T37"/>
            </a:cxn>
            <a:cxn ang="T109">
              <a:pos x="T38" y="T39"/>
            </a:cxn>
            <a:cxn ang="T110">
              <a:pos x="T40" y="T41"/>
            </a:cxn>
            <a:cxn ang="T111">
              <a:pos x="T42" y="T43"/>
            </a:cxn>
            <a:cxn ang="T112">
              <a:pos x="T44" y="T45"/>
            </a:cxn>
            <a:cxn ang="T113">
              <a:pos x="T46" y="T47"/>
            </a:cxn>
            <a:cxn ang="T114">
              <a:pos x="T48" y="T49"/>
            </a:cxn>
            <a:cxn ang="T115">
              <a:pos x="T50" y="T51"/>
            </a:cxn>
            <a:cxn ang="T116">
              <a:pos x="T52" y="T53"/>
            </a:cxn>
            <a:cxn ang="T117">
              <a:pos x="T54" y="T55"/>
            </a:cxn>
            <a:cxn ang="T118">
              <a:pos x="T56" y="T57"/>
            </a:cxn>
            <a:cxn ang="T119">
              <a:pos x="T58" y="T59"/>
            </a:cxn>
            <a:cxn ang="T120">
              <a:pos x="T60" y="T61"/>
            </a:cxn>
            <a:cxn ang="T121">
              <a:pos x="T62" y="T63"/>
            </a:cxn>
            <a:cxn ang="T122">
              <a:pos x="T64" y="T65"/>
            </a:cxn>
            <a:cxn ang="T123">
              <a:pos x="T66" y="T67"/>
            </a:cxn>
            <a:cxn ang="T124">
              <a:pos x="T68" y="T69"/>
            </a:cxn>
            <a:cxn ang="T125">
              <a:pos x="T70" y="T71"/>
            </a:cxn>
            <a:cxn ang="T126">
              <a:pos x="T72" y="T73"/>
            </a:cxn>
            <a:cxn ang="T127">
              <a:pos x="T74" y="T75"/>
            </a:cxn>
            <a:cxn ang="T128">
              <a:pos x="T76" y="T77"/>
            </a:cxn>
            <a:cxn ang="T129">
              <a:pos x="T78" y="T79"/>
            </a:cxn>
            <a:cxn ang="T130">
              <a:pos x="T80" y="T81"/>
            </a:cxn>
            <a:cxn ang="T131">
              <a:pos x="T82" y="T83"/>
            </a:cxn>
            <a:cxn ang="T132">
              <a:pos x="T84" y="T85"/>
            </a:cxn>
            <a:cxn ang="T133">
              <a:pos x="T86" y="T87"/>
            </a:cxn>
            <a:cxn ang="T134">
              <a:pos x="T88" y="T89"/>
            </a:cxn>
          </a:cxnLst>
          <a:rect l="T135" t="T136" r="T137" b="T138"/>
          <a:pathLst>
            <a:path w="16384" h="16384">
              <a:moveTo>
                <a:pt x="16262" y="8573"/>
              </a:moveTo>
              <a:lnTo>
                <a:pt x="15773" y="9145"/>
              </a:lnTo>
              <a:lnTo>
                <a:pt x="15895" y="9335"/>
              </a:lnTo>
              <a:lnTo>
                <a:pt x="16384" y="9526"/>
              </a:lnTo>
              <a:lnTo>
                <a:pt x="16384" y="10478"/>
              </a:lnTo>
              <a:lnTo>
                <a:pt x="15161" y="11050"/>
              </a:lnTo>
              <a:lnTo>
                <a:pt x="15284" y="12002"/>
              </a:lnTo>
              <a:lnTo>
                <a:pt x="15406" y="12955"/>
              </a:lnTo>
              <a:lnTo>
                <a:pt x="15406" y="13336"/>
              </a:lnTo>
              <a:lnTo>
                <a:pt x="15161" y="13336"/>
              </a:lnTo>
              <a:lnTo>
                <a:pt x="15284" y="13717"/>
              </a:lnTo>
              <a:lnTo>
                <a:pt x="15039" y="13907"/>
              </a:lnTo>
              <a:lnTo>
                <a:pt x="15161" y="14288"/>
              </a:lnTo>
              <a:lnTo>
                <a:pt x="14917" y="14669"/>
              </a:lnTo>
              <a:lnTo>
                <a:pt x="15039" y="15812"/>
              </a:lnTo>
              <a:lnTo>
                <a:pt x="14795" y="16193"/>
              </a:lnTo>
              <a:lnTo>
                <a:pt x="14550" y="16384"/>
              </a:lnTo>
              <a:lnTo>
                <a:pt x="14061" y="16003"/>
              </a:lnTo>
              <a:lnTo>
                <a:pt x="13450" y="14669"/>
              </a:lnTo>
              <a:lnTo>
                <a:pt x="12349" y="14098"/>
              </a:lnTo>
              <a:lnTo>
                <a:pt x="11493" y="14098"/>
              </a:lnTo>
              <a:lnTo>
                <a:pt x="11126" y="13526"/>
              </a:lnTo>
              <a:lnTo>
                <a:pt x="10393" y="13717"/>
              </a:lnTo>
              <a:lnTo>
                <a:pt x="10393" y="12383"/>
              </a:lnTo>
              <a:lnTo>
                <a:pt x="9904" y="11240"/>
              </a:lnTo>
              <a:lnTo>
                <a:pt x="10026" y="10288"/>
              </a:lnTo>
              <a:lnTo>
                <a:pt x="9170" y="9716"/>
              </a:lnTo>
              <a:lnTo>
                <a:pt x="8681" y="10288"/>
              </a:lnTo>
              <a:lnTo>
                <a:pt x="8192" y="9907"/>
              </a:lnTo>
              <a:lnTo>
                <a:pt x="7947" y="10288"/>
              </a:lnTo>
              <a:lnTo>
                <a:pt x="7336" y="10288"/>
              </a:lnTo>
              <a:lnTo>
                <a:pt x="6603" y="11812"/>
              </a:lnTo>
              <a:lnTo>
                <a:pt x="5502" y="12574"/>
              </a:lnTo>
              <a:lnTo>
                <a:pt x="5013" y="12193"/>
              </a:lnTo>
              <a:lnTo>
                <a:pt x="4646" y="12574"/>
              </a:lnTo>
              <a:lnTo>
                <a:pt x="4524" y="13717"/>
              </a:lnTo>
              <a:lnTo>
                <a:pt x="4524" y="14098"/>
              </a:lnTo>
              <a:lnTo>
                <a:pt x="3913" y="14098"/>
              </a:lnTo>
              <a:lnTo>
                <a:pt x="3546" y="13526"/>
              </a:lnTo>
              <a:lnTo>
                <a:pt x="3057" y="13145"/>
              </a:lnTo>
              <a:lnTo>
                <a:pt x="2812" y="12002"/>
              </a:lnTo>
              <a:lnTo>
                <a:pt x="2445" y="10669"/>
              </a:lnTo>
              <a:lnTo>
                <a:pt x="1712" y="10288"/>
              </a:lnTo>
              <a:lnTo>
                <a:pt x="1467" y="9526"/>
              </a:lnTo>
              <a:lnTo>
                <a:pt x="1100" y="9335"/>
              </a:lnTo>
              <a:lnTo>
                <a:pt x="978" y="8764"/>
              </a:lnTo>
              <a:lnTo>
                <a:pt x="489" y="8383"/>
              </a:lnTo>
              <a:lnTo>
                <a:pt x="245" y="7811"/>
              </a:lnTo>
              <a:lnTo>
                <a:pt x="0" y="6477"/>
              </a:lnTo>
              <a:lnTo>
                <a:pt x="367" y="5334"/>
              </a:lnTo>
              <a:lnTo>
                <a:pt x="611" y="4763"/>
              </a:lnTo>
              <a:lnTo>
                <a:pt x="489" y="3810"/>
              </a:lnTo>
              <a:lnTo>
                <a:pt x="611" y="3429"/>
              </a:lnTo>
              <a:lnTo>
                <a:pt x="978" y="2858"/>
              </a:lnTo>
              <a:lnTo>
                <a:pt x="1467" y="2286"/>
              </a:lnTo>
              <a:lnTo>
                <a:pt x="1956" y="2286"/>
              </a:lnTo>
              <a:lnTo>
                <a:pt x="2568" y="2096"/>
              </a:lnTo>
              <a:lnTo>
                <a:pt x="3057" y="1715"/>
              </a:lnTo>
              <a:lnTo>
                <a:pt x="3301" y="2096"/>
              </a:lnTo>
              <a:lnTo>
                <a:pt x="3668" y="2096"/>
              </a:lnTo>
              <a:lnTo>
                <a:pt x="3790" y="2477"/>
              </a:lnTo>
              <a:lnTo>
                <a:pt x="4524" y="2667"/>
              </a:lnTo>
              <a:lnTo>
                <a:pt x="4768" y="3239"/>
              </a:lnTo>
              <a:lnTo>
                <a:pt x="5013" y="3239"/>
              </a:lnTo>
              <a:lnTo>
                <a:pt x="5135" y="2667"/>
              </a:lnTo>
              <a:lnTo>
                <a:pt x="5135" y="1905"/>
              </a:lnTo>
              <a:lnTo>
                <a:pt x="5380" y="1334"/>
              </a:lnTo>
              <a:lnTo>
                <a:pt x="5991" y="1143"/>
              </a:lnTo>
              <a:lnTo>
                <a:pt x="5991" y="572"/>
              </a:lnTo>
              <a:lnTo>
                <a:pt x="6725" y="0"/>
              </a:lnTo>
              <a:lnTo>
                <a:pt x="7092" y="381"/>
              </a:lnTo>
              <a:lnTo>
                <a:pt x="7458" y="381"/>
              </a:lnTo>
              <a:lnTo>
                <a:pt x="7703" y="572"/>
              </a:lnTo>
              <a:lnTo>
                <a:pt x="8192" y="1143"/>
              </a:lnTo>
              <a:lnTo>
                <a:pt x="8559" y="1524"/>
              </a:lnTo>
              <a:lnTo>
                <a:pt x="8803" y="2477"/>
              </a:lnTo>
              <a:lnTo>
                <a:pt x="9048" y="2667"/>
              </a:lnTo>
              <a:lnTo>
                <a:pt x="9415" y="3620"/>
              </a:lnTo>
              <a:lnTo>
                <a:pt x="9659" y="3810"/>
              </a:lnTo>
              <a:lnTo>
                <a:pt x="10026" y="4191"/>
              </a:lnTo>
              <a:lnTo>
                <a:pt x="10271" y="4763"/>
              </a:lnTo>
              <a:lnTo>
                <a:pt x="10637" y="5334"/>
              </a:lnTo>
              <a:lnTo>
                <a:pt x="11004" y="5144"/>
              </a:lnTo>
              <a:lnTo>
                <a:pt x="11493" y="4572"/>
              </a:lnTo>
              <a:lnTo>
                <a:pt x="11860" y="4763"/>
              </a:lnTo>
              <a:lnTo>
                <a:pt x="12105" y="4382"/>
              </a:lnTo>
              <a:lnTo>
                <a:pt x="13083" y="4953"/>
              </a:lnTo>
              <a:lnTo>
                <a:pt x="14305" y="6096"/>
              </a:lnTo>
              <a:lnTo>
                <a:pt x="15406" y="7430"/>
              </a:lnTo>
              <a:lnTo>
                <a:pt x="16262" y="8573"/>
              </a:lnTo>
              <a:close/>
            </a:path>
          </a:pathLst>
        </a:custGeom>
        <a:pattFill prst="dashVert">
          <a:fgClr>
            <a:srgbClr val="000000"/>
          </a:fgClr>
          <a:bgClr>
            <a:srgbClr val="FFFFFF"/>
          </a:bgClr>
        </a:pattFill>
        <a:ln w="9525" cap="flat" cmpd="sng">
          <a:solidFill>
            <a:srgbClr val="000000"/>
          </a:solidFill>
          <a:prstDash val="solid"/>
          <a:round/>
          <a:headEnd/>
          <a:tailEnd/>
        </a:ln>
      </xdr:spPr>
    </xdr:sp>
    <xdr:clientData/>
  </xdr:twoCellAnchor>
  <xdr:twoCellAnchor editAs="oneCell">
    <xdr:from>
      <xdr:col>14</xdr:col>
      <xdr:colOff>180975</xdr:colOff>
      <xdr:row>20</xdr:row>
      <xdr:rowOff>104775</xdr:rowOff>
    </xdr:from>
    <xdr:to>
      <xdr:col>14</xdr:col>
      <xdr:colOff>381000</xdr:colOff>
      <xdr:row>21</xdr:row>
      <xdr:rowOff>95250</xdr:rowOff>
    </xdr:to>
    <xdr:sp macro="" textlink="">
      <xdr:nvSpPr>
        <xdr:cNvPr id="32" name="d14100_1"/>
        <xdr:cNvSpPr>
          <a:spLocks/>
        </xdr:cNvSpPr>
      </xdr:nvSpPr>
      <xdr:spPr bwMode="auto">
        <a:xfrm>
          <a:off x="8715375" y="4400550"/>
          <a:ext cx="200025" cy="142875"/>
        </a:xfrm>
        <a:custGeom>
          <a:avLst/>
          <a:gdLst>
            <a:gd name="T0" fmla="*/ 0 w 16384"/>
            <a:gd name="T1" fmla="*/ 2147483646 h 16384"/>
            <a:gd name="T2" fmla="*/ 2147483646 w 16384"/>
            <a:gd name="T3" fmla="*/ 0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w 16384"/>
            <a:gd name="T13" fmla="*/ 2147483646 h 16384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6384"/>
            <a:gd name="T22" fmla="*/ 0 h 16384"/>
            <a:gd name="T23" fmla="*/ 16384 w 16384"/>
            <a:gd name="T24" fmla="*/ 16384 h 16384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6384" h="16384">
              <a:moveTo>
                <a:pt x="0" y="6554"/>
              </a:moveTo>
              <a:lnTo>
                <a:pt x="13263" y="0"/>
              </a:lnTo>
              <a:lnTo>
                <a:pt x="16384" y="6554"/>
              </a:lnTo>
              <a:lnTo>
                <a:pt x="7802" y="10923"/>
              </a:lnTo>
              <a:lnTo>
                <a:pt x="7802" y="14199"/>
              </a:lnTo>
              <a:lnTo>
                <a:pt x="1560" y="16384"/>
              </a:lnTo>
              <a:lnTo>
                <a:pt x="0" y="6554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47625</xdr:colOff>
      <xdr:row>18</xdr:row>
      <xdr:rowOff>66675</xdr:rowOff>
    </xdr:from>
    <xdr:to>
      <xdr:col>15</xdr:col>
      <xdr:colOff>333375</xdr:colOff>
      <xdr:row>20</xdr:row>
      <xdr:rowOff>0</xdr:rowOff>
    </xdr:to>
    <xdr:sp macro="" textlink="">
      <xdr:nvSpPr>
        <xdr:cNvPr id="33" name="d14130_1"/>
        <xdr:cNvSpPr>
          <a:spLocks/>
        </xdr:cNvSpPr>
      </xdr:nvSpPr>
      <xdr:spPr bwMode="auto">
        <a:xfrm>
          <a:off x="9191625" y="4057650"/>
          <a:ext cx="285750" cy="238125"/>
        </a:xfrm>
        <a:custGeom>
          <a:avLst/>
          <a:gdLst>
            <a:gd name="T0" fmla="*/ 0 w 16384"/>
            <a:gd name="T1" fmla="*/ 2147483646 h 16384"/>
            <a:gd name="T2" fmla="*/ 2147483646 w 16384"/>
            <a:gd name="T3" fmla="*/ 0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0 w 16384"/>
            <a:gd name="T9" fmla="*/ 2147483646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0" y="7864"/>
              </a:moveTo>
              <a:lnTo>
                <a:pt x="12561" y="0"/>
              </a:lnTo>
              <a:lnTo>
                <a:pt x="16384" y="8520"/>
              </a:lnTo>
              <a:lnTo>
                <a:pt x="4369" y="16384"/>
              </a:lnTo>
              <a:lnTo>
                <a:pt x="0" y="7864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333375</xdr:colOff>
      <xdr:row>35</xdr:row>
      <xdr:rowOff>47625</xdr:rowOff>
    </xdr:from>
    <xdr:to>
      <xdr:col>10</xdr:col>
      <xdr:colOff>476250</xdr:colOff>
      <xdr:row>35</xdr:row>
      <xdr:rowOff>133350</xdr:rowOff>
    </xdr:to>
    <xdr:sp macro="" textlink="">
      <xdr:nvSpPr>
        <xdr:cNvPr id="34" name="d14205_1"/>
        <xdr:cNvSpPr>
          <a:spLocks/>
        </xdr:cNvSpPr>
      </xdr:nvSpPr>
      <xdr:spPr bwMode="auto">
        <a:xfrm>
          <a:off x="6429375" y="6629400"/>
          <a:ext cx="142875" cy="85725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0 w 16384"/>
            <a:gd name="T9" fmla="*/ 2147483646 h 16384"/>
            <a:gd name="T10" fmla="*/ 2147483646 w 16384"/>
            <a:gd name="T11" fmla="*/ 0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w 16384"/>
            <a:gd name="T28" fmla="*/ 0 h 16384"/>
            <a:gd name="T29" fmla="*/ 16384 w 16384"/>
            <a:gd name="T30" fmla="*/ 16384 h 16384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T27" t="T28" r="T29" b="T30"/>
          <a:pathLst>
            <a:path w="16384" h="16384">
              <a:moveTo>
                <a:pt x="16384" y="10923"/>
              </a:moveTo>
              <a:lnTo>
                <a:pt x="7646" y="16384"/>
              </a:lnTo>
              <a:lnTo>
                <a:pt x="4369" y="12743"/>
              </a:lnTo>
              <a:lnTo>
                <a:pt x="1092" y="14564"/>
              </a:lnTo>
              <a:lnTo>
                <a:pt x="0" y="10923"/>
              </a:lnTo>
              <a:lnTo>
                <a:pt x="8738" y="0"/>
              </a:lnTo>
              <a:lnTo>
                <a:pt x="12015" y="3641"/>
              </a:lnTo>
              <a:lnTo>
                <a:pt x="13107" y="9102"/>
              </a:lnTo>
              <a:lnTo>
                <a:pt x="16384" y="10923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19050</xdr:colOff>
      <xdr:row>50</xdr:row>
      <xdr:rowOff>57150</xdr:rowOff>
    </xdr:from>
    <xdr:to>
      <xdr:col>13</xdr:col>
      <xdr:colOff>276225</xdr:colOff>
      <xdr:row>51</xdr:row>
      <xdr:rowOff>38100</xdr:rowOff>
    </xdr:to>
    <xdr:sp macro="" textlink="">
      <xdr:nvSpPr>
        <xdr:cNvPr id="35" name="d14210_1"/>
        <xdr:cNvSpPr>
          <a:spLocks/>
        </xdr:cNvSpPr>
      </xdr:nvSpPr>
      <xdr:spPr bwMode="auto">
        <a:xfrm>
          <a:off x="7943850" y="8924925"/>
          <a:ext cx="257175" cy="133350"/>
        </a:xfrm>
        <a:custGeom>
          <a:avLst/>
          <a:gdLst>
            <a:gd name="T0" fmla="*/ 2147483646 w 16384"/>
            <a:gd name="T1" fmla="*/ 2147483646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2147483646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2147483646 h 16384"/>
            <a:gd name="T18" fmla="*/ 2147483646 w 16384"/>
            <a:gd name="T19" fmla="*/ 2147483646 h 16384"/>
            <a:gd name="T20" fmla="*/ 0 w 16384"/>
            <a:gd name="T21" fmla="*/ 2147483646 h 16384"/>
            <a:gd name="T22" fmla="*/ 2147483646 w 16384"/>
            <a:gd name="T23" fmla="*/ 2147483646 h 16384"/>
            <a:gd name="T24" fmla="*/ 2147483646 w 16384"/>
            <a:gd name="T25" fmla="*/ 0 h 16384"/>
            <a:gd name="T26" fmla="*/ 2147483646 w 16384"/>
            <a:gd name="T27" fmla="*/ 2147483646 h 16384"/>
            <a:gd name="T28" fmla="*/ 2147483646 w 16384"/>
            <a:gd name="T29" fmla="*/ 2147483646 h 16384"/>
            <a:gd name="T30" fmla="*/ 2147483646 w 16384"/>
            <a:gd name="T31" fmla="*/ 2147483646 h 16384"/>
            <a:gd name="T32" fmla="*/ 2147483646 w 16384"/>
            <a:gd name="T33" fmla="*/ 2147483646 h 16384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w 16384"/>
            <a:gd name="T52" fmla="*/ 0 h 16384"/>
            <a:gd name="T53" fmla="*/ 16384 w 16384"/>
            <a:gd name="T54" fmla="*/ 16384 h 16384"/>
          </a:gdLst>
          <a:ahLst/>
          <a:cxnLst>
            <a:cxn ang="T34">
              <a:pos x="T0" y="T1"/>
            </a:cxn>
            <a:cxn ang="T35">
              <a:pos x="T2" y="T3"/>
            </a:cxn>
            <a:cxn ang="T36">
              <a:pos x="T4" y="T5"/>
            </a:cxn>
            <a:cxn ang="T37">
              <a:pos x="T6" y="T7"/>
            </a:cxn>
            <a:cxn ang="T38">
              <a:pos x="T8" y="T9"/>
            </a:cxn>
            <a:cxn ang="T39">
              <a:pos x="T10" y="T11"/>
            </a:cxn>
            <a:cxn ang="T40">
              <a:pos x="T12" y="T13"/>
            </a:cxn>
            <a:cxn ang="T41">
              <a:pos x="T14" y="T15"/>
            </a:cxn>
            <a:cxn ang="T42">
              <a:pos x="T16" y="T17"/>
            </a:cxn>
            <a:cxn ang="T43">
              <a:pos x="T18" y="T19"/>
            </a:cxn>
            <a:cxn ang="T44">
              <a:pos x="T20" y="T21"/>
            </a:cxn>
            <a:cxn ang="T45">
              <a:pos x="T22" y="T23"/>
            </a:cxn>
            <a:cxn ang="T46">
              <a:pos x="T24" y="T25"/>
            </a:cxn>
            <a:cxn ang="T47">
              <a:pos x="T26" y="T27"/>
            </a:cxn>
            <a:cxn ang="T48">
              <a:pos x="T28" y="T29"/>
            </a:cxn>
            <a:cxn ang="T49">
              <a:pos x="T30" y="T31"/>
            </a:cxn>
            <a:cxn ang="T50">
              <a:pos x="T32" y="T33"/>
            </a:cxn>
          </a:cxnLst>
          <a:rect l="T51" t="T52" r="T53" b="T54"/>
          <a:pathLst>
            <a:path w="16384" h="16384">
              <a:moveTo>
                <a:pt x="13957" y="5851"/>
              </a:moveTo>
              <a:lnTo>
                <a:pt x="13957" y="9362"/>
              </a:lnTo>
              <a:lnTo>
                <a:pt x="16384" y="14043"/>
              </a:lnTo>
              <a:lnTo>
                <a:pt x="15777" y="16384"/>
              </a:lnTo>
              <a:lnTo>
                <a:pt x="12743" y="15214"/>
              </a:lnTo>
              <a:lnTo>
                <a:pt x="9709" y="9362"/>
              </a:lnTo>
              <a:lnTo>
                <a:pt x="6675" y="11703"/>
              </a:lnTo>
              <a:lnTo>
                <a:pt x="5461" y="9362"/>
              </a:lnTo>
              <a:lnTo>
                <a:pt x="2427" y="9362"/>
              </a:lnTo>
              <a:lnTo>
                <a:pt x="1214" y="8192"/>
              </a:lnTo>
              <a:lnTo>
                <a:pt x="0" y="4681"/>
              </a:lnTo>
              <a:lnTo>
                <a:pt x="1820" y="3511"/>
              </a:lnTo>
              <a:lnTo>
                <a:pt x="1214" y="0"/>
              </a:lnTo>
              <a:lnTo>
                <a:pt x="4248" y="2341"/>
              </a:lnTo>
              <a:lnTo>
                <a:pt x="5461" y="2341"/>
              </a:lnTo>
              <a:lnTo>
                <a:pt x="9709" y="2341"/>
              </a:lnTo>
              <a:lnTo>
                <a:pt x="13957" y="5851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504825</xdr:colOff>
      <xdr:row>19</xdr:row>
      <xdr:rowOff>28575</xdr:rowOff>
    </xdr:from>
    <xdr:to>
      <xdr:col>15</xdr:col>
      <xdr:colOff>123825</xdr:colOff>
      <xdr:row>20</xdr:row>
      <xdr:rowOff>85725</xdr:rowOff>
    </xdr:to>
    <xdr:sp macro="" textlink="">
      <xdr:nvSpPr>
        <xdr:cNvPr id="36" name="d14100_2"/>
        <xdr:cNvSpPr>
          <a:spLocks/>
        </xdr:cNvSpPr>
      </xdr:nvSpPr>
      <xdr:spPr bwMode="auto">
        <a:xfrm>
          <a:off x="9039225" y="4171950"/>
          <a:ext cx="228600" cy="2095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0 w 16384"/>
            <a:gd name="T7" fmla="*/ 2147483646 h 16384"/>
            <a:gd name="T8" fmla="*/ 2147483646 w 16384"/>
            <a:gd name="T9" fmla="*/ 0 h 163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T15" fmla="*/ 0 w 16384"/>
            <a:gd name="T16" fmla="*/ 0 h 16384"/>
            <a:gd name="T17" fmla="*/ 16384 w 16384"/>
            <a:gd name="T18" fmla="*/ 16384 h 16384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T15" t="T16" r="T17" b="T18"/>
          <a:pathLst>
            <a:path w="16384" h="16384">
              <a:moveTo>
                <a:pt x="10923" y="0"/>
              </a:moveTo>
              <a:lnTo>
                <a:pt x="16384" y="9681"/>
              </a:lnTo>
              <a:lnTo>
                <a:pt x="4779" y="16384"/>
              </a:lnTo>
              <a:lnTo>
                <a:pt x="0" y="6703"/>
              </a:lnTo>
              <a:lnTo>
                <a:pt x="10923" y="0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314325</xdr:colOff>
      <xdr:row>17</xdr:row>
      <xdr:rowOff>76200</xdr:rowOff>
    </xdr:from>
    <xdr:to>
      <xdr:col>16</xdr:col>
      <xdr:colOff>0</xdr:colOff>
      <xdr:row>18</xdr:row>
      <xdr:rowOff>142875</xdr:rowOff>
    </xdr:to>
    <xdr:sp macro="" textlink="">
      <xdr:nvSpPr>
        <xdr:cNvPr id="37" name="d14130_2"/>
        <xdr:cNvSpPr>
          <a:spLocks/>
        </xdr:cNvSpPr>
      </xdr:nvSpPr>
      <xdr:spPr bwMode="auto">
        <a:xfrm>
          <a:off x="9458325" y="3914775"/>
          <a:ext cx="295275" cy="219075"/>
        </a:xfrm>
        <a:custGeom>
          <a:avLst/>
          <a:gdLst>
            <a:gd name="T0" fmla="*/ 0 w 16384"/>
            <a:gd name="T1" fmla="*/ 2147483646 h 16384"/>
            <a:gd name="T2" fmla="*/ 2147483646 w 16384"/>
            <a:gd name="T3" fmla="*/ 0 h 16384"/>
            <a:gd name="T4" fmla="*/ 2147483646 w 16384"/>
            <a:gd name="T5" fmla="*/ 0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0 w 16384"/>
            <a:gd name="T11" fmla="*/ 2147483646 h 1638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6384"/>
            <a:gd name="T19" fmla="*/ 0 h 16384"/>
            <a:gd name="T20" fmla="*/ 16384 w 16384"/>
            <a:gd name="T21" fmla="*/ 16384 h 16384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6384" h="16384">
              <a:moveTo>
                <a:pt x="0" y="9973"/>
              </a:moveTo>
              <a:lnTo>
                <a:pt x="13011" y="0"/>
              </a:lnTo>
              <a:lnTo>
                <a:pt x="15902" y="0"/>
              </a:lnTo>
              <a:lnTo>
                <a:pt x="16384" y="4274"/>
              </a:lnTo>
              <a:lnTo>
                <a:pt x="2409" y="16384"/>
              </a:lnTo>
              <a:lnTo>
                <a:pt x="0" y="9973"/>
              </a:lnTo>
              <a:close/>
            </a:path>
          </a:pathLst>
        </a:custGeom>
        <a:noFill/>
        <a:ln w="9525" cap="flat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323850</xdr:colOff>
      <xdr:row>46</xdr:row>
      <xdr:rowOff>123825</xdr:rowOff>
    </xdr:from>
    <xdr:to>
      <xdr:col>3</xdr:col>
      <xdr:colOff>381000</xdr:colOff>
      <xdr:row>48</xdr:row>
      <xdr:rowOff>28575</xdr:rowOff>
    </xdr:to>
    <xdr:sp macro="" textlink="">
      <xdr:nvSpPr>
        <xdr:cNvPr id="38" name="AutoShape 44"/>
        <xdr:cNvSpPr>
          <a:spLocks noChangeArrowheads="1"/>
        </xdr:cNvSpPr>
      </xdr:nvSpPr>
      <xdr:spPr bwMode="auto">
        <a:xfrm>
          <a:off x="1543050" y="8382000"/>
          <a:ext cx="666750" cy="209550"/>
        </a:xfrm>
        <a:prstGeom prst="flowChartProcess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湯河原町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190500</xdr:colOff>
      <xdr:row>34</xdr:row>
      <xdr:rowOff>9525</xdr:rowOff>
    </xdr:from>
    <xdr:to>
      <xdr:col>3</xdr:col>
      <xdr:colOff>209550</xdr:colOff>
      <xdr:row>35</xdr:row>
      <xdr:rowOff>28575</xdr:rowOff>
    </xdr:to>
    <xdr:sp macro="" textlink="">
      <xdr:nvSpPr>
        <xdr:cNvPr id="39" name="Rectangle 45"/>
        <xdr:cNvSpPr>
          <a:spLocks noChangeArrowheads="1"/>
        </xdr:cNvSpPr>
      </xdr:nvSpPr>
      <xdr:spPr bwMode="auto">
        <a:xfrm>
          <a:off x="1409700" y="6438900"/>
          <a:ext cx="62865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南足柄市</a:t>
          </a:r>
        </a:p>
      </xdr:txBody>
    </xdr:sp>
    <xdr:clientData/>
  </xdr:twoCellAnchor>
  <xdr:twoCellAnchor>
    <xdr:from>
      <xdr:col>2</xdr:col>
      <xdr:colOff>47625</xdr:colOff>
      <xdr:row>21</xdr:row>
      <xdr:rowOff>142875</xdr:rowOff>
    </xdr:from>
    <xdr:to>
      <xdr:col>2</xdr:col>
      <xdr:colOff>581025</xdr:colOff>
      <xdr:row>23</xdr:row>
      <xdr:rowOff>28575</xdr:rowOff>
    </xdr:to>
    <xdr:sp macro="" textlink="">
      <xdr:nvSpPr>
        <xdr:cNvPr id="40" name="Rectangle 46"/>
        <xdr:cNvSpPr>
          <a:spLocks noChangeArrowheads="1"/>
        </xdr:cNvSpPr>
      </xdr:nvSpPr>
      <xdr:spPr bwMode="auto">
        <a:xfrm>
          <a:off x="1266825" y="4591050"/>
          <a:ext cx="5334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山北町</a:t>
          </a:r>
        </a:p>
      </xdr:txBody>
    </xdr:sp>
    <xdr:clientData/>
  </xdr:twoCellAnchor>
  <xdr:twoCellAnchor>
    <xdr:from>
      <xdr:col>4</xdr:col>
      <xdr:colOff>95250</xdr:colOff>
      <xdr:row>33</xdr:row>
      <xdr:rowOff>161925</xdr:rowOff>
    </xdr:from>
    <xdr:to>
      <xdr:col>4</xdr:col>
      <xdr:colOff>247650</xdr:colOff>
      <xdr:row>35</xdr:row>
      <xdr:rowOff>9525</xdr:rowOff>
    </xdr:to>
    <xdr:sp macro="" textlink="">
      <xdr:nvSpPr>
        <xdr:cNvPr id="41" name="Line 47"/>
        <xdr:cNvSpPr>
          <a:spLocks noChangeShapeType="1"/>
        </xdr:cNvSpPr>
      </xdr:nvSpPr>
      <xdr:spPr bwMode="auto">
        <a:xfrm flipH="1" flipV="1">
          <a:off x="2533650" y="6429375"/>
          <a:ext cx="1524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219075</xdr:colOff>
      <xdr:row>47</xdr:row>
      <xdr:rowOff>28575</xdr:rowOff>
    </xdr:from>
    <xdr:to>
      <xdr:col>4</xdr:col>
      <xdr:colOff>561975</xdr:colOff>
      <xdr:row>47</xdr:row>
      <xdr:rowOff>28575</xdr:rowOff>
    </xdr:to>
    <xdr:sp macro="" textlink="">
      <xdr:nvSpPr>
        <xdr:cNvPr id="42" name="Line 48"/>
        <xdr:cNvSpPr>
          <a:spLocks noChangeShapeType="1"/>
        </xdr:cNvSpPr>
      </xdr:nvSpPr>
      <xdr:spPr bwMode="auto">
        <a:xfrm flipH="1">
          <a:off x="2657475" y="8439150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390525</xdr:colOff>
      <xdr:row>26</xdr:row>
      <xdr:rowOff>66675</xdr:rowOff>
    </xdr:from>
    <xdr:to>
      <xdr:col>4</xdr:col>
      <xdr:colOff>257175</xdr:colOff>
      <xdr:row>27</xdr:row>
      <xdr:rowOff>66675</xdr:rowOff>
    </xdr:to>
    <xdr:sp macro="" textlink="">
      <xdr:nvSpPr>
        <xdr:cNvPr id="43" name="Rectangle 49"/>
        <xdr:cNvSpPr>
          <a:spLocks noChangeArrowheads="1"/>
        </xdr:cNvSpPr>
      </xdr:nvSpPr>
      <xdr:spPr bwMode="auto">
        <a:xfrm>
          <a:off x="2219325" y="5276850"/>
          <a:ext cx="4762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松田町</a:t>
          </a:r>
        </a:p>
      </xdr:txBody>
    </xdr:sp>
    <xdr:clientData/>
  </xdr:twoCellAnchor>
  <xdr:twoCellAnchor>
    <xdr:from>
      <xdr:col>4</xdr:col>
      <xdr:colOff>266700</xdr:colOff>
      <xdr:row>32</xdr:row>
      <xdr:rowOff>0</xdr:rowOff>
    </xdr:from>
    <xdr:to>
      <xdr:col>5</xdr:col>
      <xdr:colOff>142875</xdr:colOff>
      <xdr:row>33</xdr:row>
      <xdr:rowOff>9525</xdr:rowOff>
    </xdr:to>
    <xdr:sp macro="" textlink="">
      <xdr:nvSpPr>
        <xdr:cNvPr id="44" name="Rectangle 50"/>
        <xdr:cNvSpPr>
          <a:spLocks noChangeArrowheads="1"/>
        </xdr:cNvSpPr>
      </xdr:nvSpPr>
      <xdr:spPr bwMode="auto">
        <a:xfrm>
          <a:off x="2705100" y="6124575"/>
          <a:ext cx="48577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大井町</a:t>
          </a:r>
        </a:p>
      </xdr:txBody>
    </xdr:sp>
    <xdr:clientData/>
  </xdr:twoCellAnchor>
  <xdr:twoCellAnchor>
    <xdr:from>
      <xdr:col>5</xdr:col>
      <xdr:colOff>219075</xdr:colOff>
      <xdr:row>32</xdr:row>
      <xdr:rowOff>9525</xdr:rowOff>
    </xdr:from>
    <xdr:to>
      <xdr:col>6</xdr:col>
      <xdr:colOff>104775</xdr:colOff>
      <xdr:row>33</xdr:row>
      <xdr:rowOff>9525</xdr:rowOff>
    </xdr:to>
    <xdr:sp macro="" textlink="">
      <xdr:nvSpPr>
        <xdr:cNvPr id="45" name="Rectangle 51"/>
        <xdr:cNvSpPr>
          <a:spLocks noChangeArrowheads="1"/>
        </xdr:cNvSpPr>
      </xdr:nvSpPr>
      <xdr:spPr bwMode="auto">
        <a:xfrm>
          <a:off x="3267075" y="6134100"/>
          <a:ext cx="49530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中井町</a:t>
          </a:r>
        </a:p>
      </xdr:txBody>
    </xdr:sp>
    <xdr:clientData/>
  </xdr:twoCellAnchor>
  <xdr:twoCellAnchor>
    <xdr:from>
      <xdr:col>6</xdr:col>
      <xdr:colOff>314325</xdr:colOff>
      <xdr:row>36</xdr:row>
      <xdr:rowOff>66675</xdr:rowOff>
    </xdr:from>
    <xdr:to>
      <xdr:col>6</xdr:col>
      <xdr:colOff>561975</xdr:colOff>
      <xdr:row>36</xdr:row>
      <xdr:rowOff>85725</xdr:rowOff>
    </xdr:to>
    <xdr:sp macro="" textlink="">
      <xdr:nvSpPr>
        <xdr:cNvPr id="46" name="Line 52"/>
        <xdr:cNvSpPr>
          <a:spLocks noChangeShapeType="1"/>
        </xdr:cNvSpPr>
      </xdr:nvSpPr>
      <xdr:spPr bwMode="auto">
        <a:xfrm flipH="1" flipV="1">
          <a:off x="3971925" y="6800850"/>
          <a:ext cx="2476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stealth" w="sm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26</xdr:row>
      <xdr:rowOff>9525</xdr:rowOff>
    </xdr:from>
    <xdr:to>
      <xdr:col>5</xdr:col>
      <xdr:colOff>504825</xdr:colOff>
      <xdr:row>27</xdr:row>
      <xdr:rowOff>28575</xdr:rowOff>
    </xdr:to>
    <xdr:sp macro="" textlink="">
      <xdr:nvSpPr>
        <xdr:cNvPr id="47" name="Rectangle 53"/>
        <xdr:cNvSpPr>
          <a:spLocks noChangeArrowheads="1"/>
        </xdr:cNvSpPr>
      </xdr:nvSpPr>
      <xdr:spPr bwMode="auto">
        <a:xfrm>
          <a:off x="3057525" y="5219700"/>
          <a:ext cx="4953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秦野市</a:t>
          </a:r>
        </a:p>
      </xdr:txBody>
    </xdr:sp>
    <xdr:clientData/>
  </xdr:twoCellAnchor>
  <xdr:twoCellAnchor>
    <xdr:from>
      <xdr:col>6</xdr:col>
      <xdr:colOff>390525</xdr:colOff>
      <xdr:row>25</xdr:row>
      <xdr:rowOff>66675</xdr:rowOff>
    </xdr:from>
    <xdr:to>
      <xdr:col>7</xdr:col>
      <xdr:colOff>428625</xdr:colOff>
      <xdr:row>26</xdr:row>
      <xdr:rowOff>85725</xdr:rowOff>
    </xdr:to>
    <xdr:sp macro="" textlink="">
      <xdr:nvSpPr>
        <xdr:cNvPr id="48" name="Rectangle 54"/>
        <xdr:cNvSpPr>
          <a:spLocks noChangeArrowheads="1"/>
        </xdr:cNvSpPr>
      </xdr:nvSpPr>
      <xdr:spPr bwMode="auto">
        <a:xfrm>
          <a:off x="4048125" y="5124450"/>
          <a:ext cx="6477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伊勢原市</a:t>
          </a:r>
        </a:p>
      </xdr:txBody>
    </xdr:sp>
    <xdr:clientData/>
  </xdr:twoCellAnchor>
  <xdr:twoCellAnchor>
    <xdr:from>
      <xdr:col>8</xdr:col>
      <xdr:colOff>561975</xdr:colOff>
      <xdr:row>18</xdr:row>
      <xdr:rowOff>114300</xdr:rowOff>
    </xdr:from>
    <xdr:to>
      <xdr:col>9</xdr:col>
      <xdr:colOff>457200</xdr:colOff>
      <xdr:row>19</xdr:row>
      <xdr:rowOff>142875</xdr:rowOff>
    </xdr:to>
    <xdr:sp macro="" textlink="">
      <xdr:nvSpPr>
        <xdr:cNvPr id="49" name="Rectangle 59"/>
        <xdr:cNvSpPr>
          <a:spLocks noChangeArrowheads="1"/>
        </xdr:cNvSpPr>
      </xdr:nvSpPr>
      <xdr:spPr bwMode="auto">
        <a:xfrm>
          <a:off x="5438775" y="4105275"/>
          <a:ext cx="5048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座間市</a:t>
          </a:r>
        </a:p>
      </xdr:txBody>
    </xdr:sp>
    <xdr:clientData/>
  </xdr:twoCellAnchor>
  <xdr:twoCellAnchor>
    <xdr:from>
      <xdr:col>8</xdr:col>
      <xdr:colOff>523875</xdr:colOff>
      <xdr:row>20</xdr:row>
      <xdr:rowOff>133349</xdr:rowOff>
    </xdr:from>
    <xdr:to>
      <xdr:col>9</xdr:col>
      <xdr:colOff>123825</xdr:colOff>
      <xdr:row>26</xdr:row>
      <xdr:rowOff>76200</xdr:rowOff>
    </xdr:to>
    <xdr:sp macro="" textlink="">
      <xdr:nvSpPr>
        <xdr:cNvPr id="50" name="Rectangle 60"/>
        <xdr:cNvSpPr>
          <a:spLocks noChangeArrowheads="1"/>
        </xdr:cNvSpPr>
      </xdr:nvSpPr>
      <xdr:spPr bwMode="auto">
        <a:xfrm>
          <a:off x="5400675" y="4429124"/>
          <a:ext cx="209550" cy="8572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海老名市</a:t>
          </a:r>
        </a:p>
      </xdr:txBody>
    </xdr:sp>
    <xdr:clientData/>
  </xdr:twoCellAnchor>
  <xdr:twoCellAnchor>
    <xdr:from>
      <xdr:col>9</xdr:col>
      <xdr:colOff>342901</xdr:colOff>
      <xdr:row>20</xdr:row>
      <xdr:rowOff>142875</xdr:rowOff>
    </xdr:from>
    <xdr:to>
      <xdr:col>9</xdr:col>
      <xdr:colOff>514351</xdr:colOff>
      <xdr:row>24</xdr:row>
      <xdr:rowOff>123825</xdr:rowOff>
    </xdr:to>
    <xdr:sp macro="" textlink="">
      <xdr:nvSpPr>
        <xdr:cNvPr id="51" name="Rectangle 61"/>
        <xdr:cNvSpPr>
          <a:spLocks noChangeArrowheads="1"/>
        </xdr:cNvSpPr>
      </xdr:nvSpPr>
      <xdr:spPr bwMode="auto">
        <a:xfrm>
          <a:off x="5829301" y="4438650"/>
          <a:ext cx="171450" cy="590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綾瀬市</a:t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 macro="" textlink="">
      <xdr:nvSpPr>
        <xdr:cNvPr id="52" name="Line 62"/>
        <xdr:cNvSpPr>
          <a:spLocks noChangeShapeType="1"/>
        </xdr:cNvSpPr>
      </xdr:nvSpPr>
      <xdr:spPr bwMode="auto">
        <a:xfrm>
          <a:off x="3657600" y="7038975"/>
          <a:ext cx="3657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52</xdr:row>
      <xdr:rowOff>142875</xdr:rowOff>
    </xdr:to>
    <xdr:sp macro="" textlink="">
      <xdr:nvSpPr>
        <xdr:cNvPr id="53" name="Line 63"/>
        <xdr:cNvSpPr>
          <a:spLocks noChangeShapeType="1"/>
        </xdr:cNvSpPr>
      </xdr:nvSpPr>
      <xdr:spPr bwMode="auto">
        <a:xfrm>
          <a:off x="3657600" y="7038975"/>
          <a:ext cx="0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52</xdr:row>
      <xdr:rowOff>142875</xdr:rowOff>
    </xdr:to>
    <xdr:sp macro="" textlink="">
      <xdr:nvSpPr>
        <xdr:cNvPr id="54" name="Line 64"/>
        <xdr:cNvSpPr>
          <a:spLocks noChangeShapeType="1"/>
        </xdr:cNvSpPr>
      </xdr:nvSpPr>
      <xdr:spPr bwMode="auto">
        <a:xfrm flipH="1">
          <a:off x="7315200" y="7038975"/>
          <a:ext cx="0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</xdr:row>
      <xdr:rowOff>0</xdr:rowOff>
    </xdr:from>
    <xdr:to>
      <xdr:col>12</xdr:col>
      <xdr:colOff>9525</xdr:colOff>
      <xdr:row>53</xdr:row>
      <xdr:rowOff>0</xdr:rowOff>
    </xdr:to>
    <xdr:sp macro="" textlink="">
      <xdr:nvSpPr>
        <xdr:cNvPr id="55" name="Line 65"/>
        <xdr:cNvSpPr>
          <a:spLocks noChangeShapeType="1"/>
        </xdr:cNvSpPr>
      </xdr:nvSpPr>
      <xdr:spPr bwMode="auto">
        <a:xfrm>
          <a:off x="3657600" y="9324975"/>
          <a:ext cx="3667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161925</xdr:colOff>
      <xdr:row>39</xdr:row>
      <xdr:rowOff>0</xdr:rowOff>
    </xdr:from>
    <xdr:to>
      <xdr:col>7</xdr:col>
      <xdr:colOff>142875</xdr:colOff>
      <xdr:row>40</xdr:row>
      <xdr:rowOff>0</xdr:rowOff>
    </xdr:to>
    <xdr:sp macro="" textlink="">
      <xdr:nvSpPr>
        <xdr:cNvPr id="56" name="Rectangle 72" descr="紙ふぶき (小)"/>
        <xdr:cNvSpPr>
          <a:spLocks noChangeArrowheads="1"/>
        </xdr:cNvSpPr>
      </xdr:nvSpPr>
      <xdr:spPr bwMode="auto">
        <a:xfrm>
          <a:off x="3819525" y="7191375"/>
          <a:ext cx="590550" cy="152400"/>
        </a:xfrm>
        <a:prstGeom prst="rect">
          <a:avLst/>
        </a:prstGeom>
        <a:pattFill prst="smConfetti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161925</xdr:colOff>
      <xdr:row>40</xdr:row>
      <xdr:rowOff>142875</xdr:rowOff>
    </xdr:from>
    <xdr:to>
      <xdr:col>7</xdr:col>
      <xdr:colOff>142875</xdr:colOff>
      <xdr:row>42</xdr:row>
      <xdr:rowOff>9525</xdr:rowOff>
    </xdr:to>
    <xdr:sp macro="" textlink="">
      <xdr:nvSpPr>
        <xdr:cNvPr id="57" name="Rectangle 73" descr="格子 (小)"/>
        <xdr:cNvSpPr>
          <a:spLocks noChangeArrowheads="1"/>
        </xdr:cNvSpPr>
      </xdr:nvSpPr>
      <xdr:spPr bwMode="auto">
        <a:xfrm>
          <a:off x="3819525" y="7486650"/>
          <a:ext cx="590550" cy="171450"/>
        </a:xfrm>
        <a:prstGeom prst="rect">
          <a:avLst/>
        </a:prstGeom>
        <a:pattFill prst="smGrid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161925</xdr:colOff>
      <xdr:row>44</xdr:row>
      <xdr:rowOff>142875</xdr:rowOff>
    </xdr:from>
    <xdr:to>
      <xdr:col>7</xdr:col>
      <xdr:colOff>142875</xdr:colOff>
      <xdr:row>45</xdr:row>
      <xdr:rowOff>142875</xdr:rowOff>
    </xdr:to>
    <xdr:sp macro="" textlink="">
      <xdr:nvSpPr>
        <xdr:cNvPr id="58" name="Rectangle 76" descr="右上がり対角線"/>
        <xdr:cNvSpPr>
          <a:spLocks noChangeArrowheads="1"/>
        </xdr:cNvSpPr>
      </xdr:nvSpPr>
      <xdr:spPr bwMode="auto">
        <a:xfrm>
          <a:off x="3819525" y="8096250"/>
          <a:ext cx="590550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161925</xdr:colOff>
      <xdr:row>48</xdr:row>
      <xdr:rowOff>142875</xdr:rowOff>
    </xdr:from>
    <xdr:to>
      <xdr:col>7</xdr:col>
      <xdr:colOff>142875</xdr:colOff>
      <xdr:row>49</xdr:row>
      <xdr:rowOff>142875</xdr:rowOff>
    </xdr:to>
    <xdr:sp macro="" textlink="">
      <xdr:nvSpPr>
        <xdr:cNvPr id="59" name="Rectangle 77" descr="縦線"/>
        <xdr:cNvSpPr>
          <a:spLocks noChangeArrowheads="1"/>
        </xdr:cNvSpPr>
      </xdr:nvSpPr>
      <xdr:spPr bwMode="auto">
        <a:xfrm>
          <a:off x="3819525" y="8705850"/>
          <a:ext cx="590550" cy="1524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161925</xdr:colOff>
      <xdr:row>46</xdr:row>
      <xdr:rowOff>142875</xdr:rowOff>
    </xdr:from>
    <xdr:to>
      <xdr:col>7</xdr:col>
      <xdr:colOff>142875</xdr:colOff>
      <xdr:row>48</xdr:row>
      <xdr:rowOff>9525</xdr:rowOff>
    </xdr:to>
    <xdr:sp macro="" textlink="">
      <xdr:nvSpPr>
        <xdr:cNvPr id="60" name="Rectangle 79" descr="切り込み"/>
        <xdr:cNvSpPr>
          <a:spLocks noChangeArrowheads="1"/>
        </xdr:cNvSpPr>
      </xdr:nvSpPr>
      <xdr:spPr bwMode="auto">
        <a:xfrm>
          <a:off x="3819525" y="8401050"/>
          <a:ext cx="590550" cy="171450"/>
        </a:xfrm>
        <a:prstGeom prst="rect">
          <a:avLst/>
        </a:prstGeom>
        <a:pattFill prst="divot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161925</xdr:colOff>
      <xdr:row>43</xdr:row>
      <xdr:rowOff>76200</xdr:rowOff>
    </xdr:from>
    <xdr:to>
      <xdr:col>7</xdr:col>
      <xdr:colOff>142875</xdr:colOff>
      <xdr:row>43</xdr:row>
      <xdr:rowOff>76200</xdr:rowOff>
    </xdr:to>
    <xdr:sp macro="" textlink="">
      <xdr:nvSpPr>
        <xdr:cNvPr id="61" name="Line 80"/>
        <xdr:cNvSpPr>
          <a:spLocks noChangeShapeType="1"/>
        </xdr:cNvSpPr>
      </xdr:nvSpPr>
      <xdr:spPr bwMode="auto">
        <a:xfrm>
          <a:off x="3819525" y="7877175"/>
          <a:ext cx="5905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371475</xdr:colOff>
      <xdr:row>18</xdr:row>
      <xdr:rowOff>0</xdr:rowOff>
    </xdr:from>
    <xdr:to>
      <xdr:col>6</xdr:col>
      <xdr:colOff>266700</xdr:colOff>
      <xdr:row>19</xdr:row>
      <xdr:rowOff>47625</xdr:rowOff>
    </xdr:to>
    <xdr:sp macro="" textlink="">
      <xdr:nvSpPr>
        <xdr:cNvPr id="62" name="Rectangle 81"/>
        <xdr:cNvSpPr>
          <a:spLocks noChangeArrowheads="1"/>
        </xdr:cNvSpPr>
      </xdr:nvSpPr>
      <xdr:spPr bwMode="auto">
        <a:xfrm>
          <a:off x="3419475" y="3990975"/>
          <a:ext cx="5048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清川村</a:t>
          </a:r>
        </a:p>
      </xdr:txBody>
    </xdr:sp>
    <xdr:clientData/>
  </xdr:twoCellAnchor>
  <xdr:twoCellAnchor>
    <xdr:from>
      <xdr:col>7</xdr:col>
      <xdr:colOff>371475</xdr:colOff>
      <xdr:row>20</xdr:row>
      <xdr:rowOff>123825</xdr:rowOff>
    </xdr:from>
    <xdr:to>
      <xdr:col>8</xdr:col>
      <xdr:colOff>266700</xdr:colOff>
      <xdr:row>22</xdr:row>
      <xdr:rowOff>19050</xdr:rowOff>
    </xdr:to>
    <xdr:sp macro="" textlink="">
      <xdr:nvSpPr>
        <xdr:cNvPr id="63" name="Rectangle 82"/>
        <xdr:cNvSpPr>
          <a:spLocks noChangeArrowheads="1"/>
        </xdr:cNvSpPr>
      </xdr:nvSpPr>
      <xdr:spPr bwMode="auto">
        <a:xfrm>
          <a:off x="4638675" y="4419600"/>
          <a:ext cx="5048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厚木市</a:t>
          </a:r>
        </a:p>
      </xdr:txBody>
    </xdr:sp>
    <xdr:clientData/>
  </xdr:twoCellAnchor>
  <xdr:twoCellAnchor>
    <xdr:from>
      <xdr:col>6</xdr:col>
      <xdr:colOff>419100</xdr:colOff>
      <xdr:row>14</xdr:row>
      <xdr:rowOff>28575</xdr:rowOff>
    </xdr:from>
    <xdr:to>
      <xdr:col>7</xdr:col>
      <xdr:colOff>295275</xdr:colOff>
      <xdr:row>15</xdr:row>
      <xdr:rowOff>76200</xdr:rowOff>
    </xdr:to>
    <xdr:sp macro="" textlink="">
      <xdr:nvSpPr>
        <xdr:cNvPr id="64" name="Rectangle 83"/>
        <xdr:cNvSpPr>
          <a:spLocks noChangeArrowheads="1"/>
        </xdr:cNvSpPr>
      </xdr:nvSpPr>
      <xdr:spPr bwMode="auto">
        <a:xfrm>
          <a:off x="4076700" y="3409950"/>
          <a:ext cx="48577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愛川町</a:t>
          </a:r>
        </a:p>
      </xdr:txBody>
    </xdr:sp>
    <xdr:clientData/>
  </xdr:twoCellAnchor>
  <xdr:twoCellAnchor>
    <xdr:from>
      <xdr:col>6</xdr:col>
      <xdr:colOff>161925</xdr:colOff>
      <xdr:row>51</xdr:row>
      <xdr:rowOff>0</xdr:rowOff>
    </xdr:from>
    <xdr:to>
      <xdr:col>7</xdr:col>
      <xdr:colOff>142875</xdr:colOff>
      <xdr:row>52</xdr:row>
      <xdr:rowOff>0</xdr:rowOff>
    </xdr:to>
    <xdr:sp macro="" textlink="">
      <xdr:nvSpPr>
        <xdr:cNvPr id="65" name="Rectangle 84" descr="縦線 (破線)"/>
        <xdr:cNvSpPr>
          <a:spLocks noChangeArrowheads="1"/>
        </xdr:cNvSpPr>
      </xdr:nvSpPr>
      <xdr:spPr bwMode="auto">
        <a:xfrm>
          <a:off x="3819525" y="9020175"/>
          <a:ext cx="590550" cy="152400"/>
        </a:xfrm>
        <a:prstGeom prst="rect">
          <a:avLst/>
        </a:prstGeom>
        <a:pattFill prst="dashVert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419100</xdr:colOff>
      <xdr:row>27</xdr:row>
      <xdr:rowOff>19049</xdr:rowOff>
    </xdr:from>
    <xdr:to>
      <xdr:col>9</xdr:col>
      <xdr:colOff>47625</xdr:colOff>
      <xdr:row>32</xdr:row>
      <xdr:rowOff>95250</xdr:rowOff>
    </xdr:to>
    <xdr:sp macro="" textlink="">
      <xdr:nvSpPr>
        <xdr:cNvPr id="66" name="Rectangle 85"/>
        <xdr:cNvSpPr>
          <a:spLocks noChangeArrowheads="1"/>
        </xdr:cNvSpPr>
      </xdr:nvSpPr>
      <xdr:spPr bwMode="auto">
        <a:xfrm>
          <a:off x="5295900" y="5381624"/>
          <a:ext cx="238125" cy="838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寒川町</a:t>
          </a:r>
        </a:p>
      </xdr:txBody>
    </xdr:sp>
    <xdr:clientData/>
  </xdr:twoCellAnchor>
  <xdr:twoCellAnchor>
    <xdr:from>
      <xdr:col>5</xdr:col>
      <xdr:colOff>400050</xdr:colOff>
      <xdr:row>10</xdr:row>
      <xdr:rowOff>133350</xdr:rowOff>
    </xdr:from>
    <xdr:to>
      <xdr:col>7</xdr:col>
      <xdr:colOff>95250</xdr:colOff>
      <xdr:row>12</xdr:row>
      <xdr:rowOff>57150</xdr:rowOff>
    </xdr:to>
    <xdr:sp macro="" textlink="">
      <xdr:nvSpPr>
        <xdr:cNvPr id="67" name="Rectangle 55"/>
        <xdr:cNvSpPr>
          <a:spLocks noChangeArrowheads="1"/>
        </xdr:cNvSpPr>
      </xdr:nvSpPr>
      <xdr:spPr bwMode="auto">
        <a:xfrm>
          <a:off x="3448050" y="2905125"/>
          <a:ext cx="914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相模原市</a:t>
          </a:r>
        </a:p>
      </xdr:txBody>
    </xdr:sp>
    <xdr:clientData/>
  </xdr:twoCellAnchor>
  <xdr:twoCellAnchor>
    <xdr:from>
      <xdr:col>4</xdr:col>
      <xdr:colOff>581025</xdr:colOff>
      <xdr:row>6</xdr:row>
      <xdr:rowOff>142875</xdr:rowOff>
    </xdr:from>
    <xdr:to>
      <xdr:col>5</xdr:col>
      <xdr:colOff>76200</xdr:colOff>
      <xdr:row>7</xdr:row>
      <xdr:rowOff>66675</xdr:rowOff>
    </xdr:to>
    <xdr:sp macro="" textlink="">
      <xdr:nvSpPr>
        <xdr:cNvPr id="68" name="Oval 106"/>
        <xdr:cNvSpPr>
          <a:spLocks noChangeArrowheads="1"/>
        </xdr:cNvSpPr>
      </xdr:nvSpPr>
      <xdr:spPr bwMode="auto">
        <a:xfrm>
          <a:off x="3019425" y="2305050"/>
          <a:ext cx="104775" cy="76200"/>
        </a:xfrm>
        <a:prstGeom prst="ellipse">
          <a:avLst/>
        </a:prstGeom>
        <a:solidFill>
          <a:srgbClr val="F7F4EE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565151</xdr:colOff>
      <xdr:row>25</xdr:row>
      <xdr:rowOff>42862</xdr:rowOff>
    </xdr:from>
    <xdr:to>
      <xdr:col>2</xdr:col>
      <xdr:colOff>338475</xdr:colOff>
      <xdr:row>26</xdr:row>
      <xdr:rowOff>30497</xdr:rowOff>
    </xdr:to>
    <xdr:sp macro="" textlink="">
      <xdr:nvSpPr>
        <xdr:cNvPr id="69" name="フリーフォーム 68"/>
        <xdr:cNvSpPr/>
      </xdr:nvSpPr>
      <xdr:spPr>
        <a:xfrm>
          <a:off x="1174751" y="5100637"/>
          <a:ext cx="382924" cy="140035"/>
        </a:xfrm>
        <a:custGeom>
          <a:avLst/>
          <a:gdLst>
            <a:gd name="connsiteX0" fmla="*/ 11112 w 382924"/>
            <a:gd name="connsiteY0" fmla="*/ 47625 h 163848"/>
            <a:gd name="connsiteX1" fmla="*/ 96837 w 382924"/>
            <a:gd name="connsiteY1" fmla="*/ 0 h 163848"/>
            <a:gd name="connsiteX2" fmla="*/ 182562 w 382924"/>
            <a:gd name="connsiteY2" fmla="*/ 19050 h 163848"/>
            <a:gd name="connsiteX3" fmla="*/ 211137 w 382924"/>
            <a:gd name="connsiteY3" fmla="*/ 28575 h 163848"/>
            <a:gd name="connsiteX4" fmla="*/ 258762 w 382924"/>
            <a:gd name="connsiteY4" fmla="*/ 85725 h 163848"/>
            <a:gd name="connsiteX5" fmla="*/ 296862 w 382924"/>
            <a:gd name="connsiteY5" fmla="*/ 95250 h 163848"/>
            <a:gd name="connsiteX6" fmla="*/ 277812 w 382924"/>
            <a:gd name="connsiteY6" fmla="*/ 38100 h 163848"/>
            <a:gd name="connsiteX7" fmla="*/ 296862 w 382924"/>
            <a:gd name="connsiteY7" fmla="*/ 19050 h 163848"/>
            <a:gd name="connsiteX8" fmla="*/ 325437 w 382924"/>
            <a:gd name="connsiteY8" fmla="*/ 38100 h 163848"/>
            <a:gd name="connsiteX9" fmla="*/ 344487 w 382924"/>
            <a:gd name="connsiteY9" fmla="*/ 66675 h 163848"/>
            <a:gd name="connsiteX10" fmla="*/ 373062 w 382924"/>
            <a:gd name="connsiteY10" fmla="*/ 76200 h 163848"/>
            <a:gd name="connsiteX11" fmla="*/ 315912 w 382924"/>
            <a:gd name="connsiteY11" fmla="*/ 123825 h 163848"/>
            <a:gd name="connsiteX12" fmla="*/ 296862 w 382924"/>
            <a:gd name="connsiteY12" fmla="*/ 152400 h 163848"/>
            <a:gd name="connsiteX13" fmla="*/ 258762 w 382924"/>
            <a:gd name="connsiteY13" fmla="*/ 161925 h 163848"/>
            <a:gd name="connsiteX14" fmla="*/ 211137 w 382924"/>
            <a:gd name="connsiteY14" fmla="*/ 152400 h 163848"/>
            <a:gd name="connsiteX15" fmla="*/ 163512 w 382924"/>
            <a:gd name="connsiteY15" fmla="*/ 76200 h 163848"/>
            <a:gd name="connsiteX16" fmla="*/ 11112 w 382924"/>
            <a:gd name="connsiteY16" fmla="*/ 47625 h 1638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382924" h="163848">
              <a:moveTo>
                <a:pt x="11112" y="47625"/>
              </a:moveTo>
              <a:cubicBezTo>
                <a:pt x="0" y="34925"/>
                <a:pt x="46542" y="16765"/>
                <a:pt x="96837" y="0"/>
              </a:cubicBezTo>
              <a:cubicBezTo>
                <a:pt x="129573" y="6547"/>
                <a:pt x="151175" y="10082"/>
                <a:pt x="182562" y="19050"/>
              </a:cubicBezTo>
              <a:cubicBezTo>
                <a:pt x="192216" y="21808"/>
                <a:pt x="201612" y="25400"/>
                <a:pt x="211137" y="28575"/>
              </a:cubicBezTo>
              <a:cubicBezTo>
                <a:pt x="223276" y="46783"/>
                <a:pt x="239017" y="74442"/>
                <a:pt x="258762" y="85725"/>
              </a:cubicBezTo>
              <a:cubicBezTo>
                <a:pt x="270128" y="92220"/>
                <a:pt x="284162" y="92075"/>
                <a:pt x="296862" y="95250"/>
              </a:cubicBezTo>
              <a:lnTo>
                <a:pt x="277812" y="38100"/>
              </a:lnTo>
              <a:cubicBezTo>
                <a:pt x="265112" y="0"/>
                <a:pt x="258762" y="6350"/>
                <a:pt x="296862" y="19050"/>
              </a:cubicBezTo>
              <a:cubicBezTo>
                <a:pt x="306387" y="25400"/>
                <a:pt x="317342" y="30005"/>
                <a:pt x="325437" y="38100"/>
              </a:cubicBezTo>
              <a:cubicBezTo>
                <a:pt x="333532" y="46195"/>
                <a:pt x="335548" y="59524"/>
                <a:pt x="344487" y="66675"/>
              </a:cubicBezTo>
              <a:cubicBezTo>
                <a:pt x="352327" y="72947"/>
                <a:pt x="363537" y="73025"/>
                <a:pt x="373062" y="76200"/>
              </a:cubicBezTo>
              <a:cubicBezTo>
                <a:pt x="354314" y="151192"/>
                <a:pt x="382924" y="85533"/>
                <a:pt x="315912" y="123825"/>
              </a:cubicBezTo>
              <a:cubicBezTo>
                <a:pt x="305973" y="129505"/>
                <a:pt x="306387" y="146050"/>
                <a:pt x="296862" y="152400"/>
              </a:cubicBezTo>
              <a:cubicBezTo>
                <a:pt x="285970" y="159662"/>
                <a:pt x="271462" y="158750"/>
                <a:pt x="258762" y="161925"/>
              </a:cubicBezTo>
              <a:cubicBezTo>
                <a:pt x="242887" y="158750"/>
                <a:pt x="222585" y="163848"/>
                <a:pt x="211137" y="152400"/>
              </a:cubicBezTo>
              <a:cubicBezTo>
                <a:pt x="138627" y="79890"/>
                <a:pt x="237208" y="108954"/>
                <a:pt x="163512" y="76200"/>
              </a:cubicBezTo>
              <a:cubicBezTo>
                <a:pt x="93541" y="45102"/>
                <a:pt x="22224" y="60325"/>
                <a:pt x="11112" y="47625"/>
              </a:cubicBezTo>
              <a:close/>
            </a:path>
          </a:pathLst>
        </a:custGeom>
        <a:solidFill>
          <a:srgbClr val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604838</xdr:colOff>
      <xdr:row>7</xdr:row>
      <xdr:rowOff>38100</xdr:rowOff>
    </xdr:from>
    <xdr:to>
      <xdr:col>4</xdr:col>
      <xdr:colOff>133350</xdr:colOff>
      <xdr:row>16</xdr:row>
      <xdr:rowOff>123825</xdr:rowOff>
    </xdr:to>
    <xdr:sp macro="" textlink="">
      <xdr:nvSpPr>
        <xdr:cNvPr id="70" name="フリーフォーム 69"/>
        <xdr:cNvSpPr/>
      </xdr:nvSpPr>
      <xdr:spPr>
        <a:xfrm>
          <a:off x="1824038" y="2352675"/>
          <a:ext cx="747712" cy="1457325"/>
        </a:xfrm>
        <a:custGeom>
          <a:avLst/>
          <a:gdLst>
            <a:gd name="connsiteX0" fmla="*/ 0 w 747712"/>
            <a:gd name="connsiteY0" fmla="*/ 1457325 h 1457325"/>
            <a:gd name="connsiteX1" fmla="*/ 57150 w 747712"/>
            <a:gd name="connsiteY1" fmla="*/ 1452563 h 1457325"/>
            <a:gd name="connsiteX2" fmla="*/ 114300 w 747712"/>
            <a:gd name="connsiteY2" fmla="*/ 1433513 h 1457325"/>
            <a:gd name="connsiteX3" fmla="*/ 157162 w 747712"/>
            <a:gd name="connsiteY3" fmla="*/ 1423988 h 1457325"/>
            <a:gd name="connsiteX4" fmla="*/ 304800 w 747712"/>
            <a:gd name="connsiteY4" fmla="*/ 1266825 h 1457325"/>
            <a:gd name="connsiteX5" fmla="*/ 390525 w 747712"/>
            <a:gd name="connsiteY5" fmla="*/ 1219200 h 1457325"/>
            <a:gd name="connsiteX6" fmla="*/ 419100 w 747712"/>
            <a:gd name="connsiteY6" fmla="*/ 1147763 h 1457325"/>
            <a:gd name="connsiteX7" fmla="*/ 452437 w 747712"/>
            <a:gd name="connsiteY7" fmla="*/ 1143000 h 1457325"/>
            <a:gd name="connsiteX8" fmla="*/ 452437 w 747712"/>
            <a:gd name="connsiteY8" fmla="*/ 1133475 h 1457325"/>
            <a:gd name="connsiteX9" fmla="*/ 490537 w 747712"/>
            <a:gd name="connsiteY9" fmla="*/ 1114425 h 1457325"/>
            <a:gd name="connsiteX10" fmla="*/ 490537 w 747712"/>
            <a:gd name="connsiteY10" fmla="*/ 942975 h 1457325"/>
            <a:gd name="connsiteX11" fmla="*/ 533400 w 747712"/>
            <a:gd name="connsiteY11" fmla="*/ 857250 h 1457325"/>
            <a:gd name="connsiteX12" fmla="*/ 595312 w 747712"/>
            <a:gd name="connsiteY12" fmla="*/ 823913 h 1457325"/>
            <a:gd name="connsiteX13" fmla="*/ 633412 w 747712"/>
            <a:gd name="connsiteY13" fmla="*/ 771525 h 1457325"/>
            <a:gd name="connsiteX14" fmla="*/ 690562 w 747712"/>
            <a:gd name="connsiteY14" fmla="*/ 700088 h 1457325"/>
            <a:gd name="connsiteX15" fmla="*/ 685800 w 747712"/>
            <a:gd name="connsiteY15" fmla="*/ 676275 h 1457325"/>
            <a:gd name="connsiteX16" fmla="*/ 671512 w 747712"/>
            <a:gd name="connsiteY16" fmla="*/ 642938 h 1457325"/>
            <a:gd name="connsiteX17" fmla="*/ 666750 w 747712"/>
            <a:gd name="connsiteY17" fmla="*/ 528638 h 1457325"/>
            <a:gd name="connsiteX18" fmla="*/ 657225 w 747712"/>
            <a:gd name="connsiteY18" fmla="*/ 476250 h 1457325"/>
            <a:gd name="connsiteX19" fmla="*/ 642937 w 747712"/>
            <a:gd name="connsiteY19" fmla="*/ 442913 h 1457325"/>
            <a:gd name="connsiteX20" fmla="*/ 609600 w 747712"/>
            <a:gd name="connsiteY20" fmla="*/ 447675 h 1457325"/>
            <a:gd name="connsiteX21" fmla="*/ 590550 w 747712"/>
            <a:gd name="connsiteY21" fmla="*/ 442913 h 1457325"/>
            <a:gd name="connsiteX22" fmla="*/ 590550 w 747712"/>
            <a:gd name="connsiteY22" fmla="*/ 423863 h 1457325"/>
            <a:gd name="connsiteX23" fmla="*/ 628650 w 747712"/>
            <a:gd name="connsiteY23" fmla="*/ 347663 h 1457325"/>
            <a:gd name="connsiteX24" fmla="*/ 642937 w 747712"/>
            <a:gd name="connsiteY24" fmla="*/ 304800 h 1457325"/>
            <a:gd name="connsiteX25" fmla="*/ 676275 w 747712"/>
            <a:gd name="connsiteY25" fmla="*/ 300038 h 1457325"/>
            <a:gd name="connsiteX26" fmla="*/ 723900 w 747712"/>
            <a:gd name="connsiteY26" fmla="*/ 142875 h 1457325"/>
            <a:gd name="connsiteX27" fmla="*/ 723900 w 747712"/>
            <a:gd name="connsiteY27" fmla="*/ 90488 h 1457325"/>
            <a:gd name="connsiteX28" fmla="*/ 681037 w 747712"/>
            <a:gd name="connsiteY28" fmla="*/ 33338 h 1457325"/>
            <a:gd name="connsiteX29" fmla="*/ 685800 w 747712"/>
            <a:gd name="connsiteY29" fmla="*/ 23813 h 1457325"/>
            <a:gd name="connsiteX30" fmla="*/ 747712 w 747712"/>
            <a:gd name="connsiteY30" fmla="*/ 0 h 1457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</a:cxnLst>
          <a:rect l="l" t="t" r="r" b="b"/>
          <a:pathLst>
            <a:path w="747712" h="1457325">
              <a:moveTo>
                <a:pt x="0" y="1457325"/>
              </a:moveTo>
              <a:lnTo>
                <a:pt x="57150" y="1452563"/>
              </a:lnTo>
              <a:lnTo>
                <a:pt x="114300" y="1433513"/>
              </a:lnTo>
              <a:lnTo>
                <a:pt x="157162" y="1423988"/>
              </a:lnTo>
              <a:lnTo>
                <a:pt x="304800" y="1266825"/>
              </a:lnTo>
              <a:lnTo>
                <a:pt x="390525" y="1219200"/>
              </a:lnTo>
              <a:lnTo>
                <a:pt x="419100" y="1147763"/>
              </a:lnTo>
              <a:lnTo>
                <a:pt x="452437" y="1143000"/>
              </a:lnTo>
              <a:lnTo>
                <a:pt x="452437" y="1133475"/>
              </a:lnTo>
              <a:lnTo>
                <a:pt x="490537" y="1114425"/>
              </a:lnTo>
              <a:lnTo>
                <a:pt x="490537" y="942975"/>
              </a:lnTo>
              <a:lnTo>
                <a:pt x="533400" y="857250"/>
              </a:lnTo>
              <a:lnTo>
                <a:pt x="595312" y="823913"/>
              </a:lnTo>
              <a:lnTo>
                <a:pt x="633412" y="771525"/>
              </a:lnTo>
              <a:lnTo>
                <a:pt x="690562" y="700088"/>
              </a:lnTo>
              <a:lnTo>
                <a:pt x="685800" y="676275"/>
              </a:lnTo>
              <a:lnTo>
                <a:pt x="671512" y="642938"/>
              </a:lnTo>
              <a:lnTo>
                <a:pt x="666750" y="528638"/>
              </a:lnTo>
              <a:lnTo>
                <a:pt x="657225" y="476250"/>
              </a:lnTo>
              <a:lnTo>
                <a:pt x="642937" y="442913"/>
              </a:lnTo>
              <a:lnTo>
                <a:pt x="609600" y="447675"/>
              </a:lnTo>
              <a:lnTo>
                <a:pt x="590550" y="442913"/>
              </a:lnTo>
              <a:lnTo>
                <a:pt x="590550" y="423863"/>
              </a:lnTo>
              <a:lnTo>
                <a:pt x="628650" y="347663"/>
              </a:lnTo>
              <a:lnTo>
                <a:pt x="642937" y="304800"/>
              </a:lnTo>
              <a:lnTo>
                <a:pt x="676275" y="300038"/>
              </a:lnTo>
              <a:lnTo>
                <a:pt x="723900" y="142875"/>
              </a:lnTo>
              <a:lnTo>
                <a:pt x="723900" y="90488"/>
              </a:lnTo>
              <a:lnTo>
                <a:pt x="681037" y="33338"/>
              </a:lnTo>
              <a:lnTo>
                <a:pt x="685800" y="23813"/>
              </a:lnTo>
              <a:lnTo>
                <a:pt x="747712" y="0"/>
              </a:ln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547688</xdr:colOff>
      <xdr:row>3</xdr:row>
      <xdr:rowOff>28575</xdr:rowOff>
    </xdr:from>
    <xdr:to>
      <xdr:col>4</xdr:col>
      <xdr:colOff>138113</xdr:colOff>
      <xdr:row>7</xdr:row>
      <xdr:rowOff>47625</xdr:rowOff>
    </xdr:to>
    <xdr:sp macro="" textlink="">
      <xdr:nvSpPr>
        <xdr:cNvPr id="71" name="フリーフォーム 70"/>
        <xdr:cNvSpPr/>
      </xdr:nvSpPr>
      <xdr:spPr>
        <a:xfrm>
          <a:off x="2376488" y="1733550"/>
          <a:ext cx="200025" cy="628650"/>
        </a:xfrm>
        <a:custGeom>
          <a:avLst/>
          <a:gdLst>
            <a:gd name="connsiteX0" fmla="*/ 200025 w 200025"/>
            <a:gd name="connsiteY0" fmla="*/ 628650 h 628650"/>
            <a:gd name="connsiteX1" fmla="*/ 100012 w 200025"/>
            <a:gd name="connsiteY1" fmla="*/ 566738 h 628650"/>
            <a:gd name="connsiteX2" fmla="*/ 109537 w 200025"/>
            <a:gd name="connsiteY2" fmla="*/ 514350 h 628650"/>
            <a:gd name="connsiteX3" fmla="*/ 71437 w 200025"/>
            <a:gd name="connsiteY3" fmla="*/ 428625 h 628650"/>
            <a:gd name="connsiteX4" fmla="*/ 66675 w 200025"/>
            <a:gd name="connsiteY4" fmla="*/ 376238 h 628650"/>
            <a:gd name="connsiteX5" fmla="*/ 90487 w 200025"/>
            <a:gd name="connsiteY5" fmla="*/ 290513 h 628650"/>
            <a:gd name="connsiteX6" fmla="*/ 90487 w 200025"/>
            <a:gd name="connsiteY6" fmla="*/ 228600 h 628650"/>
            <a:gd name="connsiteX7" fmla="*/ 52387 w 200025"/>
            <a:gd name="connsiteY7" fmla="*/ 185738 h 628650"/>
            <a:gd name="connsiteX8" fmla="*/ 23812 w 200025"/>
            <a:gd name="connsiteY8" fmla="*/ 114300 h 628650"/>
            <a:gd name="connsiteX9" fmla="*/ 0 w 200025"/>
            <a:gd name="connsiteY9" fmla="*/ 76200 h 628650"/>
            <a:gd name="connsiteX10" fmla="*/ 23812 w 200025"/>
            <a:gd name="connsiteY10" fmla="*/ 33338 h 628650"/>
            <a:gd name="connsiteX11" fmla="*/ 38100 w 200025"/>
            <a:gd name="connsiteY11" fmla="*/ 0 h 6286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200025" h="628650">
              <a:moveTo>
                <a:pt x="200025" y="628650"/>
              </a:moveTo>
              <a:lnTo>
                <a:pt x="100012" y="566738"/>
              </a:lnTo>
              <a:lnTo>
                <a:pt x="109537" y="514350"/>
              </a:lnTo>
              <a:lnTo>
                <a:pt x="71437" y="428625"/>
              </a:lnTo>
              <a:lnTo>
                <a:pt x="66675" y="376238"/>
              </a:lnTo>
              <a:lnTo>
                <a:pt x="90487" y="290513"/>
              </a:lnTo>
              <a:lnTo>
                <a:pt x="90487" y="228600"/>
              </a:lnTo>
              <a:lnTo>
                <a:pt x="52387" y="185738"/>
              </a:lnTo>
              <a:lnTo>
                <a:pt x="23812" y="114300"/>
              </a:lnTo>
              <a:lnTo>
                <a:pt x="0" y="76200"/>
              </a:lnTo>
              <a:lnTo>
                <a:pt x="23812" y="33338"/>
              </a:lnTo>
              <a:lnTo>
                <a:pt x="38100" y="0"/>
              </a:ln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571500</xdr:colOff>
      <xdr:row>2</xdr:row>
      <xdr:rowOff>19050</xdr:rowOff>
    </xdr:from>
    <xdr:to>
      <xdr:col>5</xdr:col>
      <xdr:colOff>504825</xdr:colOff>
      <xdr:row>6</xdr:row>
      <xdr:rowOff>76200</xdr:rowOff>
    </xdr:to>
    <xdr:sp macro="" textlink="">
      <xdr:nvSpPr>
        <xdr:cNvPr id="72" name="フリーフォーム 71"/>
        <xdr:cNvSpPr/>
      </xdr:nvSpPr>
      <xdr:spPr>
        <a:xfrm>
          <a:off x="2400300" y="1571625"/>
          <a:ext cx="1152525" cy="666750"/>
        </a:xfrm>
        <a:custGeom>
          <a:avLst/>
          <a:gdLst>
            <a:gd name="connsiteX0" fmla="*/ 0 w 1152525"/>
            <a:gd name="connsiteY0" fmla="*/ 152400 h 666750"/>
            <a:gd name="connsiteX1" fmla="*/ 52388 w 1152525"/>
            <a:gd name="connsiteY1" fmla="*/ 142875 h 666750"/>
            <a:gd name="connsiteX2" fmla="*/ 80963 w 1152525"/>
            <a:gd name="connsiteY2" fmla="*/ 85725 h 666750"/>
            <a:gd name="connsiteX3" fmla="*/ 119063 w 1152525"/>
            <a:gd name="connsiteY3" fmla="*/ 57150 h 666750"/>
            <a:gd name="connsiteX4" fmla="*/ 133350 w 1152525"/>
            <a:gd name="connsiteY4" fmla="*/ 19050 h 666750"/>
            <a:gd name="connsiteX5" fmla="*/ 138113 w 1152525"/>
            <a:gd name="connsiteY5" fmla="*/ 4763 h 666750"/>
            <a:gd name="connsiteX6" fmla="*/ 157163 w 1152525"/>
            <a:gd name="connsiteY6" fmla="*/ 0 h 666750"/>
            <a:gd name="connsiteX7" fmla="*/ 219075 w 1152525"/>
            <a:gd name="connsiteY7" fmla="*/ 23813 h 666750"/>
            <a:gd name="connsiteX8" fmla="*/ 271463 w 1152525"/>
            <a:gd name="connsiteY8" fmla="*/ 33338 h 666750"/>
            <a:gd name="connsiteX9" fmla="*/ 300038 w 1152525"/>
            <a:gd name="connsiteY9" fmla="*/ 71438 h 666750"/>
            <a:gd name="connsiteX10" fmla="*/ 342900 w 1152525"/>
            <a:gd name="connsiteY10" fmla="*/ 90488 h 666750"/>
            <a:gd name="connsiteX11" fmla="*/ 390525 w 1152525"/>
            <a:gd name="connsiteY11" fmla="*/ 85725 h 666750"/>
            <a:gd name="connsiteX12" fmla="*/ 442913 w 1152525"/>
            <a:gd name="connsiteY12" fmla="*/ 85725 h 666750"/>
            <a:gd name="connsiteX13" fmla="*/ 457200 w 1152525"/>
            <a:gd name="connsiteY13" fmla="*/ 66675 h 666750"/>
            <a:gd name="connsiteX14" fmla="*/ 509588 w 1152525"/>
            <a:gd name="connsiteY14" fmla="*/ 100013 h 666750"/>
            <a:gd name="connsiteX15" fmla="*/ 523875 w 1152525"/>
            <a:gd name="connsiteY15" fmla="*/ 147638 h 666750"/>
            <a:gd name="connsiteX16" fmla="*/ 547688 w 1152525"/>
            <a:gd name="connsiteY16" fmla="*/ 180975 h 666750"/>
            <a:gd name="connsiteX17" fmla="*/ 552450 w 1152525"/>
            <a:gd name="connsiteY17" fmla="*/ 228600 h 666750"/>
            <a:gd name="connsiteX18" fmla="*/ 552450 w 1152525"/>
            <a:gd name="connsiteY18" fmla="*/ 271463 h 666750"/>
            <a:gd name="connsiteX19" fmla="*/ 552450 w 1152525"/>
            <a:gd name="connsiteY19" fmla="*/ 290513 h 666750"/>
            <a:gd name="connsiteX20" fmla="*/ 538163 w 1152525"/>
            <a:gd name="connsiteY20" fmla="*/ 309563 h 666750"/>
            <a:gd name="connsiteX21" fmla="*/ 590550 w 1152525"/>
            <a:gd name="connsiteY21" fmla="*/ 304800 h 666750"/>
            <a:gd name="connsiteX22" fmla="*/ 604838 w 1152525"/>
            <a:gd name="connsiteY22" fmla="*/ 295275 h 666750"/>
            <a:gd name="connsiteX23" fmla="*/ 666750 w 1152525"/>
            <a:gd name="connsiteY23" fmla="*/ 366713 h 666750"/>
            <a:gd name="connsiteX24" fmla="*/ 814388 w 1152525"/>
            <a:gd name="connsiteY24" fmla="*/ 366713 h 666750"/>
            <a:gd name="connsiteX25" fmla="*/ 842963 w 1152525"/>
            <a:gd name="connsiteY25" fmla="*/ 309563 h 666750"/>
            <a:gd name="connsiteX26" fmla="*/ 895350 w 1152525"/>
            <a:gd name="connsiteY26" fmla="*/ 285750 h 666750"/>
            <a:gd name="connsiteX27" fmla="*/ 919163 w 1152525"/>
            <a:gd name="connsiteY27" fmla="*/ 285750 h 666750"/>
            <a:gd name="connsiteX28" fmla="*/ 947738 w 1152525"/>
            <a:gd name="connsiteY28" fmla="*/ 290513 h 666750"/>
            <a:gd name="connsiteX29" fmla="*/ 1019175 w 1152525"/>
            <a:gd name="connsiteY29" fmla="*/ 314325 h 666750"/>
            <a:gd name="connsiteX30" fmla="*/ 1085850 w 1152525"/>
            <a:gd name="connsiteY30" fmla="*/ 371475 h 666750"/>
            <a:gd name="connsiteX31" fmla="*/ 1090613 w 1152525"/>
            <a:gd name="connsiteY31" fmla="*/ 423863 h 666750"/>
            <a:gd name="connsiteX32" fmla="*/ 1090613 w 1152525"/>
            <a:gd name="connsiteY32" fmla="*/ 452438 h 666750"/>
            <a:gd name="connsiteX33" fmla="*/ 1090613 w 1152525"/>
            <a:gd name="connsiteY33" fmla="*/ 476250 h 666750"/>
            <a:gd name="connsiteX34" fmla="*/ 1147763 w 1152525"/>
            <a:gd name="connsiteY34" fmla="*/ 595313 h 666750"/>
            <a:gd name="connsiteX35" fmla="*/ 1152525 w 1152525"/>
            <a:gd name="connsiteY35" fmla="*/ 647700 h 666750"/>
            <a:gd name="connsiteX36" fmla="*/ 1152525 w 1152525"/>
            <a:gd name="connsiteY36" fmla="*/ 666750 h 666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</a:cxnLst>
          <a:rect l="l" t="t" r="r" b="b"/>
          <a:pathLst>
            <a:path w="1152525" h="666750">
              <a:moveTo>
                <a:pt x="0" y="152400"/>
              </a:moveTo>
              <a:lnTo>
                <a:pt x="52388" y="142875"/>
              </a:lnTo>
              <a:lnTo>
                <a:pt x="80963" y="85725"/>
              </a:lnTo>
              <a:lnTo>
                <a:pt x="119063" y="57150"/>
              </a:lnTo>
              <a:lnTo>
                <a:pt x="133350" y="19050"/>
              </a:lnTo>
              <a:lnTo>
                <a:pt x="138113" y="4763"/>
              </a:lnTo>
              <a:lnTo>
                <a:pt x="157163" y="0"/>
              </a:lnTo>
              <a:lnTo>
                <a:pt x="219075" y="23813"/>
              </a:lnTo>
              <a:lnTo>
                <a:pt x="271463" y="33338"/>
              </a:lnTo>
              <a:lnTo>
                <a:pt x="300038" y="71438"/>
              </a:lnTo>
              <a:lnTo>
                <a:pt x="342900" y="90488"/>
              </a:lnTo>
              <a:lnTo>
                <a:pt x="390525" y="85725"/>
              </a:lnTo>
              <a:lnTo>
                <a:pt x="442913" y="85725"/>
              </a:lnTo>
              <a:lnTo>
                <a:pt x="457200" y="66675"/>
              </a:lnTo>
              <a:lnTo>
                <a:pt x="509588" y="100013"/>
              </a:lnTo>
              <a:lnTo>
                <a:pt x="523875" y="147638"/>
              </a:lnTo>
              <a:lnTo>
                <a:pt x="547688" y="180975"/>
              </a:lnTo>
              <a:lnTo>
                <a:pt x="552450" y="228600"/>
              </a:lnTo>
              <a:lnTo>
                <a:pt x="552450" y="271463"/>
              </a:lnTo>
              <a:lnTo>
                <a:pt x="552450" y="290513"/>
              </a:lnTo>
              <a:lnTo>
                <a:pt x="538163" y="309563"/>
              </a:lnTo>
              <a:lnTo>
                <a:pt x="590550" y="304800"/>
              </a:lnTo>
              <a:lnTo>
                <a:pt x="604838" y="295275"/>
              </a:lnTo>
              <a:lnTo>
                <a:pt x="666750" y="366713"/>
              </a:lnTo>
              <a:lnTo>
                <a:pt x="814388" y="366713"/>
              </a:lnTo>
              <a:lnTo>
                <a:pt x="842963" y="309563"/>
              </a:lnTo>
              <a:lnTo>
                <a:pt x="895350" y="285750"/>
              </a:lnTo>
              <a:lnTo>
                <a:pt x="919163" y="285750"/>
              </a:lnTo>
              <a:lnTo>
                <a:pt x="947738" y="290513"/>
              </a:lnTo>
              <a:lnTo>
                <a:pt x="1019175" y="314325"/>
              </a:lnTo>
              <a:lnTo>
                <a:pt x="1085850" y="371475"/>
              </a:lnTo>
              <a:lnTo>
                <a:pt x="1090613" y="423863"/>
              </a:lnTo>
              <a:lnTo>
                <a:pt x="1090613" y="452438"/>
              </a:lnTo>
              <a:lnTo>
                <a:pt x="1090613" y="476250"/>
              </a:lnTo>
              <a:lnTo>
                <a:pt x="1147763" y="595313"/>
              </a:lnTo>
              <a:lnTo>
                <a:pt x="1152525" y="647700"/>
              </a:lnTo>
              <a:lnTo>
                <a:pt x="1152525" y="666750"/>
              </a:ln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466726</xdr:colOff>
      <xdr:row>7</xdr:row>
      <xdr:rowOff>80963</xdr:rowOff>
    </xdr:from>
    <xdr:to>
      <xdr:col>10</xdr:col>
      <xdr:colOff>161926</xdr:colOff>
      <xdr:row>16</xdr:row>
      <xdr:rowOff>4763</xdr:rowOff>
    </xdr:to>
    <xdr:sp macro="" textlink="">
      <xdr:nvSpPr>
        <xdr:cNvPr id="73" name="フリーフォーム 72"/>
        <xdr:cNvSpPr/>
      </xdr:nvSpPr>
      <xdr:spPr>
        <a:xfrm>
          <a:off x="4124326" y="2395538"/>
          <a:ext cx="2133600" cy="1295400"/>
        </a:xfrm>
        <a:custGeom>
          <a:avLst/>
          <a:gdLst>
            <a:gd name="connsiteX0" fmla="*/ 2105025 w 2133600"/>
            <a:gd name="connsiteY0" fmla="*/ 1295400 h 1295400"/>
            <a:gd name="connsiteX1" fmla="*/ 2119312 w 2133600"/>
            <a:gd name="connsiteY1" fmla="*/ 1238250 h 1295400"/>
            <a:gd name="connsiteX2" fmla="*/ 2133600 w 2133600"/>
            <a:gd name="connsiteY2" fmla="*/ 1233488 h 1295400"/>
            <a:gd name="connsiteX3" fmla="*/ 2119312 w 2133600"/>
            <a:gd name="connsiteY3" fmla="*/ 1181100 h 1295400"/>
            <a:gd name="connsiteX4" fmla="*/ 2047875 w 2133600"/>
            <a:gd name="connsiteY4" fmla="*/ 1114425 h 1295400"/>
            <a:gd name="connsiteX5" fmla="*/ 1990725 w 2133600"/>
            <a:gd name="connsiteY5" fmla="*/ 1033463 h 1295400"/>
            <a:gd name="connsiteX6" fmla="*/ 1833562 w 2133600"/>
            <a:gd name="connsiteY6" fmla="*/ 904875 h 1295400"/>
            <a:gd name="connsiteX7" fmla="*/ 1781175 w 2133600"/>
            <a:gd name="connsiteY7" fmla="*/ 842963 h 1295400"/>
            <a:gd name="connsiteX8" fmla="*/ 1757362 w 2133600"/>
            <a:gd name="connsiteY8" fmla="*/ 838200 h 1295400"/>
            <a:gd name="connsiteX9" fmla="*/ 1747837 w 2133600"/>
            <a:gd name="connsiteY9" fmla="*/ 766763 h 1295400"/>
            <a:gd name="connsiteX10" fmla="*/ 1652587 w 2133600"/>
            <a:gd name="connsiteY10" fmla="*/ 723900 h 1295400"/>
            <a:gd name="connsiteX11" fmla="*/ 1647825 w 2133600"/>
            <a:gd name="connsiteY11" fmla="*/ 671513 h 1295400"/>
            <a:gd name="connsiteX12" fmla="*/ 1633537 w 2133600"/>
            <a:gd name="connsiteY12" fmla="*/ 661988 h 1295400"/>
            <a:gd name="connsiteX13" fmla="*/ 1585912 w 2133600"/>
            <a:gd name="connsiteY13" fmla="*/ 585788 h 1295400"/>
            <a:gd name="connsiteX14" fmla="*/ 1571625 w 2133600"/>
            <a:gd name="connsiteY14" fmla="*/ 538163 h 1295400"/>
            <a:gd name="connsiteX15" fmla="*/ 1524000 w 2133600"/>
            <a:gd name="connsiteY15" fmla="*/ 533400 h 1295400"/>
            <a:gd name="connsiteX16" fmla="*/ 1452562 w 2133600"/>
            <a:gd name="connsiteY16" fmla="*/ 428625 h 1295400"/>
            <a:gd name="connsiteX17" fmla="*/ 1385887 w 2133600"/>
            <a:gd name="connsiteY17" fmla="*/ 414338 h 1295400"/>
            <a:gd name="connsiteX18" fmla="*/ 1357312 w 2133600"/>
            <a:gd name="connsiteY18" fmla="*/ 366713 h 1295400"/>
            <a:gd name="connsiteX19" fmla="*/ 1219200 w 2133600"/>
            <a:gd name="connsiteY19" fmla="*/ 314325 h 1295400"/>
            <a:gd name="connsiteX20" fmla="*/ 1219200 w 2133600"/>
            <a:gd name="connsiteY20" fmla="*/ 290513 h 1295400"/>
            <a:gd name="connsiteX21" fmla="*/ 1138237 w 2133600"/>
            <a:gd name="connsiteY21" fmla="*/ 266700 h 1295400"/>
            <a:gd name="connsiteX22" fmla="*/ 1066800 w 2133600"/>
            <a:gd name="connsiteY22" fmla="*/ 200025 h 1295400"/>
            <a:gd name="connsiteX23" fmla="*/ 966787 w 2133600"/>
            <a:gd name="connsiteY23" fmla="*/ 176213 h 1295400"/>
            <a:gd name="connsiteX24" fmla="*/ 881062 w 2133600"/>
            <a:gd name="connsiteY24" fmla="*/ 157163 h 1295400"/>
            <a:gd name="connsiteX25" fmla="*/ 847725 w 2133600"/>
            <a:gd name="connsiteY25" fmla="*/ 142875 h 1295400"/>
            <a:gd name="connsiteX26" fmla="*/ 781050 w 2133600"/>
            <a:gd name="connsiteY26" fmla="*/ 123825 h 1295400"/>
            <a:gd name="connsiteX27" fmla="*/ 781050 w 2133600"/>
            <a:gd name="connsiteY27" fmla="*/ 123825 h 1295400"/>
            <a:gd name="connsiteX28" fmla="*/ 719137 w 2133600"/>
            <a:gd name="connsiteY28" fmla="*/ 133350 h 1295400"/>
            <a:gd name="connsiteX29" fmla="*/ 633412 w 2133600"/>
            <a:gd name="connsiteY29" fmla="*/ 123825 h 1295400"/>
            <a:gd name="connsiteX30" fmla="*/ 557212 w 2133600"/>
            <a:gd name="connsiteY30" fmla="*/ 100013 h 1295400"/>
            <a:gd name="connsiteX31" fmla="*/ 495300 w 2133600"/>
            <a:gd name="connsiteY31" fmla="*/ 133350 h 1295400"/>
            <a:gd name="connsiteX32" fmla="*/ 409575 w 2133600"/>
            <a:gd name="connsiteY32" fmla="*/ 109538 h 1295400"/>
            <a:gd name="connsiteX33" fmla="*/ 342900 w 2133600"/>
            <a:gd name="connsiteY33" fmla="*/ 80963 h 1295400"/>
            <a:gd name="connsiteX34" fmla="*/ 342900 w 2133600"/>
            <a:gd name="connsiteY34" fmla="*/ 80963 h 1295400"/>
            <a:gd name="connsiteX35" fmla="*/ 290512 w 2133600"/>
            <a:gd name="connsiteY35" fmla="*/ 47625 h 1295400"/>
            <a:gd name="connsiteX36" fmla="*/ 228600 w 2133600"/>
            <a:gd name="connsiteY36" fmla="*/ 23813 h 1295400"/>
            <a:gd name="connsiteX37" fmla="*/ 161925 w 2133600"/>
            <a:gd name="connsiteY37" fmla="*/ 0 h 1295400"/>
            <a:gd name="connsiteX38" fmla="*/ 109537 w 2133600"/>
            <a:gd name="connsiteY38" fmla="*/ 0 h 1295400"/>
            <a:gd name="connsiteX39" fmla="*/ 71437 w 2133600"/>
            <a:gd name="connsiteY39" fmla="*/ 4763 h 1295400"/>
            <a:gd name="connsiteX40" fmla="*/ 52387 w 2133600"/>
            <a:gd name="connsiteY40" fmla="*/ 4763 h 1295400"/>
            <a:gd name="connsiteX41" fmla="*/ 14287 w 2133600"/>
            <a:gd name="connsiteY41" fmla="*/ 4763 h 1295400"/>
            <a:gd name="connsiteX42" fmla="*/ 0 w 2133600"/>
            <a:gd name="connsiteY42" fmla="*/ 4763 h 12954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</a:cxnLst>
          <a:rect l="l" t="t" r="r" b="b"/>
          <a:pathLst>
            <a:path w="2133600" h="1295400">
              <a:moveTo>
                <a:pt x="2105025" y="1295400"/>
              </a:moveTo>
              <a:lnTo>
                <a:pt x="2119312" y="1238250"/>
              </a:lnTo>
              <a:lnTo>
                <a:pt x="2133600" y="1233488"/>
              </a:lnTo>
              <a:lnTo>
                <a:pt x="2119312" y="1181100"/>
              </a:lnTo>
              <a:lnTo>
                <a:pt x="2047875" y="1114425"/>
              </a:lnTo>
              <a:lnTo>
                <a:pt x="1990725" y="1033463"/>
              </a:lnTo>
              <a:lnTo>
                <a:pt x="1833562" y="904875"/>
              </a:lnTo>
              <a:lnTo>
                <a:pt x="1781175" y="842963"/>
              </a:lnTo>
              <a:lnTo>
                <a:pt x="1757362" y="838200"/>
              </a:lnTo>
              <a:lnTo>
                <a:pt x="1747837" y="766763"/>
              </a:lnTo>
              <a:lnTo>
                <a:pt x="1652587" y="723900"/>
              </a:lnTo>
              <a:lnTo>
                <a:pt x="1647825" y="671513"/>
              </a:lnTo>
              <a:lnTo>
                <a:pt x="1633537" y="661988"/>
              </a:lnTo>
              <a:lnTo>
                <a:pt x="1585912" y="585788"/>
              </a:lnTo>
              <a:lnTo>
                <a:pt x="1571625" y="538163"/>
              </a:lnTo>
              <a:lnTo>
                <a:pt x="1524000" y="533400"/>
              </a:lnTo>
              <a:lnTo>
                <a:pt x="1452562" y="428625"/>
              </a:lnTo>
              <a:lnTo>
                <a:pt x="1385887" y="414338"/>
              </a:lnTo>
              <a:lnTo>
                <a:pt x="1357312" y="366713"/>
              </a:lnTo>
              <a:lnTo>
                <a:pt x="1219200" y="314325"/>
              </a:lnTo>
              <a:lnTo>
                <a:pt x="1219200" y="290513"/>
              </a:lnTo>
              <a:lnTo>
                <a:pt x="1138237" y="266700"/>
              </a:lnTo>
              <a:lnTo>
                <a:pt x="1066800" y="200025"/>
              </a:lnTo>
              <a:lnTo>
                <a:pt x="966787" y="176213"/>
              </a:lnTo>
              <a:lnTo>
                <a:pt x="881062" y="157163"/>
              </a:lnTo>
              <a:lnTo>
                <a:pt x="847725" y="142875"/>
              </a:lnTo>
              <a:lnTo>
                <a:pt x="781050" y="123825"/>
              </a:lnTo>
              <a:lnTo>
                <a:pt x="781050" y="123825"/>
              </a:lnTo>
              <a:lnTo>
                <a:pt x="719137" y="133350"/>
              </a:lnTo>
              <a:lnTo>
                <a:pt x="633412" y="123825"/>
              </a:lnTo>
              <a:lnTo>
                <a:pt x="557212" y="100013"/>
              </a:lnTo>
              <a:lnTo>
                <a:pt x="495300" y="133350"/>
              </a:lnTo>
              <a:lnTo>
                <a:pt x="409575" y="109538"/>
              </a:lnTo>
              <a:lnTo>
                <a:pt x="342900" y="80963"/>
              </a:lnTo>
              <a:lnTo>
                <a:pt x="342900" y="80963"/>
              </a:lnTo>
              <a:lnTo>
                <a:pt x="290512" y="47625"/>
              </a:lnTo>
              <a:lnTo>
                <a:pt x="228600" y="23813"/>
              </a:lnTo>
              <a:lnTo>
                <a:pt x="161925" y="0"/>
              </a:lnTo>
              <a:lnTo>
                <a:pt x="109537" y="0"/>
              </a:lnTo>
              <a:lnTo>
                <a:pt x="71437" y="4763"/>
              </a:lnTo>
              <a:lnTo>
                <a:pt x="52387" y="4763"/>
              </a:lnTo>
              <a:lnTo>
                <a:pt x="14287" y="4763"/>
              </a:lnTo>
              <a:lnTo>
                <a:pt x="0" y="4763"/>
              </a:ln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509588</xdr:colOff>
      <xdr:row>6</xdr:row>
      <xdr:rowOff>71438</xdr:rowOff>
    </xdr:from>
    <xdr:to>
      <xdr:col>6</xdr:col>
      <xdr:colOff>481013</xdr:colOff>
      <xdr:row>8</xdr:row>
      <xdr:rowOff>80963</xdr:rowOff>
    </xdr:to>
    <xdr:sp macro="" textlink="">
      <xdr:nvSpPr>
        <xdr:cNvPr id="74" name="フリーフォーム 73"/>
        <xdr:cNvSpPr/>
      </xdr:nvSpPr>
      <xdr:spPr>
        <a:xfrm>
          <a:off x="3557588" y="2233613"/>
          <a:ext cx="581025" cy="314325"/>
        </a:xfrm>
        <a:custGeom>
          <a:avLst/>
          <a:gdLst>
            <a:gd name="connsiteX0" fmla="*/ 0 w 581025"/>
            <a:gd name="connsiteY0" fmla="*/ 0 h 314325"/>
            <a:gd name="connsiteX1" fmla="*/ 47625 w 581025"/>
            <a:gd name="connsiteY1" fmla="*/ 28575 h 314325"/>
            <a:gd name="connsiteX2" fmla="*/ 100012 w 581025"/>
            <a:gd name="connsiteY2" fmla="*/ 119062 h 314325"/>
            <a:gd name="connsiteX3" fmla="*/ 109537 w 581025"/>
            <a:gd name="connsiteY3" fmla="*/ 171450 h 314325"/>
            <a:gd name="connsiteX4" fmla="*/ 157162 w 581025"/>
            <a:gd name="connsiteY4" fmla="*/ 190500 h 314325"/>
            <a:gd name="connsiteX5" fmla="*/ 209550 w 581025"/>
            <a:gd name="connsiteY5" fmla="*/ 266700 h 314325"/>
            <a:gd name="connsiteX6" fmla="*/ 247650 w 581025"/>
            <a:gd name="connsiteY6" fmla="*/ 261937 h 314325"/>
            <a:gd name="connsiteX7" fmla="*/ 257175 w 581025"/>
            <a:gd name="connsiteY7" fmla="*/ 280987 h 314325"/>
            <a:gd name="connsiteX8" fmla="*/ 314325 w 581025"/>
            <a:gd name="connsiteY8" fmla="*/ 280987 h 314325"/>
            <a:gd name="connsiteX9" fmla="*/ 352425 w 581025"/>
            <a:gd name="connsiteY9" fmla="*/ 314325 h 314325"/>
            <a:gd name="connsiteX10" fmla="*/ 414337 w 581025"/>
            <a:gd name="connsiteY10" fmla="*/ 285750 h 314325"/>
            <a:gd name="connsiteX11" fmla="*/ 438150 w 581025"/>
            <a:gd name="connsiteY11" fmla="*/ 304800 h 314325"/>
            <a:gd name="connsiteX12" fmla="*/ 500062 w 581025"/>
            <a:gd name="connsiteY12" fmla="*/ 304800 h 314325"/>
            <a:gd name="connsiteX13" fmla="*/ 519112 w 581025"/>
            <a:gd name="connsiteY13" fmla="*/ 285750 h 314325"/>
            <a:gd name="connsiteX14" fmla="*/ 514350 w 581025"/>
            <a:gd name="connsiteY14" fmla="*/ 247650 h 314325"/>
            <a:gd name="connsiteX15" fmla="*/ 533400 w 581025"/>
            <a:gd name="connsiteY15" fmla="*/ 223837 h 314325"/>
            <a:gd name="connsiteX16" fmla="*/ 561975 w 581025"/>
            <a:gd name="connsiteY16" fmla="*/ 171450 h 314325"/>
            <a:gd name="connsiteX17" fmla="*/ 581025 w 581025"/>
            <a:gd name="connsiteY17" fmla="*/ 161925 h 314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581025" h="314325">
              <a:moveTo>
                <a:pt x="0" y="0"/>
              </a:moveTo>
              <a:lnTo>
                <a:pt x="47625" y="28575"/>
              </a:lnTo>
              <a:lnTo>
                <a:pt x="100012" y="119062"/>
              </a:lnTo>
              <a:lnTo>
                <a:pt x="109537" y="171450"/>
              </a:lnTo>
              <a:lnTo>
                <a:pt x="157162" y="190500"/>
              </a:lnTo>
              <a:lnTo>
                <a:pt x="209550" y="266700"/>
              </a:lnTo>
              <a:lnTo>
                <a:pt x="247650" y="261937"/>
              </a:lnTo>
              <a:lnTo>
                <a:pt x="257175" y="280987"/>
              </a:lnTo>
              <a:lnTo>
                <a:pt x="314325" y="280987"/>
              </a:lnTo>
              <a:lnTo>
                <a:pt x="352425" y="314325"/>
              </a:lnTo>
              <a:lnTo>
                <a:pt x="414337" y="285750"/>
              </a:lnTo>
              <a:lnTo>
                <a:pt x="438150" y="304800"/>
              </a:lnTo>
              <a:lnTo>
                <a:pt x="500062" y="304800"/>
              </a:lnTo>
              <a:lnTo>
                <a:pt x="519112" y="285750"/>
              </a:lnTo>
              <a:lnTo>
                <a:pt x="514350" y="247650"/>
              </a:lnTo>
              <a:lnTo>
                <a:pt x="533400" y="223837"/>
              </a:lnTo>
              <a:lnTo>
                <a:pt x="561975" y="171450"/>
              </a:lnTo>
              <a:lnTo>
                <a:pt x="581025" y="161925"/>
              </a:lnTo>
            </a:path>
          </a:pathLst>
        </a:cu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523875</xdr:colOff>
      <xdr:row>6</xdr:row>
      <xdr:rowOff>109537</xdr:rowOff>
    </xdr:from>
    <xdr:to>
      <xdr:col>5</xdr:col>
      <xdr:colOff>223838</xdr:colOff>
      <xdr:row>8</xdr:row>
      <xdr:rowOff>61912</xdr:rowOff>
    </xdr:to>
    <xdr:sp macro="" textlink="">
      <xdr:nvSpPr>
        <xdr:cNvPr id="75" name="フリーフォーム 74"/>
        <xdr:cNvSpPr/>
      </xdr:nvSpPr>
      <xdr:spPr>
        <a:xfrm>
          <a:off x="2962275" y="2271712"/>
          <a:ext cx="309563" cy="257175"/>
        </a:xfrm>
        <a:custGeom>
          <a:avLst/>
          <a:gdLst>
            <a:gd name="connsiteX0" fmla="*/ 52388 w 309563"/>
            <a:gd name="connsiteY0" fmla="*/ 0 h 257175"/>
            <a:gd name="connsiteX1" fmla="*/ 147638 w 309563"/>
            <a:gd name="connsiteY1" fmla="*/ 14288 h 257175"/>
            <a:gd name="connsiteX2" fmla="*/ 171450 w 309563"/>
            <a:gd name="connsiteY2" fmla="*/ 71438 h 257175"/>
            <a:gd name="connsiteX3" fmla="*/ 223838 w 309563"/>
            <a:gd name="connsiteY3" fmla="*/ 109538 h 257175"/>
            <a:gd name="connsiteX4" fmla="*/ 309563 w 309563"/>
            <a:gd name="connsiteY4" fmla="*/ 123825 h 257175"/>
            <a:gd name="connsiteX5" fmla="*/ 261938 w 309563"/>
            <a:gd name="connsiteY5" fmla="*/ 166688 h 257175"/>
            <a:gd name="connsiteX6" fmla="*/ 276225 w 309563"/>
            <a:gd name="connsiteY6" fmla="*/ 223838 h 257175"/>
            <a:gd name="connsiteX7" fmla="*/ 285750 w 309563"/>
            <a:gd name="connsiteY7" fmla="*/ 257175 h 257175"/>
            <a:gd name="connsiteX8" fmla="*/ 261938 w 309563"/>
            <a:gd name="connsiteY8" fmla="*/ 257175 h 257175"/>
            <a:gd name="connsiteX9" fmla="*/ 228600 w 309563"/>
            <a:gd name="connsiteY9" fmla="*/ 214313 h 257175"/>
            <a:gd name="connsiteX10" fmla="*/ 119063 w 309563"/>
            <a:gd name="connsiteY10" fmla="*/ 200025 h 257175"/>
            <a:gd name="connsiteX11" fmla="*/ 138113 w 309563"/>
            <a:gd name="connsiteY11" fmla="*/ 171450 h 257175"/>
            <a:gd name="connsiteX12" fmla="*/ 95250 w 309563"/>
            <a:gd name="connsiteY12" fmla="*/ 123825 h 257175"/>
            <a:gd name="connsiteX13" fmla="*/ 47625 w 309563"/>
            <a:gd name="connsiteY13" fmla="*/ 138113 h 257175"/>
            <a:gd name="connsiteX14" fmla="*/ 0 w 309563"/>
            <a:gd name="connsiteY14" fmla="*/ 104775 h 257175"/>
            <a:gd name="connsiteX15" fmla="*/ 4763 w 309563"/>
            <a:gd name="connsiteY15" fmla="*/ 57150 h 257175"/>
            <a:gd name="connsiteX16" fmla="*/ 52388 w 309563"/>
            <a:gd name="connsiteY16" fmla="*/ 0 h 2571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</a:cxnLst>
          <a:rect l="l" t="t" r="r" b="b"/>
          <a:pathLst>
            <a:path w="309563" h="257175">
              <a:moveTo>
                <a:pt x="52388" y="0"/>
              </a:moveTo>
              <a:lnTo>
                <a:pt x="147638" y="14288"/>
              </a:lnTo>
              <a:lnTo>
                <a:pt x="171450" y="71438"/>
              </a:lnTo>
              <a:lnTo>
                <a:pt x="223838" y="109538"/>
              </a:lnTo>
              <a:lnTo>
                <a:pt x="309563" y="123825"/>
              </a:lnTo>
              <a:lnTo>
                <a:pt x="261938" y="166688"/>
              </a:lnTo>
              <a:lnTo>
                <a:pt x="276225" y="223838"/>
              </a:lnTo>
              <a:lnTo>
                <a:pt x="285750" y="257175"/>
              </a:lnTo>
              <a:lnTo>
                <a:pt x="261938" y="257175"/>
              </a:lnTo>
              <a:lnTo>
                <a:pt x="228600" y="214313"/>
              </a:lnTo>
              <a:lnTo>
                <a:pt x="119063" y="200025"/>
              </a:lnTo>
              <a:lnTo>
                <a:pt x="138113" y="171450"/>
              </a:lnTo>
              <a:lnTo>
                <a:pt x="95250" y="123825"/>
              </a:lnTo>
              <a:lnTo>
                <a:pt x="47625" y="138113"/>
              </a:lnTo>
              <a:lnTo>
                <a:pt x="0" y="104775"/>
              </a:lnTo>
              <a:lnTo>
                <a:pt x="4763" y="57150"/>
              </a:lnTo>
              <a:lnTo>
                <a:pt x="52388" y="0"/>
              </a:lnTo>
              <a:close/>
            </a:path>
          </a:pathLst>
        </a:cu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109538</xdr:colOff>
      <xdr:row>8</xdr:row>
      <xdr:rowOff>80962</xdr:rowOff>
    </xdr:from>
    <xdr:to>
      <xdr:col>7</xdr:col>
      <xdr:colOff>9525</xdr:colOff>
      <xdr:row>10</xdr:row>
      <xdr:rowOff>14287</xdr:rowOff>
    </xdr:to>
    <xdr:sp macro="" textlink="">
      <xdr:nvSpPr>
        <xdr:cNvPr id="76" name="フリーフォーム 75"/>
        <xdr:cNvSpPr/>
      </xdr:nvSpPr>
      <xdr:spPr>
        <a:xfrm>
          <a:off x="3767138" y="2547937"/>
          <a:ext cx="509587" cy="238125"/>
        </a:xfrm>
        <a:custGeom>
          <a:avLst/>
          <a:gdLst>
            <a:gd name="connsiteX0" fmla="*/ 0 w 509587"/>
            <a:gd name="connsiteY0" fmla="*/ 71438 h 238125"/>
            <a:gd name="connsiteX1" fmla="*/ 42862 w 509587"/>
            <a:gd name="connsiteY1" fmla="*/ 100013 h 238125"/>
            <a:gd name="connsiteX2" fmla="*/ 52387 w 509587"/>
            <a:gd name="connsiteY2" fmla="*/ 52388 h 238125"/>
            <a:gd name="connsiteX3" fmla="*/ 85725 w 509587"/>
            <a:gd name="connsiteY3" fmla="*/ 57150 h 238125"/>
            <a:gd name="connsiteX4" fmla="*/ 119062 w 509587"/>
            <a:gd name="connsiteY4" fmla="*/ 71438 h 238125"/>
            <a:gd name="connsiteX5" fmla="*/ 133350 w 509587"/>
            <a:gd name="connsiteY5" fmla="*/ 85725 h 238125"/>
            <a:gd name="connsiteX6" fmla="*/ 133350 w 509587"/>
            <a:gd name="connsiteY6" fmla="*/ 138113 h 238125"/>
            <a:gd name="connsiteX7" fmla="*/ 157162 w 509587"/>
            <a:gd name="connsiteY7" fmla="*/ 123825 h 238125"/>
            <a:gd name="connsiteX8" fmla="*/ 166687 w 509587"/>
            <a:gd name="connsiteY8" fmla="*/ 166688 h 238125"/>
            <a:gd name="connsiteX9" fmla="*/ 219075 w 509587"/>
            <a:gd name="connsiteY9" fmla="*/ 185738 h 238125"/>
            <a:gd name="connsiteX10" fmla="*/ 233362 w 509587"/>
            <a:gd name="connsiteY10" fmla="*/ 238125 h 238125"/>
            <a:gd name="connsiteX11" fmla="*/ 314325 w 509587"/>
            <a:gd name="connsiteY11" fmla="*/ 233363 h 238125"/>
            <a:gd name="connsiteX12" fmla="*/ 342900 w 509587"/>
            <a:gd name="connsiteY12" fmla="*/ 180975 h 238125"/>
            <a:gd name="connsiteX13" fmla="*/ 371475 w 509587"/>
            <a:gd name="connsiteY13" fmla="*/ 214313 h 238125"/>
            <a:gd name="connsiteX14" fmla="*/ 419100 w 509587"/>
            <a:gd name="connsiteY14" fmla="*/ 214313 h 238125"/>
            <a:gd name="connsiteX15" fmla="*/ 495300 w 509587"/>
            <a:gd name="connsiteY15" fmla="*/ 204788 h 238125"/>
            <a:gd name="connsiteX16" fmla="*/ 509587 w 509587"/>
            <a:gd name="connsiteY16" fmla="*/ 204788 h 238125"/>
            <a:gd name="connsiteX17" fmla="*/ 490537 w 509587"/>
            <a:gd name="connsiteY17" fmla="*/ 161925 h 238125"/>
            <a:gd name="connsiteX18" fmla="*/ 409575 w 509587"/>
            <a:gd name="connsiteY18" fmla="*/ 128588 h 238125"/>
            <a:gd name="connsiteX19" fmla="*/ 423862 w 509587"/>
            <a:gd name="connsiteY19" fmla="*/ 109538 h 238125"/>
            <a:gd name="connsiteX20" fmla="*/ 438150 w 509587"/>
            <a:gd name="connsiteY20" fmla="*/ 95250 h 238125"/>
            <a:gd name="connsiteX21" fmla="*/ 361950 w 509587"/>
            <a:gd name="connsiteY21" fmla="*/ 71438 h 238125"/>
            <a:gd name="connsiteX22" fmla="*/ 328612 w 509587"/>
            <a:gd name="connsiteY22" fmla="*/ 104775 h 238125"/>
            <a:gd name="connsiteX23" fmla="*/ 328612 w 509587"/>
            <a:gd name="connsiteY23" fmla="*/ 138113 h 238125"/>
            <a:gd name="connsiteX24" fmla="*/ 285750 w 509587"/>
            <a:gd name="connsiteY24" fmla="*/ 161925 h 238125"/>
            <a:gd name="connsiteX25" fmla="*/ 223837 w 509587"/>
            <a:gd name="connsiteY25" fmla="*/ 100013 h 238125"/>
            <a:gd name="connsiteX26" fmla="*/ 176212 w 509587"/>
            <a:gd name="connsiteY26" fmla="*/ 61913 h 238125"/>
            <a:gd name="connsiteX27" fmla="*/ 123825 w 509587"/>
            <a:gd name="connsiteY27" fmla="*/ 23813 h 238125"/>
            <a:gd name="connsiteX28" fmla="*/ 76200 w 509587"/>
            <a:gd name="connsiteY28" fmla="*/ 0 h 238125"/>
            <a:gd name="connsiteX29" fmla="*/ 38100 w 509587"/>
            <a:gd name="connsiteY29" fmla="*/ 4763 h 238125"/>
            <a:gd name="connsiteX30" fmla="*/ 0 w 509587"/>
            <a:gd name="connsiteY30" fmla="*/ 71438 h 238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</a:cxnLst>
          <a:rect l="l" t="t" r="r" b="b"/>
          <a:pathLst>
            <a:path w="509587" h="238125">
              <a:moveTo>
                <a:pt x="0" y="71438"/>
              </a:moveTo>
              <a:lnTo>
                <a:pt x="42862" y="100013"/>
              </a:lnTo>
              <a:lnTo>
                <a:pt x="52387" y="52388"/>
              </a:lnTo>
              <a:lnTo>
                <a:pt x="85725" y="57150"/>
              </a:lnTo>
              <a:lnTo>
                <a:pt x="119062" y="71438"/>
              </a:lnTo>
              <a:lnTo>
                <a:pt x="133350" y="85725"/>
              </a:lnTo>
              <a:lnTo>
                <a:pt x="133350" y="138113"/>
              </a:lnTo>
              <a:lnTo>
                <a:pt x="157162" y="123825"/>
              </a:lnTo>
              <a:lnTo>
                <a:pt x="166687" y="166688"/>
              </a:lnTo>
              <a:lnTo>
                <a:pt x="219075" y="185738"/>
              </a:lnTo>
              <a:lnTo>
                <a:pt x="233362" y="238125"/>
              </a:lnTo>
              <a:lnTo>
                <a:pt x="314325" y="233363"/>
              </a:lnTo>
              <a:lnTo>
                <a:pt x="342900" y="180975"/>
              </a:lnTo>
              <a:lnTo>
                <a:pt x="371475" y="214313"/>
              </a:lnTo>
              <a:lnTo>
                <a:pt x="419100" y="214313"/>
              </a:lnTo>
              <a:lnTo>
                <a:pt x="495300" y="204788"/>
              </a:lnTo>
              <a:lnTo>
                <a:pt x="509587" y="204788"/>
              </a:lnTo>
              <a:lnTo>
                <a:pt x="490537" y="161925"/>
              </a:lnTo>
              <a:lnTo>
                <a:pt x="409575" y="128588"/>
              </a:lnTo>
              <a:lnTo>
                <a:pt x="423862" y="109538"/>
              </a:lnTo>
              <a:lnTo>
                <a:pt x="438150" y="95250"/>
              </a:lnTo>
              <a:lnTo>
                <a:pt x="361950" y="71438"/>
              </a:lnTo>
              <a:lnTo>
                <a:pt x="328612" y="104775"/>
              </a:lnTo>
              <a:lnTo>
                <a:pt x="328612" y="138113"/>
              </a:lnTo>
              <a:lnTo>
                <a:pt x="285750" y="161925"/>
              </a:lnTo>
              <a:lnTo>
                <a:pt x="223837" y="100013"/>
              </a:lnTo>
              <a:lnTo>
                <a:pt x="176212" y="61913"/>
              </a:lnTo>
              <a:lnTo>
                <a:pt x="123825" y="23813"/>
              </a:lnTo>
              <a:lnTo>
                <a:pt x="76200" y="0"/>
              </a:lnTo>
              <a:lnTo>
                <a:pt x="38100" y="4763"/>
              </a:lnTo>
              <a:lnTo>
                <a:pt x="0" y="71438"/>
              </a:lnTo>
              <a:close/>
            </a:path>
          </a:pathLst>
        </a:cu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600074</xdr:colOff>
      <xdr:row>16</xdr:row>
      <xdr:rowOff>152399</xdr:rowOff>
    </xdr:from>
    <xdr:to>
      <xdr:col>10</xdr:col>
      <xdr:colOff>257175</xdr:colOff>
      <xdr:row>20</xdr:row>
      <xdr:rowOff>114300</xdr:rowOff>
    </xdr:to>
    <xdr:sp macro="" textlink="">
      <xdr:nvSpPr>
        <xdr:cNvPr id="77" name="Rectangle 60"/>
        <xdr:cNvSpPr>
          <a:spLocks noChangeArrowheads="1"/>
        </xdr:cNvSpPr>
      </xdr:nvSpPr>
      <xdr:spPr bwMode="auto">
        <a:xfrm>
          <a:off x="6086474" y="3838574"/>
          <a:ext cx="266701" cy="571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大和市</a:t>
          </a:r>
        </a:p>
      </xdr:txBody>
    </xdr:sp>
    <xdr:clientData/>
  </xdr:twoCellAnchor>
  <xdr:twoCellAnchor>
    <xdr:from>
      <xdr:col>10</xdr:col>
      <xdr:colOff>161924</xdr:colOff>
      <xdr:row>28</xdr:row>
      <xdr:rowOff>9524</xdr:rowOff>
    </xdr:from>
    <xdr:to>
      <xdr:col>10</xdr:col>
      <xdr:colOff>428625</xdr:colOff>
      <xdr:row>31</xdr:row>
      <xdr:rowOff>123825</xdr:rowOff>
    </xdr:to>
    <xdr:sp macro="" textlink="">
      <xdr:nvSpPr>
        <xdr:cNvPr id="78" name="Rectangle 60"/>
        <xdr:cNvSpPr>
          <a:spLocks noChangeArrowheads="1"/>
        </xdr:cNvSpPr>
      </xdr:nvSpPr>
      <xdr:spPr bwMode="auto">
        <a:xfrm>
          <a:off x="6257924" y="5524499"/>
          <a:ext cx="266701" cy="571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藤沢市</a:t>
          </a:r>
        </a:p>
      </xdr:txBody>
    </xdr:sp>
    <xdr:clientData/>
  </xdr:twoCellAnchor>
  <xdr:twoCellAnchor>
    <xdr:from>
      <xdr:col>10</xdr:col>
      <xdr:colOff>88900</xdr:colOff>
      <xdr:row>5</xdr:row>
      <xdr:rowOff>9525</xdr:rowOff>
    </xdr:from>
    <xdr:to>
      <xdr:col>16</xdr:col>
      <xdr:colOff>307975</xdr:colOff>
      <xdr:row>34</xdr:row>
      <xdr:rowOff>123825</xdr:rowOff>
    </xdr:to>
    <xdr:grpSp>
      <xdr:nvGrpSpPr>
        <xdr:cNvPr id="79" name="グループ化 80"/>
        <xdr:cNvGrpSpPr>
          <a:grpSpLocks/>
        </xdr:cNvGrpSpPr>
      </xdr:nvGrpSpPr>
      <xdr:grpSpPr bwMode="auto">
        <a:xfrm>
          <a:off x="6184900" y="2019300"/>
          <a:ext cx="3876675" cy="4533900"/>
          <a:chOff x="6172200" y="2019300"/>
          <a:chExt cx="3876675" cy="4533900"/>
        </a:xfrm>
      </xdr:grpSpPr>
      <xdr:sp macro="" textlink="">
        <xdr:nvSpPr>
          <xdr:cNvPr id="80" name="d14100"/>
          <xdr:cNvSpPr>
            <a:spLocks/>
          </xdr:cNvSpPr>
        </xdr:nvSpPr>
        <xdr:spPr bwMode="auto">
          <a:xfrm>
            <a:off x="6324600" y="2695575"/>
            <a:ext cx="2828925" cy="3857625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0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2147483646 w 16384"/>
              <a:gd name="T97" fmla="*/ 2147483646 h 16384"/>
              <a:gd name="T98" fmla="*/ 2147483646 w 16384"/>
              <a:gd name="T99" fmla="*/ 2147483646 h 16384"/>
              <a:gd name="T100" fmla="*/ 2147483646 w 16384"/>
              <a:gd name="T101" fmla="*/ 2147483646 h 16384"/>
              <a:gd name="T102" fmla="*/ 2147483646 w 16384"/>
              <a:gd name="T103" fmla="*/ 2147483646 h 16384"/>
              <a:gd name="T104" fmla="*/ 2147483646 w 16384"/>
              <a:gd name="T105" fmla="*/ 2147483646 h 16384"/>
              <a:gd name="T106" fmla="*/ 2147483646 w 16384"/>
              <a:gd name="T107" fmla="*/ 2147483646 h 16384"/>
              <a:gd name="T108" fmla="*/ 2147483646 w 16384"/>
              <a:gd name="T109" fmla="*/ 2147483646 h 16384"/>
              <a:gd name="T110" fmla="*/ 2147483646 w 16384"/>
              <a:gd name="T111" fmla="*/ 2147483646 h 16384"/>
              <a:gd name="T112" fmla="*/ 2147483646 w 16384"/>
              <a:gd name="T113" fmla="*/ 2147483646 h 16384"/>
              <a:gd name="T114" fmla="*/ 2147483646 w 16384"/>
              <a:gd name="T115" fmla="*/ 2147483646 h 16384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w 16384"/>
              <a:gd name="T175" fmla="*/ 0 h 16384"/>
              <a:gd name="T176" fmla="*/ 16384 w 16384"/>
              <a:gd name="T177" fmla="*/ 16384 h 16384"/>
            </a:gdLst>
            <a:ahLst/>
            <a:cxnLst>
              <a:cxn ang="T116">
                <a:pos x="T0" y="T1"/>
              </a:cxn>
              <a:cxn ang="T117">
                <a:pos x="T2" y="T3"/>
              </a:cxn>
              <a:cxn ang="T118">
                <a:pos x="T4" y="T5"/>
              </a:cxn>
              <a:cxn ang="T119">
                <a:pos x="T6" y="T7"/>
              </a:cxn>
              <a:cxn ang="T120">
                <a:pos x="T8" y="T9"/>
              </a:cxn>
              <a:cxn ang="T121">
                <a:pos x="T10" y="T11"/>
              </a:cxn>
              <a:cxn ang="T122">
                <a:pos x="T12" y="T13"/>
              </a:cxn>
              <a:cxn ang="T123">
                <a:pos x="T14" y="T15"/>
              </a:cxn>
              <a:cxn ang="T124">
                <a:pos x="T16" y="T17"/>
              </a:cxn>
              <a:cxn ang="T125">
                <a:pos x="T18" y="T19"/>
              </a:cxn>
              <a:cxn ang="T126">
                <a:pos x="T20" y="T21"/>
              </a:cxn>
              <a:cxn ang="T127">
                <a:pos x="T22" y="T23"/>
              </a:cxn>
              <a:cxn ang="T128">
                <a:pos x="T24" y="T25"/>
              </a:cxn>
              <a:cxn ang="T129">
                <a:pos x="T26" y="T27"/>
              </a:cxn>
              <a:cxn ang="T130">
                <a:pos x="T28" y="T29"/>
              </a:cxn>
              <a:cxn ang="T131">
                <a:pos x="T30" y="T31"/>
              </a:cxn>
              <a:cxn ang="T132">
                <a:pos x="T32" y="T33"/>
              </a:cxn>
              <a:cxn ang="T133">
                <a:pos x="T34" y="T35"/>
              </a:cxn>
              <a:cxn ang="T134">
                <a:pos x="T36" y="T37"/>
              </a:cxn>
              <a:cxn ang="T135">
                <a:pos x="T38" y="T39"/>
              </a:cxn>
              <a:cxn ang="T136">
                <a:pos x="T40" y="T41"/>
              </a:cxn>
              <a:cxn ang="T137">
                <a:pos x="T42" y="T43"/>
              </a:cxn>
              <a:cxn ang="T138">
                <a:pos x="T44" y="T45"/>
              </a:cxn>
              <a:cxn ang="T139">
                <a:pos x="T46" y="T47"/>
              </a:cxn>
              <a:cxn ang="T140">
                <a:pos x="T48" y="T49"/>
              </a:cxn>
              <a:cxn ang="T141">
                <a:pos x="T50" y="T51"/>
              </a:cxn>
              <a:cxn ang="T142">
                <a:pos x="T52" y="T53"/>
              </a:cxn>
              <a:cxn ang="T143">
                <a:pos x="T54" y="T55"/>
              </a:cxn>
              <a:cxn ang="T144">
                <a:pos x="T56" y="T57"/>
              </a:cxn>
              <a:cxn ang="T145">
                <a:pos x="T58" y="T59"/>
              </a:cxn>
              <a:cxn ang="T146">
                <a:pos x="T60" y="T61"/>
              </a:cxn>
              <a:cxn ang="T147">
                <a:pos x="T62" y="T63"/>
              </a:cxn>
              <a:cxn ang="T148">
                <a:pos x="T64" y="T65"/>
              </a:cxn>
              <a:cxn ang="T149">
                <a:pos x="T66" y="T67"/>
              </a:cxn>
              <a:cxn ang="T150">
                <a:pos x="T68" y="T69"/>
              </a:cxn>
              <a:cxn ang="T151">
                <a:pos x="T70" y="T71"/>
              </a:cxn>
              <a:cxn ang="T152">
                <a:pos x="T72" y="T73"/>
              </a:cxn>
              <a:cxn ang="T153">
                <a:pos x="T74" y="T75"/>
              </a:cxn>
              <a:cxn ang="T154">
                <a:pos x="T76" y="T77"/>
              </a:cxn>
              <a:cxn ang="T155">
                <a:pos x="T78" y="T79"/>
              </a:cxn>
              <a:cxn ang="T156">
                <a:pos x="T80" y="T81"/>
              </a:cxn>
              <a:cxn ang="T157">
                <a:pos x="T82" y="T83"/>
              </a:cxn>
              <a:cxn ang="T158">
                <a:pos x="T84" y="T85"/>
              </a:cxn>
              <a:cxn ang="T159">
                <a:pos x="T86" y="T87"/>
              </a:cxn>
              <a:cxn ang="T160">
                <a:pos x="T88" y="T89"/>
              </a:cxn>
              <a:cxn ang="T161">
                <a:pos x="T90" y="T91"/>
              </a:cxn>
              <a:cxn ang="T162">
                <a:pos x="T92" y="T93"/>
              </a:cxn>
              <a:cxn ang="T163">
                <a:pos x="T94" y="T95"/>
              </a:cxn>
              <a:cxn ang="T164">
                <a:pos x="T96" y="T97"/>
              </a:cxn>
              <a:cxn ang="T165">
                <a:pos x="T98" y="T99"/>
              </a:cxn>
              <a:cxn ang="T166">
                <a:pos x="T100" y="T101"/>
              </a:cxn>
              <a:cxn ang="T167">
                <a:pos x="T102" y="T103"/>
              </a:cxn>
              <a:cxn ang="T168">
                <a:pos x="T104" y="T105"/>
              </a:cxn>
              <a:cxn ang="T169">
                <a:pos x="T106" y="T107"/>
              </a:cxn>
              <a:cxn ang="T170">
                <a:pos x="T108" y="T109"/>
              </a:cxn>
              <a:cxn ang="T171">
                <a:pos x="T110" y="T111"/>
              </a:cxn>
              <a:cxn ang="T172">
                <a:pos x="T112" y="T113"/>
              </a:cxn>
              <a:cxn ang="T173">
                <a:pos x="T114" y="T115"/>
              </a:cxn>
            </a:cxnLst>
            <a:rect l="T174" t="T175" r="T176" b="T177"/>
            <a:pathLst>
              <a:path w="16384" h="16384">
                <a:moveTo>
                  <a:pt x="16384" y="6028"/>
                </a:moveTo>
                <a:lnTo>
                  <a:pt x="15391" y="6392"/>
                </a:lnTo>
                <a:lnTo>
                  <a:pt x="15170" y="5906"/>
                </a:lnTo>
                <a:lnTo>
                  <a:pt x="14784" y="5947"/>
                </a:lnTo>
                <a:lnTo>
                  <a:pt x="15170" y="6473"/>
                </a:lnTo>
                <a:lnTo>
                  <a:pt x="14619" y="6675"/>
                </a:lnTo>
                <a:lnTo>
                  <a:pt x="14122" y="5704"/>
                </a:lnTo>
                <a:lnTo>
                  <a:pt x="14067" y="5785"/>
                </a:lnTo>
                <a:lnTo>
                  <a:pt x="14398" y="7039"/>
                </a:lnTo>
                <a:lnTo>
                  <a:pt x="13515" y="7322"/>
                </a:lnTo>
                <a:lnTo>
                  <a:pt x="13405" y="7201"/>
                </a:lnTo>
                <a:lnTo>
                  <a:pt x="13515" y="7080"/>
                </a:lnTo>
                <a:lnTo>
                  <a:pt x="13846" y="6958"/>
                </a:lnTo>
                <a:lnTo>
                  <a:pt x="13791" y="6756"/>
                </a:lnTo>
                <a:lnTo>
                  <a:pt x="13626" y="6756"/>
                </a:lnTo>
                <a:lnTo>
                  <a:pt x="13405" y="6796"/>
                </a:lnTo>
                <a:lnTo>
                  <a:pt x="13184" y="6796"/>
                </a:lnTo>
                <a:lnTo>
                  <a:pt x="12853" y="6796"/>
                </a:lnTo>
                <a:lnTo>
                  <a:pt x="12467" y="6796"/>
                </a:lnTo>
                <a:lnTo>
                  <a:pt x="12081" y="6796"/>
                </a:lnTo>
                <a:lnTo>
                  <a:pt x="11860" y="6877"/>
                </a:lnTo>
                <a:lnTo>
                  <a:pt x="12357" y="7120"/>
                </a:lnTo>
                <a:lnTo>
                  <a:pt x="12247" y="7241"/>
                </a:lnTo>
                <a:lnTo>
                  <a:pt x="12578" y="7484"/>
                </a:lnTo>
                <a:lnTo>
                  <a:pt x="12467" y="7565"/>
                </a:lnTo>
                <a:lnTo>
                  <a:pt x="11916" y="7241"/>
                </a:lnTo>
                <a:lnTo>
                  <a:pt x="11254" y="7525"/>
                </a:lnTo>
                <a:lnTo>
                  <a:pt x="10978" y="7848"/>
                </a:lnTo>
                <a:lnTo>
                  <a:pt x="11254" y="8091"/>
                </a:lnTo>
                <a:lnTo>
                  <a:pt x="11419" y="8172"/>
                </a:lnTo>
                <a:lnTo>
                  <a:pt x="11750" y="7970"/>
                </a:lnTo>
                <a:lnTo>
                  <a:pt x="11971" y="8010"/>
                </a:lnTo>
                <a:lnTo>
                  <a:pt x="11860" y="8334"/>
                </a:lnTo>
                <a:lnTo>
                  <a:pt x="12467" y="8617"/>
                </a:lnTo>
                <a:lnTo>
                  <a:pt x="12743" y="8334"/>
                </a:lnTo>
                <a:lnTo>
                  <a:pt x="13074" y="8495"/>
                </a:lnTo>
                <a:lnTo>
                  <a:pt x="13184" y="8414"/>
                </a:lnTo>
                <a:lnTo>
                  <a:pt x="13350" y="8455"/>
                </a:lnTo>
                <a:lnTo>
                  <a:pt x="13295" y="8576"/>
                </a:lnTo>
                <a:lnTo>
                  <a:pt x="12688" y="8779"/>
                </a:lnTo>
                <a:lnTo>
                  <a:pt x="13019" y="8940"/>
                </a:lnTo>
                <a:lnTo>
                  <a:pt x="13460" y="8576"/>
                </a:lnTo>
                <a:lnTo>
                  <a:pt x="13681" y="8617"/>
                </a:lnTo>
                <a:lnTo>
                  <a:pt x="13515" y="8940"/>
                </a:lnTo>
                <a:lnTo>
                  <a:pt x="13626" y="9021"/>
                </a:lnTo>
                <a:lnTo>
                  <a:pt x="13846" y="8779"/>
                </a:lnTo>
                <a:lnTo>
                  <a:pt x="14012" y="8819"/>
                </a:lnTo>
                <a:lnTo>
                  <a:pt x="13736" y="9264"/>
                </a:lnTo>
                <a:lnTo>
                  <a:pt x="13902" y="9304"/>
                </a:lnTo>
                <a:lnTo>
                  <a:pt x="14122" y="8859"/>
                </a:lnTo>
                <a:lnTo>
                  <a:pt x="14343" y="8940"/>
                </a:lnTo>
                <a:lnTo>
                  <a:pt x="13957" y="9426"/>
                </a:lnTo>
                <a:lnTo>
                  <a:pt x="14233" y="9507"/>
                </a:lnTo>
                <a:lnTo>
                  <a:pt x="14564" y="8981"/>
                </a:lnTo>
                <a:lnTo>
                  <a:pt x="14619" y="9062"/>
                </a:lnTo>
                <a:lnTo>
                  <a:pt x="14343" y="10033"/>
                </a:lnTo>
                <a:lnTo>
                  <a:pt x="14067" y="9871"/>
                </a:lnTo>
                <a:lnTo>
                  <a:pt x="13902" y="10033"/>
                </a:lnTo>
                <a:lnTo>
                  <a:pt x="14343" y="10275"/>
                </a:lnTo>
                <a:lnTo>
                  <a:pt x="14233" y="10680"/>
                </a:lnTo>
                <a:lnTo>
                  <a:pt x="13515" y="11084"/>
                </a:lnTo>
                <a:lnTo>
                  <a:pt x="12909" y="10761"/>
                </a:lnTo>
                <a:lnTo>
                  <a:pt x="12412" y="10559"/>
                </a:lnTo>
                <a:lnTo>
                  <a:pt x="12136" y="10599"/>
                </a:lnTo>
                <a:lnTo>
                  <a:pt x="11860" y="10639"/>
                </a:lnTo>
                <a:lnTo>
                  <a:pt x="11529" y="10680"/>
                </a:lnTo>
                <a:lnTo>
                  <a:pt x="11143" y="10801"/>
                </a:lnTo>
                <a:lnTo>
                  <a:pt x="11033" y="10680"/>
                </a:lnTo>
                <a:lnTo>
                  <a:pt x="10868" y="10761"/>
                </a:lnTo>
                <a:lnTo>
                  <a:pt x="10978" y="11004"/>
                </a:lnTo>
                <a:lnTo>
                  <a:pt x="11750" y="10882"/>
                </a:lnTo>
                <a:lnTo>
                  <a:pt x="11971" y="11004"/>
                </a:lnTo>
                <a:lnTo>
                  <a:pt x="11971" y="11165"/>
                </a:lnTo>
                <a:lnTo>
                  <a:pt x="11750" y="11165"/>
                </a:lnTo>
                <a:lnTo>
                  <a:pt x="11474" y="11206"/>
                </a:lnTo>
                <a:lnTo>
                  <a:pt x="11033" y="11287"/>
                </a:lnTo>
                <a:lnTo>
                  <a:pt x="10757" y="11206"/>
                </a:lnTo>
                <a:lnTo>
                  <a:pt x="10426" y="11449"/>
                </a:lnTo>
                <a:lnTo>
                  <a:pt x="10592" y="11732"/>
                </a:lnTo>
                <a:lnTo>
                  <a:pt x="11143" y="11651"/>
                </a:lnTo>
                <a:lnTo>
                  <a:pt x="11309" y="11894"/>
                </a:lnTo>
                <a:lnTo>
                  <a:pt x="10923" y="12055"/>
                </a:lnTo>
                <a:lnTo>
                  <a:pt x="10757" y="12136"/>
                </a:lnTo>
                <a:lnTo>
                  <a:pt x="10978" y="12258"/>
                </a:lnTo>
                <a:lnTo>
                  <a:pt x="11364" y="12298"/>
                </a:lnTo>
                <a:lnTo>
                  <a:pt x="12136" y="11813"/>
                </a:lnTo>
                <a:lnTo>
                  <a:pt x="12522" y="12015"/>
                </a:lnTo>
                <a:lnTo>
                  <a:pt x="11860" y="12500"/>
                </a:lnTo>
                <a:lnTo>
                  <a:pt x="12136" y="12703"/>
                </a:lnTo>
                <a:lnTo>
                  <a:pt x="12357" y="12541"/>
                </a:lnTo>
                <a:lnTo>
                  <a:pt x="12522" y="13026"/>
                </a:lnTo>
                <a:lnTo>
                  <a:pt x="12247" y="13026"/>
                </a:lnTo>
                <a:lnTo>
                  <a:pt x="12136" y="13269"/>
                </a:lnTo>
                <a:lnTo>
                  <a:pt x="12191" y="13754"/>
                </a:lnTo>
                <a:lnTo>
                  <a:pt x="12467" y="13957"/>
                </a:lnTo>
                <a:lnTo>
                  <a:pt x="12467" y="14402"/>
                </a:lnTo>
                <a:lnTo>
                  <a:pt x="12136" y="14685"/>
                </a:lnTo>
                <a:lnTo>
                  <a:pt x="11695" y="14402"/>
                </a:lnTo>
                <a:lnTo>
                  <a:pt x="11364" y="14644"/>
                </a:lnTo>
                <a:lnTo>
                  <a:pt x="11198" y="14685"/>
                </a:lnTo>
                <a:lnTo>
                  <a:pt x="10978" y="14806"/>
                </a:lnTo>
                <a:lnTo>
                  <a:pt x="11033" y="15049"/>
                </a:lnTo>
                <a:lnTo>
                  <a:pt x="11143" y="15292"/>
                </a:lnTo>
                <a:lnTo>
                  <a:pt x="11254" y="15413"/>
                </a:lnTo>
                <a:lnTo>
                  <a:pt x="11474" y="15494"/>
                </a:lnTo>
                <a:lnTo>
                  <a:pt x="11198" y="15858"/>
                </a:lnTo>
                <a:lnTo>
                  <a:pt x="11088" y="15696"/>
                </a:lnTo>
                <a:lnTo>
                  <a:pt x="10868" y="15737"/>
                </a:lnTo>
                <a:lnTo>
                  <a:pt x="10702" y="15979"/>
                </a:lnTo>
                <a:lnTo>
                  <a:pt x="10592" y="16060"/>
                </a:lnTo>
                <a:lnTo>
                  <a:pt x="10261" y="16141"/>
                </a:lnTo>
                <a:lnTo>
                  <a:pt x="9819" y="16182"/>
                </a:lnTo>
                <a:lnTo>
                  <a:pt x="9764" y="16263"/>
                </a:lnTo>
                <a:lnTo>
                  <a:pt x="9544" y="16384"/>
                </a:lnTo>
                <a:lnTo>
                  <a:pt x="9323" y="16303"/>
                </a:lnTo>
                <a:lnTo>
                  <a:pt x="9213" y="16222"/>
                </a:lnTo>
                <a:lnTo>
                  <a:pt x="8937" y="16222"/>
                </a:lnTo>
                <a:lnTo>
                  <a:pt x="8606" y="16060"/>
                </a:lnTo>
                <a:lnTo>
                  <a:pt x="8495" y="15939"/>
                </a:lnTo>
                <a:lnTo>
                  <a:pt x="8551" y="15777"/>
                </a:lnTo>
                <a:lnTo>
                  <a:pt x="8385" y="15656"/>
                </a:lnTo>
                <a:lnTo>
                  <a:pt x="8220" y="15534"/>
                </a:lnTo>
                <a:lnTo>
                  <a:pt x="8220" y="15373"/>
                </a:lnTo>
                <a:lnTo>
                  <a:pt x="8275" y="15170"/>
                </a:lnTo>
                <a:lnTo>
                  <a:pt x="8109" y="15009"/>
                </a:lnTo>
                <a:lnTo>
                  <a:pt x="7613" y="15049"/>
                </a:lnTo>
                <a:lnTo>
                  <a:pt x="7337" y="15049"/>
                </a:lnTo>
                <a:lnTo>
                  <a:pt x="7116" y="14968"/>
                </a:lnTo>
                <a:lnTo>
                  <a:pt x="7116" y="14725"/>
                </a:lnTo>
                <a:lnTo>
                  <a:pt x="6951" y="14402"/>
                </a:lnTo>
                <a:lnTo>
                  <a:pt x="6896" y="14402"/>
                </a:lnTo>
                <a:lnTo>
                  <a:pt x="6509" y="14442"/>
                </a:lnTo>
                <a:lnTo>
                  <a:pt x="6289" y="14361"/>
                </a:lnTo>
                <a:lnTo>
                  <a:pt x="5958" y="14199"/>
                </a:lnTo>
                <a:lnTo>
                  <a:pt x="5682" y="13957"/>
                </a:lnTo>
                <a:lnTo>
                  <a:pt x="5572" y="13795"/>
                </a:lnTo>
                <a:lnTo>
                  <a:pt x="5461" y="13552"/>
                </a:lnTo>
                <a:lnTo>
                  <a:pt x="5296" y="13471"/>
                </a:lnTo>
                <a:lnTo>
                  <a:pt x="5130" y="13714"/>
                </a:lnTo>
                <a:lnTo>
                  <a:pt x="4689" y="13916"/>
                </a:lnTo>
                <a:lnTo>
                  <a:pt x="4137" y="13754"/>
                </a:lnTo>
                <a:lnTo>
                  <a:pt x="3862" y="13593"/>
                </a:lnTo>
                <a:lnTo>
                  <a:pt x="3696" y="13593"/>
                </a:lnTo>
                <a:lnTo>
                  <a:pt x="3310" y="13512"/>
                </a:lnTo>
                <a:lnTo>
                  <a:pt x="2924" y="13350"/>
                </a:lnTo>
                <a:lnTo>
                  <a:pt x="2538" y="13107"/>
                </a:lnTo>
                <a:lnTo>
                  <a:pt x="2372" y="13431"/>
                </a:lnTo>
                <a:lnTo>
                  <a:pt x="2096" y="13552"/>
                </a:lnTo>
                <a:lnTo>
                  <a:pt x="2041" y="13674"/>
                </a:lnTo>
                <a:lnTo>
                  <a:pt x="1765" y="13714"/>
                </a:lnTo>
                <a:lnTo>
                  <a:pt x="1434" y="13633"/>
                </a:lnTo>
                <a:lnTo>
                  <a:pt x="1489" y="13350"/>
                </a:lnTo>
                <a:lnTo>
                  <a:pt x="1600" y="13148"/>
                </a:lnTo>
                <a:lnTo>
                  <a:pt x="1710" y="12945"/>
                </a:lnTo>
                <a:lnTo>
                  <a:pt x="1931" y="12824"/>
                </a:lnTo>
                <a:lnTo>
                  <a:pt x="1986" y="12662"/>
                </a:lnTo>
                <a:lnTo>
                  <a:pt x="1876" y="12500"/>
                </a:lnTo>
                <a:lnTo>
                  <a:pt x="1655" y="12379"/>
                </a:lnTo>
                <a:lnTo>
                  <a:pt x="1489" y="12298"/>
                </a:lnTo>
                <a:lnTo>
                  <a:pt x="1379" y="12055"/>
                </a:lnTo>
                <a:lnTo>
                  <a:pt x="1269" y="12015"/>
                </a:lnTo>
                <a:lnTo>
                  <a:pt x="1158" y="11853"/>
                </a:lnTo>
                <a:lnTo>
                  <a:pt x="938" y="11732"/>
                </a:lnTo>
                <a:lnTo>
                  <a:pt x="938" y="11570"/>
                </a:lnTo>
                <a:lnTo>
                  <a:pt x="883" y="11327"/>
                </a:lnTo>
                <a:lnTo>
                  <a:pt x="772" y="11165"/>
                </a:lnTo>
                <a:lnTo>
                  <a:pt x="827" y="11004"/>
                </a:lnTo>
                <a:lnTo>
                  <a:pt x="772" y="10842"/>
                </a:lnTo>
                <a:lnTo>
                  <a:pt x="827" y="10559"/>
                </a:lnTo>
                <a:lnTo>
                  <a:pt x="883" y="10316"/>
                </a:lnTo>
                <a:lnTo>
                  <a:pt x="883" y="10154"/>
                </a:lnTo>
                <a:lnTo>
                  <a:pt x="717" y="10033"/>
                </a:lnTo>
                <a:lnTo>
                  <a:pt x="496" y="9952"/>
                </a:lnTo>
                <a:lnTo>
                  <a:pt x="607" y="9507"/>
                </a:lnTo>
                <a:lnTo>
                  <a:pt x="552" y="9345"/>
                </a:lnTo>
                <a:lnTo>
                  <a:pt x="827" y="8900"/>
                </a:lnTo>
                <a:lnTo>
                  <a:pt x="1048" y="8495"/>
                </a:lnTo>
                <a:lnTo>
                  <a:pt x="883" y="8172"/>
                </a:lnTo>
                <a:lnTo>
                  <a:pt x="662" y="7808"/>
                </a:lnTo>
                <a:lnTo>
                  <a:pt x="552" y="7565"/>
                </a:lnTo>
                <a:lnTo>
                  <a:pt x="662" y="7363"/>
                </a:lnTo>
                <a:lnTo>
                  <a:pt x="662" y="7201"/>
                </a:lnTo>
                <a:lnTo>
                  <a:pt x="441" y="6877"/>
                </a:lnTo>
                <a:lnTo>
                  <a:pt x="441" y="6675"/>
                </a:lnTo>
                <a:lnTo>
                  <a:pt x="441" y="6473"/>
                </a:lnTo>
                <a:lnTo>
                  <a:pt x="386" y="6311"/>
                </a:lnTo>
                <a:lnTo>
                  <a:pt x="496" y="6109"/>
                </a:lnTo>
                <a:lnTo>
                  <a:pt x="276" y="5745"/>
                </a:lnTo>
                <a:lnTo>
                  <a:pt x="110" y="5704"/>
                </a:lnTo>
                <a:lnTo>
                  <a:pt x="0" y="5583"/>
                </a:lnTo>
                <a:lnTo>
                  <a:pt x="110" y="5461"/>
                </a:lnTo>
                <a:lnTo>
                  <a:pt x="276" y="5340"/>
                </a:lnTo>
                <a:lnTo>
                  <a:pt x="607" y="5300"/>
                </a:lnTo>
                <a:lnTo>
                  <a:pt x="938" y="5259"/>
                </a:lnTo>
                <a:lnTo>
                  <a:pt x="1324" y="5219"/>
                </a:lnTo>
                <a:lnTo>
                  <a:pt x="1324" y="5097"/>
                </a:lnTo>
                <a:lnTo>
                  <a:pt x="1048" y="4855"/>
                </a:lnTo>
                <a:lnTo>
                  <a:pt x="1214" y="4612"/>
                </a:lnTo>
                <a:lnTo>
                  <a:pt x="1269" y="4410"/>
                </a:lnTo>
                <a:lnTo>
                  <a:pt x="1434" y="4248"/>
                </a:lnTo>
                <a:lnTo>
                  <a:pt x="1434" y="4086"/>
                </a:lnTo>
                <a:lnTo>
                  <a:pt x="1600" y="3722"/>
                </a:lnTo>
                <a:lnTo>
                  <a:pt x="1379" y="3439"/>
                </a:lnTo>
                <a:lnTo>
                  <a:pt x="1434" y="3277"/>
                </a:lnTo>
                <a:lnTo>
                  <a:pt x="1324" y="3155"/>
                </a:lnTo>
                <a:lnTo>
                  <a:pt x="1103" y="3075"/>
                </a:lnTo>
                <a:lnTo>
                  <a:pt x="1103" y="2913"/>
                </a:lnTo>
                <a:lnTo>
                  <a:pt x="1269" y="2589"/>
                </a:lnTo>
                <a:lnTo>
                  <a:pt x="1158" y="2104"/>
                </a:lnTo>
                <a:lnTo>
                  <a:pt x="938" y="1942"/>
                </a:lnTo>
                <a:lnTo>
                  <a:pt x="938" y="1740"/>
                </a:lnTo>
                <a:lnTo>
                  <a:pt x="827" y="1740"/>
                </a:lnTo>
                <a:lnTo>
                  <a:pt x="496" y="1942"/>
                </a:lnTo>
                <a:lnTo>
                  <a:pt x="386" y="1497"/>
                </a:lnTo>
                <a:lnTo>
                  <a:pt x="607" y="1173"/>
                </a:lnTo>
                <a:lnTo>
                  <a:pt x="993" y="1133"/>
                </a:lnTo>
                <a:lnTo>
                  <a:pt x="1489" y="890"/>
                </a:lnTo>
                <a:lnTo>
                  <a:pt x="1379" y="1295"/>
                </a:lnTo>
                <a:lnTo>
                  <a:pt x="1600" y="1416"/>
                </a:lnTo>
                <a:lnTo>
                  <a:pt x="1545" y="1578"/>
                </a:lnTo>
                <a:lnTo>
                  <a:pt x="1655" y="1780"/>
                </a:lnTo>
                <a:lnTo>
                  <a:pt x="1986" y="1780"/>
                </a:lnTo>
                <a:lnTo>
                  <a:pt x="2041" y="1618"/>
                </a:lnTo>
                <a:lnTo>
                  <a:pt x="2317" y="1618"/>
                </a:lnTo>
                <a:lnTo>
                  <a:pt x="2427" y="1335"/>
                </a:lnTo>
                <a:lnTo>
                  <a:pt x="2813" y="1254"/>
                </a:lnTo>
                <a:lnTo>
                  <a:pt x="2869" y="1092"/>
                </a:lnTo>
                <a:lnTo>
                  <a:pt x="2979" y="1173"/>
                </a:lnTo>
                <a:lnTo>
                  <a:pt x="3034" y="1295"/>
                </a:lnTo>
                <a:lnTo>
                  <a:pt x="3089" y="1335"/>
                </a:lnTo>
                <a:lnTo>
                  <a:pt x="3200" y="1375"/>
                </a:lnTo>
                <a:lnTo>
                  <a:pt x="3200" y="1537"/>
                </a:lnTo>
                <a:lnTo>
                  <a:pt x="3255" y="1537"/>
                </a:lnTo>
                <a:lnTo>
                  <a:pt x="3586" y="1375"/>
                </a:lnTo>
                <a:lnTo>
                  <a:pt x="3806" y="1335"/>
                </a:lnTo>
                <a:lnTo>
                  <a:pt x="4193" y="1052"/>
                </a:lnTo>
                <a:lnTo>
                  <a:pt x="4082" y="1011"/>
                </a:lnTo>
                <a:lnTo>
                  <a:pt x="4193" y="971"/>
                </a:lnTo>
                <a:lnTo>
                  <a:pt x="4027" y="769"/>
                </a:lnTo>
                <a:lnTo>
                  <a:pt x="3917" y="688"/>
                </a:lnTo>
                <a:lnTo>
                  <a:pt x="4248" y="728"/>
                </a:lnTo>
                <a:lnTo>
                  <a:pt x="4303" y="647"/>
                </a:lnTo>
                <a:lnTo>
                  <a:pt x="4303" y="485"/>
                </a:lnTo>
                <a:lnTo>
                  <a:pt x="4193" y="324"/>
                </a:lnTo>
                <a:lnTo>
                  <a:pt x="4248" y="243"/>
                </a:lnTo>
                <a:lnTo>
                  <a:pt x="4193" y="0"/>
                </a:lnTo>
                <a:lnTo>
                  <a:pt x="4579" y="81"/>
                </a:lnTo>
                <a:lnTo>
                  <a:pt x="4910" y="81"/>
                </a:lnTo>
                <a:lnTo>
                  <a:pt x="5296" y="162"/>
                </a:lnTo>
                <a:lnTo>
                  <a:pt x="5737" y="324"/>
                </a:lnTo>
                <a:lnTo>
                  <a:pt x="6123" y="324"/>
                </a:lnTo>
                <a:lnTo>
                  <a:pt x="6178" y="526"/>
                </a:lnTo>
                <a:lnTo>
                  <a:pt x="6509" y="607"/>
                </a:lnTo>
                <a:lnTo>
                  <a:pt x="6730" y="971"/>
                </a:lnTo>
                <a:lnTo>
                  <a:pt x="6896" y="1295"/>
                </a:lnTo>
                <a:lnTo>
                  <a:pt x="7227" y="1335"/>
                </a:lnTo>
                <a:lnTo>
                  <a:pt x="7447" y="1456"/>
                </a:lnTo>
                <a:lnTo>
                  <a:pt x="7944" y="1456"/>
                </a:lnTo>
                <a:lnTo>
                  <a:pt x="8109" y="1497"/>
                </a:lnTo>
                <a:lnTo>
                  <a:pt x="8495" y="1578"/>
                </a:lnTo>
                <a:lnTo>
                  <a:pt x="8771" y="1578"/>
                </a:lnTo>
                <a:lnTo>
                  <a:pt x="8937" y="1537"/>
                </a:lnTo>
                <a:lnTo>
                  <a:pt x="9268" y="1740"/>
                </a:lnTo>
                <a:lnTo>
                  <a:pt x="9709" y="1740"/>
                </a:lnTo>
                <a:lnTo>
                  <a:pt x="10040" y="1982"/>
                </a:lnTo>
                <a:lnTo>
                  <a:pt x="10426" y="1861"/>
                </a:lnTo>
                <a:lnTo>
                  <a:pt x="10647" y="1901"/>
                </a:lnTo>
                <a:lnTo>
                  <a:pt x="10812" y="1820"/>
                </a:lnTo>
                <a:lnTo>
                  <a:pt x="11254" y="1901"/>
                </a:lnTo>
                <a:lnTo>
                  <a:pt x="11640" y="2023"/>
                </a:lnTo>
                <a:lnTo>
                  <a:pt x="12026" y="2063"/>
                </a:lnTo>
                <a:lnTo>
                  <a:pt x="12302" y="2023"/>
                </a:lnTo>
                <a:lnTo>
                  <a:pt x="12467" y="2144"/>
                </a:lnTo>
                <a:lnTo>
                  <a:pt x="12688" y="2225"/>
                </a:lnTo>
                <a:lnTo>
                  <a:pt x="12909" y="2346"/>
                </a:lnTo>
                <a:lnTo>
                  <a:pt x="12688" y="3034"/>
                </a:lnTo>
                <a:lnTo>
                  <a:pt x="12688" y="3196"/>
                </a:lnTo>
                <a:lnTo>
                  <a:pt x="12743" y="3277"/>
                </a:lnTo>
                <a:lnTo>
                  <a:pt x="13019" y="3317"/>
                </a:lnTo>
                <a:lnTo>
                  <a:pt x="13460" y="3479"/>
                </a:lnTo>
                <a:lnTo>
                  <a:pt x="13957" y="3236"/>
                </a:lnTo>
                <a:lnTo>
                  <a:pt x="14233" y="3155"/>
                </a:lnTo>
                <a:lnTo>
                  <a:pt x="14619" y="3155"/>
                </a:lnTo>
                <a:lnTo>
                  <a:pt x="14564" y="3600"/>
                </a:lnTo>
                <a:lnTo>
                  <a:pt x="14674" y="3722"/>
                </a:lnTo>
                <a:lnTo>
                  <a:pt x="14839" y="3965"/>
                </a:lnTo>
                <a:lnTo>
                  <a:pt x="14895" y="4167"/>
                </a:lnTo>
                <a:lnTo>
                  <a:pt x="14839" y="4329"/>
                </a:lnTo>
                <a:lnTo>
                  <a:pt x="15060" y="4410"/>
                </a:lnTo>
                <a:lnTo>
                  <a:pt x="15226" y="4652"/>
                </a:lnTo>
                <a:lnTo>
                  <a:pt x="15501" y="5421"/>
                </a:lnTo>
                <a:lnTo>
                  <a:pt x="15777" y="5340"/>
                </a:lnTo>
                <a:lnTo>
                  <a:pt x="16384" y="6028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1" name="d14130"/>
          <xdr:cNvSpPr>
            <a:spLocks/>
          </xdr:cNvSpPr>
        </xdr:nvSpPr>
        <xdr:spPr bwMode="auto">
          <a:xfrm>
            <a:off x="6172200" y="2019300"/>
            <a:ext cx="3876675" cy="2095500"/>
          </a:xfrm>
          <a:custGeom>
            <a:avLst/>
            <a:gdLst>
              <a:gd name="T0" fmla="*/ 2147483646 w 16384"/>
              <a:gd name="T1" fmla="*/ 2147483646 h 16384"/>
              <a:gd name="T2" fmla="*/ 2147483646 w 16384"/>
              <a:gd name="T3" fmla="*/ 2147483646 h 16384"/>
              <a:gd name="T4" fmla="*/ 2147483646 w 16384"/>
              <a:gd name="T5" fmla="*/ 2147483646 h 16384"/>
              <a:gd name="T6" fmla="*/ 2147483646 w 16384"/>
              <a:gd name="T7" fmla="*/ 2147483646 h 16384"/>
              <a:gd name="T8" fmla="*/ 2147483646 w 16384"/>
              <a:gd name="T9" fmla="*/ 2147483646 h 16384"/>
              <a:gd name="T10" fmla="*/ 2147483646 w 16384"/>
              <a:gd name="T11" fmla="*/ 2147483646 h 16384"/>
              <a:gd name="T12" fmla="*/ 2147483646 w 16384"/>
              <a:gd name="T13" fmla="*/ 2147483646 h 16384"/>
              <a:gd name="T14" fmla="*/ 2147483646 w 16384"/>
              <a:gd name="T15" fmla="*/ 2147483646 h 16384"/>
              <a:gd name="T16" fmla="*/ 2147483646 w 16384"/>
              <a:gd name="T17" fmla="*/ 2147483646 h 16384"/>
              <a:gd name="T18" fmla="*/ 2147483646 w 16384"/>
              <a:gd name="T19" fmla="*/ 2147483646 h 16384"/>
              <a:gd name="T20" fmla="*/ 2147483646 w 16384"/>
              <a:gd name="T21" fmla="*/ 2147483646 h 16384"/>
              <a:gd name="T22" fmla="*/ 2147483646 w 16384"/>
              <a:gd name="T23" fmla="*/ 2147483646 h 16384"/>
              <a:gd name="T24" fmla="*/ 2147483646 w 16384"/>
              <a:gd name="T25" fmla="*/ 2147483646 h 16384"/>
              <a:gd name="T26" fmla="*/ 2147483646 w 16384"/>
              <a:gd name="T27" fmla="*/ 2147483646 h 16384"/>
              <a:gd name="T28" fmla="*/ 2147483646 w 16384"/>
              <a:gd name="T29" fmla="*/ 2147483646 h 16384"/>
              <a:gd name="T30" fmla="*/ 2147483646 w 16384"/>
              <a:gd name="T31" fmla="*/ 2147483646 h 16384"/>
              <a:gd name="T32" fmla="*/ 2147483646 w 16384"/>
              <a:gd name="T33" fmla="*/ 2147483646 h 16384"/>
              <a:gd name="T34" fmla="*/ 2147483646 w 16384"/>
              <a:gd name="T35" fmla="*/ 2147483646 h 16384"/>
              <a:gd name="T36" fmla="*/ 2147483646 w 16384"/>
              <a:gd name="T37" fmla="*/ 2147483646 h 16384"/>
              <a:gd name="T38" fmla="*/ 2147483646 w 16384"/>
              <a:gd name="T39" fmla="*/ 2147483646 h 16384"/>
              <a:gd name="T40" fmla="*/ 2147483646 w 16384"/>
              <a:gd name="T41" fmla="*/ 2147483646 h 16384"/>
              <a:gd name="T42" fmla="*/ 2147483646 w 16384"/>
              <a:gd name="T43" fmla="*/ 2147483646 h 16384"/>
              <a:gd name="T44" fmla="*/ 2147483646 w 16384"/>
              <a:gd name="T45" fmla="*/ 2147483646 h 16384"/>
              <a:gd name="T46" fmla="*/ 2147483646 w 16384"/>
              <a:gd name="T47" fmla="*/ 2147483646 h 16384"/>
              <a:gd name="T48" fmla="*/ 2147483646 w 16384"/>
              <a:gd name="T49" fmla="*/ 2147483646 h 16384"/>
              <a:gd name="T50" fmla="*/ 2147483646 w 16384"/>
              <a:gd name="T51" fmla="*/ 2147483646 h 16384"/>
              <a:gd name="T52" fmla="*/ 2147483646 w 16384"/>
              <a:gd name="T53" fmla="*/ 2147483646 h 16384"/>
              <a:gd name="T54" fmla="*/ 2147483646 w 16384"/>
              <a:gd name="T55" fmla="*/ 2147483646 h 16384"/>
              <a:gd name="T56" fmla="*/ 2147483646 w 16384"/>
              <a:gd name="T57" fmla="*/ 2147483646 h 16384"/>
              <a:gd name="T58" fmla="*/ 2147483646 w 16384"/>
              <a:gd name="T59" fmla="*/ 2147483646 h 16384"/>
              <a:gd name="T60" fmla="*/ 2147483646 w 16384"/>
              <a:gd name="T61" fmla="*/ 2147483646 h 16384"/>
              <a:gd name="T62" fmla="*/ 2147483646 w 16384"/>
              <a:gd name="T63" fmla="*/ 2147483646 h 16384"/>
              <a:gd name="T64" fmla="*/ 2147483646 w 16384"/>
              <a:gd name="T65" fmla="*/ 2147483646 h 16384"/>
              <a:gd name="T66" fmla="*/ 2147483646 w 16384"/>
              <a:gd name="T67" fmla="*/ 2147483646 h 16384"/>
              <a:gd name="T68" fmla="*/ 2147483646 w 16384"/>
              <a:gd name="T69" fmla="*/ 2147483646 h 16384"/>
              <a:gd name="T70" fmla="*/ 2147483646 w 16384"/>
              <a:gd name="T71" fmla="*/ 2147483646 h 16384"/>
              <a:gd name="T72" fmla="*/ 2147483646 w 16384"/>
              <a:gd name="T73" fmla="*/ 2147483646 h 16384"/>
              <a:gd name="T74" fmla="*/ 2147483646 w 16384"/>
              <a:gd name="T75" fmla="*/ 2147483646 h 16384"/>
              <a:gd name="T76" fmla="*/ 2147483646 w 16384"/>
              <a:gd name="T77" fmla="*/ 2147483646 h 16384"/>
              <a:gd name="T78" fmla="*/ 2147483646 w 16384"/>
              <a:gd name="T79" fmla="*/ 2147483646 h 16384"/>
              <a:gd name="T80" fmla="*/ 2147483646 w 16384"/>
              <a:gd name="T81" fmla="*/ 2147483646 h 16384"/>
              <a:gd name="T82" fmla="*/ 2147483646 w 16384"/>
              <a:gd name="T83" fmla="*/ 2147483646 h 16384"/>
              <a:gd name="T84" fmla="*/ 2147483646 w 16384"/>
              <a:gd name="T85" fmla="*/ 2147483646 h 16384"/>
              <a:gd name="T86" fmla="*/ 2147483646 w 16384"/>
              <a:gd name="T87" fmla="*/ 2147483646 h 16384"/>
              <a:gd name="T88" fmla="*/ 2147483646 w 16384"/>
              <a:gd name="T89" fmla="*/ 2147483646 h 16384"/>
              <a:gd name="T90" fmla="*/ 2147483646 w 16384"/>
              <a:gd name="T91" fmla="*/ 2147483646 h 16384"/>
              <a:gd name="T92" fmla="*/ 2147483646 w 16384"/>
              <a:gd name="T93" fmla="*/ 2147483646 h 16384"/>
              <a:gd name="T94" fmla="*/ 2147483646 w 16384"/>
              <a:gd name="T95" fmla="*/ 2147483646 h 16384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w 16384"/>
              <a:gd name="T145" fmla="*/ 0 h 16384"/>
              <a:gd name="T146" fmla="*/ 16384 w 16384"/>
              <a:gd name="T147" fmla="*/ 16384 h 16384"/>
            </a:gdLst>
            <a:ahLst/>
            <a:cxnLst>
              <a:cxn ang="T96">
                <a:pos x="T0" y="T1"/>
              </a:cxn>
              <a:cxn ang="T97">
                <a:pos x="T2" y="T3"/>
              </a:cxn>
              <a:cxn ang="T98">
                <a:pos x="T4" y="T5"/>
              </a:cxn>
              <a:cxn ang="T99">
                <a:pos x="T6" y="T7"/>
              </a:cxn>
              <a:cxn ang="T100">
                <a:pos x="T8" y="T9"/>
              </a:cxn>
              <a:cxn ang="T101">
                <a:pos x="T10" y="T11"/>
              </a:cxn>
              <a:cxn ang="T102">
                <a:pos x="T12" y="T13"/>
              </a:cxn>
              <a:cxn ang="T103">
                <a:pos x="T14" y="T15"/>
              </a:cxn>
              <a:cxn ang="T104">
                <a:pos x="T16" y="T17"/>
              </a:cxn>
              <a:cxn ang="T105">
                <a:pos x="T18" y="T19"/>
              </a:cxn>
              <a:cxn ang="T106">
                <a:pos x="T20" y="T21"/>
              </a:cxn>
              <a:cxn ang="T107">
                <a:pos x="T22" y="T23"/>
              </a:cxn>
              <a:cxn ang="T108">
                <a:pos x="T24" y="T25"/>
              </a:cxn>
              <a:cxn ang="T109">
                <a:pos x="T26" y="T27"/>
              </a:cxn>
              <a:cxn ang="T110">
                <a:pos x="T28" y="T29"/>
              </a:cxn>
              <a:cxn ang="T111">
                <a:pos x="T30" y="T31"/>
              </a:cxn>
              <a:cxn ang="T112">
                <a:pos x="T32" y="T33"/>
              </a:cxn>
              <a:cxn ang="T113">
                <a:pos x="T34" y="T35"/>
              </a:cxn>
              <a:cxn ang="T114">
                <a:pos x="T36" y="T37"/>
              </a:cxn>
              <a:cxn ang="T115">
                <a:pos x="T38" y="T39"/>
              </a:cxn>
              <a:cxn ang="T116">
                <a:pos x="T40" y="T41"/>
              </a:cxn>
              <a:cxn ang="T117">
                <a:pos x="T42" y="T43"/>
              </a:cxn>
              <a:cxn ang="T118">
                <a:pos x="T44" y="T45"/>
              </a:cxn>
              <a:cxn ang="T119">
                <a:pos x="T46" y="T47"/>
              </a:cxn>
              <a:cxn ang="T120">
                <a:pos x="T48" y="T49"/>
              </a:cxn>
              <a:cxn ang="T121">
                <a:pos x="T50" y="T51"/>
              </a:cxn>
              <a:cxn ang="T122">
                <a:pos x="T52" y="T53"/>
              </a:cxn>
              <a:cxn ang="T123">
                <a:pos x="T54" y="T55"/>
              </a:cxn>
              <a:cxn ang="T124">
                <a:pos x="T56" y="T57"/>
              </a:cxn>
              <a:cxn ang="T125">
                <a:pos x="T58" y="T59"/>
              </a:cxn>
              <a:cxn ang="T126">
                <a:pos x="T60" y="T61"/>
              </a:cxn>
              <a:cxn ang="T127">
                <a:pos x="T62" y="T63"/>
              </a:cxn>
              <a:cxn ang="T128">
                <a:pos x="T64" y="T65"/>
              </a:cxn>
              <a:cxn ang="T129">
                <a:pos x="T66" y="T67"/>
              </a:cxn>
              <a:cxn ang="T130">
                <a:pos x="T68" y="T69"/>
              </a:cxn>
              <a:cxn ang="T131">
                <a:pos x="T70" y="T71"/>
              </a:cxn>
              <a:cxn ang="T132">
                <a:pos x="T72" y="T73"/>
              </a:cxn>
              <a:cxn ang="T133">
                <a:pos x="T74" y="T75"/>
              </a:cxn>
              <a:cxn ang="T134">
                <a:pos x="T76" y="T77"/>
              </a:cxn>
              <a:cxn ang="T135">
                <a:pos x="T78" y="T79"/>
              </a:cxn>
              <a:cxn ang="T136">
                <a:pos x="T80" y="T81"/>
              </a:cxn>
              <a:cxn ang="T137">
                <a:pos x="T82" y="T83"/>
              </a:cxn>
              <a:cxn ang="T138">
                <a:pos x="T84" y="T85"/>
              </a:cxn>
              <a:cxn ang="T139">
                <a:pos x="T86" y="T87"/>
              </a:cxn>
              <a:cxn ang="T140">
                <a:pos x="T88" y="T89"/>
              </a:cxn>
              <a:cxn ang="T141">
                <a:pos x="T90" y="T91"/>
              </a:cxn>
              <a:cxn ang="T142">
                <a:pos x="T92" y="T93"/>
              </a:cxn>
              <a:cxn ang="T143">
                <a:pos x="T94" y="T95"/>
              </a:cxn>
            </a:cxnLst>
            <a:rect l="T144" t="T145" r="T146" b="T147"/>
            <a:pathLst>
              <a:path w="16384" h="16384">
                <a:moveTo>
                  <a:pt x="14371" y="10650"/>
                </a:moveTo>
                <a:lnTo>
                  <a:pt x="15780" y="11841"/>
                </a:lnTo>
                <a:lnTo>
                  <a:pt x="16183" y="12362"/>
                </a:lnTo>
                <a:lnTo>
                  <a:pt x="16384" y="12958"/>
                </a:lnTo>
                <a:lnTo>
                  <a:pt x="15659" y="14373"/>
                </a:lnTo>
                <a:lnTo>
                  <a:pt x="15257" y="13331"/>
                </a:lnTo>
                <a:lnTo>
                  <a:pt x="15378" y="12958"/>
                </a:lnTo>
                <a:lnTo>
                  <a:pt x="15176" y="13033"/>
                </a:lnTo>
                <a:lnTo>
                  <a:pt x="15015" y="12288"/>
                </a:lnTo>
                <a:lnTo>
                  <a:pt x="14814" y="12214"/>
                </a:lnTo>
                <a:lnTo>
                  <a:pt x="14854" y="12586"/>
                </a:lnTo>
                <a:lnTo>
                  <a:pt x="15217" y="14075"/>
                </a:lnTo>
                <a:lnTo>
                  <a:pt x="14532" y="14522"/>
                </a:lnTo>
                <a:lnTo>
                  <a:pt x="14411" y="13480"/>
                </a:lnTo>
                <a:lnTo>
                  <a:pt x="14291" y="13554"/>
                </a:lnTo>
                <a:lnTo>
                  <a:pt x="14452" y="14597"/>
                </a:lnTo>
                <a:lnTo>
                  <a:pt x="13606" y="15341"/>
                </a:lnTo>
                <a:lnTo>
                  <a:pt x="13606" y="13777"/>
                </a:lnTo>
                <a:lnTo>
                  <a:pt x="13486" y="13777"/>
                </a:lnTo>
                <a:lnTo>
                  <a:pt x="13526" y="15490"/>
                </a:lnTo>
                <a:lnTo>
                  <a:pt x="13003" y="16012"/>
                </a:lnTo>
                <a:lnTo>
                  <a:pt x="12680" y="15043"/>
                </a:lnTo>
                <a:lnTo>
                  <a:pt x="12560" y="15118"/>
                </a:lnTo>
                <a:lnTo>
                  <a:pt x="12680" y="15639"/>
                </a:lnTo>
                <a:lnTo>
                  <a:pt x="12842" y="16235"/>
                </a:lnTo>
                <a:lnTo>
                  <a:pt x="12600" y="16384"/>
                </a:lnTo>
                <a:lnTo>
                  <a:pt x="12157" y="15118"/>
                </a:lnTo>
                <a:lnTo>
                  <a:pt x="11956" y="15267"/>
                </a:lnTo>
                <a:lnTo>
                  <a:pt x="11755" y="13852"/>
                </a:lnTo>
                <a:lnTo>
                  <a:pt x="11634" y="13405"/>
                </a:lnTo>
                <a:lnTo>
                  <a:pt x="11473" y="13256"/>
                </a:lnTo>
                <a:lnTo>
                  <a:pt x="11513" y="12958"/>
                </a:lnTo>
                <a:lnTo>
                  <a:pt x="11473" y="12586"/>
                </a:lnTo>
                <a:lnTo>
                  <a:pt x="11352" y="12139"/>
                </a:lnTo>
                <a:lnTo>
                  <a:pt x="11272" y="11916"/>
                </a:lnTo>
                <a:lnTo>
                  <a:pt x="11312" y="11096"/>
                </a:lnTo>
                <a:lnTo>
                  <a:pt x="11030" y="11096"/>
                </a:lnTo>
                <a:lnTo>
                  <a:pt x="10829" y="11245"/>
                </a:lnTo>
                <a:lnTo>
                  <a:pt x="10466" y="11692"/>
                </a:lnTo>
                <a:lnTo>
                  <a:pt x="10144" y="11394"/>
                </a:lnTo>
                <a:lnTo>
                  <a:pt x="9943" y="11320"/>
                </a:lnTo>
                <a:lnTo>
                  <a:pt x="9903" y="11171"/>
                </a:lnTo>
                <a:lnTo>
                  <a:pt x="9903" y="10873"/>
                </a:lnTo>
                <a:lnTo>
                  <a:pt x="10064" y="9607"/>
                </a:lnTo>
                <a:lnTo>
                  <a:pt x="9903" y="9384"/>
                </a:lnTo>
                <a:lnTo>
                  <a:pt x="9742" y="9235"/>
                </a:lnTo>
                <a:lnTo>
                  <a:pt x="9621" y="9011"/>
                </a:lnTo>
                <a:lnTo>
                  <a:pt x="9420" y="9086"/>
                </a:lnTo>
                <a:lnTo>
                  <a:pt x="9138" y="9011"/>
                </a:lnTo>
                <a:lnTo>
                  <a:pt x="8856" y="8788"/>
                </a:lnTo>
                <a:lnTo>
                  <a:pt x="8534" y="8639"/>
                </a:lnTo>
                <a:lnTo>
                  <a:pt x="8413" y="8788"/>
                </a:lnTo>
                <a:lnTo>
                  <a:pt x="8252" y="8713"/>
                </a:lnTo>
                <a:lnTo>
                  <a:pt x="7971" y="8937"/>
                </a:lnTo>
                <a:lnTo>
                  <a:pt x="7729" y="8490"/>
                </a:lnTo>
                <a:lnTo>
                  <a:pt x="7407" y="8490"/>
                </a:lnTo>
                <a:lnTo>
                  <a:pt x="7165" y="8118"/>
                </a:lnTo>
                <a:lnTo>
                  <a:pt x="7045" y="8192"/>
                </a:lnTo>
                <a:lnTo>
                  <a:pt x="6843" y="8192"/>
                </a:lnTo>
                <a:lnTo>
                  <a:pt x="6562" y="8043"/>
                </a:lnTo>
                <a:lnTo>
                  <a:pt x="6441" y="7969"/>
                </a:lnTo>
                <a:lnTo>
                  <a:pt x="6079" y="7969"/>
                </a:lnTo>
                <a:lnTo>
                  <a:pt x="5918" y="7745"/>
                </a:lnTo>
                <a:lnTo>
                  <a:pt x="5676" y="7671"/>
                </a:lnTo>
                <a:lnTo>
                  <a:pt x="5555" y="7075"/>
                </a:lnTo>
                <a:lnTo>
                  <a:pt x="5394" y="6405"/>
                </a:lnTo>
                <a:lnTo>
                  <a:pt x="5153" y="6256"/>
                </a:lnTo>
                <a:lnTo>
                  <a:pt x="5112" y="5883"/>
                </a:lnTo>
                <a:lnTo>
                  <a:pt x="4831" y="5883"/>
                </a:lnTo>
                <a:lnTo>
                  <a:pt x="4509" y="5585"/>
                </a:lnTo>
                <a:lnTo>
                  <a:pt x="4227" y="5437"/>
                </a:lnTo>
                <a:lnTo>
                  <a:pt x="3985" y="5437"/>
                </a:lnTo>
                <a:lnTo>
                  <a:pt x="3704" y="5288"/>
                </a:lnTo>
                <a:lnTo>
                  <a:pt x="3744" y="5734"/>
                </a:lnTo>
                <a:lnTo>
                  <a:pt x="3704" y="5883"/>
                </a:lnTo>
                <a:lnTo>
                  <a:pt x="3784" y="6181"/>
                </a:lnTo>
                <a:lnTo>
                  <a:pt x="3784" y="6479"/>
                </a:lnTo>
                <a:lnTo>
                  <a:pt x="3744" y="6628"/>
                </a:lnTo>
                <a:lnTo>
                  <a:pt x="3502" y="6554"/>
                </a:lnTo>
                <a:lnTo>
                  <a:pt x="3583" y="6703"/>
                </a:lnTo>
                <a:lnTo>
                  <a:pt x="3704" y="7075"/>
                </a:lnTo>
                <a:lnTo>
                  <a:pt x="3623" y="7149"/>
                </a:lnTo>
                <a:lnTo>
                  <a:pt x="3704" y="7224"/>
                </a:lnTo>
                <a:lnTo>
                  <a:pt x="3422" y="7745"/>
                </a:lnTo>
                <a:lnTo>
                  <a:pt x="3261" y="7820"/>
                </a:lnTo>
                <a:lnTo>
                  <a:pt x="3019" y="8118"/>
                </a:lnTo>
                <a:lnTo>
                  <a:pt x="2979" y="8118"/>
                </a:lnTo>
                <a:lnTo>
                  <a:pt x="2979" y="7820"/>
                </a:lnTo>
                <a:lnTo>
                  <a:pt x="2898" y="7745"/>
                </a:lnTo>
                <a:lnTo>
                  <a:pt x="2858" y="7671"/>
                </a:lnTo>
                <a:lnTo>
                  <a:pt x="2818" y="7447"/>
                </a:lnTo>
                <a:lnTo>
                  <a:pt x="2737" y="7298"/>
                </a:lnTo>
                <a:lnTo>
                  <a:pt x="2335" y="6554"/>
                </a:lnTo>
                <a:lnTo>
                  <a:pt x="2214" y="6330"/>
                </a:lnTo>
                <a:lnTo>
                  <a:pt x="2134" y="5734"/>
                </a:lnTo>
                <a:lnTo>
                  <a:pt x="1973" y="5734"/>
                </a:lnTo>
                <a:lnTo>
                  <a:pt x="1771" y="5437"/>
                </a:lnTo>
                <a:lnTo>
                  <a:pt x="1691" y="5213"/>
                </a:lnTo>
                <a:lnTo>
                  <a:pt x="1570" y="5288"/>
                </a:lnTo>
                <a:lnTo>
                  <a:pt x="1570" y="5064"/>
                </a:lnTo>
                <a:lnTo>
                  <a:pt x="1449" y="4990"/>
                </a:lnTo>
                <a:lnTo>
                  <a:pt x="1409" y="4617"/>
                </a:lnTo>
                <a:lnTo>
                  <a:pt x="1208" y="4617"/>
                </a:lnTo>
                <a:lnTo>
                  <a:pt x="926" y="3947"/>
                </a:lnTo>
                <a:lnTo>
                  <a:pt x="805" y="3873"/>
                </a:lnTo>
                <a:lnTo>
                  <a:pt x="845" y="3500"/>
                </a:lnTo>
                <a:lnTo>
                  <a:pt x="725" y="3500"/>
                </a:lnTo>
                <a:lnTo>
                  <a:pt x="282" y="4022"/>
                </a:lnTo>
                <a:lnTo>
                  <a:pt x="161" y="4022"/>
                </a:lnTo>
                <a:lnTo>
                  <a:pt x="161" y="3575"/>
                </a:lnTo>
                <a:lnTo>
                  <a:pt x="0" y="3202"/>
                </a:lnTo>
                <a:lnTo>
                  <a:pt x="40" y="3053"/>
                </a:lnTo>
                <a:lnTo>
                  <a:pt x="161" y="2755"/>
                </a:lnTo>
                <a:lnTo>
                  <a:pt x="201" y="2532"/>
                </a:lnTo>
                <a:lnTo>
                  <a:pt x="362" y="2458"/>
                </a:lnTo>
                <a:lnTo>
                  <a:pt x="523" y="2160"/>
                </a:lnTo>
                <a:lnTo>
                  <a:pt x="604" y="1787"/>
                </a:lnTo>
                <a:lnTo>
                  <a:pt x="805" y="1862"/>
                </a:lnTo>
                <a:lnTo>
                  <a:pt x="845" y="2309"/>
                </a:lnTo>
                <a:lnTo>
                  <a:pt x="1047" y="2383"/>
                </a:lnTo>
                <a:lnTo>
                  <a:pt x="1328" y="2383"/>
                </a:lnTo>
                <a:lnTo>
                  <a:pt x="1409" y="2607"/>
                </a:lnTo>
                <a:lnTo>
                  <a:pt x="1328" y="3053"/>
                </a:lnTo>
                <a:lnTo>
                  <a:pt x="1530" y="3202"/>
                </a:lnTo>
                <a:lnTo>
                  <a:pt x="1650" y="3500"/>
                </a:lnTo>
                <a:lnTo>
                  <a:pt x="1811" y="3649"/>
                </a:lnTo>
                <a:lnTo>
                  <a:pt x="2013" y="3947"/>
                </a:lnTo>
                <a:lnTo>
                  <a:pt x="2214" y="3947"/>
                </a:lnTo>
                <a:lnTo>
                  <a:pt x="2415" y="3947"/>
                </a:lnTo>
                <a:lnTo>
                  <a:pt x="2415" y="3798"/>
                </a:lnTo>
                <a:lnTo>
                  <a:pt x="2295" y="3426"/>
                </a:lnTo>
                <a:lnTo>
                  <a:pt x="2214" y="3128"/>
                </a:lnTo>
                <a:lnTo>
                  <a:pt x="2214" y="2755"/>
                </a:lnTo>
                <a:lnTo>
                  <a:pt x="2254" y="2607"/>
                </a:lnTo>
                <a:lnTo>
                  <a:pt x="2496" y="2458"/>
                </a:lnTo>
                <a:lnTo>
                  <a:pt x="2576" y="2160"/>
                </a:lnTo>
                <a:lnTo>
                  <a:pt x="2697" y="1936"/>
                </a:lnTo>
                <a:lnTo>
                  <a:pt x="3019" y="1862"/>
                </a:lnTo>
                <a:lnTo>
                  <a:pt x="3140" y="1787"/>
                </a:lnTo>
                <a:lnTo>
                  <a:pt x="3220" y="1415"/>
                </a:lnTo>
                <a:lnTo>
                  <a:pt x="3341" y="1192"/>
                </a:lnTo>
                <a:lnTo>
                  <a:pt x="3583" y="1043"/>
                </a:lnTo>
                <a:lnTo>
                  <a:pt x="3502" y="521"/>
                </a:lnTo>
                <a:lnTo>
                  <a:pt x="3583" y="298"/>
                </a:lnTo>
                <a:lnTo>
                  <a:pt x="3663" y="0"/>
                </a:lnTo>
                <a:lnTo>
                  <a:pt x="4066" y="149"/>
                </a:lnTo>
                <a:lnTo>
                  <a:pt x="4428" y="372"/>
                </a:lnTo>
                <a:lnTo>
                  <a:pt x="4871" y="819"/>
                </a:lnTo>
                <a:lnTo>
                  <a:pt x="5193" y="819"/>
                </a:lnTo>
                <a:lnTo>
                  <a:pt x="5475" y="819"/>
                </a:lnTo>
                <a:lnTo>
                  <a:pt x="5636" y="1043"/>
                </a:lnTo>
                <a:lnTo>
                  <a:pt x="5797" y="1787"/>
                </a:lnTo>
                <a:lnTo>
                  <a:pt x="6159" y="2160"/>
                </a:lnTo>
                <a:lnTo>
                  <a:pt x="6481" y="2234"/>
                </a:lnTo>
                <a:lnTo>
                  <a:pt x="6642" y="2532"/>
                </a:lnTo>
                <a:lnTo>
                  <a:pt x="7004" y="2681"/>
                </a:lnTo>
                <a:lnTo>
                  <a:pt x="7407" y="2904"/>
                </a:lnTo>
                <a:lnTo>
                  <a:pt x="7769" y="2979"/>
                </a:lnTo>
                <a:lnTo>
                  <a:pt x="7850" y="2979"/>
                </a:lnTo>
                <a:lnTo>
                  <a:pt x="8091" y="3128"/>
                </a:lnTo>
                <a:lnTo>
                  <a:pt x="8373" y="3426"/>
                </a:lnTo>
                <a:lnTo>
                  <a:pt x="8695" y="3798"/>
                </a:lnTo>
                <a:lnTo>
                  <a:pt x="9017" y="4319"/>
                </a:lnTo>
                <a:lnTo>
                  <a:pt x="9339" y="4692"/>
                </a:lnTo>
                <a:lnTo>
                  <a:pt x="9500" y="5064"/>
                </a:lnTo>
                <a:lnTo>
                  <a:pt x="9702" y="5139"/>
                </a:lnTo>
                <a:lnTo>
                  <a:pt x="9822" y="5585"/>
                </a:lnTo>
                <a:lnTo>
                  <a:pt x="10265" y="5734"/>
                </a:lnTo>
                <a:lnTo>
                  <a:pt x="10466" y="5958"/>
                </a:lnTo>
                <a:lnTo>
                  <a:pt x="10627" y="6405"/>
                </a:lnTo>
                <a:lnTo>
                  <a:pt x="10748" y="6777"/>
                </a:lnTo>
                <a:lnTo>
                  <a:pt x="10829" y="7447"/>
                </a:lnTo>
                <a:lnTo>
                  <a:pt x="10909" y="8192"/>
                </a:lnTo>
                <a:lnTo>
                  <a:pt x="11111" y="8788"/>
                </a:lnTo>
                <a:lnTo>
                  <a:pt x="11352" y="9086"/>
                </a:lnTo>
                <a:lnTo>
                  <a:pt x="11513" y="9160"/>
                </a:lnTo>
                <a:lnTo>
                  <a:pt x="11795" y="9309"/>
                </a:lnTo>
                <a:lnTo>
                  <a:pt x="12036" y="9458"/>
                </a:lnTo>
                <a:lnTo>
                  <a:pt x="12157" y="9607"/>
                </a:lnTo>
                <a:lnTo>
                  <a:pt x="12197" y="9905"/>
                </a:lnTo>
                <a:lnTo>
                  <a:pt x="12077" y="10352"/>
                </a:lnTo>
                <a:lnTo>
                  <a:pt x="11916" y="10873"/>
                </a:lnTo>
                <a:lnTo>
                  <a:pt x="11956" y="11096"/>
                </a:lnTo>
                <a:lnTo>
                  <a:pt x="11916" y="11320"/>
                </a:lnTo>
                <a:lnTo>
                  <a:pt x="12358" y="11543"/>
                </a:lnTo>
                <a:lnTo>
                  <a:pt x="12680" y="11469"/>
                </a:lnTo>
                <a:lnTo>
                  <a:pt x="12922" y="11171"/>
                </a:lnTo>
                <a:lnTo>
                  <a:pt x="13204" y="10873"/>
                </a:lnTo>
                <a:lnTo>
                  <a:pt x="13566" y="10873"/>
                </a:lnTo>
                <a:lnTo>
                  <a:pt x="13848" y="10873"/>
                </a:lnTo>
                <a:lnTo>
                  <a:pt x="14089" y="10799"/>
                </a:lnTo>
                <a:lnTo>
                  <a:pt x="14371" y="1065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%20&#29677;&#26989;&#21209;/10%20&#27010;&#35201;/H24/H24&#27010;&#35201;&#12539;&#20316;&#25104;&#12501;&#12449;&#12452;&#12523;/&#20107;&#26989;&#20307;&#21046;(&#65297;&#34892;&#12487;&#12540;&#12479;&#20316;&#251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_&#35519;&#26619;/01_&#19968;&#33324;&#24259;&#26820;&#29289;&#20966;&#29702;&#20107;&#26989;&#23455;&#32318;/02_&#19968;&#33324;&#24259;&#26820;&#29289;&#20966;&#29702;&#20107;&#26989;&#12398;&#27010;&#35201;/R04/99_&#23436;&#25104;&#29256;/20_&#12456;&#12463;&#12475;&#12523;&#29256;/&#65298;&#31456;_029-039_&#34920;2-1&#65374;2-6_R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_&#35519;&#26619;/01_&#19968;&#33324;&#24259;&#26820;&#29289;&#20966;&#29702;&#20107;&#26989;&#23455;&#32318;/02_&#19968;&#33324;&#24259;&#26820;&#29289;&#20966;&#29702;&#20107;&#26989;&#12398;&#27010;&#35201;/R04/99_&#23436;&#25104;&#29256;/20_&#12456;&#12463;&#12475;&#12523;&#29256;/&#65298;&#31456;_040-042_&#34920;2-7_R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03、04表"/>
      <sheetName val="05、06、07表"/>
      <sheetName val="12表"/>
      <sheetName val="市町村"/>
      <sheetName val="従事職員数(03表)"/>
      <sheetName val="業者数(05･06表)"/>
      <sheetName val="実施形態(12表)"/>
    </sheetNames>
    <sheetDataSet>
      <sheetData sheetId="0">
        <row r="12">
          <cell r="M12" t="str">
            <v>14840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2-1"/>
      <sheetName val="表2-2"/>
      <sheetName val="図Ⅱ－１"/>
      <sheetName val="表2-3"/>
      <sheetName val="表2-4"/>
      <sheetName val="表2-5"/>
      <sheetName val="表2-6"/>
      <sheetName val="市町村（集約）_処理（Ⅱ用）"/>
      <sheetName val="歳出入力表"/>
    </sheetNames>
    <sheetDataSet>
      <sheetData sheetId="0">
        <row r="3">
          <cell r="H3" t="str">
            <v>　 令和４年10月１日現在</v>
          </cell>
        </row>
      </sheetData>
      <sheetData sheetId="1">
        <row r="11">
          <cell r="F11">
            <v>263012</v>
          </cell>
        </row>
      </sheetData>
      <sheetData sheetId="2" refreshError="1"/>
      <sheetData sheetId="3">
        <row r="7">
          <cell r="K7">
            <v>40520232</v>
          </cell>
        </row>
      </sheetData>
      <sheetData sheetId="4">
        <row r="5">
          <cell r="P5">
            <v>35530016</v>
          </cell>
        </row>
      </sheetData>
      <sheetData sheetId="5">
        <row r="5">
          <cell r="P5">
            <v>998423</v>
          </cell>
        </row>
      </sheetData>
      <sheetData sheetId="6"/>
      <sheetData sheetId="7">
        <row r="3">
          <cell r="B3">
            <v>956579</v>
          </cell>
        </row>
      </sheetData>
      <sheetData sheetId="8">
        <row r="8">
          <cell r="B8">
            <v>2054113000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2-7"/>
      <sheetName val="事業体制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view="pageBreakPreview" zoomScaleNormal="100" zoomScaleSheetLayoutView="100" workbookViewId="0">
      <selection activeCell="N45" sqref="N45"/>
    </sheetView>
  </sheetViews>
  <sheetFormatPr defaultColWidth="9" defaultRowHeight="15.95" customHeight="1"/>
  <cols>
    <col min="1" max="1" width="17.625" style="68" customWidth="1"/>
    <col min="2" max="2" width="17.625" style="2" customWidth="1"/>
    <col min="3" max="3" width="12.125" style="8" customWidth="1"/>
    <col min="4" max="4" width="5.125" style="502" customWidth="1"/>
    <col min="5" max="5" width="12.125" style="6" customWidth="1"/>
    <col min="6" max="6" width="8.625" style="9" customWidth="1"/>
    <col min="7" max="7" width="13.125" style="6" customWidth="1"/>
    <col min="8" max="8" width="5.125" style="6" customWidth="1"/>
    <col min="9" max="9" width="9" style="6"/>
    <col min="10" max="10" width="7" style="6" bestFit="1" customWidth="1"/>
    <col min="11" max="11" width="9" style="6"/>
    <col min="12" max="12" width="11" style="6" bestFit="1" customWidth="1"/>
    <col min="13" max="16384" width="9" style="6"/>
  </cols>
  <sheetData>
    <row r="1" spans="1:13" ht="16.5" customHeight="1">
      <c r="A1" s="1" t="s">
        <v>55</v>
      </c>
      <c r="C1" s="3"/>
      <c r="D1" s="4"/>
      <c r="E1" s="502"/>
      <c r="F1" s="5"/>
      <c r="G1" s="502"/>
      <c r="H1" s="502"/>
      <c r="J1" s="502"/>
      <c r="K1" s="502"/>
      <c r="L1" s="502"/>
    </row>
    <row r="2" spans="1:13" ht="9" customHeight="1">
      <c r="A2" s="1"/>
      <c r="C2" s="3"/>
      <c r="D2" s="4"/>
      <c r="E2" s="502"/>
      <c r="F2" s="5"/>
      <c r="G2" s="502"/>
      <c r="H2" s="502"/>
      <c r="J2" s="502"/>
      <c r="K2" s="502"/>
      <c r="L2" s="502"/>
    </row>
    <row r="3" spans="1:13" ht="16.5" customHeight="1" thickBot="1">
      <c r="A3" s="7" t="s">
        <v>56</v>
      </c>
      <c r="H3" s="10" t="s">
        <v>302</v>
      </c>
      <c r="J3" s="502"/>
      <c r="K3" s="501"/>
      <c r="L3" s="502"/>
      <c r="M3" s="683" t="str">
        <f>IF(K3&gt;9,K3,DBCS(K3))</f>
        <v/>
      </c>
    </row>
    <row r="4" spans="1:13" s="13" customFormat="1" ht="18.75" customHeight="1">
      <c r="A4" s="11"/>
      <c r="B4" s="12"/>
      <c r="C4" s="511" t="s">
        <v>57</v>
      </c>
      <c r="D4" s="512"/>
      <c r="E4" s="517" t="s">
        <v>58</v>
      </c>
      <c r="F4" s="518"/>
      <c r="G4" s="523" t="s">
        <v>59</v>
      </c>
      <c r="H4" s="524"/>
      <c r="J4" s="14"/>
      <c r="K4" s="14"/>
      <c r="L4" s="14"/>
    </row>
    <row r="5" spans="1:13" s="13" customFormat="1" ht="18.75" customHeight="1">
      <c r="A5" s="15" t="s">
        <v>53</v>
      </c>
      <c r="B5" s="16" t="s">
        <v>60</v>
      </c>
      <c r="C5" s="513"/>
      <c r="D5" s="514"/>
      <c r="E5" s="519"/>
      <c r="F5" s="520"/>
      <c r="G5" s="525"/>
      <c r="H5" s="526"/>
      <c r="J5" s="14"/>
      <c r="K5" s="14"/>
      <c r="L5" s="14"/>
      <c r="M5" s="14"/>
    </row>
    <row r="6" spans="1:13" s="19" customFormat="1" ht="18.75" customHeight="1" thickBot="1">
      <c r="A6" s="17"/>
      <c r="B6" s="18"/>
      <c r="C6" s="515"/>
      <c r="D6" s="516"/>
      <c r="E6" s="521"/>
      <c r="F6" s="522"/>
      <c r="G6" s="527"/>
      <c r="H6" s="528"/>
      <c r="J6" s="20"/>
      <c r="K6" s="20"/>
      <c r="L6" s="20"/>
      <c r="M6" s="20"/>
    </row>
    <row r="7" spans="1:13" ht="18.75" customHeight="1">
      <c r="A7" s="21" t="s">
        <v>0</v>
      </c>
      <c r="B7" s="22" t="s">
        <v>61</v>
      </c>
      <c r="C7" s="23">
        <v>438.01</v>
      </c>
      <c r="D7" s="24"/>
      <c r="E7" s="25">
        <v>3771961</v>
      </c>
      <c r="F7" s="26"/>
      <c r="G7" s="25">
        <v>1781879</v>
      </c>
      <c r="H7" s="27"/>
      <c r="J7" s="502"/>
      <c r="K7" s="502"/>
      <c r="L7" s="502"/>
    </row>
    <row r="8" spans="1:13" ht="18.75" customHeight="1">
      <c r="A8" s="28" t="s">
        <v>1</v>
      </c>
      <c r="B8" s="29" t="s">
        <v>63</v>
      </c>
      <c r="C8" s="30">
        <v>142.96</v>
      </c>
      <c r="D8" s="31"/>
      <c r="E8" s="32">
        <v>1540890</v>
      </c>
      <c r="F8" s="33"/>
      <c r="G8" s="32">
        <v>762765</v>
      </c>
      <c r="H8" s="34"/>
      <c r="J8" s="502"/>
      <c r="K8" s="502"/>
      <c r="L8" s="502"/>
    </row>
    <row r="9" spans="1:13" ht="18.75" customHeight="1">
      <c r="A9" s="28" t="s">
        <v>2</v>
      </c>
      <c r="B9" s="29" t="s">
        <v>64</v>
      </c>
      <c r="C9" s="35">
        <v>328.91</v>
      </c>
      <c r="E9" s="36">
        <v>726559</v>
      </c>
      <c r="F9" s="5"/>
      <c r="G9" s="36">
        <v>341725</v>
      </c>
      <c r="H9" s="34"/>
      <c r="K9" s="502"/>
      <c r="L9" s="502"/>
    </row>
    <row r="10" spans="1:13" ht="18.75" customHeight="1">
      <c r="A10" s="28" t="s">
        <v>3</v>
      </c>
      <c r="B10" s="29" t="s">
        <v>65</v>
      </c>
      <c r="C10" s="30">
        <v>100.81</v>
      </c>
      <c r="D10" s="31"/>
      <c r="E10" s="32">
        <v>379803</v>
      </c>
      <c r="F10" s="33"/>
      <c r="G10" s="32">
        <v>165968</v>
      </c>
      <c r="H10" s="34"/>
      <c r="K10" s="502"/>
      <c r="L10" s="502"/>
    </row>
    <row r="11" spans="1:13" ht="18.75" customHeight="1" thickBot="1">
      <c r="A11" s="37" t="s">
        <v>4</v>
      </c>
      <c r="B11" s="38" t="s">
        <v>66</v>
      </c>
      <c r="C11" s="39">
        <v>67.819999999999993</v>
      </c>
      <c r="D11" s="40"/>
      <c r="E11" s="41">
        <v>257713</v>
      </c>
      <c r="F11" s="42"/>
      <c r="G11" s="41">
        <v>114746</v>
      </c>
      <c r="H11" s="43"/>
      <c r="K11" s="502"/>
      <c r="L11" s="502"/>
    </row>
    <row r="12" spans="1:13" ht="18.75" customHeight="1">
      <c r="A12" s="21" t="s">
        <v>5</v>
      </c>
      <c r="B12" s="44" t="s">
        <v>67</v>
      </c>
      <c r="C12" s="23">
        <v>39.659999999999997</v>
      </c>
      <c r="D12" s="24"/>
      <c r="E12" s="25">
        <v>172428</v>
      </c>
      <c r="F12" s="26"/>
      <c r="G12" s="25">
        <v>76939</v>
      </c>
      <c r="H12" s="45"/>
      <c r="K12" s="502"/>
      <c r="L12" s="502"/>
    </row>
    <row r="13" spans="1:13" ht="18.75" customHeight="1">
      <c r="A13" s="28" t="s">
        <v>6</v>
      </c>
      <c r="B13" s="29" t="s">
        <v>68</v>
      </c>
      <c r="C13" s="30">
        <v>69.56</v>
      </c>
      <c r="D13" s="46"/>
      <c r="E13" s="32">
        <v>443451</v>
      </c>
      <c r="F13" s="33"/>
      <c r="G13" s="32">
        <v>200139</v>
      </c>
      <c r="H13" s="34"/>
      <c r="K13" s="502"/>
      <c r="L13" s="502"/>
    </row>
    <row r="14" spans="1:13" ht="18.75" customHeight="1">
      <c r="A14" s="28" t="s">
        <v>7</v>
      </c>
      <c r="B14" s="29" t="s">
        <v>69</v>
      </c>
      <c r="C14" s="30">
        <v>113.6</v>
      </c>
      <c r="E14" s="32">
        <v>187347</v>
      </c>
      <c r="F14" s="5"/>
      <c r="G14" s="32">
        <v>83701</v>
      </c>
      <c r="H14" s="34"/>
      <c r="K14" s="502"/>
      <c r="L14" s="502"/>
    </row>
    <row r="15" spans="1:13" ht="18.75" customHeight="1">
      <c r="A15" s="28" t="s">
        <v>8</v>
      </c>
      <c r="B15" s="29" t="s">
        <v>70</v>
      </c>
      <c r="C15" s="30">
        <v>35.700000000000003</v>
      </c>
      <c r="D15" s="46"/>
      <c r="E15" s="32">
        <v>244091</v>
      </c>
      <c r="F15" s="47"/>
      <c r="G15" s="32">
        <v>105611</v>
      </c>
      <c r="H15" s="34"/>
      <c r="K15" s="502"/>
      <c r="L15" s="502"/>
    </row>
    <row r="16" spans="1:13" ht="18.75" customHeight="1" thickBot="1">
      <c r="A16" s="37" t="s">
        <v>9</v>
      </c>
      <c r="B16" s="38" t="s">
        <v>71</v>
      </c>
      <c r="C16" s="39">
        <v>17.28</v>
      </c>
      <c r="D16" s="48"/>
      <c r="E16" s="41">
        <f>56609+F16</f>
        <v>59609</v>
      </c>
      <c r="F16" s="49">
        <v>3000</v>
      </c>
      <c r="G16" s="41">
        <v>25128</v>
      </c>
      <c r="H16" s="43"/>
      <c r="K16" s="502"/>
      <c r="L16" s="502"/>
    </row>
    <row r="17" spans="1:15" ht="18.75" customHeight="1">
      <c r="A17" s="21" t="s">
        <v>10</v>
      </c>
      <c r="B17" s="44" t="s">
        <v>72</v>
      </c>
      <c r="C17" s="23">
        <v>32.049999999999997</v>
      </c>
      <c r="D17" s="24"/>
      <c r="E17" s="25">
        <v>40943</v>
      </c>
      <c r="F17" s="26"/>
      <c r="G17" s="25">
        <v>17214</v>
      </c>
      <c r="H17" s="45"/>
      <c r="K17" s="502"/>
      <c r="L17" s="502"/>
      <c r="M17" s="502"/>
      <c r="N17" s="502"/>
    </row>
    <row r="18" spans="1:15" ht="18.75" customHeight="1">
      <c r="A18" s="28" t="s">
        <v>11</v>
      </c>
      <c r="B18" s="29" t="s">
        <v>73</v>
      </c>
      <c r="C18" s="30">
        <v>103.76</v>
      </c>
      <c r="D18" s="46"/>
      <c r="E18" s="32">
        <v>161652</v>
      </c>
      <c r="F18" s="33"/>
      <c r="G18" s="32">
        <v>72002</v>
      </c>
      <c r="H18" s="34"/>
      <c r="K18" s="502"/>
      <c r="L18" s="502"/>
    </row>
    <row r="19" spans="1:15" ht="18.75" customHeight="1">
      <c r="A19" s="28" t="s">
        <v>12</v>
      </c>
      <c r="B19" s="29" t="s">
        <v>74</v>
      </c>
      <c r="C19" s="50">
        <v>93.84</v>
      </c>
      <c r="E19" s="51">
        <v>224095</v>
      </c>
      <c r="F19" s="5"/>
      <c r="G19" s="51">
        <v>103411</v>
      </c>
      <c r="H19" s="34"/>
      <c r="K19" s="502"/>
      <c r="L19" s="502"/>
    </row>
    <row r="20" spans="1:15" ht="18.75" customHeight="1">
      <c r="A20" s="28" t="s">
        <v>13</v>
      </c>
      <c r="B20" s="29" t="s">
        <v>75</v>
      </c>
      <c r="C20" s="30">
        <v>27.09</v>
      </c>
      <c r="D20" s="46"/>
      <c r="E20" s="32">
        <v>242680</v>
      </c>
      <c r="F20" s="33"/>
      <c r="G20" s="32">
        <v>114194</v>
      </c>
      <c r="H20" s="34"/>
      <c r="K20" s="502"/>
      <c r="L20" s="502"/>
    </row>
    <row r="21" spans="1:15" ht="18.75" customHeight="1" thickBot="1">
      <c r="A21" s="37" t="s">
        <v>14</v>
      </c>
      <c r="B21" s="38" t="s">
        <v>76</v>
      </c>
      <c r="C21" s="39">
        <v>55.56</v>
      </c>
      <c r="D21" s="48"/>
      <c r="E21" s="41">
        <v>101360</v>
      </c>
      <c r="F21" s="42"/>
      <c r="G21" s="41">
        <v>46366</v>
      </c>
      <c r="H21" s="43"/>
      <c r="K21" s="502"/>
      <c r="L21" s="502"/>
    </row>
    <row r="22" spans="1:15" ht="18.75" customHeight="1">
      <c r="A22" s="21" t="s">
        <v>15</v>
      </c>
      <c r="B22" s="44" t="s">
        <v>77</v>
      </c>
      <c r="C22" s="23">
        <v>26.59</v>
      </c>
      <c r="D22" s="24"/>
      <c r="E22" s="25">
        <v>139387</v>
      </c>
      <c r="F22" s="26"/>
      <c r="G22" s="25">
        <v>60879</v>
      </c>
      <c r="H22" s="45"/>
      <c r="K22" s="502"/>
      <c r="L22" s="502"/>
    </row>
    <row r="23" spans="1:15" ht="18.75" customHeight="1">
      <c r="A23" s="28" t="s">
        <v>16</v>
      </c>
      <c r="B23" s="29">
        <v>14216</v>
      </c>
      <c r="C23" s="30">
        <v>17.57</v>
      </c>
      <c r="D23" s="46"/>
      <c r="E23" s="32">
        <v>132182</v>
      </c>
      <c r="F23" s="33"/>
      <c r="G23" s="32">
        <v>61382</v>
      </c>
      <c r="H23" s="34"/>
      <c r="K23" s="502"/>
      <c r="L23" s="502"/>
    </row>
    <row r="24" spans="1:15" ht="18.75" customHeight="1">
      <c r="A24" s="28" t="s">
        <v>17</v>
      </c>
      <c r="B24" s="29" t="s">
        <v>78</v>
      </c>
      <c r="C24" s="50">
        <v>77.12</v>
      </c>
      <c r="D24" s="46"/>
      <c r="E24" s="51">
        <v>40190</v>
      </c>
      <c r="F24" s="33"/>
      <c r="G24" s="51">
        <v>16550</v>
      </c>
      <c r="H24" s="34"/>
      <c r="K24" s="502"/>
      <c r="L24" s="502"/>
    </row>
    <row r="25" spans="1:15" ht="18.75" customHeight="1" thickBot="1">
      <c r="A25" s="52" t="s">
        <v>18</v>
      </c>
      <c r="B25" s="38" t="s">
        <v>79</v>
      </c>
      <c r="C25" s="39">
        <v>22.14</v>
      </c>
      <c r="D25" s="53"/>
      <c r="E25" s="41">
        <v>83333</v>
      </c>
      <c r="F25" s="42"/>
      <c r="G25" s="41">
        <v>35305</v>
      </c>
      <c r="H25" s="43"/>
      <c r="K25" s="502"/>
      <c r="L25" s="502"/>
    </row>
    <row r="26" spans="1:15" ht="18.75" customHeight="1" thickBot="1">
      <c r="A26" s="54" t="s">
        <v>80</v>
      </c>
      <c r="B26" s="55" t="s">
        <v>47</v>
      </c>
      <c r="C26" s="56">
        <v>1810.02</v>
      </c>
      <c r="D26" s="57"/>
      <c r="E26" s="58">
        <f>SUM(E7:E25)</f>
        <v>8949674</v>
      </c>
      <c r="F26" s="59">
        <f>SUM(F7:F25)</f>
        <v>3000</v>
      </c>
      <c r="G26" s="58">
        <f>SUM(G7:G25)</f>
        <v>4185904</v>
      </c>
      <c r="H26" s="60"/>
      <c r="K26" s="502"/>
      <c r="L26" s="502"/>
    </row>
    <row r="27" spans="1:15" ht="18.75" customHeight="1">
      <c r="A27" s="21" t="s">
        <v>19</v>
      </c>
      <c r="B27" s="22" t="s">
        <v>81</v>
      </c>
      <c r="C27" s="61">
        <v>17.04</v>
      </c>
      <c r="D27" s="24"/>
      <c r="E27" s="25">
        <v>31431</v>
      </c>
      <c r="F27" s="26"/>
      <c r="G27" s="25">
        <v>13123</v>
      </c>
      <c r="H27" s="45"/>
      <c r="K27" s="502"/>
      <c r="L27" s="502"/>
      <c r="M27" s="502"/>
      <c r="N27" s="502"/>
      <c r="O27" s="502"/>
    </row>
    <row r="28" spans="1:15" ht="18.75" customHeight="1">
      <c r="A28" s="28" t="s">
        <v>20</v>
      </c>
      <c r="B28" s="44" t="s">
        <v>82</v>
      </c>
      <c r="C28" s="62">
        <v>13.34</v>
      </c>
      <c r="D28" s="46"/>
      <c r="E28" s="32">
        <v>48631</v>
      </c>
      <c r="F28" s="33"/>
      <c r="G28" s="32">
        <v>20439</v>
      </c>
      <c r="H28" s="34"/>
      <c r="K28" s="502"/>
      <c r="L28" s="502"/>
    </row>
    <row r="29" spans="1:15" ht="18.75" customHeight="1">
      <c r="A29" s="28" t="s">
        <v>21</v>
      </c>
      <c r="B29" s="29" t="s">
        <v>83</v>
      </c>
      <c r="C29" s="62">
        <v>17.18</v>
      </c>
      <c r="D29" s="46"/>
      <c r="E29" s="32">
        <v>31353</v>
      </c>
      <c r="F29" s="33"/>
      <c r="G29" s="32">
        <v>12880</v>
      </c>
      <c r="H29" s="34"/>
      <c r="K29" s="502"/>
      <c r="L29" s="502"/>
    </row>
    <row r="30" spans="1:15" ht="18.75" customHeight="1" thickBot="1">
      <c r="A30" s="37" t="s">
        <v>22</v>
      </c>
      <c r="B30" s="38" t="s">
        <v>84</v>
      </c>
      <c r="C30" s="63">
        <v>9.08</v>
      </c>
      <c r="D30" s="48"/>
      <c r="E30" s="41">
        <v>27120</v>
      </c>
      <c r="F30" s="42"/>
      <c r="G30" s="41">
        <v>11654</v>
      </c>
      <c r="H30" s="43"/>
      <c r="K30" s="502"/>
      <c r="L30" s="502"/>
    </row>
    <row r="31" spans="1:15" ht="18.75" customHeight="1">
      <c r="A31" s="21" t="s">
        <v>23</v>
      </c>
      <c r="B31" s="44" t="s">
        <v>85</v>
      </c>
      <c r="C31" s="23">
        <v>19.989999999999998</v>
      </c>
      <c r="D31" s="24"/>
      <c r="E31" s="25">
        <v>9098</v>
      </c>
      <c r="F31" s="26"/>
      <c r="G31" s="25">
        <v>3458</v>
      </c>
      <c r="H31" s="45"/>
      <c r="K31" s="502"/>
      <c r="L31" s="502"/>
    </row>
    <row r="32" spans="1:15" ht="18.75" customHeight="1">
      <c r="A32" s="28" t="s">
        <v>24</v>
      </c>
      <c r="B32" s="29" t="s">
        <v>86</v>
      </c>
      <c r="C32" s="30">
        <v>14.38</v>
      </c>
      <c r="D32" s="46"/>
      <c r="E32" s="32">
        <v>17219</v>
      </c>
      <c r="F32" s="33"/>
      <c r="G32" s="32">
        <v>6961</v>
      </c>
      <c r="H32" s="34"/>
      <c r="K32" s="502"/>
      <c r="L32" s="502"/>
    </row>
    <row r="33" spans="1:13" ht="18.75" customHeight="1">
      <c r="A33" s="28" t="s">
        <v>25</v>
      </c>
      <c r="B33" s="29" t="s">
        <v>87</v>
      </c>
      <c r="C33" s="35">
        <v>37.75</v>
      </c>
      <c r="E33" s="36">
        <v>10477</v>
      </c>
      <c r="F33" s="5"/>
      <c r="G33" s="36">
        <v>4516</v>
      </c>
      <c r="H33" s="34"/>
      <c r="K33" s="502"/>
      <c r="L33" s="502"/>
    </row>
    <row r="34" spans="1:13" ht="18.75" customHeight="1">
      <c r="A34" s="28" t="s">
        <v>26</v>
      </c>
      <c r="B34" s="29" t="s">
        <v>88</v>
      </c>
      <c r="C34" s="30">
        <v>224.61</v>
      </c>
      <c r="D34" s="46"/>
      <c r="E34" s="32">
        <v>9377</v>
      </c>
      <c r="F34" s="33"/>
      <c r="G34" s="32">
        <v>3916</v>
      </c>
      <c r="H34" s="34"/>
      <c r="K34" s="502"/>
      <c r="L34" s="502"/>
    </row>
    <row r="35" spans="1:13" ht="18.75" customHeight="1" thickBot="1">
      <c r="A35" s="37" t="s">
        <v>27</v>
      </c>
      <c r="B35" s="38" t="s">
        <v>89</v>
      </c>
      <c r="C35" s="39">
        <v>6.55</v>
      </c>
      <c r="D35" s="48"/>
      <c r="E35" s="41">
        <v>18677</v>
      </c>
      <c r="F35" s="42"/>
      <c r="G35" s="41">
        <v>7234</v>
      </c>
      <c r="H35" s="43"/>
      <c r="K35" s="502"/>
      <c r="L35" s="502"/>
    </row>
    <row r="36" spans="1:13" ht="18.75" customHeight="1">
      <c r="A36" s="21" t="s">
        <v>28</v>
      </c>
      <c r="B36" s="44" t="s">
        <v>90</v>
      </c>
      <c r="C36" s="23">
        <v>92.86</v>
      </c>
      <c r="D36" s="24"/>
      <c r="E36" s="25">
        <v>10978</v>
      </c>
      <c r="F36" s="26"/>
      <c r="G36" s="25">
        <v>6339</v>
      </c>
      <c r="H36" s="45"/>
      <c r="K36" s="502"/>
      <c r="L36" s="502"/>
    </row>
    <row r="37" spans="1:13" ht="18.75" customHeight="1">
      <c r="A37" s="28" t="s">
        <v>29</v>
      </c>
      <c r="B37" s="29" t="s">
        <v>91</v>
      </c>
      <c r="C37" s="30">
        <v>7.05</v>
      </c>
      <c r="D37" s="46"/>
      <c r="E37" s="32">
        <v>6511</v>
      </c>
      <c r="F37" s="33"/>
      <c r="G37" s="32">
        <v>2946</v>
      </c>
      <c r="H37" s="34"/>
      <c r="K37" s="502"/>
      <c r="L37" s="502"/>
    </row>
    <row r="38" spans="1:13" ht="18.75" customHeight="1">
      <c r="A38" s="28" t="s">
        <v>30</v>
      </c>
      <c r="B38" s="29">
        <v>14384</v>
      </c>
      <c r="C38" s="35">
        <v>40.97</v>
      </c>
      <c r="E38" s="36">
        <v>22855</v>
      </c>
      <c r="F38" s="5"/>
      <c r="G38" s="36">
        <v>10780</v>
      </c>
      <c r="H38" s="34"/>
      <c r="K38" s="502"/>
      <c r="L38" s="502"/>
    </row>
    <row r="39" spans="1:13" ht="18.75" customHeight="1">
      <c r="A39" s="28" t="s">
        <v>31</v>
      </c>
      <c r="B39" s="29" t="s">
        <v>92</v>
      </c>
      <c r="C39" s="30">
        <v>34.28</v>
      </c>
      <c r="D39" s="46"/>
      <c r="E39" s="32">
        <v>39412</v>
      </c>
      <c r="F39" s="33"/>
      <c r="G39" s="32">
        <v>17431</v>
      </c>
      <c r="H39" s="34"/>
      <c r="J39" s="502"/>
      <c r="K39" s="502"/>
      <c r="L39" s="502"/>
      <c r="M39" s="502"/>
    </row>
    <row r="40" spans="1:13" ht="18.75" customHeight="1" thickBot="1">
      <c r="A40" s="37" t="s">
        <v>32</v>
      </c>
      <c r="B40" s="38">
        <v>14402</v>
      </c>
      <c r="C40" s="39">
        <v>71.239999999999995</v>
      </c>
      <c r="D40" s="48"/>
      <c r="E40" s="41">
        <v>2981</v>
      </c>
      <c r="F40" s="42"/>
      <c r="G40" s="41">
        <v>1134</v>
      </c>
      <c r="H40" s="43"/>
      <c r="J40" s="502"/>
      <c r="K40" s="502"/>
      <c r="L40" s="502"/>
      <c r="M40" s="502"/>
    </row>
    <row r="41" spans="1:13" ht="18.75" customHeight="1" thickBot="1">
      <c r="A41" s="54" t="s">
        <v>93</v>
      </c>
      <c r="B41" s="55" t="s">
        <v>47</v>
      </c>
      <c r="C41" s="56">
        <v>606.30999999999995</v>
      </c>
      <c r="D41" s="57"/>
      <c r="E41" s="58">
        <f>SUM(E27:E40)</f>
        <v>286120</v>
      </c>
      <c r="F41" s="64"/>
      <c r="G41" s="65">
        <f>SUM(G27:G40)</f>
        <v>122811</v>
      </c>
      <c r="H41" s="60"/>
      <c r="J41" s="508"/>
      <c r="K41" s="508"/>
      <c r="L41" s="508"/>
      <c r="M41" s="503"/>
    </row>
    <row r="42" spans="1:13" ht="18.75" customHeight="1" thickBot="1">
      <c r="A42" s="17" t="s">
        <v>94</v>
      </c>
      <c r="B42" s="66" t="s">
        <v>47</v>
      </c>
      <c r="C42" s="56">
        <v>2416.3200000000002</v>
      </c>
      <c r="D42" s="57"/>
      <c r="E42" s="58">
        <f>SUM(E26,E41)</f>
        <v>9235794</v>
      </c>
      <c r="F42" s="64">
        <f>F26+F41</f>
        <v>3000</v>
      </c>
      <c r="G42" s="65">
        <f>SUM(G41,G26)</f>
        <v>4308715</v>
      </c>
      <c r="H42" s="60"/>
      <c r="J42" s="502"/>
      <c r="K42" s="504"/>
      <c r="L42" s="508"/>
      <c r="M42" s="508"/>
    </row>
    <row r="43" spans="1:13" ht="15.95" customHeight="1">
      <c r="A43" s="529" t="str">
        <f>"（注）１.人口には、逗子市の米軍住宅地の収集人口（"&amp;K43&amp;","&amp;M43&amp;"人）を含む。"</f>
        <v>（注）１.人口には、逗子市の米軍住宅地の収集人口（,人）を含む。</v>
      </c>
      <c r="B43" s="530"/>
      <c r="C43" s="530"/>
      <c r="D43" s="530"/>
      <c r="E43" s="530"/>
      <c r="F43" s="530"/>
      <c r="G43" s="530"/>
      <c r="H43" s="530"/>
      <c r="J43" s="502"/>
      <c r="K43" s="505"/>
      <c r="L43" s="502"/>
      <c r="M43" s="505"/>
    </row>
    <row r="44" spans="1:13" ht="15.95" customHeight="1">
      <c r="A44" s="506" t="str">
        <f>"      ２.人口及び世帯数は、神奈川県人口統計調査結果（国勢調査結果に基づく推計値）による。"</f>
        <v xml:space="preserve">      ２.人口及び世帯数は、神奈川県人口統計調査結果（国勢調査結果に基づく推計値）による。</v>
      </c>
      <c r="B44" s="507"/>
      <c r="C44" s="507"/>
      <c r="D44" s="507"/>
      <c r="E44" s="507"/>
      <c r="F44" s="507"/>
      <c r="G44" s="507"/>
      <c r="H44" s="507"/>
      <c r="J44" s="508"/>
      <c r="K44" s="508"/>
      <c r="L44" s="502"/>
      <c r="M44" s="67"/>
    </row>
    <row r="45" spans="1:13" ht="15.95" customHeight="1">
      <c r="A45" s="509" t="str">
        <f>"      ３.面積は、国土地理院の「令和"&amp;M3&amp;"年度全国都道府県市区町村別面積調」による。なお、平塚市、茅ヶ崎市及び大磯町の間には"</f>
        <v xml:space="preserve">      ３.面積は、国土地理院の「令和年度全国都道府県市区町村別面積調」による。なお、平塚市、茅ヶ崎市及び大磯町の間には</v>
      </c>
      <c r="B45" s="510"/>
      <c r="C45" s="510"/>
      <c r="D45" s="510"/>
      <c r="E45" s="510"/>
      <c r="F45" s="510"/>
      <c r="G45" s="510"/>
      <c r="H45" s="510"/>
      <c r="J45" s="502"/>
      <c r="K45" s="502"/>
      <c r="L45" s="502"/>
      <c r="M45" s="67"/>
    </row>
    <row r="46" spans="1:13" ht="15.95" customHeight="1">
      <c r="A46" s="509" t="s">
        <v>95</v>
      </c>
      <c r="B46" s="510"/>
      <c r="C46" s="510"/>
      <c r="D46" s="510"/>
      <c r="E46" s="510"/>
      <c r="F46" s="510"/>
      <c r="G46" s="510"/>
      <c r="H46" s="510"/>
      <c r="J46" s="502"/>
      <c r="K46" s="502"/>
      <c r="L46" s="502"/>
      <c r="M46" s="502"/>
    </row>
    <row r="47" spans="1:13" ht="15.95" customHeight="1">
      <c r="B47" s="69"/>
      <c r="J47" s="502"/>
      <c r="K47" s="502"/>
      <c r="L47" s="502"/>
      <c r="M47" s="502"/>
    </row>
    <row r="48" spans="1:13" ht="15.95" customHeight="1">
      <c r="B48" s="69"/>
    </row>
    <row r="49" spans="1:6" ht="15.95" customHeight="1">
      <c r="B49" s="69"/>
    </row>
    <row r="50" spans="1:6" s="8" customFormat="1" ht="15.95" customHeight="1">
      <c r="A50" s="68"/>
      <c r="B50" s="69"/>
      <c r="D50" s="502"/>
      <c r="E50" s="6"/>
      <c r="F50" s="9"/>
    </row>
    <row r="51" spans="1:6" s="8" customFormat="1" ht="15.95" customHeight="1">
      <c r="A51" s="68"/>
      <c r="B51" s="70"/>
      <c r="D51" s="502"/>
      <c r="E51" s="6"/>
      <c r="F51" s="9"/>
    </row>
    <row r="71" spans="1:6" s="2" customFormat="1" ht="15.95" customHeight="1">
      <c r="A71" s="71"/>
      <c r="C71" s="8"/>
      <c r="D71" s="502"/>
      <c r="E71" s="6"/>
      <c r="F71" s="9"/>
    </row>
  </sheetData>
  <mergeCells count="10">
    <mergeCell ref="A44:H44"/>
    <mergeCell ref="J44:K44"/>
    <mergeCell ref="A45:H45"/>
    <mergeCell ref="A46:H46"/>
    <mergeCell ref="C4:D6"/>
    <mergeCell ref="E4:F6"/>
    <mergeCell ref="G4:H6"/>
    <mergeCell ref="J41:L41"/>
    <mergeCell ref="L42:M42"/>
    <mergeCell ref="A43:H43"/>
  </mergeCells>
  <phoneticPr fontId="3"/>
  <pageMargins left="0.59055118110236227" right="0.59055118110236227" top="0.74803149606299213" bottom="0.47244094488188981" header="0.51181102362204722" footer="0.27559055118110237"/>
  <pageSetup paperSize="9" scale="92" orientation="portrait" r:id="rId1"/>
  <headerFooter alignWithMargins="0"/>
  <ignoredErrors>
    <ignoredError sqref="B7:B32 B33:B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view="pageBreakPreview" topLeftCell="A13" zoomScale="84" zoomScaleNormal="100" zoomScaleSheetLayoutView="84" workbookViewId="0">
      <selection activeCell="A63" sqref="A63:H66"/>
    </sheetView>
  </sheetViews>
  <sheetFormatPr defaultColWidth="9" defaultRowHeight="14.25" customHeight="1"/>
  <cols>
    <col min="1" max="1" width="1.75" style="68" customWidth="1"/>
    <col min="2" max="2" width="19.5" style="68" customWidth="1"/>
    <col min="3" max="3" width="1.75" style="68" customWidth="1"/>
    <col min="4" max="4" width="9.125" style="3" customWidth="1"/>
    <col min="5" max="7" width="9.125" style="78" customWidth="1"/>
    <col min="8" max="8" width="34.375" style="78" customWidth="1"/>
    <col min="9" max="16384" width="9" style="78"/>
  </cols>
  <sheetData>
    <row r="1" spans="1:15" s="73" customFormat="1" ht="16.5" customHeight="1">
      <c r="A1" s="72"/>
      <c r="D1" s="74"/>
      <c r="I1" s="6"/>
    </row>
    <row r="2" spans="1:15" ht="15" customHeight="1" thickBot="1">
      <c r="A2" s="75" t="s">
        <v>96</v>
      </c>
      <c r="B2" s="76"/>
      <c r="C2" s="76"/>
      <c r="D2" s="74"/>
      <c r="E2" s="77"/>
      <c r="F2" s="77"/>
      <c r="G2" s="73"/>
      <c r="H2" s="10" t="s">
        <v>302</v>
      </c>
    </row>
    <row r="3" spans="1:15" s="2" customFormat="1" ht="12.75" customHeight="1">
      <c r="A3" s="567"/>
      <c r="B3" s="570" t="s">
        <v>97</v>
      </c>
      <c r="C3" s="79"/>
      <c r="D3" s="80"/>
      <c r="E3" s="573" t="s">
        <v>98</v>
      </c>
      <c r="F3" s="574"/>
      <c r="G3" s="79"/>
      <c r="H3" s="576" t="s">
        <v>99</v>
      </c>
    </row>
    <row r="4" spans="1:15" s="2" customFormat="1" ht="12.75" customHeight="1">
      <c r="A4" s="568"/>
      <c r="B4" s="571"/>
      <c r="C4" s="81"/>
      <c r="D4" s="82"/>
      <c r="E4" s="575"/>
      <c r="F4" s="575"/>
      <c r="G4" s="83"/>
      <c r="H4" s="577"/>
    </row>
    <row r="5" spans="1:15" s="2" customFormat="1" ht="19.5" customHeight="1">
      <c r="A5" s="568"/>
      <c r="B5" s="571"/>
      <c r="C5" s="84"/>
      <c r="D5" s="85" t="s">
        <v>100</v>
      </c>
      <c r="E5" s="86" t="s">
        <v>101</v>
      </c>
      <c r="F5" s="87" t="s">
        <v>102</v>
      </c>
      <c r="G5" s="87" t="s">
        <v>103</v>
      </c>
      <c r="H5" s="577"/>
      <c r="J5" s="88"/>
      <c r="K5" s="88"/>
      <c r="L5" s="88"/>
      <c r="M5" s="88"/>
      <c r="N5" s="88"/>
      <c r="O5" s="88"/>
    </row>
    <row r="6" spans="1:15" s="2" customFormat="1" ht="19.5" customHeight="1" thickBot="1">
      <c r="A6" s="569"/>
      <c r="B6" s="572"/>
      <c r="C6" s="89"/>
      <c r="D6" s="90" t="s">
        <v>104</v>
      </c>
      <c r="E6" s="91" t="s">
        <v>105</v>
      </c>
      <c r="F6" s="92" t="s">
        <v>106</v>
      </c>
      <c r="G6" s="92" t="s">
        <v>107</v>
      </c>
      <c r="H6" s="578"/>
      <c r="J6" s="88"/>
      <c r="K6" s="88"/>
      <c r="L6" s="88"/>
      <c r="M6" s="88"/>
      <c r="N6" s="88"/>
      <c r="O6" s="88"/>
    </row>
    <row r="7" spans="1:15" ht="12.75" customHeight="1">
      <c r="A7" s="93"/>
      <c r="B7" s="102" t="s">
        <v>108</v>
      </c>
      <c r="C7" s="94"/>
      <c r="D7" s="549" t="s">
        <v>109</v>
      </c>
      <c r="E7" s="550">
        <v>103.76</v>
      </c>
      <c r="F7" s="551">
        <v>161652</v>
      </c>
      <c r="G7" s="552">
        <v>72002</v>
      </c>
      <c r="H7" s="95" t="s">
        <v>110</v>
      </c>
      <c r="K7" s="4"/>
      <c r="L7" s="4"/>
      <c r="M7" s="4"/>
      <c r="N7" s="4"/>
      <c r="O7" s="4"/>
    </row>
    <row r="8" spans="1:15" ht="12.75" customHeight="1">
      <c r="A8" s="96"/>
      <c r="B8" s="544" t="s">
        <v>111</v>
      </c>
      <c r="C8" s="97"/>
      <c r="D8" s="556"/>
      <c r="E8" s="557"/>
      <c r="F8" s="542"/>
      <c r="G8" s="543"/>
      <c r="H8" s="98" t="s">
        <v>112</v>
      </c>
      <c r="K8" s="4"/>
      <c r="L8" s="4"/>
      <c r="M8" s="4"/>
      <c r="N8" s="4"/>
      <c r="O8" s="4"/>
    </row>
    <row r="9" spans="1:15" ht="12.75" customHeight="1">
      <c r="A9" s="96"/>
      <c r="B9" s="544"/>
      <c r="C9" s="97"/>
      <c r="D9" s="531" t="s">
        <v>14</v>
      </c>
      <c r="E9" s="533">
        <v>55.56</v>
      </c>
      <c r="F9" s="535">
        <v>101360</v>
      </c>
      <c r="G9" s="537">
        <v>46366</v>
      </c>
      <c r="H9" s="98" t="s">
        <v>113</v>
      </c>
      <c r="K9" s="4"/>
      <c r="L9" s="4"/>
      <c r="M9" s="4"/>
      <c r="N9" s="4"/>
      <c r="O9" s="4"/>
    </row>
    <row r="10" spans="1:15" ht="12.75" customHeight="1">
      <c r="A10" s="96"/>
      <c r="B10" s="99" t="s">
        <v>114</v>
      </c>
      <c r="C10" s="97"/>
      <c r="D10" s="540"/>
      <c r="E10" s="553"/>
      <c r="F10" s="542"/>
      <c r="G10" s="543"/>
      <c r="H10" s="98"/>
      <c r="K10" s="4"/>
      <c r="L10" s="4"/>
      <c r="M10" s="4"/>
      <c r="N10" s="4"/>
      <c r="O10" s="4"/>
    </row>
    <row r="11" spans="1:15" ht="12.75" customHeight="1">
      <c r="A11" s="96"/>
      <c r="B11" s="99" t="s">
        <v>115</v>
      </c>
      <c r="C11" s="97"/>
      <c r="D11" s="531" t="s">
        <v>49</v>
      </c>
      <c r="E11" s="563">
        <f>SUM(E7:E10)</f>
        <v>159.32</v>
      </c>
      <c r="F11" s="535">
        <f>SUM(F7:F10)</f>
        <v>263012</v>
      </c>
      <c r="G11" s="565">
        <f>SUM(G7:G10)</f>
        <v>118368</v>
      </c>
      <c r="H11" s="98" t="s">
        <v>116</v>
      </c>
      <c r="K11" s="4"/>
      <c r="L11" s="4"/>
      <c r="M11" s="4"/>
      <c r="N11" s="4"/>
      <c r="O11" s="4"/>
    </row>
    <row r="12" spans="1:15" ht="12.75" customHeight="1" thickBot="1">
      <c r="A12" s="100"/>
      <c r="B12" s="97" t="s">
        <v>117</v>
      </c>
      <c r="C12" s="97"/>
      <c r="D12" s="556"/>
      <c r="E12" s="564"/>
      <c r="F12" s="547"/>
      <c r="G12" s="566"/>
      <c r="H12" s="101" t="s">
        <v>118</v>
      </c>
      <c r="K12" s="4"/>
      <c r="L12" s="4"/>
      <c r="M12" s="4"/>
      <c r="N12" s="4"/>
      <c r="O12" s="4"/>
    </row>
    <row r="13" spans="1:15" ht="12.75" customHeight="1">
      <c r="A13" s="93"/>
      <c r="B13" s="562" t="s">
        <v>119</v>
      </c>
      <c r="C13" s="103"/>
      <c r="D13" s="549" t="s">
        <v>15</v>
      </c>
      <c r="E13" s="550">
        <v>26.59</v>
      </c>
      <c r="F13" s="551">
        <v>139387</v>
      </c>
      <c r="G13" s="552">
        <v>60879</v>
      </c>
      <c r="H13" s="95" t="s">
        <v>120</v>
      </c>
      <c r="K13" s="4"/>
      <c r="L13" s="4"/>
      <c r="M13" s="4"/>
      <c r="N13" s="4"/>
      <c r="O13" s="4"/>
    </row>
    <row r="14" spans="1:15" ht="12.75" customHeight="1">
      <c r="A14" s="96"/>
      <c r="B14" s="544"/>
      <c r="C14" s="104"/>
      <c r="D14" s="540"/>
      <c r="E14" s="557"/>
      <c r="F14" s="542"/>
      <c r="G14" s="543"/>
      <c r="H14" s="98" t="s">
        <v>121</v>
      </c>
      <c r="K14" s="4"/>
      <c r="L14" s="4"/>
      <c r="M14" s="4"/>
      <c r="N14" s="4"/>
      <c r="O14" s="4"/>
    </row>
    <row r="15" spans="1:15" ht="12.75" customHeight="1">
      <c r="A15" s="96"/>
      <c r="B15" s="544" t="s">
        <v>122</v>
      </c>
      <c r="C15" s="104"/>
      <c r="D15" s="531" t="s">
        <v>16</v>
      </c>
      <c r="E15" s="533">
        <v>17.57</v>
      </c>
      <c r="F15" s="535">
        <v>132182</v>
      </c>
      <c r="G15" s="537">
        <v>61382</v>
      </c>
      <c r="H15" s="98" t="s">
        <v>123</v>
      </c>
      <c r="K15" s="4"/>
      <c r="L15" s="4"/>
      <c r="M15" s="4"/>
      <c r="N15" s="4"/>
      <c r="O15" s="4"/>
    </row>
    <row r="16" spans="1:15" ht="12.75" customHeight="1">
      <c r="A16" s="96"/>
      <c r="B16" s="544"/>
      <c r="C16" s="104"/>
      <c r="D16" s="540"/>
      <c r="E16" s="553"/>
      <c r="F16" s="542"/>
      <c r="G16" s="543"/>
      <c r="H16" s="98" t="s">
        <v>124</v>
      </c>
      <c r="K16" s="4"/>
      <c r="L16" s="4"/>
      <c r="M16" s="4"/>
      <c r="N16" s="4"/>
      <c r="O16" s="4"/>
    </row>
    <row r="17" spans="1:15" ht="12.75" customHeight="1">
      <c r="A17" s="96"/>
      <c r="B17" s="544" t="s">
        <v>125</v>
      </c>
      <c r="C17" s="104"/>
      <c r="D17" s="531" t="s">
        <v>50</v>
      </c>
      <c r="E17" s="533">
        <v>22.14</v>
      </c>
      <c r="F17" s="535">
        <v>83333</v>
      </c>
      <c r="G17" s="537">
        <v>35305</v>
      </c>
      <c r="H17" s="98" t="s">
        <v>126</v>
      </c>
      <c r="K17" s="4"/>
      <c r="L17" s="4"/>
      <c r="M17" s="4"/>
      <c r="N17" s="4"/>
      <c r="O17" s="4"/>
    </row>
    <row r="18" spans="1:15" ht="12.75" customHeight="1">
      <c r="A18" s="96"/>
      <c r="B18" s="544"/>
      <c r="C18" s="104"/>
      <c r="D18" s="540"/>
      <c r="E18" s="553"/>
      <c r="F18" s="542"/>
      <c r="G18" s="543"/>
      <c r="H18" s="98" t="s">
        <v>127</v>
      </c>
      <c r="K18" s="4"/>
      <c r="L18" s="4"/>
      <c r="M18" s="4"/>
      <c r="N18" s="4"/>
      <c r="O18" s="4"/>
    </row>
    <row r="19" spans="1:15" ht="12.75" customHeight="1">
      <c r="A19" s="96"/>
      <c r="B19" s="97" t="s">
        <v>128</v>
      </c>
      <c r="C19" s="104"/>
      <c r="D19" s="531" t="s">
        <v>49</v>
      </c>
      <c r="E19" s="533">
        <f>SUM(E13:E18)</f>
        <v>66.3</v>
      </c>
      <c r="F19" s="535">
        <f>SUM(F13:F18)</f>
        <v>354902</v>
      </c>
      <c r="G19" s="537">
        <f>SUM(G13:G18)</f>
        <v>157566</v>
      </c>
      <c r="H19" s="98"/>
      <c r="K19" s="4"/>
      <c r="L19" s="4"/>
      <c r="M19" s="4"/>
      <c r="N19" s="4"/>
      <c r="O19" s="4"/>
    </row>
    <row r="20" spans="1:15" ht="12.75" customHeight="1" thickBot="1">
      <c r="A20" s="100"/>
      <c r="B20" s="105"/>
      <c r="C20" s="106"/>
      <c r="D20" s="532"/>
      <c r="E20" s="546"/>
      <c r="F20" s="547"/>
      <c r="G20" s="548"/>
      <c r="H20" s="101"/>
      <c r="K20" s="4"/>
      <c r="L20" s="4"/>
      <c r="M20" s="4"/>
      <c r="N20" s="4"/>
      <c r="O20" s="4"/>
    </row>
    <row r="21" spans="1:15" ht="12.75" customHeight="1">
      <c r="A21" s="96"/>
      <c r="B21" s="99"/>
      <c r="C21" s="97"/>
      <c r="D21" s="556" t="s">
        <v>129</v>
      </c>
      <c r="E21" s="560">
        <v>77.12</v>
      </c>
      <c r="F21" s="551">
        <v>40190</v>
      </c>
      <c r="G21" s="552">
        <v>16550</v>
      </c>
      <c r="H21" s="98" t="s">
        <v>130</v>
      </c>
      <c r="K21" s="4"/>
      <c r="L21" s="4"/>
      <c r="M21" s="4"/>
      <c r="N21" s="4"/>
      <c r="O21" s="4"/>
    </row>
    <row r="22" spans="1:15" ht="12.75" customHeight="1">
      <c r="A22" s="96"/>
      <c r="B22" s="99"/>
      <c r="C22" s="97"/>
      <c r="D22" s="540"/>
      <c r="E22" s="553"/>
      <c r="F22" s="542"/>
      <c r="G22" s="543"/>
      <c r="H22" s="98" t="s">
        <v>124</v>
      </c>
      <c r="K22" s="4"/>
      <c r="L22" s="4"/>
      <c r="M22" s="4"/>
      <c r="N22" s="4"/>
      <c r="O22" s="4"/>
    </row>
    <row r="23" spans="1:15" ht="12.75" customHeight="1">
      <c r="A23" s="96"/>
      <c r="B23" s="99"/>
      <c r="C23" s="97"/>
      <c r="D23" s="531" t="s">
        <v>23</v>
      </c>
      <c r="E23" s="533">
        <v>19.989999999999998</v>
      </c>
      <c r="F23" s="535">
        <v>9098</v>
      </c>
      <c r="G23" s="537">
        <v>3458</v>
      </c>
      <c r="H23" s="98" t="s">
        <v>131</v>
      </c>
      <c r="K23" s="4"/>
      <c r="L23" s="4"/>
      <c r="M23" s="4"/>
      <c r="N23" s="4"/>
      <c r="O23" s="4"/>
    </row>
    <row r="24" spans="1:15" ht="12.75" customHeight="1">
      <c r="A24" s="96"/>
      <c r="B24" s="109" t="s">
        <v>132</v>
      </c>
      <c r="C24" s="97"/>
      <c r="D24" s="540"/>
      <c r="E24" s="553"/>
      <c r="F24" s="542"/>
      <c r="G24" s="543"/>
      <c r="H24" s="98"/>
      <c r="K24" s="4"/>
      <c r="L24" s="4"/>
      <c r="M24" s="4"/>
      <c r="N24" s="4"/>
      <c r="O24" s="4"/>
    </row>
    <row r="25" spans="1:15" ht="12.75" customHeight="1">
      <c r="A25" s="96"/>
      <c r="B25" s="99"/>
      <c r="C25" s="97"/>
      <c r="D25" s="531" t="s">
        <v>24</v>
      </c>
      <c r="E25" s="533">
        <v>14.38</v>
      </c>
      <c r="F25" s="535">
        <v>17219</v>
      </c>
      <c r="G25" s="537">
        <v>6961</v>
      </c>
      <c r="H25" s="98"/>
      <c r="K25" s="4"/>
      <c r="L25" s="4"/>
      <c r="M25" s="4"/>
      <c r="N25" s="4"/>
      <c r="O25" s="4"/>
    </row>
    <row r="26" spans="1:15" ht="12.75" customHeight="1">
      <c r="A26" s="96"/>
      <c r="B26" s="99" t="s">
        <v>133</v>
      </c>
      <c r="C26" s="97"/>
      <c r="D26" s="540"/>
      <c r="E26" s="555"/>
      <c r="F26" s="542"/>
      <c r="G26" s="561"/>
      <c r="H26" s="98"/>
      <c r="K26" s="4"/>
      <c r="L26" s="4"/>
      <c r="M26" s="4"/>
      <c r="N26" s="4"/>
      <c r="O26" s="4"/>
    </row>
    <row r="27" spans="1:15" ht="12.75" customHeight="1">
      <c r="A27" s="96"/>
      <c r="B27" s="99"/>
      <c r="C27" s="97"/>
      <c r="D27" s="531" t="s">
        <v>25</v>
      </c>
      <c r="E27" s="533">
        <v>37.75</v>
      </c>
      <c r="F27" s="535">
        <v>10477</v>
      </c>
      <c r="G27" s="537">
        <v>4516</v>
      </c>
      <c r="H27" s="98"/>
      <c r="K27" s="4"/>
      <c r="L27" s="4"/>
      <c r="M27" s="4"/>
      <c r="N27" s="4"/>
      <c r="O27" s="4"/>
    </row>
    <row r="28" spans="1:15" ht="12.75" customHeight="1">
      <c r="A28" s="96"/>
      <c r="B28" s="544" t="s">
        <v>134</v>
      </c>
      <c r="C28" s="97"/>
      <c r="D28" s="540"/>
      <c r="E28" s="553"/>
      <c r="F28" s="542"/>
      <c r="G28" s="543"/>
      <c r="H28" s="98"/>
      <c r="K28" s="4"/>
      <c r="L28" s="4"/>
      <c r="M28" s="4"/>
      <c r="N28" s="4"/>
      <c r="O28" s="4"/>
    </row>
    <row r="29" spans="1:15" ht="12.75" customHeight="1">
      <c r="A29" s="96"/>
      <c r="B29" s="544"/>
      <c r="C29" s="97"/>
      <c r="D29" s="531" t="s">
        <v>26</v>
      </c>
      <c r="E29" s="533">
        <v>224.61</v>
      </c>
      <c r="F29" s="535">
        <v>9377</v>
      </c>
      <c r="G29" s="537">
        <v>3916</v>
      </c>
      <c r="H29" s="98"/>
      <c r="K29" s="4"/>
      <c r="L29" s="4"/>
      <c r="M29" s="4"/>
      <c r="N29" s="4"/>
      <c r="O29" s="4"/>
    </row>
    <row r="30" spans="1:15" ht="12.75" customHeight="1">
      <c r="A30" s="96"/>
      <c r="B30" s="99"/>
      <c r="C30" s="97"/>
      <c r="D30" s="540"/>
      <c r="E30" s="553"/>
      <c r="F30" s="542"/>
      <c r="G30" s="543"/>
      <c r="H30" s="98"/>
      <c r="K30" s="4"/>
      <c r="L30" s="4"/>
      <c r="M30" s="4"/>
      <c r="N30" s="4"/>
      <c r="O30" s="4"/>
    </row>
    <row r="31" spans="1:15" ht="12.75" customHeight="1">
      <c r="A31" s="96"/>
      <c r="B31" s="97" t="s">
        <v>135</v>
      </c>
      <c r="C31" s="97"/>
      <c r="D31" s="531" t="s">
        <v>27</v>
      </c>
      <c r="E31" s="533">
        <v>6.55</v>
      </c>
      <c r="F31" s="535">
        <v>18677</v>
      </c>
      <c r="G31" s="537">
        <v>7234</v>
      </c>
      <c r="H31" s="98"/>
      <c r="K31" s="4"/>
      <c r="L31" s="4"/>
      <c r="M31" s="4"/>
      <c r="N31" s="4"/>
      <c r="O31" s="4"/>
    </row>
    <row r="32" spans="1:15" ht="12.75" customHeight="1">
      <c r="A32" s="96"/>
      <c r="B32" s="99"/>
      <c r="C32" s="97"/>
      <c r="D32" s="540"/>
      <c r="E32" s="553"/>
      <c r="F32" s="542"/>
      <c r="G32" s="543"/>
      <c r="H32" s="98"/>
      <c r="K32" s="4"/>
      <c r="L32" s="4"/>
      <c r="M32" s="4"/>
      <c r="N32" s="4"/>
      <c r="O32" s="4"/>
    </row>
    <row r="33" spans="1:16" ht="12.75" customHeight="1">
      <c r="A33" s="96"/>
      <c r="B33" s="99"/>
      <c r="C33" s="97"/>
      <c r="D33" s="531" t="s">
        <v>49</v>
      </c>
      <c r="E33" s="533">
        <f>SUM(E21:E32)</f>
        <v>380.40000000000003</v>
      </c>
      <c r="F33" s="535">
        <f>SUM(F21:F32)</f>
        <v>105038</v>
      </c>
      <c r="G33" s="537">
        <f>SUM(G21:G32)</f>
        <v>42635</v>
      </c>
      <c r="H33" s="98"/>
      <c r="K33" s="4"/>
      <c r="L33" s="4"/>
      <c r="M33" s="4"/>
      <c r="N33" s="4"/>
      <c r="O33" s="4"/>
    </row>
    <row r="34" spans="1:16" ht="12.75" customHeight="1" thickBot="1">
      <c r="A34" s="100"/>
      <c r="B34" s="107"/>
      <c r="C34" s="105"/>
      <c r="D34" s="532"/>
      <c r="E34" s="546"/>
      <c r="F34" s="547"/>
      <c r="G34" s="548"/>
      <c r="H34" s="101"/>
      <c r="K34" s="4"/>
      <c r="L34" s="4"/>
      <c r="M34" s="4"/>
      <c r="N34" s="4"/>
      <c r="O34" s="4"/>
    </row>
    <row r="35" spans="1:16" ht="12.75" customHeight="1">
      <c r="A35" s="93"/>
      <c r="B35" s="108" t="s">
        <v>136</v>
      </c>
      <c r="C35" s="97"/>
      <c r="D35" s="556" t="s">
        <v>29</v>
      </c>
      <c r="E35" s="560">
        <v>7.05</v>
      </c>
      <c r="F35" s="551">
        <v>6511</v>
      </c>
      <c r="G35" s="552">
        <v>2946</v>
      </c>
      <c r="H35" s="98" t="s">
        <v>137</v>
      </c>
      <c r="K35" s="4"/>
      <c r="L35" s="4"/>
      <c r="M35" s="4"/>
      <c r="N35" s="4"/>
      <c r="O35" s="4"/>
    </row>
    <row r="36" spans="1:16" ht="12.75" customHeight="1">
      <c r="A36" s="96"/>
      <c r="B36" s="108" t="s">
        <v>138</v>
      </c>
      <c r="C36" s="97"/>
      <c r="D36" s="540"/>
      <c r="E36" s="553"/>
      <c r="F36" s="542"/>
      <c r="G36" s="543"/>
      <c r="H36" s="98" t="s">
        <v>139</v>
      </c>
      <c r="K36" s="4"/>
      <c r="L36" s="4"/>
      <c r="M36" s="4"/>
      <c r="N36" s="4"/>
      <c r="O36" s="4"/>
    </row>
    <row r="37" spans="1:16" ht="12.75" customHeight="1">
      <c r="A37" s="96"/>
      <c r="B37" s="77" t="s">
        <v>140</v>
      </c>
      <c r="C37" s="97"/>
      <c r="D37" s="531" t="s">
        <v>30</v>
      </c>
      <c r="E37" s="533">
        <v>40.97</v>
      </c>
      <c r="F37" s="535">
        <v>22855</v>
      </c>
      <c r="G37" s="537">
        <v>10780</v>
      </c>
      <c r="H37" s="98"/>
      <c r="K37" s="4"/>
      <c r="L37" s="4"/>
      <c r="M37" s="4"/>
      <c r="N37" s="4"/>
      <c r="O37" s="4"/>
    </row>
    <row r="38" spans="1:16" ht="12.75" customHeight="1">
      <c r="A38" s="96"/>
      <c r="B38" s="544" t="s">
        <v>141</v>
      </c>
      <c r="C38" s="97"/>
      <c r="D38" s="540"/>
      <c r="E38" s="553"/>
      <c r="F38" s="542"/>
      <c r="G38" s="543"/>
      <c r="H38" s="98"/>
      <c r="K38" s="4"/>
      <c r="L38" s="4"/>
      <c r="M38" s="4"/>
      <c r="N38" s="4"/>
      <c r="O38" s="4"/>
    </row>
    <row r="39" spans="1:16" ht="12.75" customHeight="1">
      <c r="A39" s="96"/>
      <c r="B39" s="544"/>
      <c r="C39" s="97"/>
      <c r="D39" s="531" t="s">
        <v>49</v>
      </c>
      <c r="E39" s="533">
        <f>SUM(E35:E38)</f>
        <v>48.019999999999996</v>
      </c>
      <c r="F39" s="535">
        <f>SUM(F35:F38)</f>
        <v>29366</v>
      </c>
      <c r="G39" s="537">
        <f>SUM(G35:G38)</f>
        <v>13726</v>
      </c>
      <c r="H39" s="98"/>
      <c r="K39" s="4"/>
      <c r="L39" s="4"/>
      <c r="M39" s="4"/>
      <c r="N39" s="4"/>
      <c r="O39" s="4"/>
    </row>
    <row r="40" spans="1:16" ht="12.75" customHeight="1" thickBot="1">
      <c r="A40" s="100"/>
      <c r="B40" s="97" t="s">
        <v>142</v>
      </c>
      <c r="C40" s="97"/>
      <c r="D40" s="556"/>
      <c r="E40" s="557"/>
      <c r="F40" s="558"/>
      <c r="G40" s="559"/>
      <c r="H40" s="101"/>
      <c r="K40" s="4"/>
      <c r="L40" s="4"/>
      <c r="M40" s="4"/>
      <c r="N40" s="4"/>
      <c r="O40" s="4"/>
    </row>
    <row r="41" spans="1:16" ht="12.75" customHeight="1">
      <c r="A41" s="93"/>
      <c r="B41" s="102"/>
      <c r="C41" s="94"/>
      <c r="D41" s="549" t="s">
        <v>23</v>
      </c>
      <c r="E41" s="554">
        <f>E23</f>
        <v>19.989999999999998</v>
      </c>
      <c r="F41" s="551">
        <f>F23</f>
        <v>9098</v>
      </c>
      <c r="G41" s="552">
        <f>G23</f>
        <v>3458</v>
      </c>
      <c r="H41" s="95" t="s">
        <v>137</v>
      </c>
      <c r="K41" s="4"/>
      <c r="L41" s="4"/>
      <c r="M41" s="4"/>
      <c r="N41" s="4"/>
      <c r="O41" s="4"/>
    </row>
    <row r="42" spans="1:16" ht="12.75" customHeight="1">
      <c r="A42" s="96"/>
      <c r="B42" s="539" t="s">
        <v>143</v>
      </c>
      <c r="C42" s="97"/>
      <c r="D42" s="540"/>
      <c r="E42" s="555"/>
      <c r="F42" s="542"/>
      <c r="G42" s="543"/>
      <c r="H42" s="98" t="s">
        <v>121</v>
      </c>
      <c r="K42" s="4"/>
      <c r="L42" s="4"/>
      <c r="M42" s="4"/>
      <c r="N42" s="4"/>
      <c r="O42" s="4"/>
    </row>
    <row r="43" spans="1:16" ht="12.75" customHeight="1">
      <c r="A43" s="96"/>
      <c r="B43" s="539"/>
      <c r="C43" s="97"/>
      <c r="D43" s="531" t="s">
        <v>24</v>
      </c>
      <c r="E43" s="533">
        <f>E25</f>
        <v>14.38</v>
      </c>
      <c r="F43" s="535">
        <f>F25</f>
        <v>17219</v>
      </c>
      <c r="G43" s="537">
        <f>G25</f>
        <v>6961</v>
      </c>
      <c r="H43" s="98"/>
      <c r="K43" s="4"/>
      <c r="L43" s="4"/>
      <c r="M43" s="4"/>
      <c r="N43" s="4"/>
      <c r="O43" s="4"/>
    </row>
    <row r="44" spans="1:16" ht="12.75" customHeight="1">
      <c r="A44" s="96"/>
      <c r="B44" s="109" t="s">
        <v>144</v>
      </c>
      <c r="C44" s="97"/>
      <c r="D44" s="540"/>
      <c r="E44" s="553"/>
      <c r="F44" s="542"/>
      <c r="G44" s="543"/>
      <c r="H44" s="98"/>
      <c r="K44" s="4"/>
      <c r="L44" s="4"/>
      <c r="M44" s="4"/>
      <c r="N44" s="4"/>
      <c r="O44" s="4"/>
    </row>
    <row r="45" spans="1:16" ht="12.75" customHeight="1">
      <c r="A45" s="96"/>
      <c r="B45" s="544" t="s">
        <v>145</v>
      </c>
      <c r="C45" s="97"/>
      <c r="D45" s="531" t="s">
        <v>25</v>
      </c>
      <c r="E45" s="533">
        <f>E27</f>
        <v>37.75</v>
      </c>
      <c r="F45" s="535">
        <f>F27</f>
        <v>10477</v>
      </c>
      <c r="G45" s="537">
        <f>G27</f>
        <v>4516</v>
      </c>
      <c r="H45" s="98"/>
      <c r="K45" s="4"/>
      <c r="L45" s="4"/>
      <c r="M45" s="4"/>
      <c r="N45" s="4"/>
      <c r="O45" s="4"/>
      <c r="P45" s="78" t="s">
        <v>48</v>
      </c>
    </row>
    <row r="46" spans="1:16" ht="12.75" customHeight="1">
      <c r="A46" s="96"/>
      <c r="B46" s="545"/>
      <c r="C46" s="97"/>
      <c r="D46" s="540"/>
      <c r="E46" s="553"/>
      <c r="F46" s="542"/>
      <c r="G46" s="543"/>
      <c r="H46" s="98"/>
      <c r="K46" s="4"/>
      <c r="L46" s="4"/>
      <c r="M46" s="4"/>
      <c r="N46" s="4"/>
      <c r="O46" s="4"/>
    </row>
    <row r="47" spans="1:16" ht="12.75" customHeight="1">
      <c r="A47" s="96"/>
      <c r="B47" s="97" t="s">
        <v>146</v>
      </c>
      <c r="C47" s="97"/>
      <c r="D47" s="531" t="s">
        <v>49</v>
      </c>
      <c r="E47" s="533">
        <f>SUM(E41:E46)</f>
        <v>72.12</v>
      </c>
      <c r="F47" s="535">
        <f>SUM(F41:F46)</f>
        <v>36794</v>
      </c>
      <c r="G47" s="537">
        <f>SUM(G41:G46)</f>
        <v>14935</v>
      </c>
      <c r="H47" s="98"/>
      <c r="K47" s="4"/>
      <c r="L47" s="4"/>
      <c r="M47" s="4"/>
      <c r="N47" s="4"/>
      <c r="O47" s="4"/>
    </row>
    <row r="48" spans="1:16" ht="12.75" customHeight="1" thickBot="1">
      <c r="A48" s="100"/>
      <c r="B48" s="107"/>
      <c r="C48" s="105"/>
      <c r="D48" s="532"/>
      <c r="E48" s="546"/>
      <c r="F48" s="547"/>
      <c r="G48" s="548"/>
      <c r="H48" s="101"/>
      <c r="K48" s="4"/>
      <c r="L48" s="4"/>
      <c r="M48" s="4"/>
      <c r="N48" s="4"/>
      <c r="O48" s="4"/>
    </row>
    <row r="49" spans="1:15" ht="12.75" customHeight="1">
      <c r="A49" s="93"/>
      <c r="B49" s="102"/>
      <c r="C49" s="103"/>
      <c r="D49" s="549" t="s">
        <v>26</v>
      </c>
      <c r="E49" s="550">
        <f>E29</f>
        <v>224.61</v>
      </c>
      <c r="F49" s="551">
        <f>F29</f>
        <v>9377</v>
      </c>
      <c r="G49" s="552">
        <f>G29</f>
        <v>3916</v>
      </c>
      <c r="H49" s="95" t="s">
        <v>147</v>
      </c>
      <c r="K49" s="4"/>
      <c r="L49" s="4"/>
      <c r="M49" s="4"/>
      <c r="N49" s="4"/>
      <c r="O49" s="4"/>
    </row>
    <row r="50" spans="1:15" ht="12.75" customHeight="1">
      <c r="A50" s="96"/>
      <c r="B50" s="109" t="s">
        <v>148</v>
      </c>
      <c r="C50" s="104"/>
      <c r="D50" s="540"/>
      <c r="E50" s="553"/>
      <c r="F50" s="542"/>
      <c r="G50" s="543"/>
      <c r="H50" s="98"/>
      <c r="K50" s="4"/>
      <c r="L50" s="4"/>
      <c r="M50" s="4"/>
      <c r="N50" s="4"/>
      <c r="O50" s="4"/>
    </row>
    <row r="51" spans="1:15" ht="12.75" customHeight="1">
      <c r="A51" s="96"/>
      <c r="B51" s="99" t="s">
        <v>149</v>
      </c>
      <c r="C51" s="104"/>
      <c r="D51" s="531" t="s">
        <v>27</v>
      </c>
      <c r="E51" s="533">
        <f>E31</f>
        <v>6.55</v>
      </c>
      <c r="F51" s="535">
        <f>F31</f>
        <v>18677</v>
      </c>
      <c r="G51" s="537">
        <f>G31</f>
        <v>7234</v>
      </c>
      <c r="H51" s="98"/>
      <c r="K51" s="4"/>
      <c r="L51" s="4"/>
      <c r="M51" s="4"/>
      <c r="N51" s="4"/>
      <c r="O51" s="4"/>
    </row>
    <row r="52" spans="1:15" ht="12.75" customHeight="1">
      <c r="A52" s="96"/>
      <c r="B52" s="99" t="s">
        <v>150</v>
      </c>
      <c r="C52" s="104"/>
      <c r="D52" s="540"/>
      <c r="E52" s="553"/>
      <c r="F52" s="542"/>
      <c r="G52" s="543"/>
      <c r="H52" s="98"/>
      <c r="K52" s="4"/>
      <c r="L52" s="4"/>
      <c r="M52" s="4"/>
      <c r="N52" s="4"/>
      <c r="O52" s="4"/>
    </row>
    <row r="53" spans="1:15" ht="12.75" customHeight="1">
      <c r="A53" s="96"/>
      <c r="B53" s="97" t="s">
        <v>151</v>
      </c>
      <c r="C53" s="104"/>
      <c r="D53" s="531" t="s">
        <v>49</v>
      </c>
      <c r="E53" s="533">
        <f>SUM(E49:E52)</f>
        <v>231.16000000000003</v>
      </c>
      <c r="F53" s="535">
        <f>SUM(F49:F52)</f>
        <v>28054</v>
      </c>
      <c r="G53" s="537">
        <f>SUM(G49:G52)</f>
        <v>11150</v>
      </c>
      <c r="H53" s="98"/>
      <c r="K53" s="4"/>
      <c r="L53" s="4"/>
      <c r="M53" s="4"/>
      <c r="N53" s="4"/>
      <c r="O53" s="4"/>
    </row>
    <row r="54" spans="1:15" ht="12.75" customHeight="1" thickBot="1">
      <c r="A54" s="100"/>
      <c r="B54" s="105"/>
      <c r="C54" s="106"/>
      <c r="D54" s="532"/>
      <c r="E54" s="546"/>
      <c r="F54" s="547"/>
      <c r="G54" s="548"/>
      <c r="H54" s="101"/>
      <c r="K54" s="4"/>
      <c r="L54" s="4"/>
      <c r="M54" s="4"/>
      <c r="N54" s="4"/>
      <c r="O54" s="4"/>
    </row>
    <row r="55" spans="1:15" ht="12.75" customHeight="1">
      <c r="A55" s="93"/>
      <c r="B55" s="102"/>
      <c r="C55" s="94"/>
      <c r="D55" s="549" t="s">
        <v>54</v>
      </c>
      <c r="E55" s="550">
        <v>93.84</v>
      </c>
      <c r="F55" s="551">
        <v>224095</v>
      </c>
      <c r="G55" s="552">
        <v>103411</v>
      </c>
      <c r="H55" s="95" t="s">
        <v>152</v>
      </c>
      <c r="K55" s="4"/>
      <c r="L55" s="4"/>
      <c r="M55" s="4"/>
      <c r="N55" s="4"/>
      <c r="O55" s="4"/>
    </row>
    <row r="56" spans="1:15" ht="12.75" customHeight="1">
      <c r="A56" s="96"/>
      <c r="B56" s="539" t="s">
        <v>153</v>
      </c>
      <c r="C56" s="97"/>
      <c r="D56" s="540"/>
      <c r="E56" s="541"/>
      <c r="F56" s="542"/>
      <c r="G56" s="543"/>
      <c r="H56" s="98"/>
      <c r="K56" s="4"/>
      <c r="L56" s="4"/>
      <c r="M56" s="4"/>
      <c r="N56" s="4"/>
      <c r="O56" s="4"/>
    </row>
    <row r="57" spans="1:15" ht="12.75" customHeight="1">
      <c r="A57" s="96"/>
      <c r="B57" s="539"/>
      <c r="C57" s="97"/>
      <c r="D57" s="531" t="s">
        <v>154</v>
      </c>
      <c r="E57" s="533">
        <v>34.28</v>
      </c>
      <c r="F57" s="535">
        <v>39412</v>
      </c>
      <c r="G57" s="537">
        <v>17431</v>
      </c>
      <c r="H57" s="98"/>
      <c r="K57" s="4"/>
      <c r="L57" s="4"/>
      <c r="M57" s="4"/>
      <c r="N57" s="4"/>
      <c r="O57" s="4"/>
    </row>
    <row r="58" spans="1:15" ht="12.75" customHeight="1">
      <c r="A58" s="96"/>
      <c r="B58" s="99" t="s">
        <v>155</v>
      </c>
      <c r="C58" s="97"/>
      <c r="D58" s="540"/>
      <c r="E58" s="541"/>
      <c r="F58" s="542"/>
      <c r="G58" s="543"/>
      <c r="H58" s="98"/>
      <c r="K58" s="4"/>
      <c r="L58" s="4"/>
      <c r="M58" s="4"/>
      <c r="N58" s="4"/>
      <c r="O58" s="4"/>
    </row>
    <row r="59" spans="1:15" ht="12.75" customHeight="1">
      <c r="A59" s="96"/>
      <c r="B59" s="544" t="s">
        <v>156</v>
      </c>
      <c r="C59" s="97"/>
      <c r="D59" s="531" t="s">
        <v>32</v>
      </c>
      <c r="E59" s="533">
        <v>71.239999999999995</v>
      </c>
      <c r="F59" s="535">
        <v>2981</v>
      </c>
      <c r="G59" s="537">
        <v>1134</v>
      </c>
      <c r="H59" s="98"/>
      <c r="K59" s="4"/>
      <c r="L59" s="4"/>
      <c r="M59" s="4"/>
      <c r="N59" s="4"/>
      <c r="O59" s="4"/>
    </row>
    <row r="60" spans="1:15" ht="12.75" customHeight="1">
      <c r="A60" s="96"/>
      <c r="B60" s="545"/>
      <c r="C60" s="97"/>
      <c r="D60" s="540"/>
      <c r="E60" s="541"/>
      <c r="F60" s="542"/>
      <c r="G60" s="543"/>
      <c r="H60" s="98"/>
      <c r="K60" s="4"/>
      <c r="L60" s="4"/>
      <c r="M60" s="4"/>
      <c r="N60" s="4"/>
      <c r="O60" s="4"/>
    </row>
    <row r="61" spans="1:15" ht="12.75" customHeight="1">
      <c r="A61" s="96"/>
      <c r="B61" s="97" t="s">
        <v>157</v>
      </c>
      <c r="C61" s="97"/>
      <c r="D61" s="531" t="s">
        <v>49</v>
      </c>
      <c r="E61" s="533">
        <f>SUM(E55:E60)</f>
        <v>199.36</v>
      </c>
      <c r="F61" s="535">
        <f>SUM(F55:F60)</f>
        <v>266488</v>
      </c>
      <c r="G61" s="537">
        <f>SUM(G55:G60)</f>
        <v>121976</v>
      </c>
      <c r="H61" s="98"/>
      <c r="K61" s="4"/>
      <c r="L61" s="4"/>
      <c r="M61" s="4"/>
      <c r="N61" s="4"/>
      <c r="O61" s="4"/>
    </row>
    <row r="62" spans="1:15" ht="12.75" customHeight="1" thickBot="1">
      <c r="A62" s="100"/>
      <c r="B62" s="107"/>
      <c r="C62" s="105"/>
      <c r="D62" s="532"/>
      <c r="E62" s="534"/>
      <c r="F62" s="536"/>
      <c r="G62" s="538"/>
      <c r="H62" s="101"/>
      <c r="K62" s="4"/>
      <c r="L62" s="4"/>
      <c r="M62" s="4"/>
      <c r="N62" s="4"/>
      <c r="O62" s="4"/>
    </row>
    <row r="63" spans="1:15" ht="14.25" customHeight="1">
      <c r="B63" s="110"/>
      <c r="C63" s="110"/>
      <c r="D63" s="110"/>
      <c r="E63" s="110"/>
      <c r="F63" s="110"/>
      <c r="G63" s="110"/>
      <c r="H63" s="110"/>
      <c r="K63" s="4"/>
      <c r="L63" s="4"/>
      <c r="M63" s="4"/>
      <c r="N63" s="4"/>
      <c r="O63" s="4"/>
    </row>
    <row r="64" spans="1:15" ht="14.25" customHeight="1">
      <c r="K64" s="4"/>
      <c r="L64" s="4"/>
      <c r="M64" s="4"/>
      <c r="N64" s="4"/>
      <c r="O64" s="4"/>
    </row>
    <row r="65" spans="11:15" ht="14.25" customHeight="1">
      <c r="K65" s="4"/>
      <c r="L65" s="4"/>
      <c r="M65" s="4"/>
      <c r="N65" s="4"/>
      <c r="O65" s="4"/>
    </row>
    <row r="66" spans="11:15" ht="14.25" customHeight="1">
      <c r="K66" s="4"/>
      <c r="L66" s="4"/>
      <c r="M66" s="4"/>
      <c r="N66" s="4"/>
      <c r="O66" s="4"/>
    </row>
    <row r="67" spans="11:15" ht="14.25" customHeight="1">
      <c r="K67" s="4"/>
      <c r="L67" s="4"/>
      <c r="M67" s="4"/>
      <c r="N67" s="4"/>
      <c r="O67" s="4"/>
    </row>
    <row r="68" spans="11:15" ht="14.25" customHeight="1">
      <c r="K68" s="4"/>
      <c r="L68" s="4"/>
      <c r="M68" s="4"/>
      <c r="N68" s="4"/>
      <c r="O68" s="4"/>
    </row>
    <row r="69" spans="11:15" ht="14.25" customHeight="1">
      <c r="K69" s="4"/>
      <c r="L69" s="4"/>
      <c r="M69" s="4"/>
      <c r="N69" s="4"/>
      <c r="O69" s="4"/>
    </row>
    <row r="70" spans="11:15" ht="14.25" customHeight="1">
      <c r="K70" s="4"/>
      <c r="L70" s="4"/>
      <c r="M70" s="4"/>
      <c r="N70" s="4"/>
      <c r="O70" s="4"/>
    </row>
    <row r="71" spans="11:15" ht="14.25" customHeight="1">
      <c r="K71" s="4"/>
      <c r="L71" s="4"/>
      <c r="M71" s="4"/>
      <c r="N71" s="4"/>
      <c r="O71" s="4"/>
    </row>
    <row r="72" spans="11:15" ht="14.25" customHeight="1">
      <c r="K72" s="4"/>
      <c r="L72" s="4"/>
      <c r="M72" s="4"/>
      <c r="N72" s="4"/>
      <c r="O72" s="4"/>
    </row>
    <row r="73" spans="11:15" ht="14.25" customHeight="1">
      <c r="K73" s="4"/>
      <c r="L73" s="4"/>
      <c r="M73" s="4"/>
      <c r="N73" s="4"/>
      <c r="O73" s="4"/>
    </row>
    <row r="74" spans="11:15" ht="14.25" customHeight="1">
      <c r="K74" s="4"/>
      <c r="L74" s="4"/>
      <c r="M74" s="4"/>
      <c r="N74" s="4"/>
      <c r="O74" s="4"/>
    </row>
    <row r="75" spans="11:15" ht="14.25" customHeight="1">
      <c r="K75" s="4"/>
      <c r="L75" s="4"/>
      <c r="M75" s="4"/>
      <c r="N75" s="4"/>
      <c r="O75" s="4"/>
    </row>
    <row r="76" spans="11:15" ht="14.25" customHeight="1">
      <c r="K76" s="4"/>
      <c r="L76" s="4"/>
      <c r="M76" s="4"/>
      <c r="N76" s="4"/>
      <c r="O76" s="4"/>
    </row>
    <row r="77" spans="11:15" ht="14.25" customHeight="1">
      <c r="K77" s="4"/>
      <c r="L77" s="4"/>
      <c r="M77" s="4"/>
      <c r="N77" s="4"/>
      <c r="O77" s="4"/>
    </row>
    <row r="78" spans="11:15" ht="14.25" customHeight="1">
      <c r="K78" s="4"/>
      <c r="L78" s="4"/>
      <c r="M78" s="4"/>
      <c r="N78" s="4"/>
      <c r="O78" s="4"/>
    </row>
    <row r="79" spans="11:15" ht="14.25" customHeight="1">
      <c r="K79" s="4"/>
      <c r="L79" s="4"/>
      <c r="M79" s="4"/>
      <c r="N79" s="4"/>
      <c r="O79" s="4"/>
    </row>
    <row r="80" spans="11:15" ht="14.25" customHeight="1">
      <c r="K80" s="4"/>
      <c r="L80" s="4"/>
      <c r="M80" s="4"/>
      <c r="N80" s="4"/>
      <c r="O80" s="4"/>
    </row>
    <row r="81" spans="1:15" ht="14.25" customHeight="1">
      <c r="K81" s="4"/>
      <c r="L81" s="4"/>
      <c r="M81" s="4"/>
      <c r="N81" s="4"/>
      <c r="O81" s="4"/>
    </row>
    <row r="82" spans="1:15" ht="14.25" customHeight="1">
      <c r="K82" s="4"/>
      <c r="L82" s="4"/>
      <c r="M82" s="4"/>
      <c r="N82" s="4"/>
      <c r="O82" s="4"/>
    </row>
    <row r="83" spans="1:15" ht="14.25" customHeight="1">
      <c r="K83" s="4"/>
      <c r="L83" s="4"/>
      <c r="M83" s="4"/>
      <c r="N83" s="4"/>
      <c r="O83" s="4"/>
    </row>
    <row r="84" spans="1:15" ht="14.25" customHeight="1">
      <c r="K84" s="4"/>
      <c r="L84" s="4"/>
      <c r="M84" s="4"/>
      <c r="N84" s="4"/>
      <c r="O84" s="4"/>
    </row>
    <row r="85" spans="1:15" ht="14.25" customHeight="1">
      <c r="A85" s="71"/>
      <c r="B85" s="71"/>
      <c r="C85" s="71"/>
      <c r="K85" s="4"/>
      <c r="L85" s="4"/>
      <c r="M85" s="4"/>
      <c r="N85" s="4"/>
      <c r="O85" s="4"/>
    </row>
    <row r="86" spans="1:15" ht="14.25" customHeight="1">
      <c r="K86" s="4"/>
      <c r="L86" s="4"/>
      <c r="M86" s="4"/>
      <c r="N86" s="4"/>
      <c r="O86" s="4"/>
    </row>
    <row r="87" spans="1:15" ht="14.25" customHeight="1">
      <c r="K87" s="4"/>
      <c r="L87" s="4"/>
      <c r="M87" s="4"/>
      <c r="N87" s="4"/>
      <c r="O87" s="4"/>
    </row>
    <row r="88" spans="1:15" ht="14.25" customHeight="1">
      <c r="K88" s="4"/>
      <c r="L88" s="4"/>
      <c r="M88" s="4"/>
      <c r="N88" s="4"/>
      <c r="O88" s="4"/>
    </row>
    <row r="89" spans="1:15" ht="14.25" customHeight="1">
      <c r="K89" s="4"/>
      <c r="L89" s="4"/>
      <c r="M89" s="4"/>
      <c r="N89" s="4"/>
      <c r="O89" s="4"/>
    </row>
    <row r="90" spans="1:15" ht="14.25" customHeight="1">
      <c r="K90" s="4"/>
      <c r="L90" s="4"/>
      <c r="M90" s="4"/>
      <c r="N90" s="4"/>
      <c r="O90" s="4"/>
    </row>
    <row r="91" spans="1:15" ht="14.25" customHeight="1">
      <c r="K91" s="4"/>
      <c r="L91" s="4"/>
      <c r="M91" s="4"/>
      <c r="N91" s="4"/>
      <c r="O91" s="4"/>
    </row>
    <row r="92" spans="1:15" ht="14.25" customHeight="1">
      <c r="K92" s="4"/>
      <c r="L92" s="4"/>
      <c r="M92" s="4"/>
      <c r="N92" s="4"/>
      <c r="O92" s="4"/>
    </row>
    <row r="93" spans="1:15" ht="14.25" customHeight="1">
      <c r="K93" s="4"/>
      <c r="L93" s="4"/>
      <c r="M93" s="4"/>
      <c r="N93" s="4"/>
      <c r="O93" s="4"/>
    </row>
    <row r="94" spans="1:15" ht="14.25" customHeight="1">
      <c r="K94" s="4"/>
      <c r="L94" s="4"/>
      <c r="M94" s="4"/>
      <c r="N94" s="4"/>
      <c r="O94" s="4"/>
    </row>
    <row r="95" spans="1:15" ht="14.25" customHeight="1">
      <c r="K95" s="4"/>
      <c r="L95" s="4"/>
      <c r="M95" s="4"/>
      <c r="N95" s="4"/>
      <c r="O95" s="4"/>
    </row>
    <row r="96" spans="1:15" ht="14.25" customHeight="1">
      <c r="K96" s="4"/>
      <c r="L96" s="4"/>
      <c r="M96" s="4"/>
      <c r="N96" s="4"/>
      <c r="O96" s="4"/>
    </row>
    <row r="97" spans="11:15" ht="14.25" customHeight="1">
      <c r="K97" s="4"/>
      <c r="L97" s="4"/>
      <c r="M97" s="4"/>
      <c r="N97" s="4"/>
      <c r="O97" s="4"/>
    </row>
    <row r="98" spans="11:15" ht="14.25" customHeight="1">
      <c r="K98" s="4"/>
      <c r="L98" s="4"/>
      <c r="M98" s="4"/>
      <c r="N98" s="4"/>
      <c r="O98" s="4"/>
    </row>
    <row r="99" spans="11:15" ht="14.25" customHeight="1">
      <c r="K99" s="4"/>
      <c r="L99" s="4"/>
      <c r="M99" s="4"/>
      <c r="N99" s="4"/>
      <c r="O99" s="4"/>
    </row>
  </sheetData>
  <mergeCells count="126">
    <mergeCell ref="D61:D62"/>
    <mergeCell ref="E61:E62"/>
    <mergeCell ref="F61:F62"/>
    <mergeCell ref="G61:G62"/>
    <mergeCell ref="B56:B57"/>
    <mergeCell ref="D57:D58"/>
    <mergeCell ref="E57:E58"/>
    <mergeCell ref="F57:F58"/>
    <mergeCell ref="G57:G58"/>
    <mergeCell ref="B59:B60"/>
    <mergeCell ref="D59:D60"/>
    <mergeCell ref="E59:E60"/>
    <mergeCell ref="F59:F60"/>
    <mergeCell ref="G59:G60"/>
    <mergeCell ref="D53:D54"/>
    <mergeCell ref="E53:E54"/>
    <mergeCell ref="F53:F54"/>
    <mergeCell ref="G53:G54"/>
    <mergeCell ref="D55:D56"/>
    <mergeCell ref="E55:E56"/>
    <mergeCell ref="F55:F56"/>
    <mergeCell ref="G55:G56"/>
    <mergeCell ref="D49:D50"/>
    <mergeCell ref="E49:E50"/>
    <mergeCell ref="F49:F50"/>
    <mergeCell ref="G49:G50"/>
    <mergeCell ref="D51:D52"/>
    <mergeCell ref="E51:E52"/>
    <mergeCell ref="F51:F52"/>
    <mergeCell ref="G51:G52"/>
    <mergeCell ref="B45:B46"/>
    <mergeCell ref="D45:D46"/>
    <mergeCell ref="E45:E46"/>
    <mergeCell ref="F45:F46"/>
    <mergeCell ref="G45:G46"/>
    <mergeCell ref="D47:D48"/>
    <mergeCell ref="E47:E48"/>
    <mergeCell ref="F47:F48"/>
    <mergeCell ref="G47:G48"/>
    <mergeCell ref="D41:D42"/>
    <mergeCell ref="E41:E42"/>
    <mergeCell ref="F41:F42"/>
    <mergeCell ref="G41:G42"/>
    <mergeCell ref="B42:B43"/>
    <mergeCell ref="D43:D44"/>
    <mergeCell ref="E43:E44"/>
    <mergeCell ref="F43:F44"/>
    <mergeCell ref="G43:G44"/>
    <mergeCell ref="D37:D38"/>
    <mergeCell ref="E37:E38"/>
    <mergeCell ref="F37:F38"/>
    <mergeCell ref="G37:G38"/>
    <mergeCell ref="B38:B39"/>
    <mergeCell ref="D39:D40"/>
    <mergeCell ref="E39:E40"/>
    <mergeCell ref="F39:F40"/>
    <mergeCell ref="G39:G40"/>
    <mergeCell ref="D33:D34"/>
    <mergeCell ref="E33:E34"/>
    <mergeCell ref="F33:F34"/>
    <mergeCell ref="G33:G34"/>
    <mergeCell ref="D35:D36"/>
    <mergeCell ref="E35:E36"/>
    <mergeCell ref="F35:F36"/>
    <mergeCell ref="G35:G36"/>
    <mergeCell ref="B28:B29"/>
    <mergeCell ref="D29:D30"/>
    <mergeCell ref="E29:E30"/>
    <mergeCell ref="F29:F30"/>
    <mergeCell ref="G29:G30"/>
    <mergeCell ref="D31:D32"/>
    <mergeCell ref="E31:E32"/>
    <mergeCell ref="F31:F32"/>
    <mergeCell ref="G31:G32"/>
    <mergeCell ref="D25:D26"/>
    <mergeCell ref="E25:E26"/>
    <mergeCell ref="F25:F26"/>
    <mergeCell ref="G25:G26"/>
    <mergeCell ref="D27:D28"/>
    <mergeCell ref="E27:E28"/>
    <mergeCell ref="F27:F28"/>
    <mergeCell ref="G27:G28"/>
    <mergeCell ref="D21:D22"/>
    <mergeCell ref="E21:E22"/>
    <mergeCell ref="F21:F22"/>
    <mergeCell ref="G21:G22"/>
    <mergeCell ref="D23:D24"/>
    <mergeCell ref="E23:E24"/>
    <mergeCell ref="F23:F24"/>
    <mergeCell ref="G23:G24"/>
    <mergeCell ref="B17:B18"/>
    <mergeCell ref="D17:D18"/>
    <mergeCell ref="E17:E18"/>
    <mergeCell ref="F17:F18"/>
    <mergeCell ref="G17:G18"/>
    <mergeCell ref="D19:D20"/>
    <mergeCell ref="E19:E20"/>
    <mergeCell ref="F19:F20"/>
    <mergeCell ref="G19:G20"/>
    <mergeCell ref="B13:B14"/>
    <mergeCell ref="D13:D14"/>
    <mergeCell ref="E13:E14"/>
    <mergeCell ref="F13:F14"/>
    <mergeCell ref="G13:G14"/>
    <mergeCell ref="B15:B16"/>
    <mergeCell ref="D15:D16"/>
    <mergeCell ref="E15:E16"/>
    <mergeCell ref="F15:F16"/>
    <mergeCell ref="G15:G16"/>
    <mergeCell ref="E9:E10"/>
    <mergeCell ref="F9:F10"/>
    <mergeCell ref="G9:G10"/>
    <mergeCell ref="D11:D12"/>
    <mergeCell ref="E11:E12"/>
    <mergeCell ref="F11:F12"/>
    <mergeCell ref="G11:G12"/>
    <mergeCell ref="A3:A6"/>
    <mergeCell ref="B3:B6"/>
    <mergeCell ref="E3:F4"/>
    <mergeCell ref="H3:H6"/>
    <mergeCell ref="D7:D8"/>
    <mergeCell ref="E7:E8"/>
    <mergeCell ref="F7:F8"/>
    <mergeCell ref="G7:G8"/>
    <mergeCell ref="B8:B9"/>
    <mergeCell ref="D9:D10"/>
  </mergeCells>
  <phoneticPr fontId="3"/>
  <pageMargins left="0.59055118110236227" right="0.59055118110236227" top="0.74803149606299213" bottom="0.47244094488188981" header="0.51181102362204722" footer="0.27559055118110237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Normal="100" zoomScaleSheetLayoutView="84" workbookViewId="0">
      <selection activeCell="J8" sqref="J8"/>
    </sheetView>
  </sheetViews>
  <sheetFormatPr defaultColWidth="8" defaultRowHeight="12" customHeight="1"/>
  <cols>
    <col min="1" max="16384" width="8" style="75"/>
  </cols>
  <sheetData>
    <row r="1" spans="1:256" ht="110.25" customHeight="1">
      <c r="A1" s="111"/>
      <c r="B1" s="112" t="s">
        <v>158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11"/>
      <c r="IS1" s="111"/>
      <c r="IT1" s="111"/>
      <c r="IU1" s="111"/>
      <c r="IV1" s="111"/>
    </row>
    <row r="2" spans="1:256" ht="12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256" ht="12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256" ht="12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256" ht="12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256" ht="12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256" ht="12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256" ht="12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256" ht="12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3" t="s">
        <v>34</v>
      </c>
      <c r="N9" s="111"/>
      <c r="O9" s="111"/>
      <c r="P9" s="111"/>
    </row>
    <row r="10" spans="1:256" ht="12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</row>
    <row r="11" spans="1:256" ht="12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1:256" ht="12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256" ht="12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</row>
    <row r="14" spans="1:256" ht="12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</row>
    <row r="15" spans="1:256" ht="12" customHeight="1">
      <c r="A15" s="111"/>
      <c r="B15" s="111"/>
      <c r="C15" s="111"/>
      <c r="D15" s="111"/>
      <c r="E15" s="111"/>
      <c r="F15" s="111"/>
      <c r="G15" s="111"/>
      <c r="H15" s="114"/>
      <c r="I15" s="114"/>
      <c r="J15" s="111"/>
      <c r="K15" s="111"/>
      <c r="L15" s="111"/>
      <c r="M15" s="111"/>
      <c r="N15" s="111"/>
      <c r="O15" s="111"/>
      <c r="P15" s="111"/>
    </row>
    <row r="16" spans="1:256" ht="12" customHeight="1">
      <c r="A16" s="111"/>
      <c r="B16" s="111"/>
      <c r="C16" s="111"/>
      <c r="D16" s="111"/>
      <c r="E16" s="111"/>
      <c r="F16" s="111"/>
      <c r="G16" s="111"/>
      <c r="H16" s="114"/>
      <c r="I16" s="114"/>
      <c r="J16" s="111"/>
      <c r="K16" s="111"/>
      <c r="L16" s="111"/>
      <c r="M16" s="111"/>
      <c r="N16" s="111"/>
      <c r="O16" s="111"/>
      <c r="P16" s="111"/>
    </row>
    <row r="17" spans="1:16" ht="12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</row>
    <row r="18" spans="1:16" ht="12" customHeight="1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</row>
    <row r="19" spans="1:16" ht="12" customHeight="1">
      <c r="A19" s="111"/>
      <c r="B19" s="111"/>
      <c r="C19" s="111"/>
      <c r="D19" s="111"/>
      <c r="E19" s="111"/>
      <c r="F19" s="111"/>
      <c r="G19" s="580"/>
      <c r="H19" s="114"/>
      <c r="I19" s="111"/>
      <c r="J19" s="111"/>
      <c r="K19" s="581"/>
      <c r="L19" s="581"/>
      <c r="M19" s="111"/>
      <c r="N19" s="111"/>
      <c r="O19" s="111"/>
      <c r="P19" s="111"/>
    </row>
    <row r="20" spans="1:16" ht="12" customHeight="1">
      <c r="A20" s="111"/>
      <c r="B20" s="111"/>
      <c r="C20" s="111"/>
      <c r="D20" s="111"/>
      <c r="E20" s="111"/>
      <c r="F20" s="111"/>
      <c r="G20" s="580"/>
      <c r="H20" s="114"/>
      <c r="I20" s="111"/>
      <c r="J20" s="111"/>
      <c r="K20" s="581"/>
      <c r="L20" s="581"/>
      <c r="M20" s="582" t="s">
        <v>0</v>
      </c>
      <c r="N20" s="582"/>
      <c r="O20" s="111"/>
      <c r="P20" s="111"/>
    </row>
    <row r="21" spans="1:16" ht="12" customHeight="1">
      <c r="A21" s="111"/>
      <c r="B21" s="111"/>
      <c r="C21" s="111"/>
      <c r="D21" s="111"/>
      <c r="E21" s="111"/>
      <c r="F21" s="111"/>
      <c r="G21" s="111"/>
      <c r="H21" s="111"/>
      <c r="I21" s="115"/>
      <c r="J21" s="111"/>
      <c r="K21" s="581"/>
      <c r="L21" s="581"/>
      <c r="M21" s="582"/>
      <c r="N21" s="582"/>
      <c r="O21" s="111"/>
      <c r="P21" s="111"/>
    </row>
    <row r="22" spans="1:16" ht="12" customHeight="1">
      <c r="A22" s="111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1:16" ht="12" customHeight="1">
      <c r="A23" s="11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4" spans="1:16" ht="12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ht="12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ht="12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16" ht="12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1:16" ht="12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  <row r="29" spans="1:16" ht="12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6"/>
      <c r="K29" s="581"/>
      <c r="L29" s="581"/>
      <c r="M29" s="111"/>
      <c r="N29" s="111"/>
      <c r="O29" s="111"/>
      <c r="P29" s="111"/>
    </row>
    <row r="30" spans="1:16" ht="12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6"/>
      <c r="K30" s="581"/>
      <c r="L30" s="581"/>
      <c r="M30" s="111"/>
      <c r="N30" s="111"/>
      <c r="O30" s="111"/>
      <c r="P30" s="111"/>
    </row>
    <row r="31" spans="1:16" ht="12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6"/>
      <c r="K31" s="581"/>
      <c r="L31" s="581"/>
      <c r="M31" s="111"/>
      <c r="N31" s="111"/>
      <c r="O31" s="111"/>
      <c r="P31" s="111"/>
    </row>
    <row r="32" spans="1:16" ht="12" customHeight="1">
      <c r="A32" s="111"/>
      <c r="B32" s="111"/>
      <c r="C32" s="111"/>
      <c r="D32" s="111"/>
      <c r="E32" s="111"/>
      <c r="F32" s="111"/>
      <c r="G32" s="111"/>
      <c r="H32" s="111" t="s">
        <v>36</v>
      </c>
      <c r="I32" s="111"/>
      <c r="J32" s="111"/>
      <c r="K32" s="111"/>
      <c r="L32" s="111"/>
      <c r="M32" s="111"/>
      <c r="N32" s="111"/>
      <c r="O32" s="111"/>
      <c r="P32" s="111"/>
    </row>
    <row r="33" spans="1:16" ht="12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581" t="s">
        <v>39</v>
      </c>
      <c r="K33" s="581"/>
      <c r="L33" s="111"/>
      <c r="M33" s="111"/>
      <c r="N33" s="111"/>
      <c r="O33" s="111"/>
      <c r="P33" s="111"/>
    </row>
    <row r="34" spans="1:16" ht="12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5" t="s">
        <v>37</v>
      </c>
      <c r="M34" s="111"/>
      <c r="N34" s="111"/>
      <c r="O34" s="111"/>
      <c r="P34" s="111"/>
    </row>
    <row r="35" spans="1:16" ht="12" customHeight="1">
      <c r="A35" s="111"/>
      <c r="B35" s="111"/>
      <c r="C35" s="111"/>
      <c r="D35" s="111"/>
      <c r="E35" s="111"/>
      <c r="F35" s="111"/>
      <c r="G35" s="111"/>
      <c r="H35" s="581" t="s">
        <v>159</v>
      </c>
      <c r="I35" s="581"/>
      <c r="J35" s="111"/>
      <c r="K35" s="111"/>
      <c r="L35" s="111"/>
      <c r="M35" s="111"/>
      <c r="N35" s="111"/>
      <c r="O35" s="111"/>
      <c r="P35" s="111"/>
    </row>
    <row r="36" spans="1:16" ht="12" customHeight="1">
      <c r="A36" s="111"/>
      <c r="B36" s="111"/>
      <c r="C36" s="111"/>
      <c r="D36" s="111"/>
      <c r="E36" s="115" t="s">
        <v>43</v>
      </c>
      <c r="F36" s="111"/>
      <c r="G36" s="111"/>
      <c r="H36" s="111"/>
      <c r="I36" s="111"/>
      <c r="J36" s="111"/>
      <c r="K36" s="111"/>
      <c r="L36" s="111"/>
      <c r="M36" s="115" t="s">
        <v>40</v>
      </c>
      <c r="N36" s="111"/>
      <c r="O36" s="111"/>
      <c r="P36" s="111"/>
    </row>
    <row r="37" spans="1:16" ht="12" customHeight="1">
      <c r="A37" s="111"/>
      <c r="B37" s="111"/>
      <c r="C37" s="111"/>
      <c r="D37" s="111"/>
      <c r="E37" s="111"/>
      <c r="F37" s="111"/>
      <c r="G37" s="111"/>
      <c r="H37" s="581" t="s">
        <v>42</v>
      </c>
      <c r="I37" s="581"/>
      <c r="J37" s="111"/>
      <c r="K37" s="111"/>
      <c r="L37" s="111"/>
      <c r="M37" s="111"/>
      <c r="N37" s="111"/>
      <c r="O37" s="111"/>
      <c r="P37" s="111"/>
    </row>
    <row r="38" spans="1:16" ht="12" customHeight="1">
      <c r="A38" s="111"/>
      <c r="B38" s="111"/>
      <c r="C38" s="111"/>
      <c r="D38" s="111"/>
      <c r="E38" s="111"/>
      <c r="F38" s="111"/>
      <c r="G38" s="111"/>
      <c r="H38" s="115"/>
      <c r="I38" s="111"/>
      <c r="J38" s="111"/>
      <c r="K38" s="111"/>
      <c r="L38" s="111"/>
      <c r="M38" s="111"/>
      <c r="N38" s="111"/>
      <c r="O38" s="111"/>
      <c r="P38" s="111"/>
    </row>
    <row r="39" spans="1:16" ht="12" customHeight="1">
      <c r="A39" s="111"/>
      <c r="B39" s="111"/>
      <c r="C39" s="111"/>
      <c r="D39" s="111"/>
      <c r="E39" s="582" t="s">
        <v>38</v>
      </c>
      <c r="F39" s="582"/>
      <c r="G39" s="111"/>
      <c r="H39" s="117"/>
      <c r="I39" s="111"/>
      <c r="J39" s="111"/>
      <c r="K39" s="111"/>
      <c r="L39" s="111"/>
      <c r="M39" s="579" t="s">
        <v>41</v>
      </c>
      <c r="N39" s="579"/>
      <c r="O39" s="111"/>
      <c r="P39" s="111"/>
    </row>
    <row r="40" spans="1:16" ht="12" customHeight="1">
      <c r="A40" s="111"/>
      <c r="B40" s="111"/>
      <c r="C40" s="111"/>
      <c r="D40" s="111"/>
      <c r="E40" s="582"/>
      <c r="F40" s="582"/>
      <c r="G40" s="111"/>
      <c r="H40" s="118"/>
      <c r="I40" s="119" t="s">
        <v>160</v>
      </c>
      <c r="J40" s="111"/>
      <c r="K40" s="111"/>
      <c r="L40" s="111"/>
      <c r="M40" s="111"/>
      <c r="N40" s="111"/>
      <c r="O40" s="111"/>
      <c r="P40" s="111"/>
    </row>
    <row r="41" spans="1:16" ht="12" customHeight="1">
      <c r="A41" s="111"/>
      <c r="B41" s="111"/>
      <c r="C41" s="111"/>
      <c r="D41" s="111"/>
      <c r="E41" s="111"/>
      <c r="F41" s="111"/>
      <c r="G41" s="111"/>
      <c r="H41" s="120"/>
      <c r="I41" s="113"/>
      <c r="J41" s="111"/>
      <c r="K41" s="111"/>
      <c r="L41" s="111"/>
      <c r="M41" s="111"/>
      <c r="N41" s="580" t="s">
        <v>35</v>
      </c>
      <c r="O41" s="580"/>
      <c r="P41" s="121"/>
    </row>
    <row r="42" spans="1:16" ht="12" customHeight="1">
      <c r="A42" s="111"/>
      <c r="B42" s="111"/>
      <c r="C42" s="581" t="s">
        <v>44</v>
      </c>
      <c r="D42" s="581"/>
      <c r="E42" s="111"/>
      <c r="F42" s="111"/>
      <c r="G42" s="111"/>
      <c r="H42" s="118"/>
      <c r="I42" s="119" t="s">
        <v>161</v>
      </c>
      <c r="J42" s="111"/>
      <c r="K42" s="111"/>
      <c r="L42" s="111"/>
      <c r="M42" s="111"/>
      <c r="N42" s="111"/>
      <c r="O42" s="121"/>
      <c r="P42" s="121"/>
    </row>
    <row r="43" spans="1:16" ht="12" customHeight="1">
      <c r="A43" s="111"/>
      <c r="B43" s="111"/>
      <c r="C43" s="111"/>
      <c r="D43" s="111"/>
      <c r="E43" s="111"/>
      <c r="F43" s="111"/>
      <c r="G43" s="111"/>
      <c r="H43" s="120"/>
      <c r="I43" s="119"/>
      <c r="J43" s="111"/>
      <c r="K43" s="111"/>
      <c r="L43" s="111"/>
      <c r="M43" s="111"/>
      <c r="N43" s="111"/>
      <c r="O43" s="111"/>
      <c r="P43" s="111"/>
    </row>
    <row r="44" spans="1:16" ht="12" customHeight="1">
      <c r="A44" s="111"/>
      <c r="B44" s="111"/>
      <c r="C44" s="111"/>
      <c r="D44" s="111"/>
      <c r="E44" s="111"/>
      <c r="F44" s="111"/>
      <c r="G44" s="111"/>
      <c r="H44" s="118"/>
      <c r="I44" s="119" t="s">
        <v>162</v>
      </c>
      <c r="J44" s="111"/>
      <c r="K44" s="111"/>
      <c r="L44" s="111"/>
      <c r="M44" s="111"/>
      <c r="N44" s="111"/>
      <c r="O44" s="111"/>
      <c r="P44" s="111"/>
    </row>
    <row r="45" spans="1:16" ht="12" customHeight="1">
      <c r="A45" s="111"/>
      <c r="B45" s="111"/>
      <c r="C45" s="111"/>
      <c r="D45" s="111"/>
      <c r="E45" s="111"/>
      <c r="F45" s="111"/>
      <c r="G45" s="111"/>
      <c r="H45" s="120"/>
      <c r="I45" s="119"/>
      <c r="J45" s="111"/>
      <c r="K45" s="111"/>
      <c r="L45" s="111"/>
      <c r="M45" s="111"/>
      <c r="N45" s="111"/>
      <c r="O45" s="111"/>
      <c r="P45" s="111"/>
    </row>
    <row r="46" spans="1:16" ht="12" customHeight="1">
      <c r="A46" s="111"/>
      <c r="B46" s="111"/>
      <c r="C46" s="111"/>
      <c r="D46" s="111"/>
      <c r="E46" s="111"/>
      <c r="F46" s="111"/>
      <c r="G46" s="111"/>
      <c r="H46" s="118"/>
      <c r="I46" s="119" t="s">
        <v>163</v>
      </c>
      <c r="J46" s="111"/>
      <c r="K46" s="111"/>
      <c r="L46" s="111"/>
      <c r="M46" s="111"/>
      <c r="N46" s="111"/>
      <c r="O46" s="111"/>
      <c r="P46" s="111"/>
    </row>
    <row r="47" spans="1:16" ht="12" customHeight="1">
      <c r="A47" s="111"/>
      <c r="B47" s="111"/>
      <c r="C47" s="111"/>
      <c r="D47" s="111"/>
      <c r="E47" s="111"/>
      <c r="F47" s="111"/>
      <c r="G47" s="111"/>
      <c r="H47" s="120"/>
      <c r="I47" s="111"/>
      <c r="J47" s="111"/>
      <c r="K47" s="111"/>
      <c r="L47" s="111"/>
      <c r="M47" s="111"/>
      <c r="N47" s="113" t="s">
        <v>164</v>
      </c>
      <c r="O47" s="111"/>
      <c r="P47" s="111"/>
    </row>
    <row r="48" spans="1:16" ht="12" customHeight="1">
      <c r="A48" s="111"/>
      <c r="B48" s="111"/>
      <c r="C48" s="111"/>
      <c r="D48" s="111"/>
      <c r="E48" s="111"/>
      <c r="F48" s="581" t="s">
        <v>45</v>
      </c>
      <c r="G48" s="581"/>
      <c r="H48" s="118"/>
      <c r="I48" s="119" t="s">
        <v>165</v>
      </c>
      <c r="J48" s="111"/>
      <c r="K48" s="111"/>
      <c r="L48" s="111"/>
      <c r="M48" s="111"/>
      <c r="N48" s="113" t="s">
        <v>166</v>
      </c>
      <c r="O48" s="111"/>
      <c r="P48" s="111"/>
    </row>
    <row r="49" spans="1:16" ht="12" customHeight="1">
      <c r="A49" s="111"/>
      <c r="B49" s="111"/>
      <c r="C49" s="111"/>
      <c r="D49" s="111"/>
      <c r="E49" s="111"/>
      <c r="F49" s="111"/>
      <c r="G49" s="111"/>
      <c r="H49" s="120"/>
      <c r="I49" s="111"/>
      <c r="J49" s="111"/>
      <c r="K49" s="111"/>
      <c r="L49" s="111"/>
      <c r="M49" s="111"/>
      <c r="N49" s="113" t="s">
        <v>167</v>
      </c>
      <c r="O49" s="111"/>
      <c r="P49" s="111"/>
    </row>
    <row r="50" spans="1:16" ht="12" customHeight="1">
      <c r="A50" s="111"/>
      <c r="B50" s="111"/>
      <c r="C50" s="111"/>
      <c r="D50" s="111"/>
      <c r="E50" s="111"/>
      <c r="F50" s="111"/>
      <c r="G50" s="111"/>
      <c r="H50" s="118"/>
      <c r="I50" s="119" t="s">
        <v>168</v>
      </c>
      <c r="J50" s="111"/>
      <c r="K50" s="111"/>
      <c r="L50" s="111"/>
      <c r="M50" s="111"/>
      <c r="N50" s="111"/>
      <c r="O50" s="111"/>
      <c r="P50" s="111"/>
    </row>
    <row r="51" spans="1:16" ht="12" customHeight="1">
      <c r="A51" s="111"/>
      <c r="B51" s="111"/>
      <c r="C51" s="111"/>
      <c r="D51" s="111"/>
      <c r="E51" s="111"/>
      <c r="F51" s="111"/>
      <c r="G51" s="111"/>
      <c r="H51" s="120"/>
      <c r="I51" s="111"/>
      <c r="J51" s="111"/>
      <c r="K51" s="111"/>
      <c r="L51" s="111"/>
      <c r="M51" s="111"/>
      <c r="N51" s="111"/>
      <c r="O51" s="111"/>
      <c r="P51" s="111"/>
    </row>
    <row r="52" spans="1:16" ht="12" customHeight="1">
      <c r="A52" s="111"/>
      <c r="B52" s="111"/>
      <c r="C52" s="111"/>
      <c r="D52" s="111"/>
      <c r="E52" s="111"/>
      <c r="F52" s="111"/>
      <c r="G52" s="111"/>
      <c r="H52" s="118"/>
      <c r="I52" s="119" t="s">
        <v>169</v>
      </c>
      <c r="J52" s="111"/>
      <c r="K52" s="111"/>
      <c r="L52" s="111"/>
      <c r="M52" s="111"/>
      <c r="N52" s="111"/>
      <c r="O52" s="111"/>
      <c r="P52" s="111"/>
    </row>
    <row r="53" spans="1:16" ht="12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</row>
    <row r="54" spans="1:16" ht="12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</row>
    <row r="55" spans="1:16" ht="12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</row>
    <row r="56" spans="1:16" ht="12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</row>
    <row r="57" spans="1:16" ht="12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</row>
    <row r="58" spans="1:16" ht="12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</row>
    <row r="59" spans="1:16" ht="12" customHeight="1">
      <c r="A59" s="111"/>
      <c r="B59" s="122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</row>
    <row r="60" spans="1:16" ht="12" customHeight="1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</row>
    <row r="61" spans="1:16" ht="12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</row>
    <row r="62" spans="1:16" ht="12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</row>
    <row r="63" spans="1:16" ht="12" customHeight="1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</row>
  </sheetData>
  <mergeCells count="16">
    <mergeCell ref="K29:L29"/>
    <mergeCell ref="G19:G20"/>
    <mergeCell ref="K19:L19"/>
    <mergeCell ref="K20:L20"/>
    <mergeCell ref="M20:N21"/>
    <mergeCell ref="K21:L21"/>
    <mergeCell ref="M39:N39"/>
    <mergeCell ref="N41:O41"/>
    <mergeCell ref="C42:D42"/>
    <mergeCell ref="F48:G48"/>
    <mergeCell ref="K30:L30"/>
    <mergeCell ref="K31:L31"/>
    <mergeCell ref="J33:K33"/>
    <mergeCell ref="H35:I35"/>
    <mergeCell ref="H37:I37"/>
    <mergeCell ref="E39:F40"/>
  </mergeCells>
  <phoneticPr fontId="3"/>
  <printOptions verticalCentered="1"/>
  <pageMargins left="0.59055118110236227" right="0.59055118110236227" top="0.74803149606299213" bottom="0.47244094488188981" header="0.51181102362204722" footer="0.27559055118110237"/>
  <pageSetup paperSize="9"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view="pageBreakPreview" zoomScale="84" zoomScaleNormal="100" zoomScaleSheetLayoutView="84" workbookViewId="0">
      <pane xSplit="1" ySplit="6" topLeftCell="F7" activePane="bottomRight" state="frozen"/>
      <selection activeCell="N15" sqref="N15"/>
      <selection pane="topRight" activeCell="N15" sqref="N15"/>
      <selection pane="bottomLeft" activeCell="N15" sqref="N15"/>
      <selection pane="bottomRight" activeCell="P57" sqref="P57"/>
    </sheetView>
  </sheetViews>
  <sheetFormatPr defaultColWidth="9" defaultRowHeight="16.5" customHeight="1"/>
  <cols>
    <col min="1" max="1" width="13.75" style="276" customWidth="1"/>
    <col min="2" max="2" width="12" style="277" customWidth="1"/>
    <col min="3" max="3" width="10.625" style="276" customWidth="1"/>
    <col min="4" max="4" width="5.75" style="276" customWidth="1"/>
    <col min="5" max="5" width="9.625" style="127" customWidth="1"/>
    <col min="6" max="6" width="5.75" style="127" customWidth="1"/>
    <col min="7" max="7" width="10.625" style="127" customWidth="1"/>
    <col min="8" max="8" width="6.625" style="127" customWidth="1"/>
    <col min="9" max="9" width="8.625" style="127" customWidth="1"/>
    <col min="10" max="10" width="7.5" style="127" bestFit="1" customWidth="1"/>
    <col min="11" max="11" width="10.625" style="127" customWidth="1"/>
    <col min="12" max="12" width="6.625" style="127" bestFit="1" customWidth="1"/>
    <col min="13" max="13" width="8.125" style="127" customWidth="1"/>
    <col min="14" max="14" width="5.125" style="127" customWidth="1"/>
    <col min="15" max="15" width="8.875" style="127" customWidth="1"/>
    <col min="16" max="16" width="5.75" style="127" customWidth="1"/>
    <col min="17" max="17" width="9.125" style="127" customWidth="1"/>
    <col min="18" max="18" width="5.75" style="127" customWidth="1"/>
    <col min="19" max="19" width="9.125" style="127" customWidth="1"/>
    <col min="20" max="20" width="5.75" style="127" customWidth="1"/>
    <col min="21" max="21" width="2.375" style="127" customWidth="1"/>
    <col min="22" max="22" width="8.375" style="127" customWidth="1"/>
    <col min="23" max="23" width="10" style="127" customWidth="1"/>
    <col min="24" max="24" width="8" style="127" customWidth="1"/>
    <col min="25" max="25" width="8.625" style="127" customWidth="1"/>
    <col min="26" max="26" width="1.25" style="127" customWidth="1"/>
    <col min="27" max="16384" width="9" style="127"/>
  </cols>
  <sheetData>
    <row r="1" spans="1:26" ht="16.5" customHeight="1">
      <c r="A1" s="123" t="s">
        <v>170</v>
      </c>
      <c r="B1" s="124"/>
      <c r="C1" s="125"/>
      <c r="D1" s="125"/>
      <c r="E1" s="126"/>
      <c r="F1" s="126"/>
    </row>
    <row r="2" spans="1:26" ht="9" customHeight="1">
      <c r="A2" s="126"/>
      <c r="B2" s="128"/>
      <c r="C2" s="126"/>
      <c r="D2" s="126"/>
      <c r="E2" s="126"/>
      <c r="F2" s="126"/>
    </row>
    <row r="3" spans="1:26" s="132" customFormat="1" ht="16.5" customHeight="1" thickBot="1">
      <c r="A3" s="129" t="s">
        <v>171</v>
      </c>
      <c r="B3" s="130"/>
      <c r="C3" s="131"/>
      <c r="D3" s="131"/>
      <c r="P3" s="591" t="s">
        <v>172</v>
      </c>
      <c r="Q3" s="591"/>
      <c r="R3" s="591"/>
      <c r="S3" s="591"/>
      <c r="T3" s="591"/>
    </row>
    <row r="4" spans="1:26" s="134" customFormat="1" ht="15.75" customHeight="1">
      <c r="A4" s="592" t="s">
        <v>173</v>
      </c>
      <c r="B4" s="595" t="s">
        <v>174</v>
      </c>
      <c r="C4" s="598" t="s">
        <v>175</v>
      </c>
      <c r="D4" s="133"/>
      <c r="E4" s="601" t="s">
        <v>176</v>
      </c>
      <c r="F4" s="602"/>
      <c r="G4" s="602"/>
      <c r="H4" s="602"/>
      <c r="I4" s="602"/>
      <c r="J4" s="602"/>
      <c r="K4" s="602"/>
      <c r="L4" s="603"/>
      <c r="M4" s="601" t="s">
        <v>177</v>
      </c>
      <c r="N4" s="602"/>
      <c r="O4" s="602"/>
      <c r="P4" s="602"/>
      <c r="Q4" s="602"/>
      <c r="R4" s="602"/>
      <c r="S4" s="602"/>
      <c r="T4" s="603"/>
    </row>
    <row r="5" spans="1:26" s="134" customFormat="1" ht="15.75" customHeight="1">
      <c r="A5" s="593" t="s">
        <v>46</v>
      </c>
      <c r="B5" s="596"/>
      <c r="C5" s="599"/>
      <c r="D5" s="135" t="s">
        <v>178</v>
      </c>
      <c r="E5" s="136" t="s">
        <v>179</v>
      </c>
      <c r="F5" s="440"/>
      <c r="G5" s="137" t="s">
        <v>180</v>
      </c>
      <c r="H5" s="440"/>
      <c r="I5" s="138" t="s">
        <v>181</v>
      </c>
      <c r="J5" s="440"/>
      <c r="K5" s="138" t="s">
        <v>182</v>
      </c>
      <c r="L5" s="139"/>
      <c r="M5" s="136" t="s">
        <v>179</v>
      </c>
      <c r="N5" s="440"/>
      <c r="O5" s="137" t="s">
        <v>180</v>
      </c>
      <c r="P5" s="440"/>
      <c r="Q5" s="138" t="s">
        <v>181</v>
      </c>
      <c r="R5" s="440"/>
      <c r="S5" s="138" t="s">
        <v>182</v>
      </c>
      <c r="T5" s="139"/>
      <c r="U5" s="588" t="s">
        <v>183</v>
      </c>
      <c r="V5" s="589"/>
      <c r="W5" s="589"/>
      <c r="X5" s="589"/>
      <c r="Y5" s="589"/>
      <c r="Z5" s="589"/>
    </row>
    <row r="6" spans="1:26" s="134" customFormat="1" ht="15.75" customHeight="1" thickBot="1">
      <c r="A6" s="594"/>
      <c r="B6" s="597"/>
      <c r="C6" s="600"/>
      <c r="D6" s="140" t="s">
        <v>184</v>
      </c>
      <c r="E6" s="141" t="s">
        <v>185</v>
      </c>
      <c r="F6" s="286" t="s">
        <v>186</v>
      </c>
      <c r="G6" s="142" t="s">
        <v>187</v>
      </c>
      <c r="H6" s="286" t="s">
        <v>186</v>
      </c>
      <c r="I6" s="143"/>
      <c r="J6" s="286" t="s">
        <v>186</v>
      </c>
      <c r="K6" s="286"/>
      <c r="L6" s="144" t="s">
        <v>186</v>
      </c>
      <c r="M6" s="141" t="s">
        <v>185</v>
      </c>
      <c r="N6" s="286" t="s">
        <v>186</v>
      </c>
      <c r="O6" s="142" t="s">
        <v>187</v>
      </c>
      <c r="P6" s="286" t="s">
        <v>186</v>
      </c>
      <c r="Q6" s="143"/>
      <c r="R6" s="286" t="s">
        <v>186</v>
      </c>
      <c r="S6" s="143"/>
      <c r="T6" s="145" t="s">
        <v>186</v>
      </c>
      <c r="U6" s="588" t="s">
        <v>188</v>
      </c>
      <c r="V6" s="589"/>
      <c r="W6" s="589"/>
      <c r="X6" s="589"/>
      <c r="Y6" s="589"/>
      <c r="Z6" s="589"/>
    </row>
    <row r="7" spans="1:26" ht="15" customHeight="1">
      <c r="A7" s="146" t="s">
        <v>0</v>
      </c>
      <c r="B7" s="147">
        <v>2054113000</v>
      </c>
      <c r="C7" s="148">
        <v>41568907</v>
      </c>
      <c r="D7" s="149">
        <f>C7/B7*100</f>
        <v>2.0236913451207408</v>
      </c>
      <c r="E7" s="147">
        <v>3356255</v>
      </c>
      <c r="F7" s="150">
        <f>E7/C7*100</f>
        <v>8.073955372461441</v>
      </c>
      <c r="G7" s="151">
        <v>35530016</v>
      </c>
      <c r="H7" s="152">
        <f>G7/C7*100</f>
        <v>85.472576895033598</v>
      </c>
      <c r="I7" s="148">
        <v>1633961</v>
      </c>
      <c r="J7" s="152">
        <f>I7/C7*100</f>
        <v>3.9307288016978652</v>
      </c>
      <c r="K7" s="153">
        <v>40520232</v>
      </c>
      <c r="L7" s="154">
        <f>K7/C7*100</f>
        <v>97.477261069192906</v>
      </c>
      <c r="M7" s="155">
        <v>0</v>
      </c>
      <c r="N7" s="156">
        <f>M7/C7*100</f>
        <v>0</v>
      </c>
      <c r="O7" s="153">
        <v>998423</v>
      </c>
      <c r="P7" s="156">
        <f>O7/C7*100</f>
        <v>2.4018504984987938</v>
      </c>
      <c r="Q7" s="153">
        <v>50252</v>
      </c>
      <c r="R7" s="156">
        <f>Q7/C7*100</f>
        <v>0.12088843230831159</v>
      </c>
      <c r="S7" s="153">
        <v>1048675</v>
      </c>
      <c r="T7" s="157">
        <f>S7/C7*100</f>
        <v>2.5227389308071055</v>
      </c>
      <c r="U7" s="590"/>
      <c r="V7" s="589"/>
      <c r="W7" s="589"/>
      <c r="X7" s="589"/>
      <c r="Y7" s="589"/>
      <c r="Z7" s="589"/>
    </row>
    <row r="8" spans="1:26" ht="15" customHeight="1">
      <c r="A8" s="158" t="s">
        <v>1</v>
      </c>
      <c r="B8" s="159">
        <v>850599276</v>
      </c>
      <c r="C8" s="160">
        <v>29366026</v>
      </c>
      <c r="D8" s="161">
        <f>C8/B8*100</f>
        <v>3.4523925458878475</v>
      </c>
      <c r="E8" s="162">
        <v>13675016</v>
      </c>
      <c r="F8" s="163">
        <f t="shared" ref="F8:F50" si="0">E8/C8*100</f>
        <v>46.567472221130636</v>
      </c>
      <c r="G8" s="164">
        <v>14670452</v>
      </c>
      <c r="H8" s="165">
        <f t="shared" ref="H8:H50" si="1">G8/C8*100</f>
        <v>49.95722608159511</v>
      </c>
      <c r="I8" s="166">
        <v>0</v>
      </c>
      <c r="J8" s="165">
        <f t="shared" ref="J8:J50" si="2">I8/C8*100</f>
        <v>0</v>
      </c>
      <c r="K8" s="164">
        <v>28345468</v>
      </c>
      <c r="L8" s="167">
        <f t="shared" ref="L8:L50" si="3">K8/C8*100</f>
        <v>96.524698302725739</v>
      </c>
      <c r="M8" s="168">
        <v>165568</v>
      </c>
      <c r="N8" s="165">
        <f t="shared" ref="N8:N50" si="4">M8/C8*100</f>
        <v>0.56380798682123356</v>
      </c>
      <c r="O8" s="164">
        <v>775693</v>
      </c>
      <c r="P8" s="165">
        <f t="shared" ref="P8:P50" si="5">O8/C8*100</f>
        <v>2.6414639829032365</v>
      </c>
      <c r="Q8" s="164">
        <v>79297</v>
      </c>
      <c r="R8" s="165">
        <f t="shared" ref="R8:R50" si="6">Q8/C8*100</f>
        <v>0.27002972754978832</v>
      </c>
      <c r="S8" s="164">
        <v>1020558</v>
      </c>
      <c r="T8" s="167">
        <f t="shared" ref="T8:T50" si="7">S8/C8*100</f>
        <v>3.4753016972742587</v>
      </c>
      <c r="U8" s="169" t="s">
        <v>191</v>
      </c>
      <c r="V8" s="170"/>
      <c r="W8" s="170"/>
      <c r="X8" s="170"/>
      <c r="Y8" s="170"/>
      <c r="Z8" s="170"/>
    </row>
    <row r="9" spans="1:26" ht="15" customHeight="1">
      <c r="A9" s="158" t="s">
        <v>2</v>
      </c>
      <c r="B9" s="162">
        <v>335683426</v>
      </c>
      <c r="C9" s="166">
        <v>9960718</v>
      </c>
      <c r="D9" s="171">
        <f t="shared" ref="D9:D50" si="8">C9/B9*100</f>
        <v>2.9672951443244626</v>
      </c>
      <c r="E9" s="162">
        <v>518301</v>
      </c>
      <c r="F9" s="163">
        <f t="shared" si="0"/>
        <v>5.203450193048333</v>
      </c>
      <c r="G9" s="164">
        <v>8797198</v>
      </c>
      <c r="H9" s="165">
        <f t="shared" si="1"/>
        <v>88.318914359386554</v>
      </c>
      <c r="I9" s="166">
        <v>126778</v>
      </c>
      <c r="J9" s="165">
        <f t="shared" si="2"/>
        <v>1.2727797333485398</v>
      </c>
      <c r="K9" s="164">
        <v>9442277</v>
      </c>
      <c r="L9" s="167">
        <f t="shared" si="3"/>
        <v>94.795144285783422</v>
      </c>
      <c r="M9" s="168">
        <v>0</v>
      </c>
      <c r="N9" s="165">
        <f t="shared" si="4"/>
        <v>0</v>
      </c>
      <c r="O9" s="164">
        <v>449827</v>
      </c>
      <c r="P9" s="165">
        <f t="shared" si="5"/>
        <v>4.5160097896557252</v>
      </c>
      <c r="Q9" s="164">
        <v>68614</v>
      </c>
      <c r="R9" s="165">
        <f t="shared" si="6"/>
        <v>0.68884592456086002</v>
      </c>
      <c r="S9" s="164">
        <v>518441</v>
      </c>
      <c r="T9" s="167">
        <f t="shared" si="7"/>
        <v>5.2048557142165857</v>
      </c>
      <c r="U9" s="169" t="s">
        <v>192</v>
      </c>
      <c r="V9" s="170"/>
      <c r="W9" s="170"/>
      <c r="X9" s="170"/>
      <c r="Y9" s="170"/>
      <c r="Z9" s="170"/>
    </row>
    <row r="10" spans="1:26" ht="15" customHeight="1">
      <c r="A10" s="158" t="s">
        <v>3</v>
      </c>
      <c r="B10" s="162">
        <v>173695660</v>
      </c>
      <c r="C10" s="166">
        <v>6477298</v>
      </c>
      <c r="D10" s="171">
        <f>C10/B10*100</f>
        <v>3.7291075666484699</v>
      </c>
      <c r="E10" s="162">
        <v>81761</v>
      </c>
      <c r="F10" s="163">
        <f t="shared" si="0"/>
        <v>1.262270162651155</v>
      </c>
      <c r="G10" s="164">
        <v>5644597</v>
      </c>
      <c r="H10" s="165">
        <f t="shared" si="1"/>
        <v>87.144315422881576</v>
      </c>
      <c r="I10" s="166">
        <v>359089</v>
      </c>
      <c r="J10" s="165">
        <f t="shared" si="2"/>
        <v>5.5438085448592922</v>
      </c>
      <c r="K10" s="164">
        <v>6085447</v>
      </c>
      <c r="L10" s="167">
        <f t="shared" si="3"/>
        <v>93.950394130392027</v>
      </c>
      <c r="M10" s="168">
        <v>0</v>
      </c>
      <c r="N10" s="165">
        <f t="shared" si="4"/>
        <v>0</v>
      </c>
      <c r="O10" s="164">
        <v>354786</v>
      </c>
      <c r="P10" s="165">
        <f t="shared" si="5"/>
        <v>5.4773765233589682</v>
      </c>
      <c r="Q10" s="164">
        <v>37065</v>
      </c>
      <c r="R10" s="165">
        <f t="shared" si="6"/>
        <v>0.5722293462490069</v>
      </c>
      <c r="S10" s="164">
        <v>391851</v>
      </c>
      <c r="T10" s="167">
        <f t="shared" si="7"/>
        <v>6.0496058696079755</v>
      </c>
      <c r="U10" s="169"/>
      <c r="V10" s="173" t="s">
        <v>193</v>
      </c>
      <c r="W10" s="173" t="s">
        <v>189</v>
      </c>
      <c r="X10" s="173" t="s">
        <v>190</v>
      </c>
      <c r="Y10" s="173" t="s">
        <v>49</v>
      </c>
      <c r="Z10" s="170"/>
    </row>
    <row r="11" spans="1:26" ht="15" customHeight="1" thickBot="1">
      <c r="A11" s="174" t="s">
        <v>4</v>
      </c>
      <c r="B11" s="162">
        <v>96270223</v>
      </c>
      <c r="C11" s="166">
        <v>2959482</v>
      </c>
      <c r="D11" s="171">
        <f t="shared" si="8"/>
        <v>3.0741405886220914</v>
      </c>
      <c r="E11" s="162">
        <v>0</v>
      </c>
      <c r="F11" s="175">
        <f t="shared" si="0"/>
        <v>0</v>
      </c>
      <c r="G11" s="176">
        <v>2689035</v>
      </c>
      <c r="H11" s="175">
        <f t="shared" si="1"/>
        <v>90.861677820645639</v>
      </c>
      <c r="I11" s="166">
        <v>140689</v>
      </c>
      <c r="J11" s="175">
        <f t="shared" si="2"/>
        <v>4.7538386785254989</v>
      </c>
      <c r="K11" s="164">
        <v>2829724</v>
      </c>
      <c r="L11" s="177">
        <f t="shared" si="3"/>
        <v>95.615516499171136</v>
      </c>
      <c r="M11" s="168">
        <v>0</v>
      </c>
      <c r="N11" s="165">
        <f t="shared" si="4"/>
        <v>0</v>
      </c>
      <c r="O11" s="164">
        <v>122466</v>
      </c>
      <c r="P11" s="165">
        <f t="shared" si="5"/>
        <v>4.1380890304451929</v>
      </c>
      <c r="Q11" s="164">
        <v>7292</v>
      </c>
      <c r="R11" s="165">
        <f t="shared" si="6"/>
        <v>0.24639447038366852</v>
      </c>
      <c r="S11" s="164">
        <v>129758</v>
      </c>
      <c r="T11" s="167">
        <f t="shared" si="7"/>
        <v>4.3844835008288614</v>
      </c>
      <c r="U11" s="170"/>
      <c r="V11" s="178" t="s">
        <v>194</v>
      </c>
      <c r="W11" s="584">
        <v>309980</v>
      </c>
      <c r="X11" s="584">
        <v>0</v>
      </c>
      <c r="Y11" s="584">
        <f>W11+X11</f>
        <v>309980</v>
      </c>
      <c r="Z11" s="170"/>
    </row>
    <row r="12" spans="1:26" ht="15" customHeight="1">
      <c r="A12" s="146" t="s">
        <v>5</v>
      </c>
      <c r="B12" s="147">
        <v>70589965</v>
      </c>
      <c r="C12" s="148">
        <v>3831807</v>
      </c>
      <c r="D12" s="149">
        <f t="shared" si="8"/>
        <v>5.4282602350064915</v>
      </c>
      <c r="E12" s="147">
        <v>0</v>
      </c>
      <c r="F12" s="150">
        <f t="shared" si="0"/>
        <v>0</v>
      </c>
      <c r="G12" s="180">
        <v>3647753</v>
      </c>
      <c r="H12" s="152">
        <f t="shared" si="1"/>
        <v>95.196678747128971</v>
      </c>
      <c r="I12" s="148">
        <v>106425</v>
      </c>
      <c r="J12" s="152">
        <f t="shared" si="2"/>
        <v>2.7774102401295262</v>
      </c>
      <c r="K12" s="153">
        <v>3754178</v>
      </c>
      <c r="L12" s="154">
        <f t="shared" si="3"/>
        <v>97.974088987258483</v>
      </c>
      <c r="M12" s="155">
        <v>0</v>
      </c>
      <c r="N12" s="156">
        <f t="shared" si="4"/>
        <v>0</v>
      </c>
      <c r="O12" s="153">
        <v>77629</v>
      </c>
      <c r="P12" s="156">
        <f t="shared" si="5"/>
        <v>2.0259110127415081</v>
      </c>
      <c r="Q12" s="153">
        <v>0</v>
      </c>
      <c r="R12" s="156">
        <f t="shared" si="6"/>
        <v>0</v>
      </c>
      <c r="S12" s="153">
        <v>77629</v>
      </c>
      <c r="T12" s="157">
        <f t="shared" si="7"/>
        <v>2.0259110127415081</v>
      </c>
      <c r="U12" s="170"/>
      <c r="V12" s="179" t="s">
        <v>195</v>
      </c>
      <c r="W12" s="585"/>
      <c r="X12" s="585"/>
      <c r="Y12" s="585"/>
      <c r="Z12" s="170"/>
    </row>
    <row r="13" spans="1:26" ht="15" customHeight="1">
      <c r="A13" s="158" t="s">
        <v>6</v>
      </c>
      <c r="B13" s="162">
        <v>173815009</v>
      </c>
      <c r="C13" s="166">
        <v>11975223</v>
      </c>
      <c r="D13" s="171">
        <f t="shared" si="8"/>
        <v>6.889636901264379</v>
      </c>
      <c r="E13" s="162">
        <v>5413478</v>
      </c>
      <c r="F13" s="163">
        <f t="shared" si="0"/>
        <v>45.205655042916526</v>
      </c>
      <c r="G13" s="164">
        <v>6409381</v>
      </c>
      <c r="H13" s="165">
        <f t="shared" si="1"/>
        <v>53.52201791983331</v>
      </c>
      <c r="I13" s="166">
        <v>0</v>
      </c>
      <c r="J13" s="165">
        <f t="shared" si="2"/>
        <v>0</v>
      </c>
      <c r="K13" s="164">
        <v>11822859</v>
      </c>
      <c r="L13" s="167">
        <f t="shared" si="3"/>
        <v>98.727672962749836</v>
      </c>
      <c r="M13" s="168">
        <v>31923</v>
      </c>
      <c r="N13" s="165">
        <f t="shared" si="4"/>
        <v>0.26657541158106202</v>
      </c>
      <c r="O13" s="164">
        <v>120441</v>
      </c>
      <c r="P13" s="165">
        <f t="shared" si="5"/>
        <v>1.0057516256691001</v>
      </c>
      <c r="Q13" s="164">
        <v>0</v>
      </c>
      <c r="R13" s="165">
        <f t="shared" si="6"/>
        <v>0</v>
      </c>
      <c r="S13" s="164">
        <v>152364</v>
      </c>
      <c r="T13" s="167">
        <f t="shared" si="7"/>
        <v>1.2723270372501623</v>
      </c>
      <c r="U13" s="170"/>
      <c r="V13" s="181" t="s">
        <v>180</v>
      </c>
      <c r="W13" s="584">
        <v>3068524</v>
      </c>
      <c r="X13" s="584">
        <v>196334</v>
      </c>
      <c r="Y13" s="584">
        <f>W13+X13</f>
        <v>3264858</v>
      </c>
      <c r="Z13" s="170"/>
    </row>
    <row r="14" spans="1:26" ht="15" customHeight="1">
      <c r="A14" s="158" t="s">
        <v>7</v>
      </c>
      <c r="B14" s="162">
        <v>78133702</v>
      </c>
      <c r="C14" s="166">
        <v>3007648</v>
      </c>
      <c r="D14" s="171">
        <f t="shared" si="8"/>
        <v>3.8493606766514152</v>
      </c>
      <c r="E14" s="162">
        <v>0</v>
      </c>
      <c r="F14" s="163">
        <f t="shared" si="0"/>
        <v>0</v>
      </c>
      <c r="G14" s="164">
        <v>2404149</v>
      </c>
      <c r="H14" s="165">
        <f t="shared" si="1"/>
        <v>79.934520263009503</v>
      </c>
      <c r="I14" s="166">
        <v>70833</v>
      </c>
      <c r="J14" s="165">
        <f t="shared" si="2"/>
        <v>2.3550960750726149</v>
      </c>
      <c r="K14" s="164">
        <v>2474982</v>
      </c>
      <c r="L14" s="167">
        <f t="shared" si="3"/>
        <v>82.289616338082112</v>
      </c>
      <c r="M14" s="168">
        <v>0</v>
      </c>
      <c r="N14" s="165">
        <f t="shared" si="4"/>
        <v>0</v>
      </c>
      <c r="O14" s="164">
        <v>532666</v>
      </c>
      <c r="P14" s="165">
        <f t="shared" si="5"/>
        <v>17.710383661917884</v>
      </c>
      <c r="Q14" s="164">
        <v>0</v>
      </c>
      <c r="R14" s="165">
        <f t="shared" si="6"/>
        <v>0</v>
      </c>
      <c r="S14" s="164">
        <v>532666</v>
      </c>
      <c r="T14" s="167">
        <f t="shared" si="7"/>
        <v>17.710383661917884</v>
      </c>
      <c r="U14" s="169"/>
      <c r="V14" s="182" t="s">
        <v>196</v>
      </c>
      <c r="W14" s="585"/>
      <c r="X14" s="585"/>
      <c r="Y14" s="585"/>
      <c r="Z14" s="169"/>
    </row>
    <row r="15" spans="1:26" ht="15" customHeight="1">
      <c r="A15" s="158" t="s">
        <v>8</v>
      </c>
      <c r="B15" s="162">
        <v>88997976</v>
      </c>
      <c r="C15" s="166">
        <v>4215063</v>
      </c>
      <c r="D15" s="171">
        <f t="shared" si="8"/>
        <v>4.7361335498236494</v>
      </c>
      <c r="E15" s="162">
        <v>741844</v>
      </c>
      <c r="F15" s="163">
        <f t="shared" si="0"/>
        <v>17.59983184118482</v>
      </c>
      <c r="G15" s="164">
        <v>3214150</v>
      </c>
      <c r="H15" s="165">
        <f t="shared" si="1"/>
        <v>76.25390178035299</v>
      </c>
      <c r="I15" s="166">
        <v>550</v>
      </c>
      <c r="J15" s="165">
        <f t="shared" si="2"/>
        <v>1.3048440794360605E-2</v>
      </c>
      <c r="K15" s="164">
        <v>3956544</v>
      </c>
      <c r="L15" s="167">
        <f t="shared" si="3"/>
        <v>93.866782062332163</v>
      </c>
      <c r="M15" s="168">
        <v>0</v>
      </c>
      <c r="N15" s="165">
        <f t="shared" si="4"/>
        <v>0</v>
      </c>
      <c r="O15" s="164">
        <v>258519</v>
      </c>
      <c r="P15" s="165">
        <f t="shared" si="5"/>
        <v>6.133217937667836</v>
      </c>
      <c r="Q15" s="164">
        <v>0</v>
      </c>
      <c r="R15" s="165">
        <f t="shared" si="6"/>
        <v>0</v>
      </c>
      <c r="S15" s="164">
        <v>258519</v>
      </c>
      <c r="T15" s="167">
        <f t="shared" si="7"/>
        <v>6.133217937667836</v>
      </c>
      <c r="V15" s="586" t="s">
        <v>197</v>
      </c>
      <c r="W15" s="584">
        <f>W11+W13</f>
        <v>3378504</v>
      </c>
      <c r="X15" s="584">
        <f>X11+X13</f>
        <v>196334</v>
      </c>
      <c r="Y15" s="584">
        <f>X15+W15</f>
        <v>3574838</v>
      </c>
    </row>
    <row r="16" spans="1:26" ht="15" customHeight="1" thickBot="1">
      <c r="A16" s="174" t="s">
        <v>9</v>
      </c>
      <c r="B16" s="162">
        <v>23373066</v>
      </c>
      <c r="C16" s="166">
        <v>1180933</v>
      </c>
      <c r="D16" s="171">
        <f t="shared" si="8"/>
        <v>5.0525378228085271</v>
      </c>
      <c r="E16" s="162">
        <v>0</v>
      </c>
      <c r="F16" s="175">
        <f t="shared" si="0"/>
        <v>0</v>
      </c>
      <c r="G16" s="176">
        <v>1179373</v>
      </c>
      <c r="H16" s="175">
        <f t="shared" si="1"/>
        <v>99.867901057892368</v>
      </c>
      <c r="I16" s="166">
        <v>0</v>
      </c>
      <c r="J16" s="175">
        <f t="shared" si="2"/>
        <v>0</v>
      </c>
      <c r="K16" s="164">
        <v>1179373</v>
      </c>
      <c r="L16" s="177">
        <f t="shared" si="3"/>
        <v>99.867901057892368</v>
      </c>
      <c r="M16" s="183">
        <v>0</v>
      </c>
      <c r="N16" s="175">
        <f t="shared" si="4"/>
        <v>0</v>
      </c>
      <c r="O16" s="164">
        <v>1560</v>
      </c>
      <c r="P16" s="165">
        <f t="shared" si="5"/>
        <v>0.13209894210763862</v>
      </c>
      <c r="Q16" s="164">
        <v>0</v>
      </c>
      <c r="R16" s="165">
        <f t="shared" si="6"/>
        <v>0</v>
      </c>
      <c r="S16" s="164">
        <v>1560</v>
      </c>
      <c r="T16" s="167">
        <f t="shared" si="7"/>
        <v>0.13209894210763862</v>
      </c>
      <c r="V16" s="587"/>
      <c r="W16" s="585"/>
      <c r="X16" s="585"/>
      <c r="Y16" s="585"/>
      <c r="Z16" s="170"/>
    </row>
    <row r="17" spans="1:27" ht="15" customHeight="1">
      <c r="A17" s="146" t="s">
        <v>10</v>
      </c>
      <c r="B17" s="147">
        <v>19327884</v>
      </c>
      <c r="C17" s="148">
        <v>1249251</v>
      </c>
      <c r="D17" s="149">
        <f t="shared" si="8"/>
        <v>6.4634649090402245</v>
      </c>
      <c r="E17" s="147">
        <v>12368</v>
      </c>
      <c r="F17" s="150">
        <f t="shared" si="0"/>
        <v>0.99003322791016368</v>
      </c>
      <c r="G17" s="180">
        <v>789640</v>
      </c>
      <c r="H17" s="152">
        <f t="shared" si="1"/>
        <v>63.209074877666694</v>
      </c>
      <c r="I17" s="148">
        <v>65359</v>
      </c>
      <c r="J17" s="152">
        <f t="shared" si="2"/>
        <v>5.2318549274725417</v>
      </c>
      <c r="K17" s="153">
        <v>867367</v>
      </c>
      <c r="L17" s="154">
        <f t="shared" si="3"/>
        <v>69.430963033049409</v>
      </c>
      <c r="M17" s="155">
        <v>0</v>
      </c>
      <c r="N17" s="184">
        <f t="shared" si="4"/>
        <v>0</v>
      </c>
      <c r="O17" s="153">
        <v>381884</v>
      </c>
      <c r="P17" s="156">
        <f t="shared" si="5"/>
        <v>30.569036966950598</v>
      </c>
      <c r="Q17" s="153">
        <v>0</v>
      </c>
      <c r="R17" s="156">
        <f t="shared" si="6"/>
        <v>0</v>
      </c>
      <c r="S17" s="153">
        <v>381884</v>
      </c>
      <c r="T17" s="157">
        <f t="shared" si="7"/>
        <v>30.569036966950598</v>
      </c>
      <c r="U17" s="172"/>
      <c r="V17" s="185"/>
      <c r="W17" s="186"/>
      <c r="X17" s="186"/>
      <c r="Y17" s="186"/>
      <c r="Z17" s="170"/>
    </row>
    <row r="18" spans="1:27" ht="15" customHeight="1">
      <c r="A18" s="158" t="s">
        <v>11</v>
      </c>
      <c r="B18" s="162">
        <v>55031902</v>
      </c>
      <c r="C18" s="166">
        <v>2141217</v>
      </c>
      <c r="D18" s="171">
        <f t="shared" si="8"/>
        <v>3.890864975010313</v>
      </c>
      <c r="E18" s="162">
        <v>0</v>
      </c>
      <c r="F18" s="163">
        <f t="shared" si="0"/>
        <v>0</v>
      </c>
      <c r="G18" s="164">
        <v>2029078</v>
      </c>
      <c r="H18" s="165">
        <f t="shared" si="1"/>
        <v>94.762838142981309</v>
      </c>
      <c r="I18" s="166">
        <v>12944</v>
      </c>
      <c r="J18" s="165">
        <f t="shared" si="2"/>
        <v>0.60451602990262088</v>
      </c>
      <c r="K18" s="164">
        <v>2042022</v>
      </c>
      <c r="L18" s="167">
        <f t="shared" si="3"/>
        <v>95.367354172883921</v>
      </c>
      <c r="M18" s="168">
        <v>0</v>
      </c>
      <c r="N18" s="165">
        <f t="shared" si="4"/>
        <v>0</v>
      </c>
      <c r="O18" s="164">
        <v>28050</v>
      </c>
      <c r="P18" s="165">
        <f t="shared" si="5"/>
        <v>1.3100026760482473</v>
      </c>
      <c r="Q18" s="164">
        <v>71145</v>
      </c>
      <c r="R18" s="165">
        <f t="shared" si="6"/>
        <v>3.3226431510678269</v>
      </c>
      <c r="S18" s="164">
        <v>99195</v>
      </c>
      <c r="T18" s="167">
        <f t="shared" si="7"/>
        <v>4.6326458271160744</v>
      </c>
      <c r="U18" s="187" t="s">
        <v>198</v>
      </c>
      <c r="V18" s="583" t="s">
        <v>199</v>
      </c>
      <c r="W18" s="583"/>
      <c r="X18" s="583"/>
      <c r="Y18" s="583"/>
      <c r="Z18" s="170"/>
    </row>
    <row r="19" spans="1:27" ht="15" customHeight="1">
      <c r="A19" s="158" t="s">
        <v>12</v>
      </c>
      <c r="B19" s="162">
        <v>100521108</v>
      </c>
      <c r="C19" s="166">
        <v>4341650</v>
      </c>
      <c r="D19" s="171">
        <f t="shared" si="8"/>
        <v>4.3191426023676538</v>
      </c>
      <c r="E19" s="162">
        <v>528642</v>
      </c>
      <c r="F19" s="163">
        <f t="shared" si="0"/>
        <v>12.176062096207662</v>
      </c>
      <c r="G19" s="164">
        <v>3538333</v>
      </c>
      <c r="H19" s="165">
        <f t="shared" si="1"/>
        <v>81.497426093766194</v>
      </c>
      <c r="I19" s="166">
        <v>67373</v>
      </c>
      <c r="J19" s="165">
        <f t="shared" si="2"/>
        <v>1.5517833081892829</v>
      </c>
      <c r="K19" s="164">
        <v>4134348</v>
      </c>
      <c r="L19" s="167">
        <f t="shared" si="3"/>
        <v>95.225271498163139</v>
      </c>
      <c r="M19" s="168">
        <v>0</v>
      </c>
      <c r="N19" s="165">
        <f t="shared" si="4"/>
        <v>0</v>
      </c>
      <c r="O19" s="164">
        <v>204031</v>
      </c>
      <c r="P19" s="165">
        <f t="shared" si="5"/>
        <v>4.6993884813377402</v>
      </c>
      <c r="Q19" s="164">
        <v>3271</v>
      </c>
      <c r="R19" s="165">
        <f t="shared" si="6"/>
        <v>7.5340020499119004E-2</v>
      </c>
      <c r="S19" s="164">
        <v>207302</v>
      </c>
      <c r="T19" s="167">
        <f t="shared" si="7"/>
        <v>4.7747285018368588</v>
      </c>
      <c r="U19" s="188"/>
      <c r="V19" s="583"/>
      <c r="W19" s="583"/>
      <c r="X19" s="583"/>
      <c r="Y19" s="583"/>
    </row>
    <row r="20" spans="1:27" ht="15" customHeight="1">
      <c r="A20" s="158" t="s">
        <v>13</v>
      </c>
      <c r="B20" s="162">
        <v>88016788</v>
      </c>
      <c r="C20" s="166">
        <v>5466374</v>
      </c>
      <c r="D20" s="171">
        <f t="shared" si="8"/>
        <v>6.2106038225344014</v>
      </c>
      <c r="E20" s="162">
        <v>0</v>
      </c>
      <c r="F20" s="163">
        <f t="shared" si="0"/>
        <v>0</v>
      </c>
      <c r="G20" s="164">
        <v>5401984</v>
      </c>
      <c r="H20" s="165">
        <f t="shared" si="1"/>
        <v>98.822071084049497</v>
      </c>
      <c r="I20" s="166">
        <v>1962</v>
      </c>
      <c r="J20" s="165">
        <f t="shared" si="2"/>
        <v>3.5892165446418413E-2</v>
      </c>
      <c r="K20" s="164">
        <v>5403946</v>
      </c>
      <c r="L20" s="167">
        <f t="shared" si="3"/>
        <v>98.857963249495924</v>
      </c>
      <c r="M20" s="168">
        <v>0</v>
      </c>
      <c r="N20" s="165">
        <f t="shared" si="4"/>
        <v>0</v>
      </c>
      <c r="O20" s="164">
        <v>48940</v>
      </c>
      <c r="P20" s="165">
        <f t="shared" si="5"/>
        <v>0.8952918333066856</v>
      </c>
      <c r="Q20" s="164">
        <v>13488</v>
      </c>
      <c r="R20" s="165">
        <f t="shared" si="6"/>
        <v>0.24674491719739627</v>
      </c>
      <c r="S20" s="164">
        <v>62428</v>
      </c>
      <c r="T20" s="167">
        <f t="shared" si="7"/>
        <v>1.1420367505040818</v>
      </c>
      <c r="U20" s="188"/>
      <c r="V20" s="583"/>
      <c r="W20" s="583"/>
      <c r="X20" s="583"/>
      <c r="Y20" s="583"/>
      <c r="Z20" s="170"/>
    </row>
    <row r="21" spans="1:27" ht="15" customHeight="1" thickBot="1">
      <c r="A21" s="174" t="s">
        <v>14</v>
      </c>
      <c r="B21" s="162">
        <v>36567072</v>
      </c>
      <c r="C21" s="166">
        <v>1522600</v>
      </c>
      <c r="D21" s="171">
        <f t="shared" si="8"/>
        <v>4.1638553942738428</v>
      </c>
      <c r="E21" s="162">
        <v>0</v>
      </c>
      <c r="F21" s="175">
        <f t="shared" si="0"/>
        <v>0</v>
      </c>
      <c r="G21" s="176">
        <v>1279333</v>
      </c>
      <c r="H21" s="175">
        <f t="shared" si="1"/>
        <v>84.02292131879679</v>
      </c>
      <c r="I21" s="166">
        <v>115769</v>
      </c>
      <c r="J21" s="175">
        <f t="shared" si="2"/>
        <v>7.6033758045448572</v>
      </c>
      <c r="K21" s="164">
        <v>1395102</v>
      </c>
      <c r="L21" s="177">
        <f t="shared" si="3"/>
        <v>91.626297123341644</v>
      </c>
      <c r="M21" s="168">
        <v>0</v>
      </c>
      <c r="N21" s="165">
        <f t="shared" si="4"/>
        <v>0</v>
      </c>
      <c r="O21" s="164">
        <v>126264</v>
      </c>
      <c r="P21" s="165">
        <f t="shared" si="5"/>
        <v>8.2926572967292795</v>
      </c>
      <c r="Q21" s="164">
        <v>1234</v>
      </c>
      <c r="R21" s="165">
        <f t="shared" si="6"/>
        <v>8.1045579929068703E-2</v>
      </c>
      <c r="S21" s="164">
        <v>127498</v>
      </c>
      <c r="T21" s="167">
        <f t="shared" si="7"/>
        <v>8.3737028766583474</v>
      </c>
      <c r="U21" s="189"/>
      <c r="W21" s="170"/>
      <c r="X21" s="170"/>
      <c r="Y21" s="170"/>
      <c r="Z21" s="170"/>
    </row>
    <row r="22" spans="1:27" ht="15" customHeight="1">
      <c r="A22" s="146" t="s">
        <v>15</v>
      </c>
      <c r="B22" s="147">
        <v>52341648</v>
      </c>
      <c r="C22" s="148">
        <v>1579485</v>
      </c>
      <c r="D22" s="149">
        <f t="shared" si="8"/>
        <v>3.0176447634969383</v>
      </c>
      <c r="E22" s="147">
        <v>506</v>
      </c>
      <c r="F22" s="150">
        <f t="shared" si="0"/>
        <v>3.2035758490900512E-2</v>
      </c>
      <c r="G22" s="180">
        <v>1506737</v>
      </c>
      <c r="H22" s="152">
        <f t="shared" si="1"/>
        <v>95.394194943288483</v>
      </c>
      <c r="I22" s="148">
        <v>0</v>
      </c>
      <c r="J22" s="152">
        <f t="shared" si="2"/>
        <v>0</v>
      </c>
      <c r="K22" s="153">
        <v>1507243</v>
      </c>
      <c r="L22" s="154">
        <f t="shared" si="3"/>
        <v>95.426230701779374</v>
      </c>
      <c r="M22" s="155">
        <v>0</v>
      </c>
      <c r="N22" s="156">
        <f t="shared" si="4"/>
        <v>0</v>
      </c>
      <c r="O22" s="153">
        <v>72242</v>
      </c>
      <c r="P22" s="156">
        <f t="shared" si="5"/>
        <v>4.5737692982206219</v>
      </c>
      <c r="Q22" s="153">
        <v>0</v>
      </c>
      <c r="R22" s="156">
        <f t="shared" si="6"/>
        <v>0</v>
      </c>
      <c r="S22" s="153">
        <v>72242</v>
      </c>
      <c r="T22" s="157">
        <f t="shared" si="7"/>
        <v>4.5737692982206219</v>
      </c>
      <c r="U22" s="187" t="s">
        <v>200</v>
      </c>
      <c r="V22" s="583" t="s">
        <v>201</v>
      </c>
      <c r="W22" s="583"/>
      <c r="X22" s="583"/>
      <c r="Y22" s="583"/>
      <c r="Z22" s="170"/>
      <c r="AA22" s="170"/>
    </row>
    <row r="23" spans="1:27" ht="15" customHeight="1">
      <c r="A23" s="158" t="s">
        <v>16</v>
      </c>
      <c r="B23" s="162">
        <v>48689985</v>
      </c>
      <c r="C23" s="166">
        <v>1438772</v>
      </c>
      <c r="D23" s="171">
        <f t="shared" si="8"/>
        <v>2.9549649686686079</v>
      </c>
      <c r="E23" s="162">
        <v>0</v>
      </c>
      <c r="F23" s="163">
        <f t="shared" si="0"/>
        <v>0</v>
      </c>
      <c r="G23" s="164">
        <v>1305878</v>
      </c>
      <c r="H23" s="165">
        <f t="shared" si="1"/>
        <v>90.763373209931814</v>
      </c>
      <c r="I23" s="166">
        <v>9082</v>
      </c>
      <c r="J23" s="165">
        <f t="shared" si="2"/>
        <v>0.63123274570258525</v>
      </c>
      <c r="K23" s="164">
        <v>1314960</v>
      </c>
      <c r="L23" s="167">
        <f t="shared" si="3"/>
        <v>91.39460595563439</v>
      </c>
      <c r="M23" s="168">
        <v>0</v>
      </c>
      <c r="N23" s="165">
        <f t="shared" si="4"/>
        <v>0</v>
      </c>
      <c r="O23" s="164">
        <v>123812</v>
      </c>
      <c r="P23" s="165">
        <f t="shared" si="5"/>
        <v>8.6053940443656121</v>
      </c>
      <c r="Q23" s="164">
        <v>0</v>
      </c>
      <c r="R23" s="165">
        <f t="shared" si="6"/>
        <v>0</v>
      </c>
      <c r="S23" s="164">
        <v>123812</v>
      </c>
      <c r="T23" s="167">
        <f t="shared" si="7"/>
        <v>8.6053940443656121</v>
      </c>
      <c r="U23" s="188"/>
      <c r="V23" s="583"/>
      <c r="W23" s="583"/>
      <c r="X23" s="583"/>
      <c r="Y23" s="583"/>
      <c r="Z23" s="170"/>
      <c r="AA23" s="170"/>
    </row>
    <row r="24" spans="1:27" ht="15" customHeight="1">
      <c r="A24" s="158" t="s">
        <v>17</v>
      </c>
      <c r="B24" s="162">
        <v>18632808</v>
      </c>
      <c r="C24" s="166">
        <v>832933</v>
      </c>
      <c r="D24" s="171">
        <f t="shared" si="8"/>
        <v>4.4702494653516531</v>
      </c>
      <c r="E24" s="162">
        <v>163845</v>
      </c>
      <c r="F24" s="163">
        <f t="shared" si="0"/>
        <v>19.670849876280567</v>
      </c>
      <c r="G24" s="164">
        <v>607412</v>
      </c>
      <c r="H24" s="165">
        <f t="shared" si="1"/>
        <v>72.924472916789227</v>
      </c>
      <c r="I24" s="166">
        <v>0</v>
      </c>
      <c r="J24" s="165">
        <f t="shared" si="2"/>
        <v>0</v>
      </c>
      <c r="K24" s="164">
        <v>771257</v>
      </c>
      <c r="L24" s="167">
        <f t="shared" si="3"/>
        <v>92.595322793069784</v>
      </c>
      <c r="M24" s="168">
        <v>0</v>
      </c>
      <c r="N24" s="165">
        <f t="shared" si="4"/>
        <v>0</v>
      </c>
      <c r="O24" s="164">
        <v>61676</v>
      </c>
      <c r="P24" s="165">
        <f t="shared" si="5"/>
        <v>7.4046772069302085</v>
      </c>
      <c r="Q24" s="164">
        <v>0</v>
      </c>
      <c r="R24" s="165">
        <f t="shared" si="6"/>
        <v>0</v>
      </c>
      <c r="S24" s="164">
        <v>61676</v>
      </c>
      <c r="T24" s="167">
        <f t="shared" si="7"/>
        <v>7.4046772069302085</v>
      </c>
      <c r="U24" s="188"/>
      <c r="V24" s="583"/>
      <c r="W24" s="583"/>
      <c r="X24" s="583"/>
      <c r="Y24" s="583"/>
      <c r="Z24" s="170"/>
      <c r="AA24" s="170"/>
    </row>
    <row r="25" spans="1:27" ht="15" customHeight="1" thickBot="1">
      <c r="A25" s="190" t="s">
        <v>18</v>
      </c>
      <c r="B25" s="162">
        <v>33612480</v>
      </c>
      <c r="C25" s="166">
        <v>885024</v>
      </c>
      <c r="D25" s="171">
        <f t="shared" si="8"/>
        <v>2.6330220203924259</v>
      </c>
      <c r="E25" s="191">
        <v>459</v>
      </c>
      <c r="F25" s="163">
        <f t="shared" si="0"/>
        <v>5.186300032541491E-2</v>
      </c>
      <c r="G25" s="164">
        <v>749203</v>
      </c>
      <c r="H25" s="165">
        <f t="shared" si="1"/>
        <v>84.653410528980004</v>
      </c>
      <c r="I25" s="192">
        <v>59501</v>
      </c>
      <c r="J25" s="165">
        <f t="shared" si="2"/>
        <v>6.7230945149510069</v>
      </c>
      <c r="K25" s="193">
        <v>809163</v>
      </c>
      <c r="L25" s="167">
        <f t="shared" si="3"/>
        <v>91.42836804425643</v>
      </c>
      <c r="M25" s="168">
        <v>0</v>
      </c>
      <c r="N25" s="165">
        <f t="shared" si="4"/>
        <v>0</v>
      </c>
      <c r="O25" s="164">
        <v>74493</v>
      </c>
      <c r="P25" s="165">
        <f t="shared" si="5"/>
        <v>8.4170598763423357</v>
      </c>
      <c r="Q25" s="164">
        <v>1368</v>
      </c>
      <c r="R25" s="165">
        <f t="shared" si="6"/>
        <v>0.15457207940123657</v>
      </c>
      <c r="S25" s="164">
        <v>75861</v>
      </c>
      <c r="T25" s="167">
        <f t="shared" si="7"/>
        <v>8.5716319557435732</v>
      </c>
      <c r="U25" s="188"/>
      <c r="V25" s="583"/>
      <c r="W25" s="583"/>
      <c r="X25" s="583"/>
      <c r="Y25" s="583"/>
      <c r="Z25" s="170"/>
      <c r="AA25" s="170"/>
    </row>
    <row r="26" spans="1:27" ht="16.5" customHeight="1" thickBot="1">
      <c r="A26" s="194" t="s">
        <v>202</v>
      </c>
      <c r="B26" s="195">
        <f>SUM(B7:B25)</f>
        <v>4398012978</v>
      </c>
      <c r="C26" s="196">
        <v>134000411</v>
      </c>
      <c r="D26" s="197">
        <f t="shared" si="8"/>
        <v>3.0468398267650585</v>
      </c>
      <c r="E26" s="195">
        <v>24492475</v>
      </c>
      <c r="F26" s="198">
        <f t="shared" si="0"/>
        <v>18.277910356558532</v>
      </c>
      <c r="G26" s="199">
        <v>101393702</v>
      </c>
      <c r="H26" s="200">
        <f t="shared" si="1"/>
        <v>75.666709708823205</v>
      </c>
      <c r="I26" s="196">
        <v>2770315</v>
      </c>
      <c r="J26" s="200">
        <f t="shared" si="2"/>
        <v>2.0673929126978576</v>
      </c>
      <c r="K26" s="199">
        <v>128656492</v>
      </c>
      <c r="L26" s="201">
        <f t="shared" si="3"/>
        <v>96.012012978079596</v>
      </c>
      <c r="M26" s="202">
        <v>197491</v>
      </c>
      <c r="N26" s="200">
        <f t="shared" si="4"/>
        <v>0.14738089124219178</v>
      </c>
      <c r="O26" s="203">
        <v>4813402</v>
      </c>
      <c r="P26" s="156">
        <f t="shared" si="5"/>
        <v>3.5920800272769311</v>
      </c>
      <c r="Q26" s="153">
        <v>333026</v>
      </c>
      <c r="R26" s="156">
        <f t="shared" si="6"/>
        <v>0.24852610340127984</v>
      </c>
      <c r="S26" s="153">
        <v>5343919</v>
      </c>
      <c r="T26" s="157">
        <f t="shared" si="7"/>
        <v>3.9879870219204028</v>
      </c>
      <c r="U26" s="188"/>
      <c r="V26" s="204"/>
      <c r="W26" s="204"/>
      <c r="X26" s="204"/>
      <c r="Y26" s="204"/>
      <c r="Z26" s="170"/>
      <c r="AA26" s="170"/>
    </row>
    <row r="27" spans="1:27" ht="15" customHeight="1">
      <c r="A27" s="146" t="s">
        <v>19</v>
      </c>
      <c r="B27" s="147">
        <v>12663607</v>
      </c>
      <c r="C27" s="148">
        <v>1178696</v>
      </c>
      <c r="D27" s="149">
        <f t="shared" si="8"/>
        <v>9.3077430466690885</v>
      </c>
      <c r="E27" s="159">
        <v>399684</v>
      </c>
      <c r="F27" s="150">
        <f t="shared" si="0"/>
        <v>33.908997739875254</v>
      </c>
      <c r="G27" s="180">
        <v>727981</v>
      </c>
      <c r="H27" s="152">
        <f t="shared" si="1"/>
        <v>61.761556839083184</v>
      </c>
      <c r="I27" s="160">
        <v>0</v>
      </c>
      <c r="J27" s="152">
        <f t="shared" si="2"/>
        <v>0</v>
      </c>
      <c r="K27" s="180">
        <v>1127665</v>
      </c>
      <c r="L27" s="154">
        <f t="shared" si="3"/>
        <v>95.670554578958445</v>
      </c>
      <c r="M27" s="205">
        <v>0</v>
      </c>
      <c r="N27" s="206">
        <f t="shared" si="4"/>
        <v>0</v>
      </c>
      <c r="O27" s="207">
        <v>51031</v>
      </c>
      <c r="P27" s="156">
        <f t="shared" si="5"/>
        <v>4.3294454210415578</v>
      </c>
      <c r="Q27" s="153">
        <v>0</v>
      </c>
      <c r="R27" s="156">
        <f t="shared" si="6"/>
        <v>0</v>
      </c>
      <c r="S27" s="153">
        <v>51031</v>
      </c>
      <c r="T27" s="157">
        <f t="shared" si="7"/>
        <v>4.3294454210415578</v>
      </c>
      <c r="U27" s="187" t="s">
        <v>203</v>
      </c>
      <c r="V27" s="583" t="s">
        <v>204</v>
      </c>
      <c r="W27" s="583"/>
      <c r="X27" s="583"/>
      <c r="Y27" s="583"/>
      <c r="Z27" s="170"/>
      <c r="AA27" s="170"/>
    </row>
    <row r="28" spans="1:27" ht="15" customHeight="1">
      <c r="A28" s="158" t="s">
        <v>20</v>
      </c>
      <c r="B28" s="162">
        <v>18891884</v>
      </c>
      <c r="C28" s="166">
        <v>634052</v>
      </c>
      <c r="D28" s="171">
        <f t="shared" si="8"/>
        <v>3.3562137053138796</v>
      </c>
      <c r="E28" s="162">
        <v>1376</v>
      </c>
      <c r="F28" s="163">
        <f t="shared" si="0"/>
        <v>0.21701690082201458</v>
      </c>
      <c r="G28" s="180">
        <v>555341</v>
      </c>
      <c r="H28" s="165">
        <f t="shared" si="1"/>
        <v>87.586033953051171</v>
      </c>
      <c r="I28" s="166">
        <v>49</v>
      </c>
      <c r="J28" s="165">
        <f t="shared" si="2"/>
        <v>7.7280727763653452E-3</v>
      </c>
      <c r="K28" s="164">
        <v>556766</v>
      </c>
      <c r="L28" s="167">
        <f t="shared" si="3"/>
        <v>87.810778926649547</v>
      </c>
      <c r="M28" s="168">
        <v>0</v>
      </c>
      <c r="N28" s="165">
        <f t="shared" si="4"/>
        <v>0</v>
      </c>
      <c r="O28" s="164">
        <v>77278</v>
      </c>
      <c r="P28" s="165">
        <f t="shared" si="5"/>
        <v>12.187959347182881</v>
      </c>
      <c r="Q28" s="164">
        <v>8</v>
      </c>
      <c r="R28" s="165">
        <f t="shared" si="6"/>
        <v>1.2617261675698522E-3</v>
      </c>
      <c r="S28" s="164">
        <v>77286</v>
      </c>
      <c r="T28" s="167">
        <f t="shared" si="7"/>
        <v>12.189221073350451</v>
      </c>
      <c r="V28" s="583"/>
      <c r="W28" s="583"/>
      <c r="X28" s="583"/>
      <c r="Y28" s="583"/>
      <c r="Z28" s="170"/>
      <c r="AA28" s="170"/>
    </row>
    <row r="29" spans="1:27" ht="15" customHeight="1">
      <c r="A29" s="158" t="s">
        <v>21</v>
      </c>
      <c r="B29" s="162">
        <v>11601675</v>
      </c>
      <c r="C29" s="166">
        <v>675227</v>
      </c>
      <c r="D29" s="171">
        <f t="shared" si="8"/>
        <v>5.8200820140195271</v>
      </c>
      <c r="E29" s="162">
        <v>0</v>
      </c>
      <c r="F29" s="163">
        <f t="shared" si="0"/>
        <v>0</v>
      </c>
      <c r="G29" s="180">
        <v>488128</v>
      </c>
      <c r="H29" s="165">
        <f t="shared" si="1"/>
        <v>72.290948081163819</v>
      </c>
      <c r="I29" s="166">
        <v>0</v>
      </c>
      <c r="J29" s="165">
        <f t="shared" si="2"/>
        <v>0</v>
      </c>
      <c r="K29" s="164">
        <v>488128</v>
      </c>
      <c r="L29" s="167">
        <f t="shared" si="3"/>
        <v>72.290948081163819</v>
      </c>
      <c r="M29" s="168">
        <v>5616</v>
      </c>
      <c r="N29" s="165">
        <f t="shared" si="4"/>
        <v>0.83172029554505378</v>
      </c>
      <c r="O29" s="164">
        <v>181483</v>
      </c>
      <c r="P29" s="165">
        <f t="shared" si="5"/>
        <v>26.877331623291127</v>
      </c>
      <c r="Q29" s="164">
        <v>0</v>
      </c>
      <c r="R29" s="165">
        <f t="shared" si="6"/>
        <v>0</v>
      </c>
      <c r="S29" s="164">
        <v>187099</v>
      </c>
      <c r="T29" s="167">
        <f t="shared" si="7"/>
        <v>27.709051918836185</v>
      </c>
      <c r="U29" s="169"/>
      <c r="V29" s="208"/>
      <c r="W29" s="208"/>
      <c r="X29" s="208"/>
      <c r="Y29" s="208"/>
      <c r="Z29" s="170"/>
      <c r="AA29" s="170"/>
    </row>
    <row r="30" spans="1:27" ht="15" customHeight="1" thickBot="1">
      <c r="A30" s="174" t="s">
        <v>22</v>
      </c>
      <c r="B30" s="162">
        <v>9580009</v>
      </c>
      <c r="C30" s="166">
        <v>538150</v>
      </c>
      <c r="D30" s="171">
        <f t="shared" si="8"/>
        <v>5.6174268729810173</v>
      </c>
      <c r="E30" s="162">
        <v>6524</v>
      </c>
      <c r="F30" s="209">
        <f t="shared" si="0"/>
        <v>1.2123014029545667</v>
      </c>
      <c r="G30" s="176">
        <v>473114</v>
      </c>
      <c r="H30" s="175">
        <f t="shared" si="1"/>
        <v>87.914893617021278</v>
      </c>
      <c r="I30" s="166">
        <v>0</v>
      </c>
      <c r="J30" s="175">
        <f t="shared" si="2"/>
        <v>0</v>
      </c>
      <c r="K30" s="164">
        <v>479638</v>
      </c>
      <c r="L30" s="167">
        <f t="shared" si="3"/>
        <v>89.127195019975844</v>
      </c>
      <c r="M30" s="168">
        <v>1379</v>
      </c>
      <c r="N30" s="165">
        <f t="shared" si="4"/>
        <v>0.25624825792065409</v>
      </c>
      <c r="O30" s="164">
        <v>57133</v>
      </c>
      <c r="P30" s="165">
        <f t="shared" si="5"/>
        <v>10.616556722103503</v>
      </c>
      <c r="Q30" s="164">
        <v>0</v>
      </c>
      <c r="R30" s="165">
        <f t="shared" si="6"/>
        <v>0</v>
      </c>
      <c r="S30" s="164">
        <v>58512</v>
      </c>
      <c r="T30" s="167">
        <f t="shared" si="7"/>
        <v>10.872804980024158</v>
      </c>
      <c r="U30" s="187" t="s">
        <v>205</v>
      </c>
      <c r="V30" s="583" t="s">
        <v>206</v>
      </c>
      <c r="W30" s="583"/>
      <c r="X30" s="583"/>
      <c r="Y30" s="583"/>
      <c r="Z30" s="170"/>
    </row>
    <row r="31" spans="1:27" ht="15" customHeight="1">
      <c r="A31" s="146" t="s">
        <v>23</v>
      </c>
      <c r="B31" s="147">
        <v>4203332</v>
      </c>
      <c r="C31" s="148">
        <v>149698</v>
      </c>
      <c r="D31" s="149">
        <f t="shared" si="8"/>
        <v>3.5614127078232221</v>
      </c>
      <c r="E31" s="147">
        <v>4946</v>
      </c>
      <c r="F31" s="150">
        <f t="shared" si="0"/>
        <v>3.3039853571858004</v>
      </c>
      <c r="G31" s="180">
        <v>133840</v>
      </c>
      <c r="H31" s="152">
        <f t="shared" si="1"/>
        <v>89.406672099827659</v>
      </c>
      <c r="I31" s="148">
        <v>864</v>
      </c>
      <c r="J31" s="152">
        <f t="shared" si="2"/>
        <v>0.57716201953265911</v>
      </c>
      <c r="K31" s="153">
        <v>139650</v>
      </c>
      <c r="L31" s="154">
        <f t="shared" si="3"/>
        <v>93.287819476546105</v>
      </c>
      <c r="M31" s="155">
        <v>0</v>
      </c>
      <c r="N31" s="156">
        <f t="shared" si="4"/>
        <v>0</v>
      </c>
      <c r="O31" s="153">
        <v>10048</v>
      </c>
      <c r="P31" s="156">
        <f t="shared" si="5"/>
        <v>6.7121805234538865</v>
      </c>
      <c r="Q31" s="153">
        <v>0</v>
      </c>
      <c r="R31" s="156">
        <f t="shared" si="6"/>
        <v>0</v>
      </c>
      <c r="S31" s="153">
        <v>10048</v>
      </c>
      <c r="T31" s="157">
        <f t="shared" si="7"/>
        <v>6.7121805234538865</v>
      </c>
      <c r="V31" s="583"/>
      <c r="W31" s="583"/>
      <c r="X31" s="583"/>
      <c r="Y31" s="583"/>
      <c r="AA31" s="170"/>
    </row>
    <row r="32" spans="1:27" ht="15" customHeight="1">
      <c r="A32" s="158" t="s">
        <v>24</v>
      </c>
      <c r="B32" s="162">
        <v>6346316</v>
      </c>
      <c r="C32" s="166">
        <v>230678</v>
      </c>
      <c r="D32" s="171">
        <f t="shared" si="8"/>
        <v>3.6348331851108577</v>
      </c>
      <c r="E32" s="162">
        <v>7447</v>
      </c>
      <c r="F32" s="163">
        <f t="shared" si="0"/>
        <v>3.228309591725262</v>
      </c>
      <c r="G32" s="180">
        <v>215504</v>
      </c>
      <c r="H32" s="165">
        <f t="shared" si="1"/>
        <v>93.421999497134536</v>
      </c>
      <c r="I32" s="166">
        <v>0</v>
      </c>
      <c r="J32" s="165">
        <f t="shared" si="2"/>
        <v>0</v>
      </c>
      <c r="K32" s="164">
        <v>222951</v>
      </c>
      <c r="L32" s="167">
        <f t="shared" si="3"/>
        <v>96.6503090888598</v>
      </c>
      <c r="M32" s="168">
        <v>0</v>
      </c>
      <c r="N32" s="165">
        <f t="shared" si="4"/>
        <v>0</v>
      </c>
      <c r="O32" s="164">
        <v>7727</v>
      </c>
      <c r="P32" s="165">
        <f t="shared" si="5"/>
        <v>3.349690911140204</v>
      </c>
      <c r="Q32" s="164">
        <v>0</v>
      </c>
      <c r="R32" s="165">
        <f t="shared" si="6"/>
        <v>0</v>
      </c>
      <c r="S32" s="164">
        <v>7727</v>
      </c>
      <c r="T32" s="167">
        <f t="shared" si="7"/>
        <v>3.349690911140204</v>
      </c>
      <c r="V32" s="583"/>
      <c r="W32" s="583"/>
      <c r="X32" s="583"/>
      <c r="Y32" s="583"/>
      <c r="AA32" s="170"/>
    </row>
    <row r="33" spans="1:27" ht="15" customHeight="1">
      <c r="A33" s="158" t="s">
        <v>25</v>
      </c>
      <c r="B33" s="162">
        <v>5276813</v>
      </c>
      <c r="C33" s="166">
        <v>145935</v>
      </c>
      <c r="D33" s="171">
        <f t="shared" si="8"/>
        <v>2.765589760334505</v>
      </c>
      <c r="E33" s="162">
        <v>0</v>
      </c>
      <c r="F33" s="163">
        <f t="shared" si="0"/>
        <v>0</v>
      </c>
      <c r="G33" s="180">
        <v>134985</v>
      </c>
      <c r="H33" s="165">
        <f t="shared" si="1"/>
        <v>92.496659471682591</v>
      </c>
      <c r="I33" s="166">
        <v>0</v>
      </c>
      <c r="J33" s="165">
        <f t="shared" si="2"/>
        <v>0</v>
      </c>
      <c r="K33" s="164">
        <v>134985</v>
      </c>
      <c r="L33" s="167">
        <f t="shared" si="3"/>
        <v>92.496659471682591</v>
      </c>
      <c r="M33" s="168">
        <v>0</v>
      </c>
      <c r="N33" s="165">
        <f t="shared" si="4"/>
        <v>0</v>
      </c>
      <c r="O33" s="164">
        <v>10950</v>
      </c>
      <c r="P33" s="165">
        <f t="shared" si="5"/>
        <v>7.5033405283174011</v>
      </c>
      <c r="Q33" s="164">
        <v>0</v>
      </c>
      <c r="R33" s="165">
        <f t="shared" si="6"/>
        <v>0</v>
      </c>
      <c r="S33" s="164">
        <v>10950</v>
      </c>
      <c r="T33" s="167">
        <f t="shared" si="7"/>
        <v>7.5033405283174011</v>
      </c>
      <c r="V33" s="210"/>
      <c r="W33" s="210"/>
      <c r="X33" s="210"/>
      <c r="Y33" s="210"/>
      <c r="AA33" s="170"/>
    </row>
    <row r="34" spans="1:27" ht="15" customHeight="1">
      <c r="A34" s="158" t="s">
        <v>26</v>
      </c>
      <c r="B34" s="162">
        <v>6430282</v>
      </c>
      <c r="C34" s="166">
        <v>187647</v>
      </c>
      <c r="D34" s="171">
        <f t="shared" si="8"/>
        <v>2.9181768389006888</v>
      </c>
      <c r="E34" s="162">
        <v>9815</v>
      </c>
      <c r="F34" s="163">
        <f>E34/C34*100</f>
        <v>5.2305659029987153</v>
      </c>
      <c r="G34" s="180">
        <v>158951</v>
      </c>
      <c r="H34" s="165">
        <f t="shared" si="1"/>
        <v>84.707456021146086</v>
      </c>
      <c r="I34" s="166">
        <v>0</v>
      </c>
      <c r="J34" s="165">
        <f t="shared" si="2"/>
        <v>0</v>
      </c>
      <c r="K34" s="164">
        <v>168766</v>
      </c>
      <c r="L34" s="167">
        <f t="shared" si="3"/>
        <v>89.938021924144806</v>
      </c>
      <c r="M34" s="168">
        <v>0</v>
      </c>
      <c r="N34" s="165">
        <f t="shared" si="4"/>
        <v>0</v>
      </c>
      <c r="O34" s="164">
        <v>18881</v>
      </c>
      <c r="P34" s="165">
        <f t="shared" si="5"/>
        <v>10.061978075855196</v>
      </c>
      <c r="Q34" s="164">
        <v>0</v>
      </c>
      <c r="R34" s="165">
        <f t="shared" si="6"/>
        <v>0</v>
      </c>
      <c r="S34" s="164">
        <v>18881</v>
      </c>
      <c r="T34" s="167">
        <f t="shared" si="7"/>
        <v>10.061978075855196</v>
      </c>
      <c r="V34" s="170"/>
      <c r="W34" s="170"/>
      <c r="X34" s="170"/>
      <c r="Y34" s="170"/>
      <c r="AA34" s="170"/>
    </row>
    <row r="35" spans="1:27" ht="15" customHeight="1" thickBot="1">
      <c r="A35" s="174" t="s">
        <v>27</v>
      </c>
      <c r="B35" s="162">
        <v>7123847</v>
      </c>
      <c r="C35" s="166">
        <v>248732</v>
      </c>
      <c r="D35" s="171">
        <f t="shared" si="8"/>
        <v>3.4915404555993415</v>
      </c>
      <c r="E35" s="162">
        <v>12985</v>
      </c>
      <c r="F35" s="175">
        <f t="shared" si="0"/>
        <v>5.2204782657639548</v>
      </c>
      <c r="G35" s="176">
        <v>216666</v>
      </c>
      <c r="H35" s="175">
        <f t="shared" si="1"/>
        <v>87.108212855603611</v>
      </c>
      <c r="I35" s="166">
        <v>0</v>
      </c>
      <c r="J35" s="175">
        <f t="shared" si="2"/>
        <v>0</v>
      </c>
      <c r="K35" s="164">
        <v>229651</v>
      </c>
      <c r="L35" s="177">
        <f t="shared" si="3"/>
        <v>92.328691121367584</v>
      </c>
      <c r="M35" s="168">
        <v>0</v>
      </c>
      <c r="N35" s="165">
        <f t="shared" si="4"/>
        <v>0</v>
      </c>
      <c r="O35" s="164">
        <v>19081</v>
      </c>
      <c r="P35" s="165">
        <f t="shared" si="5"/>
        <v>7.6713088786324244</v>
      </c>
      <c r="Q35" s="164">
        <v>0</v>
      </c>
      <c r="R35" s="165">
        <f t="shared" si="6"/>
        <v>0</v>
      </c>
      <c r="S35" s="164">
        <v>19081</v>
      </c>
      <c r="T35" s="167">
        <f t="shared" si="7"/>
        <v>7.6713088786324244</v>
      </c>
    </row>
    <row r="36" spans="1:27" ht="15" customHeight="1">
      <c r="A36" s="146" t="s">
        <v>28</v>
      </c>
      <c r="B36" s="147">
        <v>11183738</v>
      </c>
      <c r="C36" s="148">
        <v>831130</v>
      </c>
      <c r="D36" s="149">
        <f t="shared" si="8"/>
        <v>7.4315939804741493</v>
      </c>
      <c r="E36" s="147">
        <v>180335</v>
      </c>
      <c r="F36" s="150">
        <f t="shared" si="0"/>
        <v>21.69756837077232</v>
      </c>
      <c r="G36" s="180">
        <v>569770</v>
      </c>
      <c r="H36" s="152">
        <f t="shared" si="1"/>
        <v>68.553655866109992</v>
      </c>
      <c r="I36" s="148">
        <v>0</v>
      </c>
      <c r="J36" s="152">
        <f t="shared" si="2"/>
        <v>0</v>
      </c>
      <c r="K36" s="153">
        <v>750105</v>
      </c>
      <c r="L36" s="154">
        <f t="shared" si="3"/>
        <v>90.251224236882322</v>
      </c>
      <c r="M36" s="155">
        <v>18480</v>
      </c>
      <c r="N36" s="156">
        <f t="shared" si="4"/>
        <v>2.2234788781538386</v>
      </c>
      <c r="O36" s="153">
        <v>62545</v>
      </c>
      <c r="P36" s="156">
        <f t="shared" si="5"/>
        <v>7.5252968849638444</v>
      </c>
      <c r="Q36" s="153">
        <v>0</v>
      </c>
      <c r="R36" s="156">
        <f t="shared" si="6"/>
        <v>0</v>
      </c>
      <c r="S36" s="153">
        <v>81025</v>
      </c>
      <c r="T36" s="157">
        <f t="shared" si="7"/>
        <v>9.748775763117683</v>
      </c>
    </row>
    <row r="37" spans="1:27" ht="15" customHeight="1">
      <c r="A37" s="158" t="s">
        <v>29</v>
      </c>
      <c r="B37" s="162">
        <v>4125287</v>
      </c>
      <c r="C37" s="166">
        <v>99603</v>
      </c>
      <c r="D37" s="171">
        <f t="shared" si="8"/>
        <v>2.4144501946167627</v>
      </c>
      <c r="E37" s="162">
        <v>16684</v>
      </c>
      <c r="F37" s="163">
        <f t="shared" si="0"/>
        <v>16.750499482947301</v>
      </c>
      <c r="G37" s="180">
        <v>67128</v>
      </c>
      <c r="H37" s="165">
        <f t="shared" si="1"/>
        <v>67.39556037468752</v>
      </c>
      <c r="I37" s="166">
        <v>0</v>
      </c>
      <c r="J37" s="165">
        <f t="shared" si="2"/>
        <v>0</v>
      </c>
      <c r="K37" s="164">
        <v>83812</v>
      </c>
      <c r="L37" s="167">
        <f t="shared" si="3"/>
        <v>84.14605985763481</v>
      </c>
      <c r="M37" s="168">
        <v>0</v>
      </c>
      <c r="N37" s="165">
        <f t="shared" si="4"/>
        <v>0</v>
      </c>
      <c r="O37" s="164">
        <v>15791</v>
      </c>
      <c r="P37" s="165">
        <f t="shared" si="5"/>
        <v>15.85394014236519</v>
      </c>
      <c r="Q37" s="164">
        <v>0</v>
      </c>
      <c r="R37" s="165">
        <f t="shared" si="6"/>
        <v>0</v>
      </c>
      <c r="S37" s="164">
        <v>15791</v>
      </c>
      <c r="T37" s="167">
        <f t="shared" si="7"/>
        <v>15.85394014236519</v>
      </c>
    </row>
    <row r="38" spans="1:27" ht="15" customHeight="1">
      <c r="A38" s="158" t="s">
        <v>30</v>
      </c>
      <c r="B38" s="162">
        <v>10325373</v>
      </c>
      <c r="C38" s="166">
        <v>597504</v>
      </c>
      <c r="D38" s="171">
        <f t="shared" si="8"/>
        <v>5.7867546286221332</v>
      </c>
      <c r="E38" s="162">
        <v>12250</v>
      </c>
      <c r="F38" s="163">
        <f t="shared" si="0"/>
        <v>2.0501954798628965</v>
      </c>
      <c r="G38" s="180">
        <v>530825</v>
      </c>
      <c r="H38" s="165">
        <f t="shared" si="1"/>
        <v>88.840409436589553</v>
      </c>
      <c r="I38" s="166">
        <v>1107</v>
      </c>
      <c r="J38" s="165">
        <f t="shared" si="2"/>
        <v>0.18527072622107971</v>
      </c>
      <c r="K38" s="164">
        <v>544182</v>
      </c>
      <c r="L38" s="167">
        <f t="shared" si="3"/>
        <v>91.075875642673523</v>
      </c>
      <c r="M38" s="168">
        <v>0</v>
      </c>
      <c r="N38" s="165">
        <f t="shared" si="4"/>
        <v>0</v>
      </c>
      <c r="O38" s="164">
        <v>53322</v>
      </c>
      <c r="P38" s="165">
        <f t="shared" si="5"/>
        <v>8.9241243573264786</v>
      </c>
      <c r="Q38" s="164">
        <v>0</v>
      </c>
      <c r="R38" s="165">
        <f t="shared" si="6"/>
        <v>0</v>
      </c>
      <c r="S38" s="164">
        <v>53322</v>
      </c>
      <c r="T38" s="167">
        <f t="shared" si="7"/>
        <v>8.9241243573264786</v>
      </c>
    </row>
    <row r="39" spans="1:27" ht="15" customHeight="1">
      <c r="A39" s="158" t="s">
        <v>31</v>
      </c>
      <c r="B39" s="162">
        <v>14303921</v>
      </c>
      <c r="C39" s="166">
        <v>800953</v>
      </c>
      <c r="D39" s="171">
        <f t="shared" si="8"/>
        <v>5.5995345611878031</v>
      </c>
      <c r="E39" s="162">
        <v>62357</v>
      </c>
      <c r="F39" s="163">
        <f t="shared" si="0"/>
        <v>7.7853507009774603</v>
      </c>
      <c r="G39" s="180">
        <v>647771</v>
      </c>
      <c r="H39" s="165">
        <f t="shared" si="1"/>
        <v>80.875032617394524</v>
      </c>
      <c r="I39" s="166">
        <v>7493</v>
      </c>
      <c r="J39" s="165">
        <f t="shared" si="2"/>
        <v>0.93551057302987828</v>
      </c>
      <c r="K39" s="164">
        <v>717621</v>
      </c>
      <c r="L39" s="167">
        <f t="shared" si="3"/>
        <v>89.595893891401872</v>
      </c>
      <c r="M39" s="168">
        <v>0</v>
      </c>
      <c r="N39" s="165">
        <f t="shared" si="4"/>
        <v>0</v>
      </c>
      <c r="O39" s="164">
        <v>82857</v>
      </c>
      <c r="P39" s="165">
        <f t="shared" si="5"/>
        <v>10.344801754909463</v>
      </c>
      <c r="Q39" s="164">
        <v>475</v>
      </c>
      <c r="R39" s="165">
        <f t="shared" si="6"/>
        <v>5.9304353688668376E-2</v>
      </c>
      <c r="S39" s="164">
        <v>83332</v>
      </c>
      <c r="T39" s="167">
        <f t="shared" si="7"/>
        <v>10.404106108598132</v>
      </c>
    </row>
    <row r="40" spans="1:27" ht="15" customHeight="1" thickBot="1">
      <c r="A40" s="174" t="s">
        <v>32</v>
      </c>
      <c r="B40" s="162">
        <v>2575544</v>
      </c>
      <c r="C40" s="166">
        <v>75652</v>
      </c>
      <c r="D40" s="171">
        <f t="shared" si="8"/>
        <v>2.9373212028216176</v>
      </c>
      <c r="E40" s="162">
        <v>7424</v>
      </c>
      <c r="F40" s="175">
        <f t="shared" si="0"/>
        <v>9.8133558927721669</v>
      </c>
      <c r="G40" s="180">
        <v>61050</v>
      </c>
      <c r="H40" s="175">
        <f t="shared" si="1"/>
        <v>80.698461375773277</v>
      </c>
      <c r="I40" s="166">
        <v>0</v>
      </c>
      <c r="J40" s="175">
        <f t="shared" si="2"/>
        <v>0</v>
      </c>
      <c r="K40" s="164">
        <v>68474</v>
      </c>
      <c r="L40" s="177">
        <f t="shared" si="3"/>
        <v>90.511817268545443</v>
      </c>
      <c r="M40" s="168">
        <v>0</v>
      </c>
      <c r="N40" s="165">
        <f t="shared" si="4"/>
        <v>0</v>
      </c>
      <c r="O40" s="164">
        <v>6401</v>
      </c>
      <c r="P40" s="165">
        <f t="shared" si="5"/>
        <v>8.4611114048538028</v>
      </c>
      <c r="Q40" s="164">
        <v>777</v>
      </c>
      <c r="R40" s="165">
        <f t="shared" si="6"/>
        <v>1.0270713266007507</v>
      </c>
      <c r="S40" s="164">
        <v>7178</v>
      </c>
      <c r="T40" s="167">
        <f t="shared" si="7"/>
        <v>9.4881827314545539</v>
      </c>
    </row>
    <row r="41" spans="1:27" ht="16.5" customHeight="1" thickBot="1">
      <c r="A41" s="211" t="s">
        <v>33</v>
      </c>
      <c r="B41" s="212">
        <v>124631628</v>
      </c>
      <c r="C41" s="213">
        <v>6393657</v>
      </c>
      <c r="D41" s="214">
        <f t="shared" si="8"/>
        <v>5.1300437157091459</v>
      </c>
      <c r="E41" s="212">
        <v>721827</v>
      </c>
      <c r="F41" s="215">
        <f t="shared" si="0"/>
        <v>11.289736061850048</v>
      </c>
      <c r="G41" s="213">
        <v>4981054</v>
      </c>
      <c r="H41" s="156">
        <f t="shared" si="1"/>
        <v>77.90618107915391</v>
      </c>
      <c r="I41" s="213">
        <v>9513</v>
      </c>
      <c r="J41" s="156">
        <f t="shared" si="2"/>
        <v>0.14878808794403578</v>
      </c>
      <c r="K41" s="151">
        <v>5712394</v>
      </c>
      <c r="L41" s="154">
        <f t="shared" si="3"/>
        <v>89.344705228948001</v>
      </c>
      <c r="M41" s="216">
        <v>25475</v>
      </c>
      <c r="N41" s="217">
        <f t="shared" si="4"/>
        <v>0.39844176814614857</v>
      </c>
      <c r="O41" s="218">
        <v>654528</v>
      </c>
      <c r="P41" s="217">
        <f t="shared" si="5"/>
        <v>10.237145971390083</v>
      </c>
      <c r="Q41" s="218">
        <v>1260</v>
      </c>
      <c r="R41" s="217">
        <f t="shared" si="6"/>
        <v>1.9707031515766329E-2</v>
      </c>
      <c r="S41" s="218">
        <v>681263</v>
      </c>
      <c r="T41" s="219">
        <f t="shared" si="7"/>
        <v>10.655294771051997</v>
      </c>
      <c r="W41" s="220"/>
      <c r="X41" s="220"/>
      <c r="Y41" s="220"/>
    </row>
    <row r="42" spans="1:27" s="170" customFormat="1" ht="16.5" customHeight="1" thickTop="1" thickBot="1">
      <c r="A42" s="221" t="s">
        <v>207</v>
      </c>
      <c r="B42" s="222">
        <f>SUM(B26,B41)</f>
        <v>4522644606</v>
      </c>
      <c r="C42" s="223">
        <v>140394068</v>
      </c>
      <c r="D42" s="224">
        <f>C42/B42*100</f>
        <v>3.1042471878896953</v>
      </c>
      <c r="E42" s="225">
        <v>25214302</v>
      </c>
      <c r="F42" s="226">
        <f>E42/C42*100</f>
        <v>17.959663366973597</v>
      </c>
      <c r="G42" s="227">
        <v>106374756</v>
      </c>
      <c r="H42" s="226">
        <f>G42/C42*100</f>
        <v>75.768697007910617</v>
      </c>
      <c r="I42" s="223">
        <v>2779828</v>
      </c>
      <c r="J42" s="228">
        <f>I42/C42*100</f>
        <v>1.9800181301107396</v>
      </c>
      <c r="K42" s="229">
        <v>134368886</v>
      </c>
      <c r="L42" s="230">
        <f>K42/C42*100</f>
        <v>95.708378504994954</v>
      </c>
      <c r="M42" s="231">
        <v>222966</v>
      </c>
      <c r="N42" s="226">
        <f>M42/C42*100</f>
        <v>0.15881440232930641</v>
      </c>
      <c r="O42" s="227">
        <v>5467930</v>
      </c>
      <c r="P42" s="226">
        <f>O42/C42*100</f>
        <v>3.8947015909532592</v>
      </c>
      <c r="Q42" s="223">
        <v>334286</v>
      </c>
      <c r="R42" s="226">
        <f>Q42/C42*100</f>
        <v>0.23810550172248018</v>
      </c>
      <c r="S42" s="223">
        <v>6025182</v>
      </c>
      <c r="T42" s="230">
        <f>S42/C42*100</f>
        <v>4.291621495005046</v>
      </c>
    </row>
    <row r="43" spans="1:27" ht="26.25" customHeight="1">
      <c r="A43" s="282" t="s">
        <v>208</v>
      </c>
      <c r="B43" s="159">
        <v>3012434</v>
      </c>
      <c r="C43" s="160">
        <v>1872308</v>
      </c>
      <c r="D43" s="161">
        <f t="shared" si="8"/>
        <v>62.152664589498066</v>
      </c>
      <c r="E43" s="159">
        <v>0</v>
      </c>
      <c r="F43" s="150">
        <f t="shared" si="0"/>
        <v>0</v>
      </c>
      <c r="G43" s="180">
        <v>1872308</v>
      </c>
      <c r="H43" s="152">
        <f t="shared" si="1"/>
        <v>100</v>
      </c>
      <c r="I43" s="160">
        <v>0</v>
      </c>
      <c r="J43" s="152">
        <f t="shared" si="2"/>
        <v>0</v>
      </c>
      <c r="K43" s="180">
        <v>1872308</v>
      </c>
      <c r="L43" s="233">
        <f t="shared" si="3"/>
        <v>100</v>
      </c>
      <c r="M43" s="159">
        <v>0</v>
      </c>
      <c r="N43" s="206">
        <f t="shared" si="4"/>
        <v>0</v>
      </c>
      <c r="O43" s="160">
        <v>0</v>
      </c>
      <c r="P43" s="152">
        <f t="shared" si="5"/>
        <v>0</v>
      </c>
      <c r="Q43" s="160">
        <v>0</v>
      </c>
      <c r="R43" s="152">
        <f t="shared" si="6"/>
        <v>0</v>
      </c>
      <c r="S43" s="160">
        <v>0</v>
      </c>
      <c r="T43" s="234">
        <f t="shared" si="7"/>
        <v>0</v>
      </c>
    </row>
    <row r="44" spans="1:27" ht="26.25" customHeight="1">
      <c r="A44" s="235" t="s">
        <v>209</v>
      </c>
      <c r="B44" s="162">
        <v>3776406</v>
      </c>
      <c r="C44" s="166">
        <v>1342746</v>
      </c>
      <c r="D44" s="171">
        <f>C44/B44*100</f>
        <v>35.556187549749687</v>
      </c>
      <c r="E44" s="162">
        <v>34738</v>
      </c>
      <c r="F44" s="163">
        <f t="shared" si="0"/>
        <v>2.587086463113649</v>
      </c>
      <c r="G44" s="164">
        <v>1157395</v>
      </c>
      <c r="H44" s="165">
        <f t="shared" si="1"/>
        <v>86.196123466389025</v>
      </c>
      <c r="I44" s="192">
        <v>8491</v>
      </c>
      <c r="J44" s="165">
        <f t="shared" si="2"/>
        <v>0.63236084858938324</v>
      </c>
      <c r="K44" s="164">
        <v>1200624</v>
      </c>
      <c r="L44" s="167">
        <f t="shared" si="3"/>
        <v>89.415570778092061</v>
      </c>
      <c r="M44" s="168">
        <v>0</v>
      </c>
      <c r="N44" s="165">
        <f t="shared" si="4"/>
        <v>0</v>
      </c>
      <c r="O44" s="166">
        <v>139806</v>
      </c>
      <c r="P44" s="165">
        <f t="shared" si="5"/>
        <v>10.411946861133826</v>
      </c>
      <c r="Q44" s="166">
        <v>2316</v>
      </c>
      <c r="R44" s="165">
        <f t="shared" si="6"/>
        <v>0.17248236077411513</v>
      </c>
      <c r="S44" s="166">
        <v>142122</v>
      </c>
      <c r="T44" s="167">
        <f t="shared" si="7"/>
        <v>10.584429221907941</v>
      </c>
    </row>
    <row r="45" spans="1:27" ht="26.25" customHeight="1">
      <c r="A45" s="235" t="s">
        <v>132</v>
      </c>
      <c r="B45" s="168">
        <v>120267</v>
      </c>
      <c r="C45" s="166">
        <v>108236</v>
      </c>
      <c r="D45" s="171">
        <f t="shared" si="8"/>
        <v>89.99642462188298</v>
      </c>
      <c r="E45" s="162">
        <v>0</v>
      </c>
      <c r="F45" s="163">
        <f t="shared" si="0"/>
        <v>0</v>
      </c>
      <c r="G45" s="164">
        <v>0</v>
      </c>
      <c r="H45" s="165">
        <f t="shared" si="1"/>
        <v>0</v>
      </c>
      <c r="I45" s="164">
        <v>0</v>
      </c>
      <c r="J45" s="165">
        <f t="shared" si="2"/>
        <v>0</v>
      </c>
      <c r="K45" s="180">
        <v>0</v>
      </c>
      <c r="L45" s="167">
        <f t="shared" si="3"/>
        <v>0</v>
      </c>
      <c r="M45" s="159">
        <v>0</v>
      </c>
      <c r="N45" s="165">
        <f t="shared" si="4"/>
        <v>0</v>
      </c>
      <c r="O45" s="166">
        <v>103409</v>
      </c>
      <c r="P45" s="165">
        <f t="shared" si="5"/>
        <v>95.540300824125055</v>
      </c>
      <c r="Q45" s="166">
        <v>4827</v>
      </c>
      <c r="R45" s="165">
        <f t="shared" si="6"/>
        <v>4.45969917587494</v>
      </c>
      <c r="S45" s="166">
        <v>108236</v>
      </c>
      <c r="T45" s="684">
        <f t="shared" si="7"/>
        <v>100</v>
      </c>
    </row>
    <row r="46" spans="1:27" ht="26.25" customHeight="1">
      <c r="A46" s="236" t="s">
        <v>210</v>
      </c>
      <c r="B46" s="159">
        <v>1164611</v>
      </c>
      <c r="C46" s="166">
        <v>563388</v>
      </c>
      <c r="D46" s="171">
        <f t="shared" si="8"/>
        <v>48.375637873933869</v>
      </c>
      <c r="E46" s="162">
        <v>109868</v>
      </c>
      <c r="F46" s="163">
        <f t="shared" si="0"/>
        <v>19.5013028321512</v>
      </c>
      <c r="G46" s="164">
        <v>453520</v>
      </c>
      <c r="H46" s="165">
        <f t="shared" si="1"/>
        <v>80.498697167848803</v>
      </c>
      <c r="I46" s="166">
        <v>0</v>
      </c>
      <c r="J46" s="165">
        <f t="shared" si="2"/>
        <v>0</v>
      </c>
      <c r="K46" s="164">
        <v>563388</v>
      </c>
      <c r="L46" s="167">
        <f t="shared" si="3"/>
        <v>100</v>
      </c>
      <c r="M46" s="162">
        <v>0</v>
      </c>
      <c r="N46" s="165">
        <f t="shared" si="4"/>
        <v>0</v>
      </c>
      <c r="O46" s="166">
        <v>0</v>
      </c>
      <c r="P46" s="165">
        <f t="shared" si="5"/>
        <v>0</v>
      </c>
      <c r="Q46" s="166">
        <v>0</v>
      </c>
      <c r="R46" s="165">
        <f t="shared" si="6"/>
        <v>0</v>
      </c>
      <c r="S46" s="166">
        <v>0</v>
      </c>
      <c r="T46" s="167">
        <f t="shared" si="7"/>
        <v>0</v>
      </c>
    </row>
    <row r="47" spans="1:27" ht="26.25" customHeight="1">
      <c r="A47" s="235" t="s">
        <v>143</v>
      </c>
      <c r="B47" s="162">
        <v>401318</v>
      </c>
      <c r="C47" s="166">
        <v>401318</v>
      </c>
      <c r="D47" s="171">
        <f t="shared" si="8"/>
        <v>100</v>
      </c>
      <c r="E47" s="162">
        <v>17898</v>
      </c>
      <c r="F47" s="163">
        <f t="shared" si="0"/>
        <v>4.4598049427137587</v>
      </c>
      <c r="G47" s="164">
        <v>363383</v>
      </c>
      <c r="H47" s="165">
        <f t="shared" si="1"/>
        <v>90.547396329095633</v>
      </c>
      <c r="I47" s="166">
        <v>20037</v>
      </c>
      <c r="J47" s="165">
        <f t="shared" si="2"/>
        <v>4.9927987281906114</v>
      </c>
      <c r="K47" s="164">
        <v>401318</v>
      </c>
      <c r="L47" s="167">
        <f t="shared" si="3"/>
        <v>100</v>
      </c>
      <c r="M47" s="162">
        <v>0</v>
      </c>
      <c r="N47" s="165">
        <f t="shared" si="4"/>
        <v>0</v>
      </c>
      <c r="O47" s="166">
        <v>0</v>
      </c>
      <c r="P47" s="165">
        <f t="shared" si="5"/>
        <v>0</v>
      </c>
      <c r="Q47" s="166">
        <v>0</v>
      </c>
      <c r="R47" s="165">
        <f t="shared" si="6"/>
        <v>0</v>
      </c>
      <c r="S47" s="166">
        <v>0</v>
      </c>
      <c r="T47" s="167">
        <f t="shared" si="7"/>
        <v>0</v>
      </c>
    </row>
    <row r="48" spans="1:27" ht="26.25" customHeight="1">
      <c r="A48" s="235" t="s">
        <v>148</v>
      </c>
      <c r="B48" s="162">
        <v>337489</v>
      </c>
      <c r="C48" s="166">
        <v>320345</v>
      </c>
      <c r="D48" s="171">
        <f t="shared" si="8"/>
        <v>94.920130730186756</v>
      </c>
      <c r="E48" s="162">
        <v>55996</v>
      </c>
      <c r="F48" s="163">
        <f t="shared" si="0"/>
        <v>17.479904477984672</v>
      </c>
      <c r="G48" s="180">
        <v>220952</v>
      </c>
      <c r="H48" s="165">
        <f t="shared" si="1"/>
        <v>68.973138335232335</v>
      </c>
      <c r="I48" s="166">
        <v>43397</v>
      </c>
      <c r="J48" s="165">
        <f t="shared" si="2"/>
        <v>13.546957186782999</v>
      </c>
      <c r="K48" s="164">
        <v>320345</v>
      </c>
      <c r="L48" s="167">
        <f t="shared" si="3"/>
        <v>100</v>
      </c>
      <c r="M48" s="162">
        <v>0</v>
      </c>
      <c r="N48" s="165">
        <f t="shared" si="4"/>
        <v>0</v>
      </c>
      <c r="O48" s="166">
        <v>0</v>
      </c>
      <c r="P48" s="165">
        <f t="shared" si="5"/>
        <v>0</v>
      </c>
      <c r="Q48" s="166">
        <v>0</v>
      </c>
      <c r="R48" s="165">
        <f t="shared" si="6"/>
        <v>0</v>
      </c>
      <c r="S48" s="166">
        <v>0</v>
      </c>
      <c r="T48" s="167">
        <f t="shared" si="7"/>
        <v>0</v>
      </c>
    </row>
    <row r="49" spans="1:21" ht="26.25" customHeight="1" thickBot="1">
      <c r="A49" s="236" t="s">
        <v>211</v>
      </c>
      <c r="B49" s="162">
        <v>1855254</v>
      </c>
      <c r="C49" s="166">
        <v>1959710</v>
      </c>
      <c r="D49" s="171">
        <f t="shared" si="8"/>
        <v>105.63028027429129</v>
      </c>
      <c r="E49" s="162">
        <v>1728072</v>
      </c>
      <c r="F49" s="163">
        <f t="shared" si="0"/>
        <v>88.179985814227607</v>
      </c>
      <c r="G49" s="180">
        <v>111078</v>
      </c>
      <c r="H49" s="165">
        <f t="shared" si="1"/>
        <v>5.6680835429731946</v>
      </c>
      <c r="I49" s="166">
        <v>120560</v>
      </c>
      <c r="J49" s="165">
        <f t="shared" si="2"/>
        <v>6.1519306427991891</v>
      </c>
      <c r="K49" s="164">
        <v>1959710</v>
      </c>
      <c r="L49" s="167">
        <f t="shared" si="3"/>
        <v>100</v>
      </c>
      <c r="M49" s="191">
        <v>0</v>
      </c>
      <c r="N49" s="165">
        <f t="shared" si="4"/>
        <v>0</v>
      </c>
      <c r="O49" s="192">
        <v>0</v>
      </c>
      <c r="P49" s="165">
        <f t="shared" si="5"/>
        <v>0</v>
      </c>
      <c r="Q49" s="192">
        <v>0</v>
      </c>
      <c r="R49" s="165">
        <f t="shared" si="6"/>
        <v>0</v>
      </c>
      <c r="S49" s="192">
        <v>0</v>
      </c>
      <c r="T49" s="167">
        <f t="shared" si="7"/>
        <v>0</v>
      </c>
    </row>
    <row r="50" spans="1:21" ht="16.5" customHeight="1" thickBot="1">
      <c r="A50" s="194" t="s">
        <v>212</v>
      </c>
      <c r="B50" s="237">
        <f>SUM(B43:B49)</f>
        <v>10667779</v>
      </c>
      <c r="C50" s="196">
        <f>SUM(C43:C49)</f>
        <v>6568051</v>
      </c>
      <c r="D50" s="238">
        <f t="shared" si="8"/>
        <v>61.569057626709366</v>
      </c>
      <c r="E50" s="237">
        <f>SUM(E43:E49)</f>
        <v>1946572</v>
      </c>
      <c r="F50" s="198">
        <f t="shared" si="0"/>
        <v>29.636980589827942</v>
      </c>
      <c r="G50" s="196">
        <f>SUM(G43:G49)</f>
        <v>4178636</v>
      </c>
      <c r="H50" s="198">
        <f t="shared" si="1"/>
        <v>63.620638755697847</v>
      </c>
      <c r="I50" s="196">
        <f>SUM(I43:I49)</f>
        <v>192485</v>
      </c>
      <c r="J50" s="198">
        <f t="shared" si="2"/>
        <v>2.9306258431915344</v>
      </c>
      <c r="K50" s="203">
        <f>SUM(K43:K49)</f>
        <v>6317693</v>
      </c>
      <c r="L50" s="201">
        <f t="shared" si="3"/>
        <v>96.188245188717332</v>
      </c>
      <c r="M50" s="237">
        <f>SUM(M43:M49)</f>
        <v>0</v>
      </c>
      <c r="N50" s="200">
        <f t="shared" si="4"/>
        <v>0</v>
      </c>
      <c r="O50" s="196">
        <f>SUM(O43:O49)</f>
        <v>243215</v>
      </c>
      <c r="P50" s="200">
        <f t="shared" si="5"/>
        <v>3.7030010881462396</v>
      </c>
      <c r="Q50" s="196">
        <f>SUM(Q43:Q49)</f>
        <v>7143</v>
      </c>
      <c r="R50" s="200">
        <f t="shared" si="6"/>
        <v>0.10875372313643727</v>
      </c>
      <c r="S50" s="196">
        <f>SUM(S43:S49)</f>
        <v>250358</v>
      </c>
      <c r="T50" s="201">
        <f t="shared" si="7"/>
        <v>3.8117548112826771</v>
      </c>
    </row>
    <row r="51" spans="1:21" s="170" customFormat="1" ht="15" customHeight="1">
      <c r="A51" s="239" t="s">
        <v>213</v>
      </c>
      <c r="B51" s="240">
        <f>SUM(B26,B41,B50)</f>
        <v>4533312385</v>
      </c>
      <c r="C51" s="241">
        <v>146962119</v>
      </c>
      <c r="D51" s="242">
        <f>C51/B51*100</f>
        <v>3.2418264288663181</v>
      </c>
      <c r="E51" s="243">
        <v>27160874</v>
      </c>
      <c r="F51" s="244">
        <f>E51/C51*100</f>
        <v>18.481547615681833</v>
      </c>
      <c r="G51" s="245">
        <v>110553392</v>
      </c>
      <c r="H51" s="244">
        <f>G51/C51*100</f>
        <v>75.225774337126978</v>
      </c>
      <c r="I51" s="246">
        <v>2972313</v>
      </c>
      <c r="J51" s="247">
        <f>I51/C51*100</f>
        <v>2.022502819246911</v>
      </c>
      <c r="K51" s="248">
        <v>140686579</v>
      </c>
      <c r="L51" s="249">
        <f>K51/C51*100</f>
        <v>95.729824772055721</v>
      </c>
      <c r="M51" s="250">
        <v>222966</v>
      </c>
      <c r="N51" s="244">
        <f>M51/C51*100</f>
        <v>0.15171664747158417</v>
      </c>
      <c r="O51" s="245">
        <v>5711145</v>
      </c>
      <c r="P51" s="244">
        <f>O51/C51*100</f>
        <v>3.8861340860225351</v>
      </c>
      <c r="Q51" s="246">
        <v>341429</v>
      </c>
      <c r="R51" s="244">
        <f>Q51/C51*100</f>
        <v>0.23232449445016509</v>
      </c>
      <c r="S51" s="246">
        <v>6275540</v>
      </c>
      <c r="T51" s="249">
        <f>S51/C51*100</f>
        <v>4.2701752279442839</v>
      </c>
    </row>
    <row r="52" spans="1:21" s="170" customFormat="1" ht="15" customHeight="1" thickBot="1">
      <c r="A52" s="251" t="s">
        <v>214</v>
      </c>
      <c r="B52" s="252">
        <f>C52</f>
        <v>3574838</v>
      </c>
      <c r="C52" s="253">
        <f>K52+S52</f>
        <v>3574838</v>
      </c>
      <c r="D52" s="254">
        <f>C52/B52*100</f>
        <v>100</v>
      </c>
      <c r="E52" s="255">
        <v>309980</v>
      </c>
      <c r="F52" s="256">
        <f>E52/C52*100</f>
        <v>8.6711621617539034</v>
      </c>
      <c r="G52" s="255">
        <v>3068524</v>
      </c>
      <c r="H52" s="256">
        <f>G52/C52*100</f>
        <v>85.836728825194314</v>
      </c>
      <c r="I52" s="257" t="s">
        <v>47</v>
      </c>
      <c r="J52" s="257" t="s">
        <v>47</v>
      </c>
      <c r="K52" s="258">
        <v>3378504</v>
      </c>
      <c r="L52" s="259">
        <f>K52/C52*100</f>
        <v>94.507890986948212</v>
      </c>
      <c r="M52" s="260">
        <v>0</v>
      </c>
      <c r="N52" s="256">
        <f>M52/C52*100</f>
        <v>0</v>
      </c>
      <c r="O52" s="253">
        <v>196334</v>
      </c>
      <c r="P52" s="256">
        <f>O52/C52*100</f>
        <v>5.4921090130517802</v>
      </c>
      <c r="Q52" s="253" t="s">
        <v>47</v>
      </c>
      <c r="R52" s="256" t="s">
        <v>47</v>
      </c>
      <c r="S52" s="253">
        <v>196334</v>
      </c>
      <c r="T52" s="259">
        <f>S52/C52*100</f>
        <v>5.4921090130517802</v>
      </c>
    </row>
    <row r="53" spans="1:21" s="170" customFormat="1" ht="16.5" customHeight="1" thickTop="1" thickBot="1">
      <c r="A53" s="345" t="s">
        <v>215</v>
      </c>
      <c r="B53" s="261">
        <f>B51-B52</f>
        <v>4529737547</v>
      </c>
      <c r="C53" s="262">
        <f>C51-C52</f>
        <v>143387281</v>
      </c>
      <c r="D53" s="263">
        <f>C53/B53*100</f>
        <v>3.1654655377321794</v>
      </c>
      <c r="E53" s="264">
        <f>E51-E52</f>
        <v>26850894</v>
      </c>
      <c r="F53" s="265">
        <f>E53/C53*100</f>
        <v>18.726133735669347</v>
      </c>
      <c r="G53" s="266">
        <f>G51-G52</f>
        <v>107484868</v>
      </c>
      <c r="H53" s="267">
        <f>G53/C53*100</f>
        <v>74.96122895307569</v>
      </c>
      <c r="I53" s="266">
        <f>SUM(I51,I52)</f>
        <v>2972313</v>
      </c>
      <c r="J53" s="268">
        <f>I53/C53*100</f>
        <v>2.0729265380239688</v>
      </c>
      <c r="K53" s="269">
        <f>K51-K52</f>
        <v>137308075</v>
      </c>
      <c r="L53" s="270">
        <f>K53/C53*100</f>
        <v>95.760289226769004</v>
      </c>
      <c r="M53" s="271">
        <f>M51-M52</f>
        <v>222966</v>
      </c>
      <c r="N53" s="267">
        <f>M53/C53*100</f>
        <v>0.15549914779400831</v>
      </c>
      <c r="O53" s="266">
        <f>O51-O52</f>
        <v>5514811</v>
      </c>
      <c r="P53" s="267">
        <f>O53/C53*100</f>
        <v>3.8460949684930563</v>
      </c>
      <c r="Q53" s="269">
        <f>SUM(Q51,Q52)</f>
        <v>341429</v>
      </c>
      <c r="R53" s="267">
        <f>Q53/C53*100</f>
        <v>0.23811665694393075</v>
      </c>
      <c r="S53" s="269">
        <f>S51-S52</f>
        <v>6079206</v>
      </c>
      <c r="T53" s="272">
        <f>S53/C53*100</f>
        <v>4.2397107732309953</v>
      </c>
      <c r="U53" s="273"/>
    </row>
    <row r="54" spans="1:21" ht="16.5" customHeight="1">
      <c r="A54" s="274"/>
      <c r="B54" s="275"/>
      <c r="C54" s="127"/>
      <c r="D54" s="127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</row>
    <row r="55" spans="1:21" ht="16.5" customHeight="1">
      <c r="D55" s="277"/>
      <c r="E55" s="276"/>
      <c r="F55" s="276"/>
      <c r="G55" s="278"/>
      <c r="H55" s="276"/>
    </row>
    <row r="56" spans="1:21" ht="16.5" customHeight="1">
      <c r="D56" s="277"/>
      <c r="E56" s="276"/>
      <c r="F56" s="276"/>
      <c r="G56" s="276"/>
      <c r="H56" s="276"/>
    </row>
    <row r="57" spans="1:21" ht="16.5" customHeight="1">
      <c r="D57" s="277"/>
      <c r="E57" s="276"/>
      <c r="F57" s="276"/>
      <c r="G57" s="276"/>
      <c r="H57" s="276"/>
    </row>
    <row r="58" spans="1:21" ht="16.5" customHeight="1">
      <c r="D58" s="277"/>
      <c r="E58" s="276"/>
      <c r="F58" s="276"/>
      <c r="G58" s="276"/>
      <c r="H58" s="276"/>
    </row>
    <row r="59" spans="1:21" ht="16.5" customHeight="1">
      <c r="D59" s="277"/>
      <c r="E59" s="276"/>
      <c r="F59" s="276"/>
      <c r="G59" s="276"/>
      <c r="H59" s="276"/>
    </row>
  </sheetData>
  <mergeCells count="23">
    <mergeCell ref="V18:Y20"/>
    <mergeCell ref="V22:Y25"/>
    <mergeCell ref="V27:Y28"/>
    <mergeCell ref="V30:Y32"/>
    <mergeCell ref="W13:W14"/>
    <mergeCell ref="X13:X14"/>
    <mergeCell ref="Y13:Y14"/>
    <mergeCell ref="V15:V16"/>
    <mergeCell ref="W15:W16"/>
    <mergeCell ref="X15:X16"/>
    <mergeCell ref="Y15:Y16"/>
    <mergeCell ref="U5:Z5"/>
    <mergeCell ref="U6:Z6"/>
    <mergeCell ref="U7:Z7"/>
    <mergeCell ref="W11:W12"/>
    <mergeCell ref="X11:X12"/>
    <mergeCell ref="Y11:Y12"/>
    <mergeCell ref="P3:T3"/>
    <mergeCell ref="A4:A6"/>
    <mergeCell ref="B4:B6"/>
    <mergeCell ref="C4:C6"/>
    <mergeCell ref="E4:L4"/>
    <mergeCell ref="M4:T4"/>
  </mergeCells>
  <phoneticPr fontId="3"/>
  <conditionalFormatting sqref="B7:T53">
    <cfRule type="cellIs" dxfId="5" priority="1" operator="equal">
      <formula>0</formula>
    </cfRule>
  </conditionalFormatting>
  <pageMargins left="0.59055118110236227" right="0.59055118110236227" top="0.74803149606299213" bottom="0.47244094488188981" header="0.51181102362204722" footer="0.27559055118110237"/>
  <pageSetup paperSize="9" scale="79" fitToWidth="2" orientation="portrait" r:id="rId1"/>
  <headerFooter alignWithMargins="0"/>
  <colBreaks count="1" manualBreakCount="1">
    <brk id="11" max="52" man="1"/>
  </colBreaks>
  <ignoredErrors>
    <ignoredError sqref="U18:U32" numberStoredAsText="1"/>
    <ignoredError sqref="F51:T53 F50" formula="1"/>
    <ignoredError sqref="G50:T50" formula="1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view="pageBreakPreview" zoomScale="84" zoomScaleNormal="100" zoomScaleSheetLayoutView="84" workbookViewId="0">
      <pane xSplit="1" ySplit="4" topLeftCell="B5" activePane="bottomRight" state="frozen"/>
      <selection activeCell="N15" sqref="N15"/>
      <selection pane="topRight" activeCell="N15" sqref="N15"/>
      <selection pane="bottomLeft" activeCell="N15" sqref="N15"/>
      <selection pane="bottomRight" activeCell="X10" sqref="X10"/>
    </sheetView>
  </sheetViews>
  <sheetFormatPr defaultColWidth="9" defaultRowHeight="16.5" customHeight="1"/>
  <cols>
    <col min="1" max="1" width="14.625" style="341" customWidth="1"/>
    <col min="2" max="2" width="8.125" style="296" customWidth="1"/>
    <col min="3" max="4" width="9.625" style="296" customWidth="1"/>
    <col min="5" max="6" width="8.125" style="296" customWidth="1"/>
    <col min="7" max="7" width="9.75" style="296" customWidth="1"/>
    <col min="8" max="8" width="8.125" style="296" customWidth="1"/>
    <col min="9" max="9" width="10" style="296" customWidth="1"/>
    <col min="10" max="10" width="8.75" style="296" customWidth="1"/>
    <col min="11" max="11" width="9.625" style="296" customWidth="1"/>
    <col min="12" max="13" width="8.75" style="296" customWidth="1"/>
    <col min="14" max="14" width="9.75" style="296" customWidth="1"/>
    <col min="15" max="15" width="8.75" style="296" customWidth="1"/>
    <col min="16" max="16" width="9.75" style="296" customWidth="1"/>
    <col min="17" max="18" width="8.75" style="296" customWidth="1"/>
    <col min="19" max="19" width="10.875" style="296" customWidth="1"/>
    <col min="20" max="20" width="4.75" style="296" customWidth="1"/>
    <col min="21" max="16384" width="9" style="296"/>
  </cols>
  <sheetData>
    <row r="1" spans="1:19" s="280" customFormat="1" ht="16.5" customHeight="1" thickBot="1">
      <c r="A1" s="129" t="s">
        <v>216</v>
      </c>
      <c r="B1" s="279"/>
      <c r="P1" s="281"/>
      <c r="R1" s="281"/>
      <c r="S1" s="438" t="s">
        <v>217</v>
      </c>
    </row>
    <row r="2" spans="1:19" s="232" customFormat="1" ht="14.1" customHeight="1" thickBot="1">
      <c r="A2" s="613" t="s">
        <v>218</v>
      </c>
      <c r="B2" s="616" t="s">
        <v>219</v>
      </c>
      <c r="C2" s="617"/>
      <c r="D2" s="617"/>
      <c r="E2" s="617"/>
      <c r="F2" s="617"/>
      <c r="G2" s="617"/>
      <c r="H2" s="618"/>
      <c r="I2" s="616" t="s">
        <v>220</v>
      </c>
      <c r="J2" s="617"/>
      <c r="K2" s="617"/>
      <c r="L2" s="617"/>
      <c r="M2" s="617"/>
      <c r="N2" s="617"/>
      <c r="O2" s="617"/>
      <c r="P2" s="617"/>
      <c r="Q2" s="618"/>
      <c r="R2" s="619" t="s">
        <v>221</v>
      </c>
      <c r="S2" s="592" t="s">
        <v>222</v>
      </c>
    </row>
    <row r="3" spans="1:19" s="232" customFormat="1" ht="14.1" customHeight="1">
      <c r="A3" s="614"/>
      <c r="B3" s="624" t="s">
        <v>223</v>
      </c>
      <c r="C3" s="605"/>
      <c r="D3" s="605"/>
      <c r="E3" s="606"/>
      <c r="F3" s="607" t="s">
        <v>224</v>
      </c>
      <c r="G3" s="625" t="s">
        <v>225</v>
      </c>
      <c r="H3" s="626" t="s">
        <v>226</v>
      </c>
      <c r="I3" s="628" t="s">
        <v>227</v>
      </c>
      <c r="J3" s="604" t="s">
        <v>228</v>
      </c>
      <c r="K3" s="605"/>
      <c r="L3" s="606"/>
      <c r="M3" s="283" t="s">
        <v>229</v>
      </c>
      <c r="N3" s="607" t="s">
        <v>230</v>
      </c>
      <c r="O3" s="607" t="s">
        <v>231</v>
      </c>
      <c r="P3" s="609" t="s">
        <v>232</v>
      </c>
      <c r="Q3" s="611" t="s">
        <v>226</v>
      </c>
      <c r="R3" s="620"/>
      <c r="S3" s="622"/>
    </row>
    <row r="4" spans="1:19" s="232" customFormat="1" ht="14.1" customHeight="1" thickBot="1">
      <c r="A4" s="615"/>
      <c r="B4" s="141" t="s">
        <v>234</v>
      </c>
      <c r="C4" s="284" t="s">
        <v>235</v>
      </c>
      <c r="D4" s="285" t="s">
        <v>236</v>
      </c>
      <c r="E4" s="284" t="s">
        <v>237</v>
      </c>
      <c r="F4" s="608"/>
      <c r="G4" s="610"/>
      <c r="H4" s="627"/>
      <c r="I4" s="629"/>
      <c r="J4" s="284" t="s">
        <v>238</v>
      </c>
      <c r="K4" s="142" t="s">
        <v>239</v>
      </c>
      <c r="L4" s="287" t="s">
        <v>240</v>
      </c>
      <c r="M4" s="143" t="s">
        <v>241</v>
      </c>
      <c r="N4" s="608"/>
      <c r="O4" s="608"/>
      <c r="P4" s="610"/>
      <c r="Q4" s="612"/>
      <c r="R4" s="621"/>
      <c r="S4" s="623"/>
    </row>
    <row r="5" spans="1:19" ht="14.25" customHeight="1">
      <c r="A5" s="288" t="s">
        <v>0</v>
      </c>
      <c r="B5" s="289">
        <v>8003</v>
      </c>
      <c r="C5" s="207">
        <v>159424</v>
      </c>
      <c r="D5" s="290">
        <v>2844078</v>
      </c>
      <c r="E5" s="207">
        <v>344750</v>
      </c>
      <c r="F5" s="207">
        <v>0</v>
      </c>
      <c r="G5" s="160">
        <f>SUM(B5:F5)</f>
        <v>3356255</v>
      </c>
      <c r="H5" s="291" t="s">
        <v>48</v>
      </c>
      <c r="I5" s="292">
        <v>15018682</v>
      </c>
      <c r="J5" s="180">
        <v>1632650</v>
      </c>
      <c r="K5" s="180">
        <v>7711179</v>
      </c>
      <c r="L5" s="180">
        <v>666352</v>
      </c>
      <c r="M5" s="180">
        <v>188364</v>
      </c>
      <c r="N5" s="180">
        <v>10200477</v>
      </c>
      <c r="O5" s="180">
        <v>112312</v>
      </c>
      <c r="P5" s="160">
        <f>SUM(I5:O5)</f>
        <v>35530016</v>
      </c>
      <c r="Q5" s="293">
        <v>0</v>
      </c>
      <c r="R5" s="294">
        <v>1633961</v>
      </c>
      <c r="S5" s="295">
        <f t="shared" ref="S5:S39" si="0">SUM(G5,P5,R5)</f>
        <v>40520232</v>
      </c>
    </row>
    <row r="6" spans="1:19" ht="14.25" customHeight="1">
      <c r="A6" s="297" t="s">
        <v>1</v>
      </c>
      <c r="B6" s="168">
        <v>0</v>
      </c>
      <c r="C6" s="164">
        <v>13411467</v>
      </c>
      <c r="D6" s="164">
        <v>242079</v>
      </c>
      <c r="E6" s="164">
        <v>0</v>
      </c>
      <c r="F6" s="164">
        <v>21470</v>
      </c>
      <c r="G6" s="166">
        <f t="shared" ref="G6:G38" si="1">SUM(B6:F6)</f>
        <v>13675016</v>
      </c>
      <c r="H6" s="298" t="s">
        <v>48</v>
      </c>
      <c r="I6" s="299">
        <v>6483496</v>
      </c>
      <c r="J6" s="164">
        <v>203903</v>
      </c>
      <c r="K6" s="164">
        <v>703372</v>
      </c>
      <c r="L6" s="164">
        <v>17299</v>
      </c>
      <c r="M6" s="164">
        <v>661333</v>
      </c>
      <c r="N6" s="164">
        <v>6595110</v>
      </c>
      <c r="O6" s="164">
        <v>5939</v>
      </c>
      <c r="P6" s="166">
        <f t="shared" ref="P6:P39" si="2">SUM(I6:O6)</f>
        <v>14670452</v>
      </c>
      <c r="Q6" s="298">
        <v>0</v>
      </c>
      <c r="R6" s="300">
        <v>0</v>
      </c>
      <c r="S6" s="301">
        <f t="shared" si="0"/>
        <v>28345468</v>
      </c>
    </row>
    <row r="7" spans="1:19" ht="14.25" customHeight="1">
      <c r="A7" s="297" t="s">
        <v>2</v>
      </c>
      <c r="B7" s="168">
        <v>0</v>
      </c>
      <c r="C7" s="164">
        <v>470256</v>
      </c>
      <c r="D7" s="164">
        <v>48045</v>
      </c>
      <c r="E7" s="164">
        <v>0</v>
      </c>
      <c r="F7" s="164">
        <v>0</v>
      </c>
      <c r="G7" s="166">
        <f t="shared" si="1"/>
        <v>518301</v>
      </c>
      <c r="H7" s="298" t="s">
        <v>48</v>
      </c>
      <c r="I7" s="299">
        <v>2080610</v>
      </c>
      <c r="J7" s="164">
        <v>132534</v>
      </c>
      <c r="K7" s="164">
        <v>1761602</v>
      </c>
      <c r="L7" s="164">
        <v>54358</v>
      </c>
      <c r="M7" s="164">
        <v>30529</v>
      </c>
      <c r="N7" s="164">
        <v>4737565</v>
      </c>
      <c r="O7" s="164">
        <v>0</v>
      </c>
      <c r="P7" s="166">
        <f t="shared" si="2"/>
        <v>8797198</v>
      </c>
      <c r="Q7" s="298">
        <v>0</v>
      </c>
      <c r="R7" s="300">
        <v>126778</v>
      </c>
      <c r="S7" s="301">
        <f t="shared" si="0"/>
        <v>9442277</v>
      </c>
    </row>
    <row r="8" spans="1:19" ht="14.25" customHeight="1">
      <c r="A8" s="297" t="s">
        <v>3</v>
      </c>
      <c r="B8" s="168">
        <v>0</v>
      </c>
      <c r="C8" s="164">
        <v>0</v>
      </c>
      <c r="D8" s="164">
        <v>0</v>
      </c>
      <c r="E8" s="164">
        <v>81761</v>
      </c>
      <c r="F8" s="164">
        <v>0</v>
      </c>
      <c r="G8" s="166">
        <f t="shared" si="1"/>
        <v>81761</v>
      </c>
      <c r="H8" s="298" t="s">
        <v>48</v>
      </c>
      <c r="I8" s="299">
        <v>1825540</v>
      </c>
      <c r="J8" s="164">
        <v>113262</v>
      </c>
      <c r="K8" s="164">
        <v>390596</v>
      </c>
      <c r="L8" s="164">
        <v>29436</v>
      </c>
      <c r="M8" s="164">
        <v>9412</v>
      </c>
      <c r="N8" s="164">
        <v>3275562</v>
      </c>
      <c r="O8" s="164">
        <v>789</v>
      </c>
      <c r="P8" s="166">
        <f t="shared" si="2"/>
        <v>5644597</v>
      </c>
      <c r="Q8" s="298">
        <v>0</v>
      </c>
      <c r="R8" s="300">
        <v>359089</v>
      </c>
      <c r="S8" s="301">
        <f t="shared" si="0"/>
        <v>6085447</v>
      </c>
    </row>
    <row r="9" spans="1:19" ht="14.25" customHeight="1" thickBot="1">
      <c r="A9" s="302" t="s">
        <v>4</v>
      </c>
      <c r="B9" s="183">
        <v>0</v>
      </c>
      <c r="C9" s="176">
        <v>0</v>
      </c>
      <c r="D9" s="176">
        <v>0</v>
      </c>
      <c r="E9" s="176">
        <v>0</v>
      </c>
      <c r="F9" s="176">
        <v>0</v>
      </c>
      <c r="G9" s="303">
        <f t="shared" si="1"/>
        <v>0</v>
      </c>
      <c r="H9" s="304" t="s">
        <v>48</v>
      </c>
      <c r="I9" s="305">
        <v>1266734</v>
      </c>
      <c r="J9" s="176">
        <v>111479</v>
      </c>
      <c r="K9" s="176">
        <v>75571</v>
      </c>
      <c r="L9" s="176">
        <v>16430</v>
      </c>
      <c r="M9" s="176">
        <v>0</v>
      </c>
      <c r="N9" s="176">
        <v>1218821</v>
      </c>
      <c r="O9" s="176">
        <v>0</v>
      </c>
      <c r="P9" s="303">
        <f t="shared" si="2"/>
        <v>2689035</v>
      </c>
      <c r="Q9" s="304">
        <v>0</v>
      </c>
      <c r="R9" s="306">
        <v>140689</v>
      </c>
      <c r="S9" s="307">
        <f t="shared" si="0"/>
        <v>2829724</v>
      </c>
    </row>
    <row r="10" spans="1:19" ht="14.25" customHeight="1">
      <c r="A10" s="308" t="s">
        <v>5</v>
      </c>
      <c r="B10" s="212">
        <v>0</v>
      </c>
      <c r="C10" s="151">
        <v>0</v>
      </c>
      <c r="D10" s="309">
        <v>0</v>
      </c>
      <c r="E10" s="151">
        <v>0</v>
      </c>
      <c r="F10" s="151">
        <v>0</v>
      </c>
      <c r="G10" s="160">
        <f t="shared" si="1"/>
        <v>0</v>
      </c>
      <c r="H10" s="310" t="s">
        <v>48</v>
      </c>
      <c r="I10" s="311">
        <v>854771</v>
      </c>
      <c r="J10" s="153">
        <v>12469</v>
      </c>
      <c r="K10" s="153">
        <v>497392</v>
      </c>
      <c r="L10" s="153">
        <v>2879</v>
      </c>
      <c r="M10" s="153">
        <v>3774</v>
      </c>
      <c r="N10" s="153">
        <v>2264868</v>
      </c>
      <c r="O10" s="153">
        <v>11600</v>
      </c>
      <c r="P10" s="160">
        <f t="shared" si="2"/>
        <v>3647753</v>
      </c>
      <c r="Q10" s="312">
        <v>0</v>
      </c>
      <c r="R10" s="313">
        <v>106425</v>
      </c>
      <c r="S10" s="295">
        <f t="shared" si="0"/>
        <v>3754178</v>
      </c>
    </row>
    <row r="11" spans="1:19" ht="14.25" customHeight="1">
      <c r="A11" s="314" t="s">
        <v>6</v>
      </c>
      <c r="B11" s="168">
        <v>0</v>
      </c>
      <c r="C11" s="164">
        <v>5380424</v>
      </c>
      <c r="D11" s="164">
        <v>3850</v>
      </c>
      <c r="E11" s="164">
        <v>0</v>
      </c>
      <c r="F11" s="164">
        <v>29204</v>
      </c>
      <c r="G11" s="166">
        <f t="shared" si="1"/>
        <v>5413478</v>
      </c>
      <c r="H11" s="298" t="s">
        <v>48</v>
      </c>
      <c r="I11" s="299">
        <v>1945228</v>
      </c>
      <c r="J11" s="164">
        <v>586560</v>
      </c>
      <c r="K11" s="164">
        <v>358961</v>
      </c>
      <c r="L11" s="164">
        <v>57263</v>
      </c>
      <c r="M11" s="164">
        <v>0</v>
      </c>
      <c r="N11" s="164">
        <v>3461369</v>
      </c>
      <c r="O11" s="164">
        <v>0</v>
      </c>
      <c r="P11" s="166">
        <f t="shared" si="2"/>
        <v>6409381</v>
      </c>
      <c r="Q11" s="298">
        <v>0</v>
      </c>
      <c r="R11" s="300">
        <v>0</v>
      </c>
      <c r="S11" s="301">
        <f t="shared" si="0"/>
        <v>11822859</v>
      </c>
    </row>
    <row r="12" spans="1:19" ht="14.25" customHeight="1">
      <c r="A12" s="314" t="s">
        <v>7</v>
      </c>
      <c r="B12" s="168">
        <v>0</v>
      </c>
      <c r="C12" s="164">
        <v>0</v>
      </c>
      <c r="D12" s="164">
        <v>0</v>
      </c>
      <c r="E12" s="164">
        <v>0</v>
      </c>
      <c r="F12" s="164">
        <v>0</v>
      </c>
      <c r="G12" s="166">
        <f t="shared" si="1"/>
        <v>0</v>
      </c>
      <c r="H12" s="298" t="s">
        <v>48</v>
      </c>
      <c r="I12" s="299">
        <v>482660</v>
      </c>
      <c r="J12" s="164">
        <v>25261</v>
      </c>
      <c r="K12" s="164">
        <v>568808</v>
      </c>
      <c r="L12" s="164">
        <v>12237</v>
      </c>
      <c r="M12" s="164">
        <v>0</v>
      </c>
      <c r="N12" s="164">
        <v>1305754</v>
      </c>
      <c r="O12" s="164">
        <v>9429</v>
      </c>
      <c r="P12" s="166">
        <f t="shared" si="2"/>
        <v>2404149</v>
      </c>
      <c r="Q12" s="298">
        <v>0</v>
      </c>
      <c r="R12" s="300">
        <v>70833</v>
      </c>
      <c r="S12" s="301">
        <f t="shared" si="0"/>
        <v>2474982</v>
      </c>
    </row>
    <row r="13" spans="1:19" ht="14.25" customHeight="1">
      <c r="A13" s="314" t="s">
        <v>8</v>
      </c>
      <c r="B13" s="168">
        <v>0</v>
      </c>
      <c r="C13" s="164">
        <v>741844</v>
      </c>
      <c r="D13" s="164">
        <v>0</v>
      </c>
      <c r="E13" s="164">
        <v>0</v>
      </c>
      <c r="F13" s="164">
        <v>0</v>
      </c>
      <c r="G13" s="166">
        <f t="shared" si="1"/>
        <v>741844</v>
      </c>
      <c r="H13" s="298" t="s">
        <v>48</v>
      </c>
      <c r="I13" s="299">
        <v>882634</v>
      </c>
      <c r="J13" s="164">
        <v>103116</v>
      </c>
      <c r="K13" s="164">
        <v>626425</v>
      </c>
      <c r="L13" s="164">
        <v>96498</v>
      </c>
      <c r="M13" s="164">
        <v>5038</v>
      </c>
      <c r="N13" s="164">
        <v>1500439</v>
      </c>
      <c r="O13" s="164">
        <v>0</v>
      </c>
      <c r="P13" s="166">
        <f t="shared" si="2"/>
        <v>3214150</v>
      </c>
      <c r="Q13" s="298">
        <v>0</v>
      </c>
      <c r="R13" s="300">
        <v>550</v>
      </c>
      <c r="S13" s="301">
        <f t="shared" si="0"/>
        <v>3956544</v>
      </c>
    </row>
    <row r="14" spans="1:19" ht="14.25" customHeight="1" thickBot="1">
      <c r="A14" s="315" t="s">
        <v>9</v>
      </c>
      <c r="B14" s="183">
        <v>0</v>
      </c>
      <c r="C14" s="176">
        <v>0</v>
      </c>
      <c r="D14" s="176">
        <v>0</v>
      </c>
      <c r="E14" s="176">
        <v>0</v>
      </c>
      <c r="F14" s="176">
        <v>0</v>
      </c>
      <c r="G14" s="303">
        <f t="shared" si="1"/>
        <v>0</v>
      </c>
      <c r="H14" s="304" t="s">
        <v>48</v>
      </c>
      <c r="I14" s="305">
        <v>394404</v>
      </c>
      <c r="J14" s="176">
        <v>6789</v>
      </c>
      <c r="K14" s="176">
        <v>411883</v>
      </c>
      <c r="L14" s="176">
        <v>12858</v>
      </c>
      <c r="M14" s="176">
        <v>0</v>
      </c>
      <c r="N14" s="176">
        <v>353439</v>
      </c>
      <c r="O14" s="176">
        <v>0</v>
      </c>
      <c r="P14" s="303">
        <f t="shared" si="2"/>
        <v>1179373</v>
      </c>
      <c r="Q14" s="304">
        <v>0</v>
      </c>
      <c r="R14" s="306">
        <v>0</v>
      </c>
      <c r="S14" s="307">
        <f t="shared" si="0"/>
        <v>1179373</v>
      </c>
    </row>
    <row r="15" spans="1:19" ht="14.25" customHeight="1">
      <c r="A15" s="308" t="s">
        <v>10</v>
      </c>
      <c r="B15" s="212">
        <v>0</v>
      </c>
      <c r="C15" s="151">
        <v>6155</v>
      </c>
      <c r="D15" s="309">
        <v>0</v>
      </c>
      <c r="E15" s="151">
        <v>0</v>
      </c>
      <c r="F15" s="151">
        <v>6213</v>
      </c>
      <c r="G15" s="160">
        <f t="shared" si="1"/>
        <v>12368</v>
      </c>
      <c r="H15" s="310" t="s">
        <v>48</v>
      </c>
      <c r="I15" s="311">
        <v>245848</v>
      </c>
      <c r="J15" s="153">
        <v>23092</v>
      </c>
      <c r="K15" s="153">
        <v>45288</v>
      </c>
      <c r="L15" s="153">
        <v>22142</v>
      </c>
      <c r="M15" s="153">
        <v>0</v>
      </c>
      <c r="N15" s="153">
        <v>453270</v>
      </c>
      <c r="O15" s="153">
        <v>0</v>
      </c>
      <c r="P15" s="160">
        <f t="shared" si="2"/>
        <v>789640</v>
      </c>
      <c r="Q15" s="312">
        <v>0</v>
      </c>
      <c r="R15" s="313">
        <v>65359</v>
      </c>
      <c r="S15" s="295">
        <f t="shared" si="0"/>
        <v>867367</v>
      </c>
    </row>
    <row r="16" spans="1:19" ht="14.25" customHeight="1">
      <c r="A16" s="314" t="s">
        <v>11</v>
      </c>
      <c r="B16" s="168">
        <v>0</v>
      </c>
      <c r="C16" s="164">
        <v>0</v>
      </c>
      <c r="D16" s="164">
        <v>0</v>
      </c>
      <c r="E16" s="164">
        <v>0</v>
      </c>
      <c r="F16" s="164">
        <v>0</v>
      </c>
      <c r="G16" s="166">
        <f t="shared" si="1"/>
        <v>0</v>
      </c>
      <c r="H16" s="298" t="s">
        <v>48</v>
      </c>
      <c r="I16" s="299">
        <v>206127</v>
      </c>
      <c r="J16" s="164">
        <v>5293</v>
      </c>
      <c r="K16" s="164">
        <v>0</v>
      </c>
      <c r="L16" s="164">
        <v>0</v>
      </c>
      <c r="M16" s="164">
        <v>19059</v>
      </c>
      <c r="N16" s="164">
        <v>874638</v>
      </c>
      <c r="O16" s="164">
        <v>0</v>
      </c>
      <c r="P16" s="166">
        <f t="shared" si="2"/>
        <v>1105117</v>
      </c>
      <c r="Q16" s="298">
        <v>923961</v>
      </c>
      <c r="R16" s="300">
        <v>12944</v>
      </c>
      <c r="S16" s="301">
        <f>SUM(G16,P16,R16)</f>
        <v>1118061</v>
      </c>
    </row>
    <row r="17" spans="1:20" ht="14.25" customHeight="1">
      <c r="A17" s="314" t="s">
        <v>12</v>
      </c>
      <c r="B17" s="168">
        <v>0</v>
      </c>
      <c r="C17" s="164">
        <v>328020</v>
      </c>
      <c r="D17" s="164">
        <v>0</v>
      </c>
      <c r="E17" s="164">
        <v>0</v>
      </c>
      <c r="F17" s="164">
        <v>0</v>
      </c>
      <c r="G17" s="166">
        <f t="shared" si="1"/>
        <v>328020</v>
      </c>
      <c r="H17" s="298">
        <v>200622</v>
      </c>
      <c r="I17" s="299">
        <v>828248</v>
      </c>
      <c r="J17" s="164">
        <v>93956</v>
      </c>
      <c r="K17" s="164">
        <v>229542</v>
      </c>
      <c r="L17" s="164">
        <v>1009</v>
      </c>
      <c r="M17" s="164">
        <v>5292</v>
      </c>
      <c r="N17" s="164">
        <v>2380286</v>
      </c>
      <c r="O17" s="164">
        <v>0</v>
      </c>
      <c r="P17" s="166">
        <f>SUM(I17:O17)</f>
        <v>3538333</v>
      </c>
      <c r="Q17" s="298">
        <v>0</v>
      </c>
      <c r="R17" s="300">
        <v>67373</v>
      </c>
      <c r="S17" s="301">
        <f>SUM(G17,P17,R17)</f>
        <v>3933726</v>
      </c>
    </row>
    <row r="18" spans="1:20" ht="14.25" customHeight="1">
      <c r="A18" s="314" t="s">
        <v>13</v>
      </c>
      <c r="B18" s="168">
        <v>0</v>
      </c>
      <c r="C18" s="164">
        <v>0</v>
      </c>
      <c r="D18" s="164">
        <v>0</v>
      </c>
      <c r="E18" s="164">
        <v>0</v>
      </c>
      <c r="F18" s="164">
        <v>0</v>
      </c>
      <c r="G18" s="166">
        <f t="shared" si="1"/>
        <v>0</v>
      </c>
      <c r="H18" s="298" t="s">
        <v>48</v>
      </c>
      <c r="I18" s="299">
        <v>626861</v>
      </c>
      <c r="J18" s="164">
        <v>197496</v>
      </c>
      <c r="K18" s="164">
        <v>2611635</v>
      </c>
      <c r="L18" s="164">
        <v>5180</v>
      </c>
      <c r="M18" s="164">
        <v>1364</v>
      </c>
      <c r="N18" s="164">
        <v>1959448</v>
      </c>
      <c r="O18" s="164">
        <v>0</v>
      </c>
      <c r="P18" s="166">
        <f t="shared" si="2"/>
        <v>5401984</v>
      </c>
      <c r="Q18" s="298">
        <v>0</v>
      </c>
      <c r="R18" s="300">
        <v>1962</v>
      </c>
      <c r="S18" s="301">
        <f t="shared" si="0"/>
        <v>5403946</v>
      </c>
    </row>
    <row r="19" spans="1:20" ht="14.25" customHeight="1" thickBot="1">
      <c r="A19" s="315" t="s">
        <v>14</v>
      </c>
      <c r="B19" s="183">
        <v>0</v>
      </c>
      <c r="C19" s="176">
        <v>0</v>
      </c>
      <c r="D19" s="176">
        <v>0</v>
      </c>
      <c r="E19" s="176">
        <v>0</v>
      </c>
      <c r="F19" s="176">
        <v>0</v>
      </c>
      <c r="G19" s="303">
        <f t="shared" si="1"/>
        <v>0</v>
      </c>
      <c r="H19" s="304" t="s">
        <v>48</v>
      </c>
      <c r="I19" s="305">
        <v>319745</v>
      </c>
      <c r="J19" s="176">
        <v>9893</v>
      </c>
      <c r="K19" s="176">
        <v>8050</v>
      </c>
      <c r="L19" s="176">
        <v>3205</v>
      </c>
      <c r="M19" s="176">
        <v>25642</v>
      </c>
      <c r="N19" s="176">
        <v>313803</v>
      </c>
      <c r="O19" s="176">
        <v>0</v>
      </c>
      <c r="P19" s="303">
        <f t="shared" si="2"/>
        <v>680338</v>
      </c>
      <c r="Q19" s="304">
        <v>598995</v>
      </c>
      <c r="R19" s="306">
        <v>115769</v>
      </c>
      <c r="S19" s="307">
        <f t="shared" si="0"/>
        <v>796107</v>
      </c>
    </row>
    <row r="20" spans="1:20" ht="14.25" customHeight="1">
      <c r="A20" s="308" t="s">
        <v>15</v>
      </c>
      <c r="B20" s="212">
        <v>0</v>
      </c>
      <c r="C20" s="151">
        <v>0</v>
      </c>
      <c r="D20" s="309">
        <v>0</v>
      </c>
      <c r="E20" s="151">
        <v>0</v>
      </c>
      <c r="F20" s="151">
        <v>0</v>
      </c>
      <c r="G20" s="160">
        <f t="shared" si="1"/>
        <v>0</v>
      </c>
      <c r="H20" s="310">
        <v>506</v>
      </c>
      <c r="I20" s="311">
        <v>380805</v>
      </c>
      <c r="J20" s="153">
        <v>323562</v>
      </c>
      <c r="K20" s="153">
        <v>139196</v>
      </c>
      <c r="L20" s="153">
        <v>0</v>
      </c>
      <c r="M20" s="153">
        <v>0</v>
      </c>
      <c r="N20" s="153">
        <v>416609</v>
      </c>
      <c r="O20" s="153">
        <v>0</v>
      </c>
      <c r="P20" s="160">
        <f t="shared" si="2"/>
        <v>1260172</v>
      </c>
      <c r="Q20" s="312">
        <v>246565</v>
      </c>
      <c r="R20" s="313">
        <v>0</v>
      </c>
      <c r="S20" s="295">
        <f t="shared" si="0"/>
        <v>1260172</v>
      </c>
    </row>
    <row r="21" spans="1:20" ht="14.25" customHeight="1">
      <c r="A21" s="314" t="s">
        <v>16</v>
      </c>
      <c r="B21" s="168">
        <v>0</v>
      </c>
      <c r="C21" s="164">
        <v>0</v>
      </c>
      <c r="D21" s="164">
        <v>0</v>
      </c>
      <c r="E21" s="164">
        <v>0</v>
      </c>
      <c r="F21" s="164">
        <v>0</v>
      </c>
      <c r="G21" s="166">
        <f t="shared" si="1"/>
        <v>0</v>
      </c>
      <c r="H21" s="298" t="s">
        <v>48</v>
      </c>
      <c r="I21" s="299">
        <v>522670</v>
      </c>
      <c r="J21" s="164">
        <v>79632</v>
      </c>
      <c r="K21" s="164">
        <v>58219</v>
      </c>
      <c r="L21" s="164">
        <v>0</v>
      </c>
      <c r="M21" s="164">
        <v>0</v>
      </c>
      <c r="N21" s="164">
        <v>374396</v>
      </c>
      <c r="O21" s="164">
        <v>0</v>
      </c>
      <c r="P21" s="166">
        <f t="shared" si="2"/>
        <v>1034917</v>
      </c>
      <c r="Q21" s="298">
        <v>270961</v>
      </c>
      <c r="R21" s="300">
        <v>9082</v>
      </c>
      <c r="S21" s="301">
        <f t="shared" si="0"/>
        <v>1043999</v>
      </c>
    </row>
    <row r="22" spans="1:20" ht="14.25" customHeight="1">
      <c r="A22" s="314" t="s">
        <v>17</v>
      </c>
      <c r="B22" s="168">
        <v>0</v>
      </c>
      <c r="C22" s="164">
        <v>163845</v>
      </c>
      <c r="D22" s="164">
        <v>0</v>
      </c>
      <c r="E22" s="164">
        <v>0</v>
      </c>
      <c r="F22" s="164">
        <v>0</v>
      </c>
      <c r="G22" s="166">
        <f t="shared" si="1"/>
        <v>163845</v>
      </c>
      <c r="H22" s="298" t="s">
        <v>48</v>
      </c>
      <c r="I22" s="299">
        <v>95461</v>
      </c>
      <c r="J22" s="164">
        <v>0</v>
      </c>
      <c r="K22" s="164">
        <v>130813</v>
      </c>
      <c r="L22" s="164">
        <v>10466</v>
      </c>
      <c r="M22" s="164">
        <v>0</v>
      </c>
      <c r="N22" s="164">
        <v>370672</v>
      </c>
      <c r="O22" s="164">
        <v>0</v>
      </c>
      <c r="P22" s="166">
        <f>SUM(I22:O22)</f>
        <v>607412</v>
      </c>
      <c r="Q22" s="298">
        <v>0</v>
      </c>
      <c r="R22" s="300">
        <v>0</v>
      </c>
      <c r="S22" s="301">
        <f t="shared" si="0"/>
        <v>771257</v>
      </c>
    </row>
    <row r="23" spans="1:20" ht="14.25" customHeight="1" thickBot="1">
      <c r="A23" s="316" t="s">
        <v>18</v>
      </c>
      <c r="B23" s="168">
        <v>0</v>
      </c>
      <c r="C23" s="164">
        <v>0</v>
      </c>
      <c r="D23" s="164">
        <v>0</v>
      </c>
      <c r="E23" s="164">
        <v>0</v>
      </c>
      <c r="F23" s="164">
        <v>0</v>
      </c>
      <c r="G23" s="303">
        <f t="shared" si="1"/>
        <v>0</v>
      </c>
      <c r="H23" s="298">
        <v>459</v>
      </c>
      <c r="I23" s="305">
        <v>221285</v>
      </c>
      <c r="J23" s="176">
        <v>17836</v>
      </c>
      <c r="K23" s="176">
        <v>0</v>
      </c>
      <c r="L23" s="176">
        <v>0</v>
      </c>
      <c r="M23" s="176">
        <v>1434</v>
      </c>
      <c r="N23" s="176">
        <v>285005</v>
      </c>
      <c r="O23" s="176">
        <v>0</v>
      </c>
      <c r="P23" s="303">
        <f t="shared" si="2"/>
        <v>525560</v>
      </c>
      <c r="Q23" s="304">
        <v>223643</v>
      </c>
      <c r="R23" s="300">
        <v>59501</v>
      </c>
      <c r="S23" s="307">
        <f t="shared" si="0"/>
        <v>585061</v>
      </c>
    </row>
    <row r="24" spans="1:20" ht="15.75" customHeight="1" thickBot="1">
      <c r="A24" s="317" t="s">
        <v>242</v>
      </c>
      <c r="B24" s="212">
        <v>8003</v>
      </c>
      <c r="C24" s="151">
        <v>20661435</v>
      </c>
      <c r="D24" s="309">
        <v>3138052</v>
      </c>
      <c r="E24" s="151">
        <v>426511</v>
      </c>
      <c r="F24" s="151">
        <v>56887</v>
      </c>
      <c r="G24" s="303">
        <f t="shared" si="1"/>
        <v>24290888</v>
      </c>
      <c r="H24" s="310">
        <v>201587</v>
      </c>
      <c r="I24" s="318">
        <v>34681809</v>
      </c>
      <c r="J24" s="207">
        <v>3678783</v>
      </c>
      <c r="K24" s="207">
        <v>16328532</v>
      </c>
      <c r="L24" s="207">
        <v>1007612</v>
      </c>
      <c r="M24" s="207">
        <v>951241</v>
      </c>
      <c r="N24" s="176">
        <v>42341531</v>
      </c>
      <c r="O24" s="176">
        <v>140069</v>
      </c>
      <c r="P24" s="303">
        <f t="shared" si="2"/>
        <v>99129577</v>
      </c>
      <c r="Q24" s="304">
        <v>2264125</v>
      </c>
      <c r="R24" s="319">
        <v>2770315</v>
      </c>
      <c r="S24" s="307">
        <f t="shared" si="0"/>
        <v>126190780</v>
      </c>
    </row>
    <row r="25" spans="1:20" ht="14.25" customHeight="1">
      <c r="A25" s="308" t="s">
        <v>19</v>
      </c>
      <c r="B25" s="212">
        <v>0</v>
      </c>
      <c r="C25" s="151">
        <v>0</v>
      </c>
      <c r="D25" s="309">
        <v>0</v>
      </c>
      <c r="E25" s="151">
        <v>0</v>
      </c>
      <c r="F25" s="151">
        <v>399684</v>
      </c>
      <c r="G25" s="160">
        <f t="shared" si="1"/>
        <v>399684</v>
      </c>
      <c r="H25" s="310" t="s">
        <v>48</v>
      </c>
      <c r="I25" s="311">
        <v>265574</v>
      </c>
      <c r="J25" s="153">
        <v>52513</v>
      </c>
      <c r="K25" s="153">
        <v>4812</v>
      </c>
      <c r="L25" s="153">
        <v>0</v>
      </c>
      <c r="M25" s="153">
        <v>0</v>
      </c>
      <c r="N25" s="153">
        <v>405082</v>
      </c>
      <c r="O25" s="153">
        <v>0</v>
      </c>
      <c r="P25" s="160">
        <f t="shared" si="2"/>
        <v>727981</v>
      </c>
      <c r="Q25" s="312">
        <v>0</v>
      </c>
      <c r="R25" s="313">
        <v>0</v>
      </c>
      <c r="S25" s="295">
        <f t="shared" si="0"/>
        <v>1127665</v>
      </c>
    </row>
    <row r="26" spans="1:20" ht="14.25" customHeight="1">
      <c r="A26" s="314" t="s">
        <v>20</v>
      </c>
      <c r="B26" s="168">
        <v>0</v>
      </c>
      <c r="C26" s="164">
        <v>0</v>
      </c>
      <c r="D26" s="164">
        <v>0</v>
      </c>
      <c r="E26" s="164">
        <v>0</v>
      </c>
      <c r="F26" s="164">
        <v>1376</v>
      </c>
      <c r="G26" s="166">
        <f t="shared" si="1"/>
        <v>1376</v>
      </c>
      <c r="H26" s="298" t="s">
        <v>48</v>
      </c>
      <c r="I26" s="299">
        <v>38480</v>
      </c>
      <c r="J26" s="164">
        <v>0</v>
      </c>
      <c r="K26" s="164">
        <v>22798</v>
      </c>
      <c r="L26" s="164">
        <v>224</v>
      </c>
      <c r="M26" s="164">
        <v>0</v>
      </c>
      <c r="N26" s="164">
        <v>493179</v>
      </c>
      <c r="O26" s="164">
        <v>660</v>
      </c>
      <c r="P26" s="166">
        <f t="shared" si="2"/>
        <v>555341</v>
      </c>
      <c r="Q26" s="298">
        <v>0</v>
      </c>
      <c r="R26" s="300">
        <v>49</v>
      </c>
      <c r="S26" s="301">
        <f t="shared" si="0"/>
        <v>556766</v>
      </c>
    </row>
    <row r="27" spans="1:20" ht="14.25" customHeight="1">
      <c r="A27" s="314" t="s">
        <v>21</v>
      </c>
      <c r="B27" s="168">
        <v>0</v>
      </c>
      <c r="C27" s="164">
        <v>0</v>
      </c>
      <c r="D27" s="164">
        <v>0</v>
      </c>
      <c r="E27" s="164">
        <v>0</v>
      </c>
      <c r="F27" s="164">
        <v>0</v>
      </c>
      <c r="G27" s="166">
        <f t="shared" si="1"/>
        <v>0</v>
      </c>
      <c r="H27" s="298" t="s">
        <v>48</v>
      </c>
      <c r="I27" s="299">
        <v>37691</v>
      </c>
      <c r="J27" s="164">
        <v>5173</v>
      </c>
      <c r="K27" s="164">
        <v>8828</v>
      </c>
      <c r="L27" s="164">
        <v>587</v>
      </c>
      <c r="M27" s="164">
        <v>0</v>
      </c>
      <c r="N27" s="164">
        <v>435849</v>
      </c>
      <c r="O27" s="164">
        <v>0</v>
      </c>
      <c r="P27" s="166">
        <f>SUM(I27:O27)</f>
        <v>488128</v>
      </c>
      <c r="Q27" s="298">
        <v>0</v>
      </c>
      <c r="R27" s="300">
        <v>0</v>
      </c>
      <c r="S27" s="301">
        <f t="shared" si="0"/>
        <v>488128</v>
      </c>
    </row>
    <row r="28" spans="1:20" ht="14.25" customHeight="1" thickBot="1">
      <c r="A28" s="315" t="s">
        <v>22</v>
      </c>
      <c r="B28" s="168">
        <v>0</v>
      </c>
      <c r="C28" s="164">
        <v>0</v>
      </c>
      <c r="D28" s="164">
        <v>985</v>
      </c>
      <c r="E28" s="164">
        <v>5539</v>
      </c>
      <c r="F28" s="164">
        <v>0</v>
      </c>
      <c r="G28" s="303">
        <f t="shared" si="1"/>
        <v>6524</v>
      </c>
      <c r="H28" s="298" t="s">
        <v>48</v>
      </c>
      <c r="I28" s="299">
        <v>31653</v>
      </c>
      <c r="J28" s="164">
        <v>845</v>
      </c>
      <c r="K28" s="164">
        <v>2659</v>
      </c>
      <c r="L28" s="164">
        <v>234</v>
      </c>
      <c r="M28" s="164">
        <v>0</v>
      </c>
      <c r="N28" s="164">
        <v>437723</v>
      </c>
      <c r="O28" s="164">
        <v>0</v>
      </c>
      <c r="P28" s="303">
        <f t="shared" si="2"/>
        <v>473114</v>
      </c>
      <c r="Q28" s="298">
        <v>0</v>
      </c>
      <c r="R28" s="300">
        <v>0</v>
      </c>
      <c r="S28" s="307">
        <f t="shared" si="0"/>
        <v>479638</v>
      </c>
    </row>
    <row r="29" spans="1:20" ht="14.25" customHeight="1">
      <c r="A29" s="308" t="s">
        <v>23</v>
      </c>
      <c r="B29" s="212">
        <v>0</v>
      </c>
      <c r="C29" s="151">
        <v>0</v>
      </c>
      <c r="D29" s="309">
        <v>0</v>
      </c>
      <c r="E29" s="151">
        <v>0</v>
      </c>
      <c r="F29" s="151">
        <v>0</v>
      </c>
      <c r="G29" s="160">
        <f t="shared" si="1"/>
        <v>0</v>
      </c>
      <c r="H29" s="310">
        <v>4946</v>
      </c>
      <c r="I29" s="311">
        <v>759</v>
      </c>
      <c r="J29" s="153">
        <v>0</v>
      </c>
      <c r="K29" s="153">
        <v>0</v>
      </c>
      <c r="L29" s="153">
        <v>0</v>
      </c>
      <c r="M29" s="153">
        <v>0</v>
      </c>
      <c r="N29" s="153">
        <v>59820</v>
      </c>
      <c r="O29" s="153">
        <v>0</v>
      </c>
      <c r="P29" s="160">
        <f t="shared" si="2"/>
        <v>60579</v>
      </c>
      <c r="Q29" s="312">
        <v>73261</v>
      </c>
      <c r="R29" s="313">
        <v>864</v>
      </c>
      <c r="S29" s="295">
        <f t="shared" si="0"/>
        <v>61443</v>
      </c>
    </row>
    <row r="30" spans="1:20" ht="14.25" customHeight="1">
      <c r="A30" s="314" t="s">
        <v>24</v>
      </c>
      <c r="B30" s="168">
        <v>0</v>
      </c>
      <c r="C30" s="164">
        <v>0</v>
      </c>
      <c r="D30" s="164">
        <v>0</v>
      </c>
      <c r="E30" s="164">
        <v>0</v>
      </c>
      <c r="F30" s="164">
        <v>0</v>
      </c>
      <c r="G30" s="166">
        <f t="shared" si="1"/>
        <v>0</v>
      </c>
      <c r="H30" s="298">
        <v>7447</v>
      </c>
      <c r="I30" s="299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105197</v>
      </c>
      <c r="O30" s="164">
        <v>0</v>
      </c>
      <c r="P30" s="166">
        <f t="shared" si="2"/>
        <v>105197</v>
      </c>
      <c r="Q30" s="298">
        <v>110307</v>
      </c>
      <c r="R30" s="300">
        <v>0</v>
      </c>
      <c r="S30" s="301">
        <f t="shared" si="0"/>
        <v>105197</v>
      </c>
    </row>
    <row r="31" spans="1:20" ht="14.25" customHeight="1">
      <c r="A31" s="314" t="s">
        <v>25</v>
      </c>
      <c r="B31" s="168">
        <v>0</v>
      </c>
      <c r="C31" s="164">
        <v>0</v>
      </c>
      <c r="D31" s="164">
        <v>0</v>
      </c>
      <c r="E31" s="164">
        <v>0</v>
      </c>
      <c r="F31" s="164">
        <v>0</v>
      </c>
      <c r="G31" s="166">
        <f t="shared" si="1"/>
        <v>0</v>
      </c>
      <c r="H31" s="298" t="s">
        <v>48</v>
      </c>
      <c r="I31" s="299">
        <v>6000</v>
      </c>
      <c r="J31" s="164">
        <v>0</v>
      </c>
      <c r="K31" s="164">
        <v>0</v>
      </c>
      <c r="L31" s="164">
        <v>0</v>
      </c>
      <c r="M31" s="164">
        <v>0</v>
      </c>
      <c r="N31" s="164">
        <v>41946</v>
      </c>
      <c r="O31" s="164">
        <v>0</v>
      </c>
      <c r="P31" s="166">
        <f t="shared" si="2"/>
        <v>47946</v>
      </c>
      <c r="Q31" s="298">
        <v>87039</v>
      </c>
      <c r="R31" s="300">
        <v>0</v>
      </c>
      <c r="S31" s="301">
        <f t="shared" si="0"/>
        <v>47946</v>
      </c>
      <c r="T31" s="320"/>
    </row>
    <row r="32" spans="1:20" ht="14.25" customHeight="1">
      <c r="A32" s="314" t="s">
        <v>26</v>
      </c>
      <c r="B32" s="168">
        <v>0</v>
      </c>
      <c r="C32" s="164">
        <v>0</v>
      </c>
      <c r="D32" s="164">
        <v>0</v>
      </c>
      <c r="E32" s="164">
        <v>0</v>
      </c>
      <c r="F32" s="164">
        <v>0</v>
      </c>
      <c r="G32" s="166">
        <f t="shared" si="1"/>
        <v>0</v>
      </c>
      <c r="H32" s="298">
        <v>9815</v>
      </c>
      <c r="I32" s="299">
        <v>4284</v>
      </c>
      <c r="J32" s="164">
        <v>8749</v>
      </c>
      <c r="K32" s="164">
        <v>0</v>
      </c>
      <c r="L32" s="164">
        <v>0</v>
      </c>
      <c r="M32" s="164">
        <v>0</v>
      </c>
      <c r="N32" s="164">
        <v>71304</v>
      </c>
      <c r="O32" s="164">
        <v>0</v>
      </c>
      <c r="P32" s="166">
        <f t="shared" si="2"/>
        <v>84337</v>
      </c>
      <c r="Q32" s="298">
        <v>74614</v>
      </c>
      <c r="R32" s="300">
        <v>0</v>
      </c>
      <c r="S32" s="301">
        <f t="shared" si="0"/>
        <v>84337</v>
      </c>
    </row>
    <row r="33" spans="1:19" ht="14.25" customHeight="1" thickBot="1">
      <c r="A33" s="315" t="s">
        <v>27</v>
      </c>
      <c r="B33" s="183">
        <v>0</v>
      </c>
      <c r="C33" s="176">
        <v>0</v>
      </c>
      <c r="D33" s="176">
        <v>0</v>
      </c>
      <c r="E33" s="176">
        <v>0</v>
      </c>
      <c r="F33" s="176">
        <v>0</v>
      </c>
      <c r="G33" s="303">
        <f t="shared" si="1"/>
        <v>0</v>
      </c>
      <c r="H33" s="304">
        <v>12985</v>
      </c>
      <c r="I33" s="305">
        <v>16513</v>
      </c>
      <c r="J33" s="176">
        <v>0</v>
      </c>
      <c r="K33" s="176">
        <v>2863</v>
      </c>
      <c r="L33" s="176">
        <v>0</v>
      </c>
      <c r="M33" s="176">
        <v>0</v>
      </c>
      <c r="N33" s="176">
        <v>98184</v>
      </c>
      <c r="O33" s="176">
        <v>0</v>
      </c>
      <c r="P33" s="303">
        <f t="shared" si="2"/>
        <v>117560</v>
      </c>
      <c r="Q33" s="304">
        <v>99106</v>
      </c>
      <c r="R33" s="306">
        <v>0</v>
      </c>
      <c r="S33" s="307">
        <f t="shared" si="0"/>
        <v>117560</v>
      </c>
    </row>
    <row r="34" spans="1:19" ht="14.25" customHeight="1">
      <c r="A34" s="308" t="s">
        <v>28</v>
      </c>
      <c r="B34" s="212">
        <v>0</v>
      </c>
      <c r="C34" s="151">
        <v>175120</v>
      </c>
      <c r="D34" s="309">
        <v>5215</v>
      </c>
      <c r="E34" s="151">
        <v>0</v>
      </c>
      <c r="F34" s="151">
        <v>0</v>
      </c>
      <c r="G34" s="160">
        <f t="shared" si="1"/>
        <v>180335</v>
      </c>
      <c r="H34" s="310" t="s">
        <v>48</v>
      </c>
      <c r="I34" s="311">
        <v>71714</v>
      </c>
      <c r="J34" s="153">
        <v>1896</v>
      </c>
      <c r="K34" s="153">
        <v>133675</v>
      </c>
      <c r="L34" s="153">
        <v>8357</v>
      </c>
      <c r="M34" s="153">
        <v>0</v>
      </c>
      <c r="N34" s="153">
        <v>354128</v>
      </c>
      <c r="O34" s="153">
        <v>0</v>
      </c>
      <c r="P34" s="160">
        <f t="shared" si="2"/>
        <v>569770</v>
      </c>
      <c r="Q34" s="312">
        <v>0</v>
      </c>
      <c r="R34" s="313">
        <v>0</v>
      </c>
      <c r="S34" s="295">
        <f t="shared" si="0"/>
        <v>750105</v>
      </c>
    </row>
    <row r="35" spans="1:19" ht="14.25" customHeight="1">
      <c r="A35" s="314" t="s">
        <v>29</v>
      </c>
      <c r="B35" s="168">
        <v>0</v>
      </c>
      <c r="C35" s="164">
        <v>0</v>
      </c>
      <c r="D35" s="164">
        <v>0</v>
      </c>
      <c r="E35" s="164">
        <v>0</v>
      </c>
      <c r="F35" s="164">
        <v>0</v>
      </c>
      <c r="G35" s="166">
        <f t="shared" si="1"/>
        <v>0</v>
      </c>
      <c r="H35" s="298">
        <v>16684</v>
      </c>
      <c r="I35" s="299">
        <v>0</v>
      </c>
      <c r="J35" s="164">
        <v>0</v>
      </c>
      <c r="K35" s="164">
        <v>0</v>
      </c>
      <c r="L35" s="164">
        <v>0</v>
      </c>
      <c r="M35" s="164">
        <v>0</v>
      </c>
      <c r="N35" s="164">
        <v>0</v>
      </c>
      <c r="O35" s="164">
        <v>0</v>
      </c>
      <c r="P35" s="166">
        <f t="shared" si="2"/>
        <v>0</v>
      </c>
      <c r="Q35" s="298">
        <v>67128</v>
      </c>
      <c r="R35" s="300">
        <v>0</v>
      </c>
      <c r="S35" s="301">
        <f t="shared" si="0"/>
        <v>0</v>
      </c>
    </row>
    <row r="36" spans="1:19" ht="14.25" customHeight="1">
      <c r="A36" s="314" t="s">
        <v>30</v>
      </c>
      <c r="B36" s="168">
        <v>0</v>
      </c>
      <c r="C36" s="164">
        <v>0</v>
      </c>
      <c r="D36" s="164">
        <v>0</v>
      </c>
      <c r="E36" s="164">
        <v>0</v>
      </c>
      <c r="F36" s="164">
        <v>0</v>
      </c>
      <c r="G36" s="166">
        <f t="shared" si="1"/>
        <v>0</v>
      </c>
      <c r="H36" s="298">
        <v>12250</v>
      </c>
      <c r="I36" s="299">
        <v>102301</v>
      </c>
      <c r="J36" s="164">
        <v>3174</v>
      </c>
      <c r="K36" s="164">
        <v>0</v>
      </c>
      <c r="L36" s="164">
        <v>0</v>
      </c>
      <c r="M36" s="164">
        <v>0</v>
      </c>
      <c r="N36" s="164">
        <v>132406</v>
      </c>
      <c r="O36" s="164">
        <v>0</v>
      </c>
      <c r="P36" s="166">
        <f t="shared" si="2"/>
        <v>237881</v>
      </c>
      <c r="Q36" s="298">
        <v>292944</v>
      </c>
      <c r="R36" s="300">
        <v>1107</v>
      </c>
      <c r="S36" s="301">
        <f t="shared" si="0"/>
        <v>238988</v>
      </c>
    </row>
    <row r="37" spans="1:19" ht="14.25" customHeight="1">
      <c r="A37" s="314" t="s">
        <v>31</v>
      </c>
      <c r="B37" s="168">
        <v>0</v>
      </c>
      <c r="C37" s="164">
        <v>25515</v>
      </c>
      <c r="D37" s="164">
        <v>0</v>
      </c>
      <c r="E37" s="164">
        <v>0</v>
      </c>
      <c r="F37" s="164">
        <v>0</v>
      </c>
      <c r="G37" s="166">
        <f t="shared" si="1"/>
        <v>25515</v>
      </c>
      <c r="H37" s="298">
        <v>36842</v>
      </c>
      <c r="I37" s="299">
        <v>111958</v>
      </c>
      <c r="J37" s="164">
        <v>12405</v>
      </c>
      <c r="K37" s="164">
        <v>15880</v>
      </c>
      <c r="L37" s="164">
        <v>454</v>
      </c>
      <c r="M37" s="164">
        <v>8180</v>
      </c>
      <c r="N37" s="164">
        <v>498894</v>
      </c>
      <c r="O37" s="164">
        <v>0</v>
      </c>
      <c r="P37" s="166">
        <f t="shared" si="2"/>
        <v>647771</v>
      </c>
      <c r="Q37" s="298">
        <v>0</v>
      </c>
      <c r="R37" s="300">
        <v>7493</v>
      </c>
      <c r="S37" s="301">
        <f t="shared" si="0"/>
        <v>680779</v>
      </c>
    </row>
    <row r="38" spans="1:19" ht="14.25" customHeight="1" thickBot="1">
      <c r="A38" s="315" t="s">
        <v>32</v>
      </c>
      <c r="B38" s="183">
        <v>0</v>
      </c>
      <c r="C38" s="176">
        <v>0</v>
      </c>
      <c r="D38" s="176">
        <v>0</v>
      </c>
      <c r="E38" s="176">
        <v>0</v>
      </c>
      <c r="F38" s="176">
        <v>0</v>
      </c>
      <c r="G38" s="303">
        <f t="shared" si="1"/>
        <v>0</v>
      </c>
      <c r="H38" s="304">
        <v>7424</v>
      </c>
      <c r="I38" s="305">
        <v>35074</v>
      </c>
      <c r="J38" s="176">
        <v>1593</v>
      </c>
      <c r="K38" s="176">
        <v>121</v>
      </c>
      <c r="L38" s="176">
        <v>0</v>
      </c>
      <c r="M38" s="176">
        <v>260</v>
      </c>
      <c r="N38" s="176">
        <v>24002</v>
      </c>
      <c r="O38" s="176">
        <v>0</v>
      </c>
      <c r="P38" s="303">
        <f t="shared" si="2"/>
        <v>61050</v>
      </c>
      <c r="Q38" s="304">
        <v>0</v>
      </c>
      <c r="R38" s="306">
        <v>0</v>
      </c>
      <c r="S38" s="307">
        <f t="shared" si="0"/>
        <v>61050</v>
      </c>
    </row>
    <row r="39" spans="1:19" ht="15.75" customHeight="1" thickBot="1">
      <c r="A39" s="321" t="s">
        <v>243</v>
      </c>
      <c r="B39" s="212">
        <v>0</v>
      </c>
      <c r="C39" s="151">
        <v>200635</v>
      </c>
      <c r="D39" s="309">
        <v>6200</v>
      </c>
      <c r="E39" s="151">
        <v>5539</v>
      </c>
      <c r="F39" s="151">
        <v>401060</v>
      </c>
      <c r="G39" s="213">
        <f>SUM(B39:F39)</f>
        <v>613434</v>
      </c>
      <c r="H39" s="310">
        <v>108393</v>
      </c>
      <c r="I39" s="322">
        <v>722001</v>
      </c>
      <c r="J39" s="193">
        <v>86348</v>
      </c>
      <c r="K39" s="193">
        <v>191636</v>
      </c>
      <c r="L39" s="193">
        <v>9856</v>
      </c>
      <c r="M39" s="193">
        <v>8440</v>
      </c>
      <c r="N39" s="193">
        <v>3157714</v>
      </c>
      <c r="O39" s="193">
        <v>660</v>
      </c>
      <c r="P39" s="192">
        <f t="shared" si="2"/>
        <v>4176655</v>
      </c>
      <c r="Q39" s="323">
        <v>804399</v>
      </c>
      <c r="R39" s="309">
        <v>9513</v>
      </c>
      <c r="S39" s="324">
        <f t="shared" si="0"/>
        <v>4799602</v>
      </c>
    </row>
    <row r="40" spans="1:19" s="170" customFormat="1" ht="16.5" customHeight="1" thickTop="1" thickBot="1">
      <c r="A40" s="325" t="s">
        <v>244</v>
      </c>
      <c r="B40" s="222">
        <f>B24+B39</f>
        <v>8003</v>
      </c>
      <c r="C40" s="326">
        <f>C24+C39</f>
        <v>20862070</v>
      </c>
      <c r="D40" s="326">
        <f>D24+D39</f>
        <v>3144252</v>
      </c>
      <c r="E40" s="326">
        <f>E24+E39</f>
        <v>432050</v>
      </c>
      <c r="F40" s="326">
        <f>SUM(F24,F39)</f>
        <v>457947</v>
      </c>
      <c r="G40" s="327">
        <f t="shared" ref="G40:L40" si="3">G24+G39</f>
        <v>24904322</v>
      </c>
      <c r="H40" s="328">
        <f t="shared" si="3"/>
        <v>309980</v>
      </c>
      <c r="I40" s="225">
        <f t="shared" si="3"/>
        <v>35403810</v>
      </c>
      <c r="J40" s="326">
        <f t="shared" si="3"/>
        <v>3765131</v>
      </c>
      <c r="K40" s="326">
        <f t="shared" si="3"/>
        <v>16520168</v>
      </c>
      <c r="L40" s="326">
        <f t="shared" si="3"/>
        <v>1017468</v>
      </c>
      <c r="M40" s="326">
        <f>SUM(M24,M39)</f>
        <v>959681</v>
      </c>
      <c r="N40" s="326">
        <f>N24+N39</f>
        <v>45499245</v>
      </c>
      <c r="O40" s="326">
        <f>SUM(O24,O39)</f>
        <v>140729</v>
      </c>
      <c r="P40" s="327">
        <f>P24+P39</f>
        <v>103306232</v>
      </c>
      <c r="Q40" s="328">
        <f>Q24+Q39</f>
        <v>3068524</v>
      </c>
      <c r="R40" s="329">
        <f>R24+R39</f>
        <v>2779828</v>
      </c>
      <c r="S40" s="330">
        <f>S24+S39</f>
        <v>130990382</v>
      </c>
    </row>
    <row r="41" spans="1:19" s="170" customFormat="1" ht="26.25" customHeight="1">
      <c r="A41" s="282" t="s">
        <v>245</v>
      </c>
      <c r="B41" s="212">
        <v>0</v>
      </c>
      <c r="C41" s="151">
        <v>0</v>
      </c>
      <c r="D41" s="309">
        <v>0</v>
      </c>
      <c r="E41" s="151">
        <v>0</v>
      </c>
      <c r="F41" s="151">
        <v>0</v>
      </c>
      <c r="G41" s="160">
        <f t="shared" ref="G41:G46" si="4">SUM(B41:F41)</f>
        <v>0</v>
      </c>
      <c r="H41" s="310">
        <v>0</v>
      </c>
      <c r="I41" s="331">
        <v>262109</v>
      </c>
      <c r="J41" s="151">
        <v>0</v>
      </c>
      <c r="K41" s="151">
        <v>378846</v>
      </c>
      <c r="L41" s="151">
        <v>58678</v>
      </c>
      <c r="M41" s="151">
        <v>0</v>
      </c>
      <c r="N41" s="151">
        <v>1172675</v>
      </c>
      <c r="O41" s="151">
        <v>0</v>
      </c>
      <c r="P41" s="160">
        <f>SUM(I41:O41)</f>
        <v>1872308</v>
      </c>
      <c r="Q41" s="310">
        <v>0</v>
      </c>
      <c r="R41" s="300">
        <v>0</v>
      </c>
      <c r="S41" s="295">
        <f t="shared" ref="S41:S49" si="5">SUM(G41,P41,R41)</f>
        <v>1872308</v>
      </c>
    </row>
    <row r="42" spans="1:19" s="170" customFormat="1" ht="26.25" customHeight="1">
      <c r="A42" s="235" t="s">
        <v>209</v>
      </c>
      <c r="B42" s="168">
        <v>0</v>
      </c>
      <c r="C42" s="164">
        <v>9894</v>
      </c>
      <c r="D42" s="164">
        <v>0</v>
      </c>
      <c r="E42" s="164">
        <v>0</v>
      </c>
      <c r="F42" s="164">
        <v>24844</v>
      </c>
      <c r="G42" s="166">
        <f t="shared" si="4"/>
        <v>34738</v>
      </c>
      <c r="H42" s="298">
        <v>0</v>
      </c>
      <c r="I42" s="299">
        <v>257717</v>
      </c>
      <c r="J42" s="164">
        <v>0</v>
      </c>
      <c r="K42" s="164">
        <v>17317</v>
      </c>
      <c r="L42" s="164">
        <v>0</v>
      </c>
      <c r="M42" s="164">
        <v>0</v>
      </c>
      <c r="N42" s="164">
        <v>882361</v>
      </c>
      <c r="O42" s="164">
        <v>0</v>
      </c>
      <c r="P42" s="166">
        <f t="shared" ref="P42:P49" si="6">SUM(I42:O42)</f>
        <v>1157395</v>
      </c>
      <c r="Q42" s="298">
        <v>0</v>
      </c>
      <c r="R42" s="300">
        <v>8491</v>
      </c>
      <c r="S42" s="301">
        <f t="shared" si="5"/>
        <v>1200624</v>
      </c>
    </row>
    <row r="43" spans="1:19" s="170" customFormat="1" ht="26.25" customHeight="1">
      <c r="A43" s="235" t="s">
        <v>132</v>
      </c>
      <c r="B43" s="168">
        <v>0</v>
      </c>
      <c r="C43" s="164">
        <v>0</v>
      </c>
      <c r="D43" s="164">
        <v>0</v>
      </c>
      <c r="E43" s="164">
        <v>0</v>
      </c>
      <c r="F43" s="164">
        <v>0</v>
      </c>
      <c r="G43" s="166">
        <f t="shared" si="4"/>
        <v>0</v>
      </c>
      <c r="H43" s="298">
        <v>0</v>
      </c>
      <c r="I43" s="299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6">
        <f t="shared" si="6"/>
        <v>0</v>
      </c>
      <c r="Q43" s="298">
        <v>0</v>
      </c>
      <c r="R43" s="300">
        <v>0</v>
      </c>
      <c r="S43" s="301">
        <f t="shared" si="5"/>
        <v>0</v>
      </c>
    </row>
    <row r="44" spans="1:19" s="170" customFormat="1" ht="26.25" customHeight="1">
      <c r="A44" s="236" t="s">
        <v>210</v>
      </c>
      <c r="B44" s="168">
        <v>0</v>
      </c>
      <c r="C44" s="164">
        <v>109868</v>
      </c>
      <c r="D44" s="164">
        <v>0</v>
      </c>
      <c r="E44" s="164">
        <v>0</v>
      </c>
      <c r="F44" s="164">
        <v>0</v>
      </c>
      <c r="G44" s="160">
        <f>SUM(B44:F44)</f>
        <v>109868</v>
      </c>
      <c r="H44" s="298">
        <v>0</v>
      </c>
      <c r="I44" s="299">
        <v>51657</v>
      </c>
      <c r="J44" s="164">
        <v>0</v>
      </c>
      <c r="K44" s="164">
        <v>107976</v>
      </c>
      <c r="L44" s="164">
        <v>1120</v>
      </c>
      <c r="M44" s="164">
        <v>0</v>
      </c>
      <c r="N44" s="164">
        <v>292767</v>
      </c>
      <c r="O44" s="164">
        <v>0</v>
      </c>
      <c r="P44" s="166">
        <f t="shared" si="6"/>
        <v>453520</v>
      </c>
      <c r="Q44" s="298">
        <v>0</v>
      </c>
      <c r="R44" s="300">
        <v>0</v>
      </c>
      <c r="S44" s="301">
        <f t="shared" si="5"/>
        <v>563388</v>
      </c>
    </row>
    <row r="45" spans="1:19" s="170" customFormat="1" ht="26.25" customHeight="1">
      <c r="A45" s="235" t="s">
        <v>143</v>
      </c>
      <c r="B45" s="168">
        <v>0</v>
      </c>
      <c r="C45" s="164">
        <v>17898</v>
      </c>
      <c r="D45" s="164">
        <v>0</v>
      </c>
      <c r="E45" s="164">
        <v>0</v>
      </c>
      <c r="F45" s="164">
        <v>0</v>
      </c>
      <c r="G45" s="166">
        <f t="shared" si="4"/>
        <v>17898</v>
      </c>
      <c r="H45" s="298">
        <v>0</v>
      </c>
      <c r="I45" s="299">
        <v>56070</v>
      </c>
      <c r="J45" s="164">
        <v>0</v>
      </c>
      <c r="K45" s="164">
        <v>196491</v>
      </c>
      <c r="L45" s="164">
        <v>5053</v>
      </c>
      <c r="M45" s="164">
        <v>0</v>
      </c>
      <c r="N45" s="164">
        <v>105769</v>
      </c>
      <c r="O45" s="164">
        <v>0</v>
      </c>
      <c r="P45" s="166">
        <f t="shared" si="6"/>
        <v>363383</v>
      </c>
      <c r="Q45" s="298">
        <v>0</v>
      </c>
      <c r="R45" s="300">
        <v>20037</v>
      </c>
      <c r="S45" s="301">
        <f t="shared" si="5"/>
        <v>401318</v>
      </c>
    </row>
    <row r="46" spans="1:19" s="170" customFormat="1" ht="26.25" customHeight="1">
      <c r="A46" s="235" t="s">
        <v>148</v>
      </c>
      <c r="B46" s="168">
        <v>0</v>
      </c>
      <c r="C46" s="164">
        <v>55996</v>
      </c>
      <c r="D46" s="164">
        <v>0</v>
      </c>
      <c r="E46" s="164">
        <v>0</v>
      </c>
      <c r="F46" s="164">
        <v>0</v>
      </c>
      <c r="G46" s="166">
        <f t="shared" si="4"/>
        <v>55996</v>
      </c>
      <c r="H46" s="298">
        <v>0</v>
      </c>
      <c r="I46" s="299">
        <v>2693</v>
      </c>
      <c r="J46" s="164">
        <v>0</v>
      </c>
      <c r="K46" s="164">
        <v>64154</v>
      </c>
      <c r="L46" s="164">
        <v>0</v>
      </c>
      <c r="M46" s="164">
        <v>0</v>
      </c>
      <c r="N46" s="164">
        <v>154105</v>
      </c>
      <c r="O46" s="164">
        <v>0</v>
      </c>
      <c r="P46" s="166">
        <f t="shared" si="6"/>
        <v>220952</v>
      </c>
      <c r="Q46" s="298">
        <v>0</v>
      </c>
      <c r="R46" s="300">
        <v>43397</v>
      </c>
      <c r="S46" s="301">
        <f t="shared" si="5"/>
        <v>320345</v>
      </c>
    </row>
    <row r="47" spans="1:19" s="170" customFormat="1" ht="26.25" customHeight="1" thickBot="1">
      <c r="A47" s="236" t="s">
        <v>211</v>
      </c>
      <c r="B47" s="183">
        <v>0</v>
      </c>
      <c r="C47" s="176">
        <v>1719591</v>
      </c>
      <c r="D47" s="176">
        <v>0</v>
      </c>
      <c r="E47" s="176">
        <v>0</v>
      </c>
      <c r="F47" s="176">
        <v>8481</v>
      </c>
      <c r="G47" s="303">
        <f>SUM(B47:F47)</f>
        <v>1728072</v>
      </c>
      <c r="H47" s="304">
        <v>0</v>
      </c>
      <c r="I47" s="305">
        <v>111078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303">
        <f t="shared" si="6"/>
        <v>111078</v>
      </c>
      <c r="Q47" s="304">
        <v>0</v>
      </c>
      <c r="R47" s="332">
        <v>120560</v>
      </c>
      <c r="S47" s="307">
        <f t="shared" si="5"/>
        <v>1959710</v>
      </c>
    </row>
    <row r="48" spans="1:19" s="170" customFormat="1" ht="15.75" customHeight="1" thickBot="1">
      <c r="A48" s="333" t="s">
        <v>246</v>
      </c>
      <c r="B48" s="212">
        <v>0</v>
      </c>
      <c r="C48" s="151">
        <v>1913247</v>
      </c>
      <c r="D48" s="151">
        <v>0</v>
      </c>
      <c r="E48" s="151">
        <v>0</v>
      </c>
      <c r="F48" s="151">
        <v>33325</v>
      </c>
      <c r="G48" s="303">
        <f>SUM(B48:F48)</f>
        <v>1946572</v>
      </c>
      <c r="H48" s="310">
        <v>0</v>
      </c>
      <c r="I48" s="334">
        <v>741324</v>
      </c>
      <c r="J48" s="335">
        <v>0</v>
      </c>
      <c r="K48" s="335">
        <v>764784</v>
      </c>
      <c r="L48" s="335">
        <v>64851</v>
      </c>
      <c r="M48" s="335">
        <v>0</v>
      </c>
      <c r="N48" s="335">
        <v>2607677</v>
      </c>
      <c r="O48" s="335">
        <v>0</v>
      </c>
      <c r="P48" s="303">
        <f t="shared" si="6"/>
        <v>4178636</v>
      </c>
      <c r="Q48" s="336">
        <v>0</v>
      </c>
      <c r="R48" s="319">
        <v>192485</v>
      </c>
      <c r="S48" s="307">
        <f t="shared" si="5"/>
        <v>6317693</v>
      </c>
    </row>
    <row r="49" spans="1:19" s="170" customFormat="1" ht="14.25" customHeight="1" thickBot="1">
      <c r="A49" s="337" t="s">
        <v>51</v>
      </c>
      <c r="B49" s="237">
        <v>8003</v>
      </c>
      <c r="C49" s="203">
        <v>22775317</v>
      </c>
      <c r="D49" s="203">
        <v>3144252</v>
      </c>
      <c r="E49" s="203">
        <v>432050</v>
      </c>
      <c r="F49" s="203">
        <v>491272</v>
      </c>
      <c r="G49" s="303">
        <f>SUM(B49:F49)</f>
        <v>26850894</v>
      </c>
      <c r="H49" s="338">
        <v>309980</v>
      </c>
      <c r="I49" s="334">
        <v>36145134</v>
      </c>
      <c r="J49" s="335">
        <v>3765131</v>
      </c>
      <c r="K49" s="335">
        <v>17284952</v>
      </c>
      <c r="L49" s="335">
        <v>1082319</v>
      </c>
      <c r="M49" s="335">
        <v>959681</v>
      </c>
      <c r="N49" s="335">
        <v>48106922</v>
      </c>
      <c r="O49" s="335">
        <v>140729</v>
      </c>
      <c r="P49" s="303">
        <f t="shared" si="6"/>
        <v>107484868</v>
      </c>
      <c r="Q49" s="336">
        <v>3068524</v>
      </c>
      <c r="R49" s="319">
        <v>2972313</v>
      </c>
      <c r="S49" s="339">
        <f t="shared" si="5"/>
        <v>137308075</v>
      </c>
    </row>
    <row r="50" spans="1:19" s="170" customFormat="1" ht="14.45" customHeight="1">
      <c r="G50" s="169"/>
      <c r="P50" s="169"/>
    </row>
    <row r="51" spans="1:19" s="170" customFormat="1" ht="16.5" customHeight="1">
      <c r="A51" s="435"/>
    </row>
    <row r="64" spans="1:19" ht="16.5" customHeight="1">
      <c r="A64" s="340"/>
    </row>
  </sheetData>
  <mergeCells count="15">
    <mergeCell ref="J3:L3"/>
    <mergeCell ref="N3:N4"/>
    <mergeCell ref="O3:O4"/>
    <mergeCell ref="P3:P4"/>
    <mergeCell ref="Q3:Q4"/>
    <mergeCell ref="A2:A4"/>
    <mergeCell ref="B2:H2"/>
    <mergeCell ref="I2:Q2"/>
    <mergeCell ref="R2:R4"/>
    <mergeCell ref="S2:S4"/>
    <mergeCell ref="B3:E3"/>
    <mergeCell ref="F3:F4"/>
    <mergeCell ref="G3:G4"/>
    <mergeCell ref="H3:H4"/>
    <mergeCell ref="I3:I4"/>
  </mergeCells>
  <phoneticPr fontId="3"/>
  <conditionalFormatting sqref="B5:S49">
    <cfRule type="cellIs" dxfId="4" priority="1" stopIfTrue="1" operator="equal">
      <formula>0</formula>
    </cfRule>
  </conditionalFormatting>
  <pageMargins left="0.59055118110236227" right="0.59055118110236227" top="0.74803149606299213" bottom="0.47244094488188981" header="0.51181102362204722" footer="0.27559055118110237"/>
  <pageSetup paperSize="9" scale="90" fitToWidth="2" orientation="portrait" r:id="rId1"/>
  <headerFooter alignWithMargins="0"/>
  <colBreaks count="1" manualBreakCount="1">
    <brk id="9" max="48" man="1"/>
  </colBreaks>
  <ignoredErrors>
    <ignoredError sqref="P17:P39 P41:P49" formulaRange="1"/>
    <ignoredError sqref="P40" formula="1" formulaRange="1"/>
    <ignoredError sqref="F40:G4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view="pageBreakPreview" zoomScale="84" zoomScaleNormal="100" zoomScaleSheetLayoutView="84" workbookViewId="0">
      <pane xSplit="1" ySplit="4" topLeftCell="B5" activePane="bottomRight" state="frozen"/>
      <selection activeCell="N15" sqref="N15"/>
      <selection pane="topRight" activeCell="N15" sqref="N15"/>
      <selection pane="bottomLeft" activeCell="N15" sqref="N15"/>
      <selection pane="bottomRight" activeCell="R26" sqref="R26"/>
    </sheetView>
  </sheetViews>
  <sheetFormatPr defaultColWidth="9" defaultRowHeight="16.5" customHeight="1"/>
  <cols>
    <col min="1" max="1" width="14.625" style="341" customWidth="1"/>
    <col min="2" max="3" width="11" style="296" bestFit="1" customWidth="1"/>
    <col min="4" max="6" width="8.125" style="296" customWidth="1"/>
    <col min="7" max="7" width="9.75" style="296" customWidth="1"/>
    <col min="8" max="8" width="8.125" style="296" customWidth="1"/>
    <col min="9" max="15" width="8.75" style="296" customWidth="1"/>
    <col min="16" max="16" width="9.75" style="296" customWidth="1"/>
    <col min="17" max="18" width="8.75" style="296" customWidth="1"/>
    <col min="19" max="19" width="10" style="296" customWidth="1"/>
    <col min="20" max="20" width="0" style="296" hidden="1" customWidth="1"/>
    <col min="21" max="21" width="10" style="296" hidden="1" customWidth="1"/>
    <col min="22" max="22" width="0" style="296" hidden="1" customWidth="1"/>
    <col min="23" max="24" width="9" style="296" hidden="1" customWidth="1"/>
    <col min="25" max="26" width="0" style="296" hidden="1" customWidth="1"/>
    <col min="27" max="16384" width="9" style="296"/>
  </cols>
  <sheetData>
    <row r="1" spans="1:26" s="280" customFormat="1" ht="16.5" customHeight="1" thickBot="1">
      <c r="A1" s="129" t="s">
        <v>247</v>
      </c>
      <c r="B1" s="279"/>
      <c r="P1" s="281"/>
      <c r="R1" s="281"/>
      <c r="S1" s="438" t="s">
        <v>248</v>
      </c>
    </row>
    <row r="2" spans="1:26" s="232" customFormat="1" ht="14.1" customHeight="1" thickBot="1">
      <c r="A2" s="613" t="s">
        <v>218</v>
      </c>
      <c r="B2" s="616" t="s">
        <v>219</v>
      </c>
      <c r="C2" s="617"/>
      <c r="D2" s="617"/>
      <c r="E2" s="617"/>
      <c r="F2" s="617"/>
      <c r="G2" s="617"/>
      <c r="H2" s="618"/>
      <c r="I2" s="616" t="s">
        <v>220</v>
      </c>
      <c r="J2" s="617"/>
      <c r="K2" s="617"/>
      <c r="L2" s="617"/>
      <c r="M2" s="617"/>
      <c r="N2" s="617"/>
      <c r="O2" s="617"/>
      <c r="P2" s="617"/>
      <c r="Q2" s="618"/>
      <c r="R2" s="619" t="s">
        <v>221</v>
      </c>
      <c r="S2" s="592" t="s">
        <v>222</v>
      </c>
      <c r="U2" s="296" t="s">
        <v>62</v>
      </c>
      <c r="V2" s="296" t="s">
        <v>233</v>
      </c>
    </row>
    <row r="3" spans="1:26" s="232" customFormat="1" ht="14.1" customHeight="1">
      <c r="A3" s="614"/>
      <c r="B3" s="624" t="s">
        <v>223</v>
      </c>
      <c r="C3" s="605"/>
      <c r="D3" s="605"/>
      <c r="E3" s="606"/>
      <c r="F3" s="607" t="s">
        <v>224</v>
      </c>
      <c r="G3" s="609" t="s">
        <v>225</v>
      </c>
      <c r="H3" s="626" t="s">
        <v>226</v>
      </c>
      <c r="I3" s="638" t="s">
        <v>227</v>
      </c>
      <c r="J3" s="604" t="s">
        <v>228</v>
      </c>
      <c r="K3" s="605"/>
      <c r="L3" s="606"/>
      <c r="M3" s="283" t="s">
        <v>229</v>
      </c>
      <c r="N3" s="607" t="s">
        <v>230</v>
      </c>
      <c r="O3" s="607" t="s">
        <v>231</v>
      </c>
      <c r="P3" s="630" t="s">
        <v>249</v>
      </c>
      <c r="Q3" s="611" t="s">
        <v>226</v>
      </c>
      <c r="R3" s="633"/>
      <c r="S3" s="635"/>
    </row>
    <row r="4" spans="1:26" s="232" customFormat="1" ht="14.1" customHeight="1" thickBot="1">
      <c r="A4" s="615"/>
      <c r="B4" s="141" t="s">
        <v>234</v>
      </c>
      <c r="C4" s="284" t="s">
        <v>235</v>
      </c>
      <c r="D4" s="285" t="s">
        <v>236</v>
      </c>
      <c r="E4" s="284" t="s">
        <v>237</v>
      </c>
      <c r="F4" s="608"/>
      <c r="G4" s="610"/>
      <c r="H4" s="637"/>
      <c r="I4" s="639"/>
      <c r="J4" s="342" t="s">
        <v>238</v>
      </c>
      <c r="K4" s="343" t="s">
        <v>239</v>
      </c>
      <c r="L4" s="344" t="s">
        <v>240</v>
      </c>
      <c r="M4" s="283" t="s">
        <v>241</v>
      </c>
      <c r="N4" s="608"/>
      <c r="O4" s="608"/>
      <c r="P4" s="631"/>
      <c r="Q4" s="632"/>
      <c r="R4" s="634"/>
      <c r="S4" s="636"/>
      <c r="U4" s="232" t="s">
        <v>298</v>
      </c>
      <c r="V4" s="232" t="s">
        <v>296</v>
      </c>
      <c r="W4" s="346" t="s">
        <v>299</v>
      </c>
      <c r="X4" s="232" t="s">
        <v>297</v>
      </c>
      <c r="Y4" s="232" t="s">
        <v>300</v>
      </c>
      <c r="Z4" s="232" t="s">
        <v>301</v>
      </c>
    </row>
    <row r="5" spans="1:26" ht="14.25" customHeight="1">
      <c r="A5" s="308" t="s">
        <v>0</v>
      </c>
      <c r="B5" s="155">
        <v>0</v>
      </c>
      <c r="C5" s="153">
        <v>0</v>
      </c>
      <c r="D5" s="153">
        <v>0</v>
      </c>
      <c r="E5" s="153">
        <v>0</v>
      </c>
      <c r="F5" s="153">
        <v>0</v>
      </c>
      <c r="G5" s="148">
        <f>SUM(B5:F5)</f>
        <v>0</v>
      </c>
      <c r="H5" s="312">
        <v>0</v>
      </c>
      <c r="I5" s="155">
        <v>592874</v>
      </c>
      <c r="J5" s="153">
        <v>180273</v>
      </c>
      <c r="K5" s="153">
        <v>57540</v>
      </c>
      <c r="L5" s="153">
        <v>69020</v>
      </c>
      <c r="M5" s="153">
        <v>12335</v>
      </c>
      <c r="N5" s="153">
        <v>86381</v>
      </c>
      <c r="O5" s="153">
        <v>0</v>
      </c>
      <c r="P5" s="148">
        <f>SUM(I5:O5)</f>
        <v>998423</v>
      </c>
      <c r="Q5" s="312">
        <v>0</v>
      </c>
      <c r="R5" s="347">
        <v>50252</v>
      </c>
      <c r="S5" s="347">
        <f t="shared" ref="S5:S39" si="0">SUM(G5,P5,R5)</f>
        <v>1048675</v>
      </c>
      <c r="U5" s="296">
        <v>1048675</v>
      </c>
      <c r="V5" s="296">
        <f>U5-S5</f>
        <v>0</v>
      </c>
      <c r="W5" s="348">
        <f>IF(ISTEXT(H5),0,H5)</f>
        <v>0</v>
      </c>
      <c r="X5" s="349">
        <f>IF(ISTEXT(Q5),0,Q5)</f>
        <v>0</v>
      </c>
      <c r="Y5" s="296">
        <f>W5+X5</f>
        <v>0</v>
      </c>
      <c r="Z5" s="296">
        <f>V5-Y5</f>
        <v>0</v>
      </c>
    </row>
    <row r="6" spans="1:26" ht="14.25" customHeight="1">
      <c r="A6" s="314" t="s">
        <v>1</v>
      </c>
      <c r="B6" s="168">
        <v>0</v>
      </c>
      <c r="C6" s="164">
        <v>153068</v>
      </c>
      <c r="D6" s="164">
        <v>0</v>
      </c>
      <c r="E6" s="164">
        <v>0</v>
      </c>
      <c r="F6" s="164">
        <v>12500</v>
      </c>
      <c r="G6" s="166">
        <f t="shared" ref="G6:G39" si="1">SUM(B6:F6)</f>
        <v>165568</v>
      </c>
      <c r="H6" s="298">
        <v>0</v>
      </c>
      <c r="I6" s="168">
        <v>648075</v>
      </c>
      <c r="J6" s="164">
        <v>20207</v>
      </c>
      <c r="K6" s="164">
        <v>23612</v>
      </c>
      <c r="L6" s="164">
        <v>0</v>
      </c>
      <c r="M6" s="164">
        <v>66612</v>
      </c>
      <c r="N6" s="164">
        <v>17187</v>
      </c>
      <c r="O6" s="164">
        <v>0</v>
      </c>
      <c r="P6" s="166">
        <f t="shared" ref="P6:P39" si="2">SUM(I6:O6)</f>
        <v>775693</v>
      </c>
      <c r="Q6" s="298">
        <v>0</v>
      </c>
      <c r="R6" s="301">
        <v>79297</v>
      </c>
      <c r="S6" s="301">
        <f t="shared" si="0"/>
        <v>1020558</v>
      </c>
      <c r="U6" s="296">
        <v>1020558</v>
      </c>
      <c r="V6" s="296">
        <f t="shared" ref="V6:V23" si="3">U6-S6</f>
        <v>0</v>
      </c>
      <c r="W6" s="348">
        <f t="shared" ref="W6:W23" si="4">IF(ISTEXT(H6),0,H6)</f>
        <v>0</v>
      </c>
      <c r="X6" s="349">
        <f t="shared" ref="X6:X23" si="5">IF(ISTEXT(Q6),0,Q6)</f>
        <v>0</v>
      </c>
      <c r="Y6" s="296">
        <f t="shared" ref="Y6:Y23" si="6">W6+X6</f>
        <v>0</v>
      </c>
      <c r="Z6" s="296">
        <f t="shared" ref="Z6:Z38" si="7">V6-Y6</f>
        <v>0</v>
      </c>
    </row>
    <row r="7" spans="1:26" ht="14.25" customHeight="1">
      <c r="A7" s="314" t="s">
        <v>2</v>
      </c>
      <c r="B7" s="168">
        <v>0</v>
      </c>
      <c r="C7" s="164">
        <v>0</v>
      </c>
      <c r="D7" s="164">
        <v>0</v>
      </c>
      <c r="E7" s="164">
        <v>0</v>
      </c>
      <c r="F7" s="164">
        <v>0</v>
      </c>
      <c r="G7" s="166">
        <f t="shared" si="1"/>
        <v>0</v>
      </c>
      <c r="H7" s="298">
        <v>0</v>
      </c>
      <c r="I7" s="168">
        <v>244342</v>
      </c>
      <c r="J7" s="164">
        <v>13196</v>
      </c>
      <c r="K7" s="164">
        <v>52870</v>
      </c>
      <c r="L7" s="164">
        <v>0</v>
      </c>
      <c r="M7" s="164">
        <v>11223</v>
      </c>
      <c r="N7" s="164">
        <v>128196</v>
      </c>
      <c r="O7" s="164">
        <v>0</v>
      </c>
      <c r="P7" s="166">
        <f t="shared" si="2"/>
        <v>449827</v>
      </c>
      <c r="Q7" s="298">
        <v>0</v>
      </c>
      <c r="R7" s="301">
        <v>68614</v>
      </c>
      <c r="S7" s="301">
        <f t="shared" si="0"/>
        <v>518441</v>
      </c>
      <c r="U7" s="296">
        <v>518441</v>
      </c>
      <c r="V7" s="296">
        <f t="shared" si="3"/>
        <v>0</v>
      </c>
      <c r="W7" s="348">
        <f t="shared" si="4"/>
        <v>0</v>
      </c>
      <c r="X7" s="349">
        <f t="shared" si="5"/>
        <v>0</v>
      </c>
      <c r="Y7" s="296">
        <f t="shared" si="6"/>
        <v>0</v>
      </c>
      <c r="Z7" s="296">
        <f t="shared" si="7"/>
        <v>0</v>
      </c>
    </row>
    <row r="8" spans="1:26" ht="14.25" customHeight="1">
      <c r="A8" s="314" t="s">
        <v>3</v>
      </c>
      <c r="B8" s="168">
        <v>0</v>
      </c>
      <c r="C8" s="164">
        <v>0</v>
      </c>
      <c r="D8" s="164">
        <v>0</v>
      </c>
      <c r="E8" s="164">
        <v>0</v>
      </c>
      <c r="F8" s="164">
        <v>0</v>
      </c>
      <c r="G8" s="166">
        <f t="shared" si="1"/>
        <v>0</v>
      </c>
      <c r="H8" s="298">
        <v>0</v>
      </c>
      <c r="I8" s="168">
        <v>32310</v>
      </c>
      <c r="J8" s="164">
        <v>108</v>
      </c>
      <c r="K8" s="164">
        <v>31662</v>
      </c>
      <c r="L8" s="164">
        <v>0</v>
      </c>
      <c r="M8" s="164">
        <v>0</v>
      </c>
      <c r="N8" s="164">
        <v>290706</v>
      </c>
      <c r="O8" s="164">
        <v>0</v>
      </c>
      <c r="P8" s="166">
        <f t="shared" si="2"/>
        <v>354786</v>
      </c>
      <c r="Q8" s="298">
        <v>0</v>
      </c>
      <c r="R8" s="301">
        <v>37065</v>
      </c>
      <c r="S8" s="301">
        <f t="shared" si="0"/>
        <v>391851</v>
      </c>
      <c r="U8" s="296">
        <v>391851</v>
      </c>
      <c r="V8" s="296">
        <f t="shared" si="3"/>
        <v>0</v>
      </c>
      <c r="W8" s="348">
        <f t="shared" si="4"/>
        <v>0</v>
      </c>
      <c r="X8" s="349">
        <f t="shared" si="5"/>
        <v>0</v>
      </c>
      <c r="Y8" s="296">
        <f t="shared" si="6"/>
        <v>0</v>
      </c>
      <c r="Z8" s="296">
        <f t="shared" si="7"/>
        <v>0</v>
      </c>
    </row>
    <row r="9" spans="1:26" ht="14.25" customHeight="1" thickBot="1">
      <c r="A9" s="315" t="s">
        <v>4</v>
      </c>
      <c r="B9" s="183">
        <v>0</v>
      </c>
      <c r="C9" s="176">
        <v>0</v>
      </c>
      <c r="D9" s="176">
        <v>0</v>
      </c>
      <c r="E9" s="176">
        <v>0</v>
      </c>
      <c r="F9" s="176">
        <v>0</v>
      </c>
      <c r="G9" s="303">
        <f t="shared" si="1"/>
        <v>0</v>
      </c>
      <c r="H9" s="304">
        <v>0</v>
      </c>
      <c r="I9" s="183">
        <v>0</v>
      </c>
      <c r="J9" s="176">
        <v>0</v>
      </c>
      <c r="K9" s="176">
        <v>0</v>
      </c>
      <c r="L9" s="176">
        <v>0</v>
      </c>
      <c r="M9" s="176">
        <v>0</v>
      </c>
      <c r="N9" s="176">
        <v>122466</v>
      </c>
      <c r="O9" s="176">
        <v>0</v>
      </c>
      <c r="P9" s="303">
        <f t="shared" si="2"/>
        <v>122466</v>
      </c>
      <c r="Q9" s="304">
        <v>0</v>
      </c>
      <c r="R9" s="307">
        <v>7292</v>
      </c>
      <c r="S9" s="307">
        <f t="shared" si="0"/>
        <v>129758</v>
      </c>
      <c r="U9" s="296">
        <v>129758</v>
      </c>
      <c r="V9" s="296">
        <f t="shared" si="3"/>
        <v>0</v>
      </c>
      <c r="W9" s="348">
        <f t="shared" si="4"/>
        <v>0</v>
      </c>
      <c r="X9" s="349">
        <f t="shared" si="5"/>
        <v>0</v>
      </c>
      <c r="Y9" s="296">
        <f t="shared" si="6"/>
        <v>0</v>
      </c>
      <c r="Z9" s="296">
        <f t="shared" si="7"/>
        <v>0</v>
      </c>
    </row>
    <row r="10" spans="1:26" ht="14.25" customHeight="1">
      <c r="A10" s="308" t="s">
        <v>5</v>
      </c>
      <c r="B10" s="155">
        <v>0</v>
      </c>
      <c r="C10" s="153">
        <v>0</v>
      </c>
      <c r="D10" s="153">
        <v>0</v>
      </c>
      <c r="E10" s="153">
        <v>0</v>
      </c>
      <c r="F10" s="153">
        <v>0</v>
      </c>
      <c r="G10" s="160">
        <f t="shared" si="1"/>
        <v>0</v>
      </c>
      <c r="H10" s="312">
        <v>0</v>
      </c>
      <c r="I10" s="155">
        <v>41216</v>
      </c>
      <c r="J10" s="153">
        <v>181</v>
      </c>
      <c r="K10" s="153">
        <v>17977</v>
      </c>
      <c r="L10" s="153">
        <v>0</v>
      </c>
      <c r="M10" s="153">
        <v>0</v>
      </c>
      <c r="N10" s="153">
        <v>18255</v>
      </c>
      <c r="O10" s="153">
        <v>0</v>
      </c>
      <c r="P10" s="160">
        <f t="shared" si="2"/>
        <v>77629</v>
      </c>
      <c r="Q10" s="312">
        <v>0</v>
      </c>
      <c r="R10" s="347">
        <v>0</v>
      </c>
      <c r="S10" s="295">
        <f t="shared" si="0"/>
        <v>77629</v>
      </c>
      <c r="U10" s="296">
        <v>77629</v>
      </c>
      <c r="V10" s="296">
        <f t="shared" si="3"/>
        <v>0</v>
      </c>
      <c r="W10" s="348">
        <f t="shared" si="4"/>
        <v>0</v>
      </c>
      <c r="X10" s="349">
        <f t="shared" si="5"/>
        <v>0</v>
      </c>
      <c r="Y10" s="296">
        <f t="shared" si="6"/>
        <v>0</v>
      </c>
      <c r="Z10" s="296">
        <f t="shared" si="7"/>
        <v>0</v>
      </c>
    </row>
    <row r="11" spans="1:26" ht="14.25" customHeight="1">
      <c r="A11" s="314" t="s">
        <v>6</v>
      </c>
      <c r="B11" s="168">
        <v>0</v>
      </c>
      <c r="C11" s="164">
        <v>31923</v>
      </c>
      <c r="D11" s="164">
        <v>0</v>
      </c>
      <c r="E11" s="164">
        <v>0</v>
      </c>
      <c r="F11" s="164">
        <v>0</v>
      </c>
      <c r="G11" s="166">
        <f t="shared" si="1"/>
        <v>31923</v>
      </c>
      <c r="H11" s="298">
        <v>0</v>
      </c>
      <c r="I11" s="168">
        <v>57176</v>
      </c>
      <c r="J11" s="164">
        <v>0</v>
      </c>
      <c r="K11" s="164">
        <v>46496</v>
      </c>
      <c r="L11" s="164">
        <v>0</v>
      </c>
      <c r="M11" s="164">
        <v>0</v>
      </c>
      <c r="N11" s="164">
        <v>16769</v>
      </c>
      <c r="O11" s="164">
        <v>0</v>
      </c>
      <c r="P11" s="166">
        <f t="shared" si="2"/>
        <v>120441</v>
      </c>
      <c r="Q11" s="298">
        <v>0</v>
      </c>
      <c r="R11" s="301">
        <v>0</v>
      </c>
      <c r="S11" s="301">
        <f t="shared" si="0"/>
        <v>152364</v>
      </c>
      <c r="U11" s="296">
        <v>152364</v>
      </c>
      <c r="V11" s="296">
        <f t="shared" si="3"/>
        <v>0</v>
      </c>
      <c r="W11" s="348">
        <f t="shared" si="4"/>
        <v>0</v>
      </c>
      <c r="X11" s="349">
        <f t="shared" si="5"/>
        <v>0</v>
      </c>
      <c r="Y11" s="296">
        <f t="shared" si="6"/>
        <v>0</v>
      </c>
      <c r="Z11" s="296">
        <f t="shared" si="7"/>
        <v>0</v>
      </c>
    </row>
    <row r="12" spans="1:26" ht="14.25" customHeight="1">
      <c r="A12" s="314" t="s">
        <v>7</v>
      </c>
      <c r="B12" s="168">
        <v>0</v>
      </c>
      <c r="C12" s="164">
        <v>0</v>
      </c>
      <c r="D12" s="164">
        <v>0</v>
      </c>
      <c r="E12" s="164">
        <v>0</v>
      </c>
      <c r="F12" s="164">
        <v>0</v>
      </c>
      <c r="G12" s="166">
        <f t="shared" si="1"/>
        <v>0</v>
      </c>
      <c r="H12" s="298">
        <v>0</v>
      </c>
      <c r="I12" s="168">
        <v>6940</v>
      </c>
      <c r="J12" s="164">
        <v>0</v>
      </c>
      <c r="K12" s="164">
        <v>205422</v>
      </c>
      <c r="L12" s="164">
        <v>0</v>
      </c>
      <c r="M12" s="164">
        <v>0</v>
      </c>
      <c r="N12" s="164">
        <v>320304</v>
      </c>
      <c r="O12" s="164">
        <v>0</v>
      </c>
      <c r="P12" s="166">
        <f t="shared" si="2"/>
        <v>532666</v>
      </c>
      <c r="Q12" s="298">
        <v>0</v>
      </c>
      <c r="R12" s="301">
        <v>0</v>
      </c>
      <c r="S12" s="301">
        <f t="shared" si="0"/>
        <v>532666</v>
      </c>
      <c r="U12" s="296">
        <v>532666</v>
      </c>
      <c r="V12" s="296">
        <f t="shared" si="3"/>
        <v>0</v>
      </c>
      <c r="W12" s="348">
        <f t="shared" si="4"/>
        <v>0</v>
      </c>
      <c r="X12" s="349">
        <f t="shared" si="5"/>
        <v>0</v>
      </c>
      <c r="Y12" s="296">
        <f t="shared" si="6"/>
        <v>0</v>
      </c>
      <c r="Z12" s="296">
        <f t="shared" si="7"/>
        <v>0</v>
      </c>
    </row>
    <row r="13" spans="1:26" ht="14.25" customHeight="1">
      <c r="A13" s="314" t="s">
        <v>8</v>
      </c>
      <c r="B13" s="168">
        <v>0</v>
      </c>
      <c r="C13" s="164">
        <v>0</v>
      </c>
      <c r="D13" s="164">
        <v>0</v>
      </c>
      <c r="E13" s="164">
        <v>0</v>
      </c>
      <c r="F13" s="164">
        <v>0</v>
      </c>
      <c r="G13" s="166">
        <f t="shared" si="1"/>
        <v>0</v>
      </c>
      <c r="H13" s="298">
        <v>0</v>
      </c>
      <c r="I13" s="168">
        <v>7496</v>
      </c>
      <c r="J13" s="164">
        <v>0</v>
      </c>
      <c r="K13" s="164">
        <v>0</v>
      </c>
      <c r="L13" s="164">
        <v>0</v>
      </c>
      <c r="M13" s="164">
        <v>0</v>
      </c>
      <c r="N13" s="164">
        <v>251023</v>
      </c>
      <c r="O13" s="164">
        <v>0</v>
      </c>
      <c r="P13" s="166">
        <f t="shared" si="2"/>
        <v>258519</v>
      </c>
      <c r="Q13" s="298">
        <v>0</v>
      </c>
      <c r="R13" s="301">
        <v>0</v>
      </c>
      <c r="S13" s="301">
        <f t="shared" si="0"/>
        <v>258519</v>
      </c>
      <c r="U13" s="296">
        <v>258519</v>
      </c>
      <c r="V13" s="296">
        <f t="shared" si="3"/>
        <v>0</v>
      </c>
      <c r="W13" s="348">
        <f t="shared" si="4"/>
        <v>0</v>
      </c>
      <c r="X13" s="349">
        <f t="shared" si="5"/>
        <v>0</v>
      </c>
      <c r="Y13" s="296">
        <f t="shared" si="6"/>
        <v>0</v>
      </c>
      <c r="Z13" s="296">
        <f t="shared" si="7"/>
        <v>0</v>
      </c>
    </row>
    <row r="14" spans="1:26" ht="14.25" customHeight="1" thickBot="1">
      <c r="A14" s="315" t="s">
        <v>9</v>
      </c>
      <c r="B14" s="183">
        <v>0</v>
      </c>
      <c r="C14" s="176">
        <v>0</v>
      </c>
      <c r="D14" s="176">
        <v>0</v>
      </c>
      <c r="E14" s="176">
        <v>0</v>
      </c>
      <c r="F14" s="176">
        <v>0</v>
      </c>
      <c r="G14" s="303">
        <f t="shared" si="1"/>
        <v>0</v>
      </c>
      <c r="H14" s="304">
        <v>0</v>
      </c>
      <c r="I14" s="183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1560</v>
      </c>
      <c r="O14" s="176">
        <v>0</v>
      </c>
      <c r="P14" s="303">
        <f t="shared" si="2"/>
        <v>1560</v>
      </c>
      <c r="Q14" s="304">
        <v>0</v>
      </c>
      <c r="R14" s="307">
        <v>0</v>
      </c>
      <c r="S14" s="307">
        <f t="shared" si="0"/>
        <v>1560</v>
      </c>
      <c r="U14" s="296">
        <v>1560</v>
      </c>
      <c r="V14" s="296">
        <f t="shared" si="3"/>
        <v>0</v>
      </c>
      <c r="W14" s="348">
        <f t="shared" si="4"/>
        <v>0</v>
      </c>
      <c r="X14" s="349">
        <f t="shared" si="5"/>
        <v>0</v>
      </c>
      <c r="Y14" s="296">
        <f t="shared" si="6"/>
        <v>0</v>
      </c>
      <c r="Z14" s="296">
        <f t="shared" si="7"/>
        <v>0</v>
      </c>
    </row>
    <row r="15" spans="1:26" ht="14.25" customHeight="1">
      <c r="A15" s="308" t="s">
        <v>10</v>
      </c>
      <c r="B15" s="155">
        <v>0</v>
      </c>
      <c r="C15" s="153">
        <v>0</v>
      </c>
      <c r="D15" s="153">
        <v>0</v>
      </c>
      <c r="E15" s="153">
        <v>0</v>
      </c>
      <c r="F15" s="153">
        <v>0</v>
      </c>
      <c r="G15" s="160">
        <f t="shared" si="1"/>
        <v>0</v>
      </c>
      <c r="H15" s="312">
        <v>0</v>
      </c>
      <c r="I15" s="155">
        <v>52955</v>
      </c>
      <c r="J15" s="153">
        <v>1463</v>
      </c>
      <c r="K15" s="153">
        <v>3055</v>
      </c>
      <c r="L15" s="153">
        <v>0</v>
      </c>
      <c r="M15" s="153">
        <v>0</v>
      </c>
      <c r="N15" s="153">
        <v>321410</v>
      </c>
      <c r="O15" s="153">
        <v>3001</v>
      </c>
      <c r="P15" s="160">
        <f t="shared" si="2"/>
        <v>381884</v>
      </c>
      <c r="Q15" s="312">
        <v>0</v>
      </c>
      <c r="R15" s="347">
        <v>0</v>
      </c>
      <c r="S15" s="295">
        <f t="shared" si="0"/>
        <v>381884</v>
      </c>
      <c r="U15" s="296">
        <v>381884</v>
      </c>
      <c r="V15" s="296">
        <f t="shared" si="3"/>
        <v>0</v>
      </c>
      <c r="W15" s="348">
        <f t="shared" si="4"/>
        <v>0</v>
      </c>
      <c r="X15" s="349">
        <f t="shared" si="5"/>
        <v>0</v>
      </c>
      <c r="Y15" s="296">
        <f t="shared" si="6"/>
        <v>0</v>
      </c>
      <c r="Z15" s="296">
        <f t="shared" si="7"/>
        <v>0</v>
      </c>
    </row>
    <row r="16" spans="1:26" ht="14.25" customHeight="1">
      <c r="A16" s="314" t="s">
        <v>11</v>
      </c>
      <c r="B16" s="168">
        <v>0</v>
      </c>
      <c r="C16" s="164">
        <v>0</v>
      </c>
      <c r="D16" s="164">
        <v>0</v>
      </c>
      <c r="E16" s="164">
        <v>0</v>
      </c>
      <c r="F16" s="164">
        <v>0</v>
      </c>
      <c r="G16" s="166">
        <f t="shared" si="1"/>
        <v>0</v>
      </c>
      <c r="H16" s="298">
        <v>0</v>
      </c>
      <c r="I16" s="168">
        <v>10393</v>
      </c>
      <c r="J16" s="164">
        <v>0</v>
      </c>
      <c r="K16" s="164">
        <v>0</v>
      </c>
      <c r="L16" s="164">
        <v>0</v>
      </c>
      <c r="M16" s="164">
        <v>0</v>
      </c>
      <c r="N16" s="164">
        <v>17657</v>
      </c>
      <c r="O16" s="164">
        <v>0</v>
      </c>
      <c r="P16" s="166">
        <f t="shared" si="2"/>
        <v>28050</v>
      </c>
      <c r="Q16" s="298">
        <v>0</v>
      </c>
      <c r="R16" s="301">
        <v>71145</v>
      </c>
      <c r="S16" s="301">
        <f t="shared" si="0"/>
        <v>99195</v>
      </c>
      <c r="U16" s="296">
        <v>99195</v>
      </c>
      <c r="V16" s="296">
        <f t="shared" si="3"/>
        <v>0</v>
      </c>
      <c r="W16" s="348">
        <f t="shared" si="4"/>
        <v>0</v>
      </c>
      <c r="X16" s="349">
        <f t="shared" si="5"/>
        <v>0</v>
      </c>
      <c r="Y16" s="296">
        <f t="shared" si="6"/>
        <v>0</v>
      </c>
      <c r="Z16" s="296">
        <f t="shared" si="7"/>
        <v>0</v>
      </c>
    </row>
    <row r="17" spans="1:26" ht="14.25" customHeight="1">
      <c r="A17" s="314" t="s">
        <v>12</v>
      </c>
      <c r="B17" s="168">
        <v>0</v>
      </c>
      <c r="C17" s="164">
        <v>0</v>
      </c>
      <c r="D17" s="164">
        <v>0</v>
      </c>
      <c r="E17" s="164">
        <v>0</v>
      </c>
      <c r="F17" s="164">
        <v>0</v>
      </c>
      <c r="G17" s="166">
        <f t="shared" si="1"/>
        <v>0</v>
      </c>
      <c r="H17" s="298">
        <v>0</v>
      </c>
      <c r="I17" s="168">
        <v>5000</v>
      </c>
      <c r="J17" s="164">
        <v>0</v>
      </c>
      <c r="K17" s="164">
        <v>68410</v>
      </c>
      <c r="L17" s="164">
        <v>0</v>
      </c>
      <c r="M17" s="164">
        <v>0</v>
      </c>
      <c r="N17" s="164">
        <v>130621</v>
      </c>
      <c r="O17" s="164">
        <v>0</v>
      </c>
      <c r="P17" s="166">
        <f t="shared" si="2"/>
        <v>204031</v>
      </c>
      <c r="Q17" s="298">
        <v>0</v>
      </c>
      <c r="R17" s="301">
        <v>3271</v>
      </c>
      <c r="S17" s="301">
        <f t="shared" si="0"/>
        <v>207302</v>
      </c>
      <c r="U17" s="296">
        <v>207302</v>
      </c>
      <c r="V17" s="296">
        <f t="shared" si="3"/>
        <v>0</v>
      </c>
      <c r="W17" s="348">
        <f t="shared" si="4"/>
        <v>0</v>
      </c>
      <c r="X17" s="349">
        <f t="shared" si="5"/>
        <v>0</v>
      </c>
      <c r="Y17" s="296">
        <f t="shared" si="6"/>
        <v>0</v>
      </c>
      <c r="Z17" s="296">
        <f t="shared" si="7"/>
        <v>0</v>
      </c>
    </row>
    <row r="18" spans="1:26" ht="14.25" customHeight="1">
      <c r="A18" s="314" t="s">
        <v>13</v>
      </c>
      <c r="B18" s="168">
        <v>0</v>
      </c>
      <c r="C18" s="164">
        <v>0</v>
      </c>
      <c r="D18" s="164">
        <v>0</v>
      </c>
      <c r="E18" s="164">
        <v>0</v>
      </c>
      <c r="F18" s="164">
        <v>0</v>
      </c>
      <c r="G18" s="166">
        <f t="shared" si="1"/>
        <v>0</v>
      </c>
      <c r="H18" s="298">
        <v>0</v>
      </c>
      <c r="I18" s="168">
        <v>7404</v>
      </c>
      <c r="J18" s="164">
        <v>0</v>
      </c>
      <c r="K18" s="164">
        <v>0</v>
      </c>
      <c r="L18" s="164">
        <v>0</v>
      </c>
      <c r="M18" s="164">
        <v>0</v>
      </c>
      <c r="N18" s="164">
        <v>41536</v>
      </c>
      <c r="O18" s="164">
        <v>0</v>
      </c>
      <c r="P18" s="166">
        <f t="shared" si="2"/>
        <v>48940</v>
      </c>
      <c r="Q18" s="298">
        <v>0</v>
      </c>
      <c r="R18" s="301">
        <v>13488</v>
      </c>
      <c r="S18" s="301">
        <f t="shared" si="0"/>
        <v>62428</v>
      </c>
      <c r="U18" s="296">
        <v>62428</v>
      </c>
      <c r="V18" s="296">
        <f t="shared" si="3"/>
        <v>0</v>
      </c>
      <c r="W18" s="348">
        <f t="shared" si="4"/>
        <v>0</v>
      </c>
      <c r="X18" s="349">
        <f t="shared" si="5"/>
        <v>0</v>
      </c>
      <c r="Y18" s="296">
        <f t="shared" si="6"/>
        <v>0</v>
      </c>
      <c r="Z18" s="296">
        <f t="shared" si="7"/>
        <v>0</v>
      </c>
    </row>
    <row r="19" spans="1:26" ht="14.25" customHeight="1" thickBot="1">
      <c r="A19" s="315" t="s">
        <v>14</v>
      </c>
      <c r="B19" s="183">
        <v>0</v>
      </c>
      <c r="C19" s="176">
        <v>0</v>
      </c>
      <c r="D19" s="176">
        <v>0</v>
      </c>
      <c r="E19" s="176">
        <v>0</v>
      </c>
      <c r="F19" s="176">
        <v>0</v>
      </c>
      <c r="G19" s="303">
        <f t="shared" si="1"/>
        <v>0</v>
      </c>
      <c r="H19" s="304">
        <v>0</v>
      </c>
      <c r="I19" s="183">
        <v>30763</v>
      </c>
      <c r="J19" s="176">
        <v>0</v>
      </c>
      <c r="K19" s="176">
        <v>36876</v>
      </c>
      <c r="L19" s="176">
        <v>0</v>
      </c>
      <c r="M19" s="176">
        <v>0</v>
      </c>
      <c r="N19" s="176">
        <v>58625</v>
      </c>
      <c r="O19" s="176">
        <v>0</v>
      </c>
      <c r="P19" s="303">
        <f t="shared" si="2"/>
        <v>126264</v>
      </c>
      <c r="Q19" s="304">
        <v>0</v>
      </c>
      <c r="R19" s="307">
        <v>1234</v>
      </c>
      <c r="S19" s="307">
        <f t="shared" si="0"/>
        <v>127498</v>
      </c>
      <c r="U19" s="296">
        <v>127498</v>
      </c>
      <c r="V19" s="296">
        <f t="shared" si="3"/>
        <v>0</v>
      </c>
      <c r="W19" s="348">
        <f t="shared" si="4"/>
        <v>0</v>
      </c>
      <c r="X19" s="349">
        <f t="shared" si="5"/>
        <v>0</v>
      </c>
      <c r="Y19" s="296">
        <f t="shared" si="6"/>
        <v>0</v>
      </c>
      <c r="Z19" s="296">
        <f t="shared" si="7"/>
        <v>0</v>
      </c>
    </row>
    <row r="20" spans="1:26" ht="14.25" customHeight="1">
      <c r="A20" s="308" t="s">
        <v>15</v>
      </c>
      <c r="B20" s="155">
        <v>0</v>
      </c>
      <c r="C20" s="153">
        <v>0</v>
      </c>
      <c r="D20" s="153">
        <v>0</v>
      </c>
      <c r="E20" s="153">
        <v>0</v>
      </c>
      <c r="F20" s="153">
        <v>0</v>
      </c>
      <c r="G20" s="160">
        <f t="shared" si="1"/>
        <v>0</v>
      </c>
      <c r="H20" s="312">
        <v>0</v>
      </c>
      <c r="I20" s="155">
        <v>29802</v>
      </c>
      <c r="J20" s="153">
        <v>2754</v>
      </c>
      <c r="K20" s="153">
        <v>1032</v>
      </c>
      <c r="L20" s="153">
        <v>0</v>
      </c>
      <c r="M20" s="153">
        <v>0</v>
      </c>
      <c r="N20" s="153">
        <v>0</v>
      </c>
      <c r="O20" s="153">
        <v>0</v>
      </c>
      <c r="P20" s="160">
        <f t="shared" si="2"/>
        <v>33588</v>
      </c>
      <c r="Q20" s="312">
        <v>38654</v>
      </c>
      <c r="R20" s="347">
        <v>0</v>
      </c>
      <c r="S20" s="295">
        <f t="shared" si="0"/>
        <v>33588</v>
      </c>
      <c r="U20" s="296">
        <v>72242</v>
      </c>
      <c r="V20" s="296">
        <f t="shared" si="3"/>
        <v>38654</v>
      </c>
      <c r="W20" s="348">
        <f t="shared" si="4"/>
        <v>0</v>
      </c>
      <c r="X20" s="349">
        <f t="shared" si="5"/>
        <v>38654</v>
      </c>
      <c r="Y20" s="296">
        <f t="shared" si="6"/>
        <v>38654</v>
      </c>
      <c r="Z20" s="296">
        <f t="shared" si="7"/>
        <v>0</v>
      </c>
    </row>
    <row r="21" spans="1:26" ht="14.25" customHeight="1">
      <c r="A21" s="314" t="s">
        <v>16</v>
      </c>
      <c r="B21" s="168">
        <v>0</v>
      </c>
      <c r="C21" s="164">
        <v>0</v>
      </c>
      <c r="D21" s="164">
        <v>0</v>
      </c>
      <c r="E21" s="164">
        <v>0</v>
      </c>
      <c r="F21" s="164">
        <v>0</v>
      </c>
      <c r="G21" s="166">
        <f t="shared" si="1"/>
        <v>0</v>
      </c>
      <c r="H21" s="298">
        <v>0</v>
      </c>
      <c r="I21" s="168">
        <v>75908</v>
      </c>
      <c r="J21" s="164">
        <v>4978</v>
      </c>
      <c r="K21" s="164">
        <v>0</v>
      </c>
      <c r="L21" s="164">
        <v>0</v>
      </c>
      <c r="M21" s="164">
        <v>0</v>
      </c>
      <c r="N21" s="164">
        <v>534</v>
      </c>
      <c r="O21" s="164">
        <v>0</v>
      </c>
      <c r="P21" s="166">
        <f t="shared" si="2"/>
        <v>81420</v>
      </c>
      <c r="Q21" s="298">
        <v>42392</v>
      </c>
      <c r="R21" s="301">
        <v>0</v>
      </c>
      <c r="S21" s="301">
        <f t="shared" si="0"/>
        <v>81420</v>
      </c>
      <c r="U21" s="296">
        <v>123812</v>
      </c>
      <c r="V21" s="296">
        <f t="shared" si="3"/>
        <v>42392</v>
      </c>
      <c r="W21" s="348">
        <f t="shared" si="4"/>
        <v>0</v>
      </c>
      <c r="X21" s="349">
        <f t="shared" si="5"/>
        <v>42392</v>
      </c>
      <c r="Y21" s="296">
        <f t="shared" si="6"/>
        <v>42392</v>
      </c>
      <c r="Z21" s="296">
        <f t="shared" si="7"/>
        <v>0</v>
      </c>
    </row>
    <row r="22" spans="1:26" ht="14.25" customHeight="1">
      <c r="A22" s="314" t="s">
        <v>17</v>
      </c>
      <c r="B22" s="168">
        <v>0</v>
      </c>
      <c r="C22" s="164">
        <v>0</v>
      </c>
      <c r="D22" s="164">
        <v>0</v>
      </c>
      <c r="E22" s="164">
        <v>0</v>
      </c>
      <c r="F22" s="164">
        <v>0</v>
      </c>
      <c r="G22" s="166">
        <f t="shared" si="1"/>
        <v>0</v>
      </c>
      <c r="H22" s="298">
        <v>0</v>
      </c>
      <c r="I22" s="168">
        <v>6764</v>
      </c>
      <c r="J22" s="164">
        <v>0</v>
      </c>
      <c r="K22" s="164">
        <v>0</v>
      </c>
      <c r="L22" s="164">
        <v>0</v>
      </c>
      <c r="M22" s="164">
        <v>0</v>
      </c>
      <c r="N22" s="164">
        <v>19855</v>
      </c>
      <c r="O22" s="164">
        <v>0</v>
      </c>
      <c r="P22" s="166">
        <f t="shared" si="2"/>
        <v>26619</v>
      </c>
      <c r="Q22" s="298">
        <v>35057</v>
      </c>
      <c r="R22" s="301">
        <v>0</v>
      </c>
      <c r="S22" s="301">
        <f t="shared" si="0"/>
        <v>26619</v>
      </c>
      <c r="U22" s="296">
        <v>61676</v>
      </c>
      <c r="V22" s="296">
        <f t="shared" si="3"/>
        <v>35057</v>
      </c>
      <c r="W22" s="348">
        <f t="shared" si="4"/>
        <v>0</v>
      </c>
      <c r="X22" s="349">
        <f t="shared" si="5"/>
        <v>35057</v>
      </c>
      <c r="Y22" s="296">
        <f t="shared" si="6"/>
        <v>35057</v>
      </c>
      <c r="Z22" s="296">
        <f t="shared" si="7"/>
        <v>0</v>
      </c>
    </row>
    <row r="23" spans="1:26" ht="14.25" customHeight="1" thickBot="1">
      <c r="A23" s="316" t="s">
        <v>18</v>
      </c>
      <c r="B23" s="350">
        <v>0</v>
      </c>
      <c r="C23" s="193">
        <v>0</v>
      </c>
      <c r="D23" s="193">
        <v>0</v>
      </c>
      <c r="E23" s="193">
        <v>0</v>
      </c>
      <c r="F23" s="193">
        <v>0</v>
      </c>
      <c r="G23" s="303">
        <f t="shared" si="1"/>
        <v>0</v>
      </c>
      <c r="H23" s="323">
        <v>0</v>
      </c>
      <c r="I23" s="350">
        <v>39150</v>
      </c>
      <c r="J23" s="193">
        <v>233</v>
      </c>
      <c r="K23" s="193">
        <v>0</v>
      </c>
      <c r="L23" s="193">
        <v>0</v>
      </c>
      <c r="M23" s="193">
        <v>49</v>
      </c>
      <c r="N23" s="193">
        <v>0</v>
      </c>
      <c r="O23" s="193">
        <v>0</v>
      </c>
      <c r="P23" s="303">
        <f t="shared" si="2"/>
        <v>39432</v>
      </c>
      <c r="Q23" s="323">
        <v>35061</v>
      </c>
      <c r="R23" s="301">
        <v>1368</v>
      </c>
      <c r="S23" s="307">
        <f t="shared" si="0"/>
        <v>40800</v>
      </c>
      <c r="U23" s="296">
        <v>75861</v>
      </c>
      <c r="V23" s="296">
        <f t="shared" si="3"/>
        <v>35061</v>
      </c>
      <c r="W23" s="348">
        <f t="shared" si="4"/>
        <v>0</v>
      </c>
      <c r="X23" s="349">
        <f t="shared" si="5"/>
        <v>35061</v>
      </c>
      <c r="Y23" s="296">
        <f t="shared" si="6"/>
        <v>35061</v>
      </c>
      <c r="Z23" s="296">
        <f t="shared" si="7"/>
        <v>0</v>
      </c>
    </row>
    <row r="24" spans="1:26" ht="15" customHeight="1" thickBot="1">
      <c r="A24" s="317" t="s">
        <v>242</v>
      </c>
      <c r="B24" s="202">
        <v>0</v>
      </c>
      <c r="C24" s="203">
        <v>184991</v>
      </c>
      <c r="D24" s="203">
        <v>0</v>
      </c>
      <c r="E24" s="203">
        <v>0</v>
      </c>
      <c r="F24" s="203">
        <v>12500</v>
      </c>
      <c r="G24" s="351">
        <f t="shared" si="1"/>
        <v>197491</v>
      </c>
      <c r="H24" s="338">
        <v>0</v>
      </c>
      <c r="I24" s="202">
        <v>1888568</v>
      </c>
      <c r="J24" s="203">
        <v>223393</v>
      </c>
      <c r="K24" s="203">
        <v>544952</v>
      </c>
      <c r="L24" s="203">
        <v>69020</v>
      </c>
      <c r="M24" s="203">
        <v>90219</v>
      </c>
      <c r="N24" s="203">
        <v>1843085</v>
      </c>
      <c r="O24" s="203">
        <v>3001</v>
      </c>
      <c r="P24" s="303">
        <f t="shared" si="2"/>
        <v>4662238</v>
      </c>
      <c r="Q24" s="338">
        <v>151164</v>
      </c>
      <c r="R24" s="347">
        <v>333026</v>
      </c>
      <c r="S24" s="307">
        <f t="shared" si="0"/>
        <v>5192755</v>
      </c>
      <c r="W24" s="348"/>
      <c r="X24" s="349"/>
    </row>
    <row r="25" spans="1:26" ht="14.25" customHeight="1">
      <c r="A25" s="308" t="s">
        <v>19</v>
      </c>
      <c r="B25" s="155">
        <v>0</v>
      </c>
      <c r="C25" s="153">
        <v>0</v>
      </c>
      <c r="D25" s="153">
        <v>0</v>
      </c>
      <c r="E25" s="153">
        <v>0</v>
      </c>
      <c r="F25" s="153">
        <v>0</v>
      </c>
      <c r="G25" s="148">
        <f t="shared" si="1"/>
        <v>0</v>
      </c>
      <c r="H25" s="312">
        <v>0</v>
      </c>
      <c r="I25" s="155">
        <v>0</v>
      </c>
      <c r="J25" s="153">
        <v>0</v>
      </c>
      <c r="K25" s="153">
        <v>0</v>
      </c>
      <c r="L25" s="153">
        <v>41879</v>
      </c>
      <c r="M25" s="153">
        <v>0</v>
      </c>
      <c r="N25" s="153">
        <v>9152</v>
      </c>
      <c r="O25" s="153">
        <v>0</v>
      </c>
      <c r="P25" s="160">
        <f t="shared" si="2"/>
        <v>51031</v>
      </c>
      <c r="Q25" s="312">
        <v>0</v>
      </c>
      <c r="R25" s="347">
        <v>0</v>
      </c>
      <c r="S25" s="295">
        <f t="shared" si="0"/>
        <v>51031</v>
      </c>
      <c r="U25" s="296">
        <v>51031</v>
      </c>
      <c r="V25" s="296">
        <f t="shared" ref="V25:V38" si="8">U25-S25</f>
        <v>0</v>
      </c>
      <c r="W25" s="348">
        <f t="shared" ref="W25:W38" si="9">IF(ISTEXT(H25),0,H25)</f>
        <v>0</v>
      </c>
      <c r="X25" s="349">
        <f t="shared" ref="X25:X38" si="10">IF(ISTEXT(Q25),0,Q25)</f>
        <v>0</v>
      </c>
      <c r="Y25" s="296">
        <f t="shared" ref="Y25:Y38" si="11">W25+X25</f>
        <v>0</v>
      </c>
      <c r="Z25" s="296">
        <f t="shared" si="7"/>
        <v>0</v>
      </c>
    </row>
    <row r="26" spans="1:26" ht="14.25" customHeight="1">
      <c r="A26" s="314" t="s">
        <v>20</v>
      </c>
      <c r="B26" s="168">
        <v>0</v>
      </c>
      <c r="C26" s="164">
        <v>0</v>
      </c>
      <c r="D26" s="164">
        <v>0</v>
      </c>
      <c r="E26" s="164">
        <v>0</v>
      </c>
      <c r="F26" s="164">
        <v>0</v>
      </c>
      <c r="G26" s="166">
        <f t="shared" si="1"/>
        <v>0</v>
      </c>
      <c r="H26" s="298">
        <v>0</v>
      </c>
      <c r="I26" s="168">
        <v>24251</v>
      </c>
      <c r="J26" s="164">
        <v>209</v>
      </c>
      <c r="K26" s="164">
        <v>22679</v>
      </c>
      <c r="L26" s="164">
        <v>0</v>
      </c>
      <c r="M26" s="164">
        <v>0</v>
      </c>
      <c r="N26" s="164">
        <v>30139</v>
      </c>
      <c r="O26" s="164">
        <v>0</v>
      </c>
      <c r="P26" s="166">
        <f t="shared" si="2"/>
        <v>77278</v>
      </c>
      <c r="Q26" s="298">
        <v>0</v>
      </c>
      <c r="R26" s="301">
        <v>8</v>
      </c>
      <c r="S26" s="301">
        <f t="shared" si="0"/>
        <v>77286</v>
      </c>
      <c r="U26" s="296">
        <v>77286</v>
      </c>
      <c r="V26" s="296">
        <f t="shared" si="8"/>
        <v>0</v>
      </c>
      <c r="W26" s="348">
        <f t="shared" si="9"/>
        <v>0</v>
      </c>
      <c r="X26" s="349">
        <f t="shared" si="10"/>
        <v>0</v>
      </c>
      <c r="Y26" s="296">
        <f t="shared" si="11"/>
        <v>0</v>
      </c>
      <c r="Z26" s="296">
        <f t="shared" si="7"/>
        <v>0</v>
      </c>
    </row>
    <row r="27" spans="1:26" ht="14.25" customHeight="1">
      <c r="A27" s="314" t="s">
        <v>21</v>
      </c>
      <c r="B27" s="168">
        <v>0</v>
      </c>
      <c r="C27" s="164">
        <v>5616</v>
      </c>
      <c r="D27" s="164">
        <v>0</v>
      </c>
      <c r="E27" s="164">
        <v>0</v>
      </c>
      <c r="F27" s="164">
        <v>0</v>
      </c>
      <c r="G27" s="166">
        <f t="shared" si="1"/>
        <v>5616</v>
      </c>
      <c r="H27" s="298">
        <v>0</v>
      </c>
      <c r="I27" s="168">
        <v>23468</v>
      </c>
      <c r="J27" s="164">
        <v>2103</v>
      </c>
      <c r="K27" s="164">
        <v>86605</v>
      </c>
      <c r="L27" s="164">
        <v>0</v>
      </c>
      <c r="M27" s="164">
        <v>0</v>
      </c>
      <c r="N27" s="164">
        <v>69307</v>
      </c>
      <c r="O27" s="164">
        <v>0</v>
      </c>
      <c r="P27" s="166">
        <f t="shared" si="2"/>
        <v>181483</v>
      </c>
      <c r="Q27" s="298">
        <v>0</v>
      </c>
      <c r="R27" s="301">
        <v>0</v>
      </c>
      <c r="S27" s="301">
        <f t="shared" si="0"/>
        <v>187099</v>
      </c>
      <c r="U27" s="296">
        <v>187099</v>
      </c>
      <c r="V27" s="296">
        <f t="shared" si="8"/>
        <v>0</v>
      </c>
      <c r="W27" s="348">
        <f t="shared" si="9"/>
        <v>0</v>
      </c>
      <c r="X27" s="349">
        <f t="shared" si="10"/>
        <v>0</v>
      </c>
      <c r="Y27" s="296">
        <f t="shared" si="11"/>
        <v>0</v>
      </c>
      <c r="Z27" s="296">
        <f t="shared" si="7"/>
        <v>0</v>
      </c>
    </row>
    <row r="28" spans="1:26" ht="14.25" customHeight="1" thickBot="1">
      <c r="A28" s="315" t="s">
        <v>22</v>
      </c>
      <c r="B28" s="168">
        <v>0</v>
      </c>
      <c r="C28" s="164">
        <v>1379</v>
      </c>
      <c r="D28" s="164">
        <v>0</v>
      </c>
      <c r="E28" s="164">
        <v>0</v>
      </c>
      <c r="F28" s="164">
        <v>0</v>
      </c>
      <c r="G28" s="303">
        <f t="shared" si="1"/>
        <v>1379</v>
      </c>
      <c r="H28" s="298">
        <v>0</v>
      </c>
      <c r="I28" s="168">
        <v>12629</v>
      </c>
      <c r="J28" s="164">
        <v>0</v>
      </c>
      <c r="K28" s="164">
        <v>17708</v>
      </c>
      <c r="L28" s="164">
        <v>0</v>
      </c>
      <c r="M28" s="164">
        <v>0</v>
      </c>
      <c r="N28" s="164">
        <v>26796</v>
      </c>
      <c r="O28" s="164">
        <v>0</v>
      </c>
      <c r="P28" s="303">
        <f t="shared" si="2"/>
        <v>57133</v>
      </c>
      <c r="Q28" s="298">
        <v>0</v>
      </c>
      <c r="R28" s="301">
        <v>0</v>
      </c>
      <c r="S28" s="307">
        <f t="shared" si="0"/>
        <v>58512</v>
      </c>
      <c r="U28" s="296">
        <v>58512</v>
      </c>
      <c r="V28" s="296">
        <f t="shared" si="8"/>
        <v>0</v>
      </c>
      <c r="W28" s="348">
        <f t="shared" si="9"/>
        <v>0</v>
      </c>
      <c r="X28" s="349">
        <f t="shared" si="10"/>
        <v>0</v>
      </c>
      <c r="Y28" s="296">
        <f t="shared" si="11"/>
        <v>0</v>
      </c>
      <c r="Z28" s="296">
        <f t="shared" si="7"/>
        <v>0</v>
      </c>
    </row>
    <row r="29" spans="1:26" ht="14.25" customHeight="1">
      <c r="A29" s="308" t="s">
        <v>23</v>
      </c>
      <c r="B29" s="155">
        <v>0</v>
      </c>
      <c r="C29" s="153">
        <v>0</v>
      </c>
      <c r="D29" s="153">
        <v>0</v>
      </c>
      <c r="E29" s="153">
        <v>0</v>
      </c>
      <c r="F29" s="153">
        <v>0</v>
      </c>
      <c r="G29" s="160">
        <f t="shared" si="1"/>
        <v>0</v>
      </c>
      <c r="H29" s="312">
        <v>0</v>
      </c>
      <c r="I29" s="155">
        <v>119</v>
      </c>
      <c r="J29" s="153">
        <v>1</v>
      </c>
      <c r="K29" s="153">
        <v>0</v>
      </c>
      <c r="L29" s="153">
        <v>0</v>
      </c>
      <c r="M29" s="153">
        <v>0</v>
      </c>
      <c r="N29" s="153">
        <v>238</v>
      </c>
      <c r="O29" s="153">
        <v>0</v>
      </c>
      <c r="P29" s="160">
        <f t="shared" si="2"/>
        <v>358</v>
      </c>
      <c r="Q29" s="312">
        <v>9690</v>
      </c>
      <c r="R29" s="347">
        <v>0</v>
      </c>
      <c r="S29" s="295">
        <f t="shared" si="0"/>
        <v>358</v>
      </c>
      <c r="U29" s="296">
        <v>10048</v>
      </c>
      <c r="V29" s="296">
        <f t="shared" si="8"/>
        <v>9690</v>
      </c>
      <c r="W29" s="348">
        <f t="shared" si="9"/>
        <v>0</v>
      </c>
      <c r="X29" s="349">
        <f t="shared" si="10"/>
        <v>9690</v>
      </c>
      <c r="Y29" s="296">
        <f t="shared" si="11"/>
        <v>9690</v>
      </c>
      <c r="Z29" s="296">
        <f t="shared" si="7"/>
        <v>0</v>
      </c>
    </row>
    <row r="30" spans="1:26" ht="14.25" customHeight="1">
      <c r="A30" s="314" t="s">
        <v>24</v>
      </c>
      <c r="B30" s="168">
        <v>0</v>
      </c>
      <c r="C30" s="164">
        <v>0</v>
      </c>
      <c r="D30" s="164">
        <v>0</v>
      </c>
      <c r="E30" s="164">
        <v>0</v>
      </c>
      <c r="F30" s="164">
        <v>0</v>
      </c>
      <c r="G30" s="166">
        <f t="shared" si="1"/>
        <v>0</v>
      </c>
      <c r="H30" s="298">
        <v>0</v>
      </c>
      <c r="I30" s="168">
        <v>0</v>
      </c>
      <c r="J30" s="164">
        <v>0</v>
      </c>
      <c r="K30" s="164">
        <v>0</v>
      </c>
      <c r="L30" s="164">
        <v>0</v>
      </c>
      <c r="M30" s="164">
        <v>0</v>
      </c>
      <c r="N30" s="164">
        <v>241</v>
      </c>
      <c r="O30" s="164">
        <v>0</v>
      </c>
      <c r="P30" s="166">
        <f t="shared" si="2"/>
        <v>241</v>
      </c>
      <c r="Q30" s="298">
        <v>7486</v>
      </c>
      <c r="R30" s="301">
        <v>0</v>
      </c>
      <c r="S30" s="301">
        <f t="shared" si="0"/>
        <v>241</v>
      </c>
      <c r="U30" s="296">
        <v>7727</v>
      </c>
      <c r="V30" s="296">
        <f t="shared" si="8"/>
        <v>7486</v>
      </c>
      <c r="W30" s="348">
        <f t="shared" si="9"/>
        <v>0</v>
      </c>
      <c r="X30" s="349">
        <f t="shared" si="10"/>
        <v>7486</v>
      </c>
      <c r="Y30" s="296">
        <f t="shared" si="11"/>
        <v>7486</v>
      </c>
      <c r="Z30" s="296">
        <f t="shared" si="7"/>
        <v>0</v>
      </c>
    </row>
    <row r="31" spans="1:26" ht="14.25" customHeight="1">
      <c r="A31" s="314" t="s">
        <v>25</v>
      </c>
      <c r="B31" s="168">
        <v>0</v>
      </c>
      <c r="C31" s="164">
        <v>0</v>
      </c>
      <c r="D31" s="164">
        <v>0</v>
      </c>
      <c r="E31" s="164">
        <v>0</v>
      </c>
      <c r="F31" s="164">
        <v>0</v>
      </c>
      <c r="G31" s="166">
        <f t="shared" si="1"/>
        <v>0</v>
      </c>
      <c r="H31" s="298">
        <v>0</v>
      </c>
      <c r="I31" s="168">
        <v>3000</v>
      </c>
      <c r="J31" s="164">
        <v>0</v>
      </c>
      <c r="K31" s="164">
        <v>0</v>
      </c>
      <c r="L31" s="164">
        <v>0</v>
      </c>
      <c r="M31" s="164">
        <v>0</v>
      </c>
      <c r="N31" s="164">
        <v>1129</v>
      </c>
      <c r="O31" s="164">
        <v>0</v>
      </c>
      <c r="P31" s="166">
        <f t="shared" si="2"/>
        <v>4129</v>
      </c>
      <c r="Q31" s="298">
        <v>6821</v>
      </c>
      <c r="R31" s="301">
        <v>0</v>
      </c>
      <c r="S31" s="301">
        <f t="shared" si="0"/>
        <v>4129</v>
      </c>
      <c r="U31" s="296">
        <v>10950</v>
      </c>
      <c r="V31" s="296">
        <f t="shared" si="8"/>
        <v>6821</v>
      </c>
      <c r="W31" s="348">
        <f t="shared" si="9"/>
        <v>0</v>
      </c>
      <c r="X31" s="349">
        <f t="shared" si="10"/>
        <v>6821</v>
      </c>
      <c r="Y31" s="296">
        <f t="shared" si="11"/>
        <v>6821</v>
      </c>
      <c r="Z31" s="296">
        <f t="shared" si="7"/>
        <v>0</v>
      </c>
    </row>
    <row r="32" spans="1:26" ht="14.25" customHeight="1">
      <c r="A32" s="314" t="s">
        <v>26</v>
      </c>
      <c r="B32" s="168">
        <v>0</v>
      </c>
      <c r="C32" s="164">
        <v>0</v>
      </c>
      <c r="D32" s="164">
        <v>0</v>
      </c>
      <c r="E32" s="164">
        <v>0</v>
      </c>
      <c r="F32" s="164">
        <v>0</v>
      </c>
      <c r="G32" s="166">
        <f t="shared" si="1"/>
        <v>0</v>
      </c>
      <c r="H32" s="298">
        <v>0</v>
      </c>
      <c r="I32" s="168">
        <v>1830</v>
      </c>
      <c r="J32" s="164">
        <v>56</v>
      </c>
      <c r="K32" s="164">
        <v>0</v>
      </c>
      <c r="L32" s="164">
        <v>0</v>
      </c>
      <c r="M32" s="164">
        <v>0</v>
      </c>
      <c r="N32" s="164">
        <v>6132</v>
      </c>
      <c r="O32" s="164">
        <v>0</v>
      </c>
      <c r="P32" s="166">
        <f t="shared" si="2"/>
        <v>8018</v>
      </c>
      <c r="Q32" s="298">
        <v>10863</v>
      </c>
      <c r="R32" s="301">
        <v>0</v>
      </c>
      <c r="S32" s="301">
        <f t="shared" si="0"/>
        <v>8018</v>
      </c>
      <c r="U32" s="296">
        <v>18881</v>
      </c>
      <c r="V32" s="296">
        <f t="shared" si="8"/>
        <v>10863</v>
      </c>
      <c r="W32" s="348">
        <f t="shared" si="9"/>
        <v>0</v>
      </c>
      <c r="X32" s="349">
        <f t="shared" si="10"/>
        <v>10863</v>
      </c>
      <c r="Y32" s="296">
        <f t="shared" si="11"/>
        <v>10863</v>
      </c>
      <c r="Z32" s="296">
        <f t="shared" si="7"/>
        <v>0</v>
      </c>
    </row>
    <row r="33" spans="1:26" ht="14.25" customHeight="1" thickBot="1">
      <c r="A33" s="315" t="s">
        <v>27</v>
      </c>
      <c r="B33" s="183">
        <v>0</v>
      </c>
      <c r="C33" s="176">
        <v>0</v>
      </c>
      <c r="D33" s="176">
        <v>0</v>
      </c>
      <c r="E33" s="176">
        <v>0</v>
      </c>
      <c r="F33" s="176">
        <v>0</v>
      </c>
      <c r="G33" s="303">
        <f t="shared" si="1"/>
        <v>0</v>
      </c>
      <c r="H33" s="304">
        <v>0</v>
      </c>
      <c r="I33" s="183">
        <v>5504</v>
      </c>
      <c r="J33" s="176">
        <v>0</v>
      </c>
      <c r="K33" s="176">
        <v>0</v>
      </c>
      <c r="L33" s="176">
        <v>0</v>
      </c>
      <c r="M33" s="176">
        <v>0</v>
      </c>
      <c r="N33" s="176">
        <v>3267</v>
      </c>
      <c r="O33" s="176">
        <v>0</v>
      </c>
      <c r="P33" s="303">
        <f t="shared" si="2"/>
        <v>8771</v>
      </c>
      <c r="Q33" s="304">
        <v>10310</v>
      </c>
      <c r="R33" s="307">
        <v>0</v>
      </c>
      <c r="S33" s="307">
        <f t="shared" si="0"/>
        <v>8771</v>
      </c>
      <c r="U33" s="296">
        <v>19081</v>
      </c>
      <c r="V33" s="296">
        <f t="shared" si="8"/>
        <v>10310</v>
      </c>
      <c r="W33" s="348">
        <f t="shared" si="9"/>
        <v>0</v>
      </c>
      <c r="X33" s="349">
        <f t="shared" si="10"/>
        <v>10310</v>
      </c>
      <c r="Y33" s="296">
        <f t="shared" si="11"/>
        <v>10310</v>
      </c>
      <c r="Z33" s="296">
        <f t="shared" si="7"/>
        <v>0</v>
      </c>
    </row>
    <row r="34" spans="1:26" ht="14.25" customHeight="1">
      <c r="A34" s="308" t="s">
        <v>28</v>
      </c>
      <c r="B34" s="155">
        <v>0</v>
      </c>
      <c r="C34" s="153">
        <v>18480</v>
      </c>
      <c r="D34" s="153">
        <v>0</v>
      </c>
      <c r="E34" s="153">
        <v>0</v>
      </c>
      <c r="F34" s="153">
        <v>0</v>
      </c>
      <c r="G34" s="160">
        <f t="shared" si="1"/>
        <v>18480</v>
      </c>
      <c r="H34" s="312">
        <v>0</v>
      </c>
      <c r="I34" s="155">
        <v>6197</v>
      </c>
      <c r="J34" s="153">
        <v>211</v>
      </c>
      <c r="K34" s="153">
        <v>5940</v>
      </c>
      <c r="L34" s="153">
        <v>0</v>
      </c>
      <c r="M34" s="153">
        <v>0</v>
      </c>
      <c r="N34" s="153">
        <v>50197</v>
      </c>
      <c r="O34" s="153">
        <v>0</v>
      </c>
      <c r="P34" s="160">
        <f t="shared" si="2"/>
        <v>62545</v>
      </c>
      <c r="Q34" s="312">
        <v>0</v>
      </c>
      <c r="R34" s="347">
        <v>0</v>
      </c>
      <c r="S34" s="295">
        <f t="shared" si="0"/>
        <v>81025</v>
      </c>
      <c r="U34" s="296">
        <v>81025</v>
      </c>
      <c r="V34" s="296">
        <f t="shared" si="8"/>
        <v>0</v>
      </c>
      <c r="W34" s="348">
        <f t="shared" si="9"/>
        <v>0</v>
      </c>
      <c r="X34" s="349">
        <f t="shared" si="10"/>
        <v>0</v>
      </c>
      <c r="Y34" s="296">
        <f t="shared" si="11"/>
        <v>0</v>
      </c>
      <c r="Z34" s="296">
        <f t="shared" si="7"/>
        <v>0</v>
      </c>
    </row>
    <row r="35" spans="1:26" ht="14.25" customHeight="1">
      <c r="A35" s="314" t="s">
        <v>29</v>
      </c>
      <c r="B35" s="168">
        <v>0</v>
      </c>
      <c r="C35" s="164">
        <v>0</v>
      </c>
      <c r="D35" s="164">
        <v>0</v>
      </c>
      <c r="E35" s="164">
        <v>0</v>
      </c>
      <c r="F35" s="164">
        <v>0</v>
      </c>
      <c r="G35" s="166">
        <f t="shared" si="1"/>
        <v>0</v>
      </c>
      <c r="H35" s="298">
        <v>0</v>
      </c>
      <c r="I35" s="168">
        <v>2591</v>
      </c>
      <c r="J35" s="164">
        <v>0</v>
      </c>
      <c r="K35" s="164">
        <v>0</v>
      </c>
      <c r="L35" s="164">
        <v>0</v>
      </c>
      <c r="M35" s="164">
        <v>13200</v>
      </c>
      <c r="N35" s="164">
        <v>0</v>
      </c>
      <c r="O35" s="164">
        <v>0</v>
      </c>
      <c r="P35" s="166">
        <f t="shared" si="2"/>
        <v>15791</v>
      </c>
      <c r="Q35" s="298">
        <v>0</v>
      </c>
      <c r="R35" s="301">
        <v>0</v>
      </c>
      <c r="S35" s="301">
        <f t="shared" si="0"/>
        <v>15791</v>
      </c>
      <c r="U35" s="296">
        <v>15791</v>
      </c>
      <c r="V35" s="296">
        <f t="shared" si="8"/>
        <v>0</v>
      </c>
      <c r="W35" s="348">
        <f t="shared" si="9"/>
        <v>0</v>
      </c>
      <c r="X35" s="349">
        <f t="shared" si="10"/>
        <v>0</v>
      </c>
      <c r="Y35" s="296">
        <f t="shared" si="11"/>
        <v>0</v>
      </c>
      <c r="Z35" s="296">
        <f t="shared" si="7"/>
        <v>0</v>
      </c>
    </row>
    <row r="36" spans="1:26" ht="14.25" customHeight="1">
      <c r="A36" s="314" t="s">
        <v>30</v>
      </c>
      <c r="B36" s="168">
        <v>0</v>
      </c>
      <c r="C36" s="164">
        <v>0</v>
      </c>
      <c r="D36" s="164">
        <v>0</v>
      </c>
      <c r="E36" s="164">
        <v>0</v>
      </c>
      <c r="F36" s="164">
        <v>0</v>
      </c>
      <c r="G36" s="166">
        <f t="shared" si="1"/>
        <v>0</v>
      </c>
      <c r="H36" s="298">
        <v>0</v>
      </c>
      <c r="I36" s="168">
        <v>0</v>
      </c>
      <c r="J36" s="164">
        <v>0</v>
      </c>
      <c r="K36" s="164">
        <v>0</v>
      </c>
      <c r="L36" s="164">
        <v>0</v>
      </c>
      <c r="M36" s="164">
        <v>0</v>
      </c>
      <c r="N36" s="164">
        <v>53322</v>
      </c>
      <c r="O36" s="164">
        <v>0</v>
      </c>
      <c r="P36" s="166">
        <f t="shared" si="2"/>
        <v>53322</v>
      </c>
      <c r="Q36" s="298">
        <v>0</v>
      </c>
      <c r="R36" s="301">
        <v>0</v>
      </c>
      <c r="S36" s="301">
        <f t="shared" si="0"/>
        <v>53322</v>
      </c>
      <c r="U36" s="296">
        <v>53322</v>
      </c>
      <c r="V36" s="296">
        <f t="shared" si="8"/>
        <v>0</v>
      </c>
      <c r="W36" s="348">
        <f t="shared" si="9"/>
        <v>0</v>
      </c>
      <c r="X36" s="349">
        <f t="shared" si="10"/>
        <v>0</v>
      </c>
      <c r="Y36" s="296">
        <f t="shared" si="11"/>
        <v>0</v>
      </c>
      <c r="Z36" s="296">
        <f t="shared" si="7"/>
        <v>0</v>
      </c>
    </row>
    <row r="37" spans="1:26" ht="14.25" customHeight="1">
      <c r="A37" s="314" t="s">
        <v>31</v>
      </c>
      <c r="B37" s="168">
        <v>0</v>
      </c>
      <c r="C37" s="164">
        <v>0</v>
      </c>
      <c r="D37" s="164">
        <v>0</v>
      </c>
      <c r="E37" s="164">
        <v>0</v>
      </c>
      <c r="F37" s="164">
        <v>0</v>
      </c>
      <c r="G37" s="166">
        <f t="shared" si="1"/>
        <v>0</v>
      </c>
      <c r="H37" s="298">
        <v>0</v>
      </c>
      <c r="I37" s="168">
        <v>36697</v>
      </c>
      <c r="J37" s="164">
        <v>2589</v>
      </c>
      <c r="K37" s="164">
        <v>24030</v>
      </c>
      <c r="L37" s="164">
        <v>1764</v>
      </c>
      <c r="M37" s="164">
        <v>0</v>
      </c>
      <c r="N37" s="164">
        <v>17777</v>
      </c>
      <c r="O37" s="164">
        <v>0</v>
      </c>
      <c r="P37" s="166">
        <f t="shared" si="2"/>
        <v>82857</v>
      </c>
      <c r="Q37" s="298">
        <v>0</v>
      </c>
      <c r="R37" s="301">
        <v>475</v>
      </c>
      <c r="S37" s="301">
        <f t="shared" si="0"/>
        <v>83332</v>
      </c>
      <c r="U37" s="296">
        <v>83332</v>
      </c>
      <c r="V37" s="296">
        <f t="shared" si="8"/>
        <v>0</v>
      </c>
      <c r="W37" s="348">
        <f t="shared" si="9"/>
        <v>0</v>
      </c>
      <c r="X37" s="349">
        <f t="shared" si="10"/>
        <v>0</v>
      </c>
      <c r="Y37" s="296">
        <f t="shared" si="11"/>
        <v>0</v>
      </c>
      <c r="Z37" s="296">
        <f t="shared" si="7"/>
        <v>0</v>
      </c>
    </row>
    <row r="38" spans="1:26" ht="14.25" customHeight="1" thickBot="1">
      <c r="A38" s="315" t="s">
        <v>32</v>
      </c>
      <c r="B38" s="183">
        <v>0</v>
      </c>
      <c r="C38" s="176">
        <v>0</v>
      </c>
      <c r="D38" s="176">
        <v>0</v>
      </c>
      <c r="E38" s="176">
        <v>0</v>
      </c>
      <c r="F38" s="176">
        <v>0</v>
      </c>
      <c r="G38" s="303">
        <f t="shared" si="1"/>
        <v>0</v>
      </c>
      <c r="H38" s="304">
        <v>0</v>
      </c>
      <c r="I38" s="183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6401</v>
      </c>
      <c r="O38" s="176">
        <v>0</v>
      </c>
      <c r="P38" s="303">
        <f t="shared" si="2"/>
        <v>6401</v>
      </c>
      <c r="Q38" s="304">
        <v>0</v>
      </c>
      <c r="R38" s="307">
        <v>777</v>
      </c>
      <c r="S38" s="307">
        <f t="shared" si="0"/>
        <v>7178</v>
      </c>
      <c r="U38" s="296">
        <v>7178</v>
      </c>
      <c r="V38" s="296">
        <f t="shared" si="8"/>
        <v>0</v>
      </c>
      <c r="W38" s="348">
        <f t="shared" si="9"/>
        <v>0</v>
      </c>
      <c r="X38" s="349">
        <f t="shared" si="10"/>
        <v>0</v>
      </c>
      <c r="Y38" s="296">
        <f t="shared" si="11"/>
        <v>0</v>
      </c>
      <c r="Z38" s="296">
        <f t="shared" si="7"/>
        <v>0</v>
      </c>
    </row>
    <row r="39" spans="1:26" ht="15" customHeight="1" thickBot="1">
      <c r="A39" s="321" t="s">
        <v>243</v>
      </c>
      <c r="B39" s="352">
        <v>0</v>
      </c>
      <c r="C39" s="151">
        <v>25475</v>
      </c>
      <c r="D39" s="151">
        <v>0</v>
      </c>
      <c r="E39" s="151">
        <v>0</v>
      </c>
      <c r="F39" s="151">
        <v>0</v>
      </c>
      <c r="G39" s="192">
        <f t="shared" si="1"/>
        <v>25475</v>
      </c>
      <c r="H39" s="310" t="s">
        <v>48</v>
      </c>
      <c r="I39" s="350">
        <v>116286</v>
      </c>
      <c r="J39" s="193">
        <v>5169</v>
      </c>
      <c r="K39" s="193">
        <v>156962</v>
      </c>
      <c r="L39" s="193">
        <v>43643</v>
      </c>
      <c r="M39" s="193">
        <v>13200</v>
      </c>
      <c r="N39" s="193">
        <v>274098</v>
      </c>
      <c r="O39" s="193">
        <v>0</v>
      </c>
      <c r="P39" s="192">
        <f t="shared" si="2"/>
        <v>609358</v>
      </c>
      <c r="Q39" s="323">
        <v>45170</v>
      </c>
      <c r="R39" s="353">
        <v>1260</v>
      </c>
      <c r="S39" s="324">
        <f t="shared" si="0"/>
        <v>636093</v>
      </c>
    </row>
    <row r="40" spans="1:26" s="170" customFormat="1" ht="16.5" customHeight="1" thickTop="1" thickBot="1">
      <c r="A40" s="325" t="s">
        <v>244</v>
      </c>
      <c r="B40" s="354">
        <v>0</v>
      </c>
      <c r="C40" s="326">
        <v>210466</v>
      </c>
      <c r="D40" s="225">
        <v>0</v>
      </c>
      <c r="E40" s="326">
        <v>0</v>
      </c>
      <c r="F40" s="326">
        <v>12500</v>
      </c>
      <c r="G40" s="327">
        <f>G24+G39</f>
        <v>222966</v>
      </c>
      <c r="H40" s="328">
        <f>SUM(H24,H39)</f>
        <v>0</v>
      </c>
      <c r="I40" s="222">
        <v>2004854</v>
      </c>
      <c r="J40" s="326">
        <v>228562</v>
      </c>
      <c r="K40" s="225">
        <f>IF(SUM(K24,K39)=0,"-",SUM(K24,K39))</f>
        <v>701914</v>
      </c>
      <c r="L40" s="225">
        <f>IF(SUM(L24,L39)=0,"-",SUM(L24,L39))</f>
        <v>112663</v>
      </c>
      <c r="M40" s="225">
        <f>IF(SUM(M24,M39)=0,"-",SUM(M24,M39))</f>
        <v>103419</v>
      </c>
      <c r="N40" s="225">
        <f>IF(SUM(N24,N39)=0,"-",SUM(N24,N39))</f>
        <v>2117183</v>
      </c>
      <c r="O40" s="225">
        <f>IF(SUM(O24,O39)=0,"-",SUM(O24,O39))</f>
        <v>3001</v>
      </c>
      <c r="P40" s="327">
        <f>P24+P39</f>
        <v>5271596</v>
      </c>
      <c r="Q40" s="328">
        <f>SUM(Q24,Q39)</f>
        <v>196334</v>
      </c>
      <c r="R40" s="330">
        <f>SUM(R24,R39)</f>
        <v>334286</v>
      </c>
      <c r="S40" s="328">
        <f>SUM(S24,S39)</f>
        <v>5828848</v>
      </c>
    </row>
    <row r="41" spans="1:26" s="170" customFormat="1" ht="26.25" customHeight="1">
      <c r="A41" s="282" t="s">
        <v>250</v>
      </c>
      <c r="B41" s="155">
        <v>0</v>
      </c>
      <c r="C41" s="153">
        <v>0</v>
      </c>
      <c r="D41" s="153">
        <v>0</v>
      </c>
      <c r="E41" s="153">
        <v>0</v>
      </c>
      <c r="F41" s="153">
        <v>0</v>
      </c>
      <c r="G41" s="160">
        <f>SUM(B41:F41)</f>
        <v>0</v>
      </c>
      <c r="H41" s="312" t="s">
        <v>48</v>
      </c>
      <c r="I41" s="352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60">
        <f>SUM(I41:O41)</f>
        <v>0</v>
      </c>
      <c r="Q41" s="310">
        <v>0</v>
      </c>
      <c r="R41" s="347">
        <v>0</v>
      </c>
      <c r="S41" s="295">
        <f t="shared" ref="S41:S49" si="12">SUM(G41,P41,R41)</f>
        <v>0</v>
      </c>
      <c r="U41" s="170">
        <v>0</v>
      </c>
      <c r="V41" s="296">
        <f t="shared" ref="V41:V47" si="13">U41-S41</f>
        <v>0</v>
      </c>
    </row>
    <row r="42" spans="1:26" s="170" customFormat="1" ht="26.25" customHeight="1">
      <c r="A42" s="235" t="s">
        <v>209</v>
      </c>
      <c r="B42" s="168">
        <v>0</v>
      </c>
      <c r="C42" s="164">
        <v>0</v>
      </c>
      <c r="D42" s="164">
        <v>0</v>
      </c>
      <c r="E42" s="164">
        <v>0</v>
      </c>
      <c r="F42" s="164">
        <v>0</v>
      </c>
      <c r="G42" s="160">
        <f>SUM(B42:F42)</f>
        <v>0</v>
      </c>
      <c r="H42" s="298" t="s">
        <v>48</v>
      </c>
      <c r="I42" s="168">
        <v>70287</v>
      </c>
      <c r="J42" s="164">
        <v>0</v>
      </c>
      <c r="K42" s="164">
        <v>65596</v>
      </c>
      <c r="L42" s="164">
        <v>0</v>
      </c>
      <c r="M42" s="164">
        <v>0</v>
      </c>
      <c r="N42" s="164">
        <v>3923</v>
      </c>
      <c r="O42" s="164">
        <v>0</v>
      </c>
      <c r="P42" s="166">
        <f t="shared" ref="P42:P49" si="14">SUM(I42:O42)</f>
        <v>139806</v>
      </c>
      <c r="Q42" s="298">
        <v>0</v>
      </c>
      <c r="R42" s="301">
        <v>2316</v>
      </c>
      <c r="S42" s="301">
        <f t="shared" si="12"/>
        <v>142122</v>
      </c>
      <c r="U42" s="170">
        <v>142122</v>
      </c>
      <c r="V42" s="296">
        <f t="shared" si="13"/>
        <v>0</v>
      </c>
    </row>
    <row r="43" spans="1:26" s="170" customFormat="1" ht="26.25" customHeight="1">
      <c r="A43" s="235" t="s">
        <v>132</v>
      </c>
      <c r="B43" s="168">
        <v>0</v>
      </c>
      <c r="C43" s="164">
        <v>0</v>
      </c>
      <c r="D43" s="164">
        <v>0</v>
      </c>
      <c r="E43" s="164">
        <v>0</v>
      </c>
      <c r="F43" s="164">
        <v>0</v>
      </c>
      <c r="G43" s="160">
        <f t="shared" ref="G43:G49" si="15">SUM(B43:F43)</f>
        <v>0</v>
      </c>
      <c r="H43" s="298" t="s">
        <v>48</v>
      </c>
      <c r="I43" s="168">
        <v>40367</v>
      </c>
      <c r="J43" s="164">
        <v>0</v>
      </c>
      <c r="K43" s="164">
        <v>43299</v>
      </c>
      <c r="L43" s="164">
        <v>0</v>
      </c>
      <c r="M43" s="164">
        <v>0</v>
      </c>
      <c r="N43" s="164">
        <v>19743</v>
      </c>
      <c r="O43" s="164">
        <v>0</v>
      </c>
      <c r="P43" s="166">
        <f t="shared" si="14"/>
        <v>103409</v>
      </c>
      <c r="Q43" s="298">
        <v>0</v>
      </c>
      <c r="R43" s="301">
        <v>4827</v>
      </c>
      <c r="S43" s="301">
        <f t="shared" si="12"/>
        <v>108236</v>
      </c>
      <c r="U43" s="170">
        <v>108236</v>
      </c>
      <c r="V43" s="296">
        <f t="shared" si="13"/>
        <v>0</v>
      </c>
    </row>
    <row r="44" spans="1:26" s="170" customFormat="1" ht="26.25" customHeight="1">
      <c r="A44" s="236" t="s">
        <v>210</v>
      </c>
      <c r="B44" s="168">
        <v>0</v>
      </c>
      <c r="C44" s="164">
        <v>0</v>
      </c>
      <c r="D44" s="164">
        <v>0</v>
      </c>
      <c r="E44" s="164">
        <v>0</v>
      </c>
      <c r="F44" s="164">
        <v>0</v>
      </c>
      <c r="G44" s="160">
        <f t="shared" si="15"/>
        <v>0</v>
      </c>
      <c r="H44" s="298" t="s">
        <v>48</v>
      </c>
      <c r="I44" s="168">
        <v>0</v>
      </c>
      <c r="J44" s="164">
        <v>0</v>
      </c>
      <c r="K44" s="164">
        <v>0</v>
      </c>
      <c r="L44" s="164">
        <v>0</v>
      </c>
      <c r="M44" s="164">
        <v>0</v>
      </c>
      <c r="N44" s="164">
        <v>0</v>
      </c>
      <c r="O44" s="164">
        <v>0</v>
      </c>
      <c r="P44" s="166">
        <f t="shared" si="14"/>
        <v>0</v>
      </c>
      <c r="Q44" s="298">
        <v>0</v>
      </c>
      <c r="R44" s="301">
        <v>0</v>
      </c>
      <c r="S44" s="301">
        <f t="shared" si="12"/>
        <v>0</v>
      </c>
      <c r="U44" s="170">
        <v>0</v>
      </c>
      <c r="V44" s="296">
        <f t="shared" si="13"/>
        <v>0</v>
      </c>
    </row>
    <row r="45" spans="1:26" s="170" customFormat="1" ht="26.25" customHeight="1">
      <c r="A45" s="235" t="s">
        <v>143</v>
      </c>
      <c r="B45" s="168">
        <v>0</v>
      </c>
      <c r="C45" s="164">
        <v>0</v>
      </c>
      <c r="D45" s="164">
        <v>0</v>
      </c>
      <c r="E45" s="164">
        <v>0</v>
      </c>
      <c r="F45" s="164">
        <v>0</v>
      </c>
      <c r="G45" s="160">
        <f t="shared" si="15"/>
        <v>0</v>
      </c>
      <c r="H45" s="298" t="s">
        <v>48</v>
      </c>
      <c r="I45" s="168">
        <v>0</v>
      </c>
      <c r="J45" s="164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6">
        <f t="shared" si="14"/>
        <v>0</v>
      </c>
      <c r="Q45" s="298" t="s">
        <v>48</v>
      </c>
      <c r="R45" s="301">
        <v>0</v>
      </c>
      <c r="S45" s="301">
        <f t="shared" si="12"/>
        <v>0</v>
      </c>
      <c r="U45" s="170">
        <v>0</v>
      </c>
      <c r="V45" s="296">
        <f t="shared" si="13"/>
        <v>0</v>
      </c>
    </row>
    <row r="46" spans="1:26" s="170" customFormat="1" ht="26.25" customHeight="1">
      <c r="A46" s="235" t="s">
        <v>148</v>
      </c>
      <c r="B46" s="168">
        <v>0</v>
      </c>
      <c r="C46" s="164">
        <v>0</v>
      </c>
      <c r="D46" s="164">
        <v>0</v>
      </c>
      <c r="E46" s="164">
        <v>0</v>
      </c>
      <c r="F46" s="164">
        <v>0</v>
      </c>
      <c r="G46" s="160">
        <f t="shared" si="15"/>
        <v>0</v>
      </c>
      <c r="H46" s="298" t="s">
        <v>48</v>
      </c>
      <c r="I46" s="168">
        <v>0</v>
      </c>
      <c r="J46" s="164">
        <v>0</v>
      </c>
      <c r="K46" s="164">
        <v>0</v>
      </c>
      <c r="L46" s="164">
        <v>0</v>
      </c>
      <c r="M46" s="164">
        <v>0</v>
      </c>
      <c r="N46" s="164">
        <v>0</v>
      </c>
      <c r="O46" s="164">
        <v>0</v>
      </c>
      <c r="P46" s="166">
        <f t="shared" si="14"/>
        <v>0</v>
      </c>
      <c r="Q46" s="298">
        <v>0</v>
      </c>
      <c r="R46" s="301">
        <v>0</v>
      </c>
      <c r="S46" s="301">
        <f t="shared" si="12"/>
        <v>0</v>
      </c>
      <c r="U46" s="170">
        <v>0</v>
      </c>
      <c r="V46" s="296">
        <f t="shared" si="13"/>
        <v>0</v>
      </c>
    </row>
    <row r="47" spans="1:26" s="170" customFormat="1" ht="26.25" customHeight="1" thickBot="1">
      <c r="A47" s="236" t="s">
        <v>211</v>
      </c>
      <c r="B47" s="183">
        <v>0</v>
      </c>
      <c r="C47" s="176">
        <v>0</v>
      </c>
      <c r="D47" s="176">
        <v>0</v>
      </c>
      <c r="E47" s="176">
        <v>0</v>
      </c>
      <c r="F47" s="176">
        <v>0</v>
      </c>
      <c r="G47" s="355">
        <f t="shared" si="15"/>
        <v>0</v>
      </c>
      <c r="H47" s="304" t="s">
        <v>48</v>
      </c>
      <c r="I47" s="183">
        <v>0</v>
      </c>
      <c r="J47" s="176">
        <v>0</v>
      </c>
      <c r="K47" s="176">
        <v>0</v>
      </c>
      <c r="L47" s="176">
        <v>0</v>
      </c>
      <c r="M47" s="176">
        <v>0</v>
      </c>
      <c r="N47" s="176">
        <v>0</v>
      </c>
      <c r="O47" s="176">
        <v>0</v>
      </c>
      <c r="P47" s="303">
        <f t="shared" si="14"/>
        <v>0</v>
      </c>
      <c r="Q47" s="304">
        <v>0</v>
      </c>
      <c r="R47" s="307">
        <v>0</v>
      </c>
      <c r="S47" s="307">
        <f t="shared" si="12"/>
        <v>0</v>
      </c>
      <c r="U47" s="170">
        <v>0</v>
      </c>
      <c r="V47" s="296">
        <f t="shared" si="13"/>
        <v>0</v>
      </c>
    </row>
    <row r="48" spans="1:26" s="170" customFormat="1" ht="15" customHeight="1" thickBot="1">
      <c r="A48" s="333" t="s">
        <v>246</v>
      </c>
      <c r="B48" s="202">
        <v>0</v>
      </c>
      <c r="C48" s="203">
        <v>0</v>
      </c>
      <c r="D48" s="203">
        <v>0</v>
      </c>
      <c r="E48" s="203">
        <v>0</v>
      </c>
      <c r="F48" s="203">
        <v>0</v>
      </c>
      <c r="G48" s="196">
        <f t="shared" si="15"/>
        <v>0</v>
      </c>
      <c r="H48" s="338" t="s">
        <v>48</v>
      </c>
      <c r="I48" s="202">
        <v>110654</v>
      </c>
      <c r="J48" s="203">
        <v>0</v>
      </c>
      <c r="K48" s="203">
        <v>108895</v>
      </c>
      <c r="L48" s="203">
        <v>0</v>
      </c>
      <c r="M48" s="203">
        <v>0</v>
      </c>
      <c r="N48" s="203">
        <v>23666</v>
      </c>
      <c r="O48" s="203">
        <v>0</v>
      </c>
      <c r="P48" s="303">
        <f t="shared" si="14"/>
        <v>243215</v>
      </c>
      <c r="Q48" s="338">
        <v>0</v>
      </c>
      <c r="R48" s="307">
        <v>7143</v>
      </c>
      <c r="S48" s="339">
        <f t="shared" si="12"/>
        <v>250358</v>
      </c>
    </row>
    <row r="49" spans="1:19" s="170" customFormat="1" ht="14.25" customHeight="1" thickBot="1">
      <c r="A49" s="333" t="s">
        <v>94</v>
      </c>
      <c r="B49" s="202">
        <v>0</v>
      </c>
      <c r="C49" s="203">
        <v>210466</v>
      </c>
      <c r="D49" s="203">
        <v>0</v>
      </c>
      <c r="E49" s="203">
        <v>0</v>
      </c>
      <c r="F49" s="203">
        <v>12500</v>
      </c>
      <c r="G49" s="196">
        <f t="shared" si="15"/>
        <v>222966</v>
      </c>
      <c r="H49" s="338" t="s">
        <v>48</v>
      </c>
      <c r="I49" s="202">
        <v>2115508</v>
      </c>
      <c r="J49" s="203">
        <v>228562</v>
      </c>
      <c r="K49" s="203">
        <v>810809</v>
      </c>
      <c r="L49" s="203">
        <v>112663</v>
      </c>
      <c r="M49" s="203">
        <v>103419</v>
      </c>
      <c r="N49" s="203">
        <v>2140849</v>
      </c>
      <c r="O49" s="203">
        <v>3001</v>
      </c>
      <c r="P49" s="303">
        <f t="shared" si="14"/>
        <v>5514811</v>
      </c>
      <c r="Q49" s="338">
        <v>196334</v>
      </c>
      <c r="R49" s="307">
        <v>341429</v>
      </c>
      <c r="S49" s="339">
        <f t="shared" si="12"/>
        <v>6079206</v>
      </c>
    </row>
    <row r="50" spans="1:19" s="170" customFormat="1" ht="14.45" customHeight="1"/>
    <row r="51" spans="1:19" s="170" customFormat="1" ht="16.5" customHeight="1">
      <c r="A51" s="435"/>
    </row>
    <row r="64" spans="1:19" ht="16.5" customHeight="1">
      <c r="A64" s="340"/>
    </row>
  </sheetData>
  <mergeCells count="15">
    <mergeCell ref="J3:L3"/>
    <mergeCell ref="N3:N4"/>
    <mergeCell ref="O3:O4"/>
    <mergeCell ref="P3:P4"/>
    <mergeCell ref="Q3:Q4"/>
    <mergeCell ref="A2:A4"/>
    <mergeCell ref="B2:H2"/>
    <mergeCell ref="I2:Q2"/>
    <mergeCell ref="R2:R4"/>
    <mergeCell ref="S2:S4"/>
    <mergeCell ref="B3:E3"/>
    <mergeCell ref="F3:F4"/>
    <mergeCell ref="G3:G4"/>
    <mergeCell ref="H3:H4"/>
    <mergeCell ref="I3:I4"/>
  </mergeCells>
  <phoneticPr fontId="3"/>
  <conditionalFormatting sqref="C1:H1 C3:H65536 I1:I1048576 A1:B1048576 J1:L1 N1:IV1 J3:Q65536 R11:T11 R6:U10 R12:U23 R2:IV4 W6:Y23 R39:IV1048576 R24:Y38 R5:Y5 AA5:IV38">
    <cfRule type="cellIs" dxfId="3" priority="2" stopIfTrue="1" operator="equal">
      <formula>0</formula>
    </cfRule>
  </conditionalFormatting>
  <conditionalFormatting sqref="V6:V23">
    <cfRule type="cellIs" dxfId="2" priority="1" stopIfTrue="1" operator="equal">
      <formula>0</formula>
    </cfRule>
  </conditionalFormatting>
  <pageMargins left="0.59055118110236227" right="0.59055118110236227" top="0.74803149606299213" bottom="0.47244094488188981" header="0.51181102362204722" footer="0.27559055118110237"/>
  <pageSetup paperSize="9" scale="95" fitToWidth="2" orientation="portrait" r:id="rId1"/>
  <headerFooter alignWithMargins="0"/>
  <colBreaks count="1" manualBreakCount="1">
    <brk id="9" max="49" man="1"/>
  </colBreaks>
  <ignoredErrors>
    <ignoredError sqref="P5:P4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7"/>
  <sheetViews>
    <sheetView view="pageBreakPreview" zoomScale="84" zoomScaleNormal="100" zoomScaleSheetLayoutView="84" workbookViewId="0">
      <pane xSplit="1" ySplit="4" topLeftCell="B29" activePane="bottomRight" state="frozen"/>
      <selection activeCell="N15" sqref="N15"/>
      <selection pane="topRight" activeCell="N15" sqref="N15"/>
      <selection pane="bottomLeft" activeCell="N15" sqref="N15"/>
      <selection pane="bottomRight" activeCell="AM21" sqref="AM21"/>
    </sheetView>
  </sheetViews>
  <sheetFormatPr defaultColWidth="9" defaultRowHeight="16.5" customHeight="1"/>
  <cols>
    <col min="1" max="1" width="16.625" style="435" customWidth="1"/>
    <col min="2" max="2" width="11.25" style="435" customWidth="1"/>
    <col min="3" max="3" width="9.75" style="170" customWidth="1"/>
    <col min="4" max="4" width="5.75" style="170" customWidth="1"/>
    <col min="5" max="5" width="9.75" style="170" customWidth="1"/>
    <col min="6" max="6" width="5.75" style="170" customWidth="1"/>
    <col min="7" max="7" width="9.375" style="170" customWidth="1"/>
    <col min="8" max="8" width="5.75" style="170" customWidth="1"/>
    <col min="9" max="9" width="9.375" style="170" customWidth="1"/>
    <col min="10" max="10" width="5.75" style="170" customWidth="1"/>
    <col min="11" max="11" width="7.5" style="170" customWidth="1"/>
    <col min="12" max="12" width="10.875" style="170" customWidth="1"/>
    <col min="13" max="13" width="10" style="435" customWidth="1"/>
    <col min="14" max="14" width="9.375" style="170" customWidth="1"/>
    <col min="15" max="15" width="5.75" style="170" customWidth="1"/>
    <col min="16" max="16" width="9.375" style="170" customWidth="1"/>
    <col min="17" max="17" width="5.75" style="170" customWidth="1"/>
    <col min="18" max="18" width="9.375" style="170" customWidth="1"/>
    <col min="19" max="19" width="5.875" style="170" customWidth="1"/>
    <col min="20" max="20" width="9.375" style="170" customWidth="1"/>
    <col min="21" max="21" width="5" style="170" customWidth="1"/>
    <col min="22" max="23" width="8" style="170" customWidth="1"/>
    <col min="24" max="24" width="2.125" style="170" customWidth="1"/>
    <col min="25" max="16384" width="9" style="170"/>
  </cols>
  <sheetData>
    <row r="1" spans="1:23" s="359" customFormat="1" ht="16.5" customHeight="1" thickBot="1">
      <c r="A1" s="356" t="s">
        <v>251</v>
      </c>
      <c r="B1" s="357"/>
      <c r="C1" s="358"/>
      <c r="N1" s="358"/>
      <c r="Q1" s="357"/>
    </row>
    <row r="2" spans="1:23" s="232" customFormat="1" ht="12.95" customHeight="1" thickBot="1">
      <c r="A2" s="613" t="s">
        <v>252</v>
      </c>
      <c r="B2" s="360"/>
      <c r="C2" s="640" t="s">
        <v>189</v>
      </c>
      <c r="D2" s="641"/>
      <c r="E2" s="641"/>
      <c r="F2" s="641"/>
      <c r="G2" s="641"/>
      <c r="H2" s="641"/>
      <c r="I2" s="361"/>
      <c r="J2" s="361"/>
      <c r="K2" s="362"/>
      <c r="L2" s="363"/>
      <c r="M2" s="360"/>
      <c r="N2" s="640" t="s">
        <v>190</v>
      </c>
      <c r="O2" s="641"/>
      <c r="P2" s="641"/>
      <c r="Q2" s="641"/>
      <c r="R2" s="641"/>
      <c r="S2" s="641"/>
      <c r="T2" s="361"/>
      <c r="U2" s="361"/>
      <c r="V2" s="362"/>
      <c r="W2" s="363"/>
    </row>
    <row r="3" spans="1:23" s="232" customFormat="1" ht="12.95" customHeight="1">
      <c r="A3" s="614"/>
      <c r="B3" s="364" t="s">
        <v>253</v>
      </c>
      <c r="C3" s="365"/>
      <c r="D3" s="642" t="s">
        <v>254</v>
      </c>
      <c r="E3" s="642"/>
      <c r="F3" s="642"/>
      <c r="G3" s="642"/>
      <c r="H3" s="642"/>
      <c r="I3" s="642"/>
      <c r="J3" s="366"/>
      <c r="K3" s="367" t="s">
        <v>255</v>
      </c>
      <c r="L3" s="366" t="s">
        <v>256</v>
      </c>
      <c r="M3" s="364" t="s">
        <v>253</v>
      </c>
      <c r="N3" s="365"/>
      <c r="O3" s="642" t="s">
        <v>254</v>
      </c>
      <c r="P3" s="642"/>
      <c r="Q3" s="642"/>
      <c r="R3" s="642"/>
      <c r="S3" s="642"/>
      <c r="T3" s="642"/>
      <c r="U3" s="366"/>
      <c r="V3" s="367" t="s">
        <v>255</v>
      </c>
      <c r="W3" s="366" t="s">
        <v>256</v>
      </c>
    </row>
    <row r="4" spans="1:23" s="232" customFormat="1" ht="24" customHeight="1" thickBot="1">
      <c r="A4" s="615"/>
      <c r="B4" s="368" t="s">
        <v>257</v>
      </c>
      <c r="C4" s="369" t="s">
        <v>258</v>
      </c>
      <c r="D4" s="370" t="s">
        <v>259</v>
      </c>
      <c r="E4" s="70" t="s">
        <v>239</v>
      </c>
      <c r="F4" s="370" t="s">
        <v>259</v>
      </c>
      <c r="G4" s="443" t="s">
        <v>260</v>
      </c>
      <c r="H4" s="370" t="s">
        <v>261</v>
      </c>
      <c r="I4" s="371" t="s">
        <v>237</v>
      </c>
      <c r="J4" s="370" t="s">
        <v>261</v>
      </c>
      <c r="K4" s="372" t="s">
        <v>262</v>
      </c>
      <c r="L4" s="373" t="s">
        <v>263</v>
      </c>
      <c r="M4" s="368" t="s">
        <v>257</v>
      </c>
      <c r="N4" s="445" t="s">
        <v>258</v>
      </c>
      <c r="O4" s="374" t="s">
        <v>259</v>
      </c>
      <c r="P4" s="375" t="s">
        <v>239</v>
      </c>
      <c r="Q4" s="374" t="s">
        <v>259</v>
      </c>
      <c r="R4" s="371" t="s">
        <v>260</v>
      </c>
      <c r="S4" s="374" t="s">
        <v>261</v>
      </c>
      <c r="T4" s="371" t="s">
        <v>237</v>
      </c>
      <c r="U4" s="374" t="s">
        <v>261</v>
      </c>
      <c r="V4" s="376" t="s">
        <v>264</v>
      </c>
      <c r="W4" s="373" t="s">
        <v>265</v>
      </c>
    </row>
    <row r="5" spans="1:23" ht="14.25" customHeight="1">
      <c r="A5" s="446" t="s">
        <v>0</v>
      </c>
      <c r="B5" s="147">
        <v>35530016</v>
      </c>
      <c r="C5" s="155">
        <v>19579319</v>
      </c>
      <c r="D5" s="377">
        <f>C5/B5*100</f>
        <v>55.106417627281679</v>
      </c>
      <c r="E5" s="153">
        <v>14796881</v>
      </c>
      <c r="F5" s="377">
        <f>E5/B5*100</f>
        <v>41.646142236468449</v>
      </c>
      <c r="G5" s="153">
        <v>1153816</v>
      </c>
      <c r="H5" s="377">
        <f>G5/B5*100</f>
        <v>3.2474401362498684</v>
      </c>
      <c r="I5" s="153">
        <v>0</v>
      </c>
      <c r="J5" s="378">
        <f>I5/B5*100</f>
        <v>0</v>
      </c>
      <c r="K5" s="155">
        <v>37142.793224605601</v>
      </c>
      <c r="L5" s="312">
        <v>9419.5077838821762</v>
      </c>
      <c r="M5" s="379">
        <v>998423</v>
      </c>
      <c r="N5" s="147">
        <v>765448</v>
      </c>
      <c r="O5" s="377">
        <f>N5/M5*100</f>
        <v>76.665701811757131</v>
      </c>
      <c r="P5" s="380">
        <v>157327</v>
      </c>
      <c r="Q5" s="377">
        <f>P5/M5*100</f>
        <v>15.757549655807207</v>
      </c>
      <c r="R5" s="153">
        <v>75648</v>
      </c>
      <c r="S5" s="377">
        <f>R5/M5*100</f>
        <v>7.5767485324356514</v>
      </c>
      <c r="T5" s="153">
        <v>0</v>
      </c>
      <c r="U5" s="381">
        <f>T5/M5*100</f>
        <v>0</v>
      </c>
      <c r="V5" s="155">
        <v>30439.7256097561</v>
      </c>
      <c r="W5" s="312">
        <v>74587.105931570288</v>
      </c>
    </row>
    <row r="6" spans="1:23" ht="14.25" customHeight="1">
      <c r="A6" s="382" t="s">
        <v>1</v>
      </c>
      <c r="B6" s="159">
        <v>14670452</v>
      </c>
      <c r="C6" s="205">
        <v>7966468</v>
      </c>
      <c r="D6" s="383">
        <f t="shared" ref="D6:D49" si="0">C6/B6*100</f>
        <v>54.302812210557661</v>
      </c>
      <c r="E6" s="180">
        <v>6173471</v>
      </c>
      <c r="F6" s="383">
        <f t="shared" ref="F6:F48" si="1">E6/B6*100</f>
        <v>42.08098700708063</v>
      </c>
      <c r="G6" s="180">
        <v>530513</v>
      </c>
      <c r="H6" s="383">
        <f t="shared" ref="H6:H48" si="2">G6/B6*100</f>
        <v>3.6162007823617155</v>
      </c>
      <c r="I6" s="180">
        <v>0</v>
      </c>
      <c r="J6" s="384">
        <f t="shared" ref="J6:J50" si="3">I6/B6*100</f>
        <v>0</v>
      </c>
      <c r="K6" s="205">
        <v>37408.780975403271</v>
      </c>
      <c r="L6" s="291">
        <v>9520.7652720181195</v>
      </c>
      <c r="M6" s="385">
        <v>775693</v>
      </c>
      <c r="N6" s="289">
        <v>679742</v>
      </c>
      <c r="O6" s="386">
        <f t="shared" ref="O6:O39" si="4">N6/M6*100</f>
        <v>87.630286724258184</v>
      </c>
      <c r="P6" s="290">
        <v>95951</v>
      </c>
      <c r="Q6" s="386">
        <f t="shared" ref="Q6:Q49" si="5">P6/M6*100</f>
        <v>12.36971327574182</v>
      </c>
      <c r="R6" s="207">
        <v>0</v>
      </c>
      <c r="S6" s="386">
        <f t="shared" ref="S6:S49" si="6">R6/M6*100</f>
        <v>0</v>
      </c>
      <c r="T6" s="207">
        <v>0</v>
      </c>
      <c r="U6" s="387">
        <f t="shared" ref="U6:U49" si="7">T6/M6*100</f>
        <v>0</v>
      </c>
      <c r="V6" s="205">
        <v>19113.271239897498</v>
      </c>
      <c r="W6" s="293">
        <v>118336.07932875666</v>
      </c>
    </row>
    <row r="7" spans="1:23" ht="14.25" customHeight="1">
      <c r="A7" s="452" t="s">
        <v>2</v>
      </c>
      <c r="B7" s="162">
        <v>8797198</v>
      </c>
      <c r="C7" s="168">
        <v>3728674</v>
      </c>
      <c r="D7" s="388">
        <f t="shared" si="0"/>
        <v>42.384791157366244</v>
      </c>
      <c r="E7" s="164">
        <v>4961897</v>
      </c>
      <c r="F7" s="388">
        <f t="shared" si="1"/>
        <v>56.403152458316839</v>
      </c>
      <c r="G7" s="164">
        <v>106627</v>
      </c>
      <c r="H7" s="388">
        <f t="shared" si="2"/>
        <v>1.2120563843169154</v>
      </c>
      <c r="I7" s="164">
        <v>0</v>
      </c>
      <c r="J7" s="389">
        <f t="shared" si="3"/>
        <v>0</v>
      </c>
      <c r="K7" s="168">
        <v>41101.103542361634</v>
      </c>
      <c r="L7" s="298">
        <v>12108.029767713291</v>
      </c>
      <c r="M7" s="390">
        <v>449827</v>
      </c>
      <c r="N7" s="168">
        <v>201324</v>
      </c>
      <c r="O7" s="388">
        <f t="shared" si="4"/>
        <v>44.755872813326015</v>
      </c>
      <c r="P7" s="164">
        <v>248503</v>
      </c>
      <c r="Q7" s="388">
        <f t="shared" si="5"/>
        <v>55.244127186673985</v>
      </c>
      <c r="R7" s="164">
        <v>0</v>
      </c>
      <c r="S7" s="388">
        <f t="shared" si="6"/>
        <v>0</v>
      </c>
      <c r="T7" s="164">
        <v>0</v>
      </c>
      <c r="U7" s="391">
        <f t="shared" si="7"/>
        <v>0</v>
      </c>
      <c r="V7" s="205">
        <v>16886.66566559051</v>
      </c>
      <c r="W7" s="298">
        <v>18539.628240530848</v>
      </c>
    </row>
    <row r="8" spans="1:23" ht="14.25" customHeight="1">
      <c r="A8" s="452" t="s">
        <v>3</v>
      </c>
      <c r="B8" s="162">
        <v>5644597</v>
      </c>
      <c r="C8" s="168">
        <v>2376669</v>
      </c>
      <c r="D8" s="388">
        <f t="shared" si="0"/>
        <v>42.105202550332642</v>
      </c>
      <c r="E8" s="164">
        <v>3123165</v>
      </c>
      <c r="F8" s="388">
        <f t="shared" si="1"/>
        <v>55.330167946445073</v>
      </c>
      <c r="G8" s="164">
        <v>144763</v>
      </c>
      <c r="H8" s="388">
        <f t="shared" si="2"/>
        <v>2.5646295032222848</v>
      </c>
      <c r="I8" s="164">
        <v>0</v>
      </c>
      <c r="J8" s="389">
        <f t="shared" si="3"/>
        <v>0</v>
      </c>
      <c r="K8" s="168">
        <v>55616.176644464591</v>
      </c>
      <c r="L8" s="298">
        <v>14861.907357235199</v>
      </c>
      <c r="M8" s="390">
        <v>354786</v>
      </c>
      <c r="N8" s="168">
        <v>118777</v>
      </c>
      <c r="O8" s="388">
        <f t="shared" si="4"/>
        <v>33.478491259519821</v>
      </c>
      <c r="P8" s="164">
        <v>236009</v>
      </c>
      <c r="Q8" s="388">
        <f t="shared" si="5"/>
        <v>66.521508740480172</v>
      </c>
      <c r="R8" s="164">
        <v>0</v>
      </c>
      <c r="S8" s="388">
        <f t="shared" si="6"/>
        <v>0</v>
      </c>
      <c r="T8" s="164">
        <v>0</v>
      </c>
      <c r="U8" s="391">
        <f t="shared" si="7"/>
        <v>0</v>
      </c>
      <c r="V8" s="205">
        <v>27611.954237683869</v>
      </c>
      <c r="W8" s="298">
        <v>27905.143935818782</v>
      </c>
    </row>
    <row r="9" spans="1:23" ht="14.25" customHeight="1" thickBot="1">
      <c r="A9" s="461" t="s">
        <v>4</v>
      </c>
      <c r="B9" s="392">
        <v>2689035</v>
      </c>
      <c r="C9" s="183">
        <v>1556274</v>
      </c>
      <c r="D9" s="388">
        <f t="shared" si="0"/>
        <v>57.874813827265172</v>
      </c>
      <c r="E9" s="176">
        <v>1042785</v>
      </c>
      <c r="F9" s="388">
        <f t="shared" si="1"/>
        <v>38.77915311626662</v>
      </c>
      <c r="G9" s="176">
        <v>89976</v>
      </c>
      <c r="H9" s="388">
        <f t="shared" si="2"/>
        <v>3.3460330564682126</v>
      </c>
      <c r="I9" s="176">
        <v>0</v>
      </c>
      <c r="J9" s="389">
        <f t="shared" si="3"/>
        <v>0</v>
      </c>
      <c r="K9" s="183">
        <v>34940.683471933473</v>
      </c>
      <c r="L9" s="304">
        <v>10434.223341468998</v>
      </c>
      <c r="M9" s="393">
        <v>122466</v>
      </c>
      <c r="N9" s="183">
        <v>60594</v>
      </c>
      <c r="O9" s="394">
        <f t="shared" si="4"/>
        <v>49.478222527068738</v>
      </c>
      <c r="P9" s="176">
        <v>61872</v>
      </c>
      <c r="Q9" s="394">
        <f t="shared" si="5"/>
        <v>50.521777472931262</v>
      </c>
      <c r="R9" s="176">
        <v>0</v>
      </c>
      <c r="S9" s="394">
        <f t="shared" si="6"/>
        <v>0</v>
      </c>
      <c r="T9" s="176">
        <v>0</v>
      </c>
      <c r="U9" s="395">
        <f t="shared" si="7"/>
        <v>0</v>
      </c>
      <c r="V9" s="183">
        <v>23961.260027391902</v>
      </c>
      <c r="W9" s="304">
        <v>17828.796040180521</v>
      </c>
    </row>
    <row r="10" spans="1:23" ht="14.25" customHeight="1">
      <c r="A10" s="146" t="s">
        <v>5</v>
      </c>
      <c r="B10" s="347">
        <v>3647753</v>
      </c>
      <c r="C10" s="155">
        <v>1252532</v>
      </c>
      <c r="D10" s="377">
        <f t="shared" si="0"/>
        <v>34.337083678637228</v>
      </c>
      <c r="E10" s="153">
        <v>2388395</v>
      </c>
      <c r="F10" s="377">
        <f t="shared" si="1"/>
        <v>65.475787423106766</v>
      </c>
      <c r="G10" s="153">
        <v>3374</v>
      </c>
      <c r="H10" s="377">
        <f t="shared" si="2"/>
        <v>9.2495297790173833E-2</v>
      </c>
      <c r="I10" s="180">
        <v>3452</v>
      </c>
      <c r="J10" s="378">
        <f t="shared" si="3"/>
        <v>9.4633600465821005E-2</v>
      </c>
      <c r="K10" s="205">
        <v>64244.755983726376</v>
      </c>
      <c r="L10" s="293">
        <v>21155.224209525135</v>
      </c>
      <c r="M10" s="379">
        <v>77629</v>
      </c>
      <c r="N10" s="212">
        <v>8074</v>
      </c>
      <c r="O10" s="396">
        <f t="shared" si="4"/>
        <v>10.400752296177975</v>
      </c>
      <c r="P10" s="309">
        <v>69555</v>
      </c>
      <c r="Q10" s="396">
        <f t="shared" si="5"/>
        <v>89.59924770382203</v>
      </c>
      <c r="R10" s="151">
        <v>0</v>
      </c>
      <c r="S10" s="396">
        <f t="shared" si="6"/>
        <v>0</v>
      </c>
      <c r="T10" s="151">
        <v>0</v>
      </c>
      <c r="U10" s="397">
        <f t="shared" si="7"/>
        <v>0</v>
      </c>
      <c r="V10" s="205">
        <v>26058.74454514938</v>
      </c>
      <c r="W10" s="293">
        <v>5168.0314226749215</v>
      </c>
    </row>
    <row r="11" spans="1:23" ht="14.25" customHeight="1">
      <c r="A11" s="158" t="s">
        <v>6</v>
      </c>
      <c r="B11" s="301">
        <v>6409381</v>
      </c>
      <c r="C11" s="168">
        <v>3627283</v>
      </c>
      <c r="D11" s="388">
        <f t="shared" si="0"/>
        <v>56.593343413349906</v>
      </c>
      <c r="E11" s="164">
        <v>2636389</v>
      </c>
      <c r="F11" s="388">
        <f t="shared" si="1"/>
        <v>41.133285726031886</v>
      </c>
      <c r="G11" s="164">
        <v>144619</v>
      </c>
      <c r="H11" s="388">
        <f t="shared" si="2"/>
        <v>2.2563645381667903</v>
      </c>
      <c r="I11" s="164">
        <v>1090</v>
      </c>
      <c r="J11" s="389">
        <f t="shared" si="3"/>
        <v>1.7006322451419257E-2</v>
      </c>
      <c r="K11" s="168">
        <v>58914.083756158543</v>
      </c>
      <c r="L11" s="298">
        <v>14453.414244189324</v>
      </c>
      <c r="M11" s="390">
        <v>120441</v>
      </c>
      <c r="N11" s="168">
        <v>456</v>
      </c>
      <c r="O11" s="388">
        <f t="shared" si="4"/>
        <v>0.37860861334595364</v>
      </c>
      <c r="P11" s="164">
        <v>119985</v>
      </c>
      <c r="Q11" s="388">
        <f t="shared" si="5"/>
        <v>99.621391386654039</v>
      </c>
      <c r="R11" s="164">
        <v>0</v>
      </c>
      <c r="S11" s="388">
        <f t="shared" si="6"/>
        <v>0</v>
      </c>
      <c r="T11" s="164">
        <v>0</v>
      </c>
      <c r="U11" s="391">
        <f t="shared" si="7"/>
        <v>0</v>
      </c>
      <c r="V11" s="205">
        <v>9424.17840375587</v>
      </c>
      <c r="W11" s="298">
        <v>7407.6511470570149</v>
      </c>
    </row>
    <row r="12" spans="1:23" ht="14.25" customHeight="1">
      <c r="A12" s="158" t="s">
        <v>7</v>
      </c>
      <c r="B12" s="301">
        <v>2404149</v>
      </c>
      <c r="C12" s="168">
        <v>931485</v>
      </c>
      <c r="D12" s="388">
        <f t="shared" si="0"/>
        <v>38.744894763178159</v>
      </c>
      <c r="E12" s="164">
        <v>1217178</v>
      </c>
      <c r="F12" s="388">
        <f t="shared" si="1"/>
        <v>50.628226453518479</v>
      </c>
      <c r="G12" s="164">
        <v>255486</v>
      </c>
      <c r="H12" s="388">
        <f t="shared" si="2"/>
        <v>10.626878783303365</v>
      </c>
      <c r="I12" s="164">
        <v>0</v>
      </c>
      <c r="J12" s="389">
        <f t="shared" si="3"/>
        <v>0</v>
      </c>
      <c r="K12" s="168">
        <v>37405.27126476125</v>
      </c>
      <c r="L12" s="298">
        <v>12832.599401111305</v>
      </c>
      <c r="M12" s="390">
        <v>532666</v>
      </c>
      <c r="N12" s="168">
        <v>290707</v>
      </c>
      <c r="O12" s="388">
        <f t="shared" si="4"/>
        <v>54.575850532979388</v>
      </c>
      <c r="P12" s="164">
        <v>241959</v>
      </c>
      <c r="Q12" s="388">
        <f t="shared" si="5"/>
        <v>45.424149467020605</v>
      </c>
      <c r="R12" s="164">
        <v>0</v>
      </c>
      <c r="S12" s="388">
        <f t="shared" si="6"/>
        <v>0</v>
      </c>
      <c r="T12" s="164">
        <v>0</v>
      </c>
      <c r="U12" s="391">
        <f t="shared" si="7"/>
        <v>0</v>
      </c>
      <c r="V12" s="205">
        <v>21802.873398551023</v>
      </c>
      <c r="W12" s="298">
        <v>13300.024968789014</v>
      </c>
    </row>
    <row r="13" spans="1:23" ht="14.25" customHeight="1">
      <c r="A13" s="158" t="s">
        <v>8</v>
      </c>
      <c r="B13" s="301">
        <v>3214150</v>
      </c>
      <c r="C13" s="168">
        <v>1547342</v>
      </c>
      <c r="D13" s="388">
        <f t="shared" si="0"/>
        <v>48.14156153259804</v>
      </c>
      <c r="E13" s="164">
        <v>1334383</v>
      </c>
      <c r="F13" s="388">
        <f t="shared" si="1"/>
        <v>41.515890670939434</v>
      </c>
      <c r="G13" s="164">
        <v>329138</v>
      </c>
      <c r="H13" s="388">
        <f t="shared" si="2"/>
        <v>10.240281256319712</v>
      </c>
      <c r="I13" s="164">
        <v>3287</v>
      </c>
      <c r="J13" s="389">
        <f t="shared" si="3"/>
        <v>0.10226654014280603</v>
      </c>
      <c r="K13" s="168">
        <v>50427.531456901692</v>
      </c>
      <c r="L13" s="298">
        <v>13167.834946802626</v>
      </c>
      <c r="M13" s="390">
        <v>258519</v>
      </c>
      <c r="N13" s="168">
        <v>152994</v>
      </c>
      <c r="O13" s="388">
        <f t="shared" si="4"/>
        <v>59.180949949520155</v>
      </c>
      <c r="P13" s="164">
        <v>91804</v>
      </c>
      <c r="Q13" s="388">
        <f t="shared" si="5"/>
        <v>35.511509792317</v>
      </c>
      <c r="R13" s="164">
        <v>10376</v>
      </c>
      <c r="S13" s="388">
        <f t="shared" si="6"/>
        <v>4.0136314932364741</v>
      </c>
      <c r="T13" s="164">
        <v>3345</v>
      </c>
      <c r="U13" s="391">
        <f t="shared" si="7"/>
        <v>1.293908764926369</v>
      </c>
      <c r="V13" s="205">
        <v>27972.192166197794</v>
      </c>
      <c r="W13" s="298">
        <v>25307.782672540379</v>
      </c>
    </row>
    <row r="14" spans="1:23" ht="14.25" customHeight="1" thickBot="1">
      <c r="A14" s="174" t="s">
        <v>9</v>
      </c>
      <c r="B14" s="307">
        <v>1179373</v>
      </c>
      <c r="C14" s="183">
        <v>261388</v>
      </c>
      <c r="D14" s="388">
        <f>C14/B14*100</f>
        <v>22.163302025737405</v>
      </c>
      <c r="E14" s="176">
        <v>800415</v>
      </c>
      <c r="F14" s="388">
        <f t="shared" si="1"/>
        <v>67.867841641278886</v>
      </c>
      <c r="G14" s="176">
        <v>117570</v>
      </c>
      <c r="H14" s="388">
        <f t="shared" si="2"/>
        <v>9.9688563329837123</v>
      </c>
      <c r="I14" s="176">
        <v>0</v>
      </c>
      <c r="J14" s="389">
        <f t="shared" si="3"/>
        <v>0</v>
      </c>
      <c r="K14" s="183">
        <v>80044.319261571873</v>
      </c>
      <c r="L14" s="304">
        <v>19785.149893472462</v>
      </c>
      <c r="M14" s="393">
        <v>1560</v>
      </c>
      <c r="N14" s="183">
        <v>90</v>
      </c>
      <c r="O14" s="394">
        <f t="shared" si="4"/>
        <v>5.7692307692307692</v>
      </c>
      <c r="P14" s="176">
        <v>1470</v>
      </c>
      <c r="Q14" s="394">
        <f t="shared" si="5"/>
        <v>94.230769230769226</v>
      </c>
      <c r="R14" s="176">
        <v>0</v>
      </c>
      <c r="S14" s="394">
        <f t="shared" si="6"/>
        <v>0</v>
      </c>
      <c r="T14" s="176">
        <v>0</v>
      </c>
      <c r="U14" s="395">
        <f t="shared" si="7"/>
        <v>0</v>
      </c>
      <c r="V14" s="183">
        <v>6070.0389105058366</v>
      </c>
      <c r="W14" s="304">
        <v>7609.7560975609749</v>
      </c>
    </row>
    <row r="15" spans="1:23" ht="14.25" customHeight="1">
      <c r="A15" s="146" t="s">
        <v>10</v>
      </c>
      <c r="B15" s="347">
        <v>789640</v>
      </c>
      <c r="C15" s="155">
        <v>312353</v>
      </c>
      <c r="D15" s="377">
        <f t="shared" si="0"/>
        <v>39.556380122587512</v>
      </c>
      <c r="E15" s="153">
        <v>380193</v>
      </c>
      <c r="F15" s="377">
        <f t="shared" si="1"/>
        <v>48.147636897826857</v>
      </c>
      <c r="G15" s="153">
        <v>97094</v>
      </c>
      <c r="H15" s="377">
        <f t="shared" si="2"/>
        <v>12.295982979585634</v>
      </c>
      <c r="I15" s="180">
        <v>0</v>
      </c>
      <c r="J15" s="378">
        <f t="shared" si="3"/>
        <v>0</v>
      </c>
      <c r="K15" s="205">
        <v>54096.047132972526</v>
      </c>
      <c r="L15" s="293">
        <v>19286.324890701708</v>
      </c>
      <c r="M15" s="379">
        <v>381884</v>
      </c>
      <c r="N15" s="212">
        <v>46120</v>
      </c>
      <c r="O15" s="396">
        <f t="shared" si="4"/>
        <v>12.07696578018456</v>
      </c>
      <c r="P15" s="309">
        <v>335764</v>
      </c>
      <c r="Q15" s="396">
        <f t="shared" si="5"/>
        <v>87.923034219815449</v>
      </c>
      <c r="R15" s="151">
        <v>0</v>
      </c>
      <c r="S15" s="396">
        <f t="shared" si="6"/>
        <v>0</v>
      </c>
      <c r="T15" s="151">
        <v>0</v>
      </c>
      <c r="U15" s="397">
        <f t="shared" si="7"/>
        <v>0</v>
      </c>
      <c r="V15" s="205">
        <v>19603.901437371664</v>
      </c>
      <c r="W15" s="293">
        <v>13815.353447652124</v>
      </c>
    </row>
    <row r="16" spans="1:23" ht="14.25" customHeight="1">
      <c r="A16" s="158" t="s">
        <v>11</v>
      </c>
      <c r="B16" s="301">
        <v>2029078</v>
      </c>
      <c r="C16" s="168">
        <v>864175</v>
      </c>
      <c r="D16" s="388">
        <f t="shared" si="0"/>
        <v>42.589540668224679</v>
      </c>
      <c r="E16" s="164">
        <v>998352</v>
      </c>
      <c r="F16" s="388">
        <f t="shared" si="1"/>
        <v>49.202248508928683</v>
      </c>
      <c r="G16" s="164">
        <v>166551</v>
      </c>
      <c r="H16" s="388">
        <f t="shared" si="2"/>
        <v>8.2082108228466328</v>
      </c>
      <c r="I16" s="164">
        <v>0</v>
      </c>
      <c r="J16" s="389">
        <f t="shared" si="3"/>
        <v>0</v>
      </c>
      <c r="K16" s="168">
        <v>43910.883161288926</v>
      </c>
      <c r="L16" s="298">
        <v>12552.136688689283</v>
      </c>
      <c r="M16" s="390">
        <v>28050</v>
      </c>
      <c r="N16" s="168">
        <v>28050</v>
      </c>
      <c r="O16" s="388">
        <f t="shared" si="4"/>
        <v>100</v>
      </c>
      <c r="P16" s="164">
        <v>0</v>
      </c>
      <c r="Q16" s="388">
        <f t="shared" si="5"/>
        <v>0</v>
      </c>
      <c r="R16" s="164">
        <v>0</v>
      </c>
      <c r="S16" s="388">
        <f t="shared" si="6"/>
        <v>0</v>
      </c>
      <c r="T16" s="164">
        <v>0</v>
      </c>
      <c r="U16" s="391">
        <f t="shared" si="7"/>
        <v>0</v>
      </c>
      <c r="V16" s="205">
        <v>1959.3461860854989</v>
      </c>
      <c r="W16" s="298">
        <v>959.26951882630556</v>
      </c>
    </row>
    <row r="17" spans="1:23" ht="14.25" customHeight="1">
      <c r="A17" s="158" t="s">
        <v>12</v>
      </c>
      <c r="B17" s="301">
        <v>3538333</v>
      </c>
      <c r="C17" s="168">
        <v>1890480</v>
      </c>
      <c r="D17" s="388">
        <f t="shared" si="0"/>
        <v>53.42854954578894</v>
      </c>
      <c r="E17" s="164">
        <v>1436154</v>
      </c>
      <c r="F17" s="388">
        <f t="shared" si="1"/>
        <v>40.588435288594937</v>
      </c>
      <c r="G17" s="164">
        <v>202517</v>
      </c>
      <c r="H17" s="388">
        <f t="shared" si="2"/>
        <v>5.7235144346221798</v>
      </c>
      <c r="I17" s="164">
        <v>9182</v>
      </c>
      <c r="J17" s="389">
        <f t="shared" si="3"/>
        <v>0.25950073099394544</v>
      </c>
      <c r="K17" s="168">
        <v>52573.183959110291</v>
      </c>
      <c r="L17" s="298">
        <v>15789.433052946295</v>
      </c>
      <c r="M17" s="390">
        <v>204031</v>
      </c>
      <c r="N17" s="168">
        <v>92116</v>
      </c>
      <c r="O17" s="388">
        <f t="shared" si="4"/>
        <v>45.148041229028927</v>
      </c>
      <c r="P17" s="164">
        <v>111915</v>
      </c>
      <c r="Q17" s="388">
        <f t="shared" si="5"/>
        <v>54.851958770971073</v>
      </c>
      <c r="R17" s="164">
        <v>0</v>
      </c>
      <c r="S17" s="388">
        <f t="shared" si="6"/>
        <v>0</v>
      </c>
      <c r="T17" s="164">
        <v>0</v>
      </c>
      <c r="U17" s="391">
        <f t="shared" si="7"/>
        <v>0</v>
      </c>
      <c r="V17" s="205">
        <v>14600.75855159582</v>
      </c>
      <c r="W17" s="298">
        <v>8252.3458987218892</v>
      </c>
    </row>
    <row r="18" spans="1:23" ht="14.25" customHeight="1">
      <c r="A18" s="158" t="s">
        <v>13</v>
      </c>
      <c r="B18" s="301">
        <v>5401984</v>
      </c>
      <c r="C18" s="168">
        <v>1704267</v>
      </c>
      <c r="D18" s="388">
        <f t="shared" si="0"/>
        <v>31.548908697249011</v>
      </c>
      <c r="E18" s="164">
        <v>3663626</v>
      </c>
      <c r="F18" s="388">
        <f t="shared" si="1"/>
        <v>67.820008352486795</v>
      </c>
      <c r="G18" s="164">
        <v>34091</v>
      </c>
      <c r="H18" s="388">
        <f t="shared" si="2"/>
        <v>0.63108295026419925</v>
      </c>
      <c r="I18" s="164">
        <v>0</v>
      </c>
      <c r="J18" s="389">
        <f t="shared" si="3"/>
        <v>0</v>
      </c>
      <c r="K18" s="168">
        <v>81623.160375933032</v>
      </c>
      <c r="L18" s="298">
        <v>22259.700016482609</v>
      </c>
      <c r="M18" s="390">
        <v>48940</v>
      </c>
      <c r="N18" s="168">
        <v>48940</v>
      </c>
      <c r="O18" s="388">
        <f t="shared" si="4"/>
        <v>100</v>
      </c>
      <c r="P18" s="164">
        <v>0</v>
      </c>
      <c r="Q18" s="388">
        <f t="shared" si="5"/>
        <v>0</v>
      </c>
      <c r="R18" s="164">
        <v>0</v>
      </c>
      <c r="S18" s="388">
        <f t="shared" si="6"/>
        <v>0</v>
      </c>
      <c r="T18" s="164">
        <v>0</v>
      </c>
      <c r="U18" s="391">
        <f t="shared" si="7"/>
        <v>0</v>
      </c>
      <c r="V18" s="205">
        <v>14500.740740740741</v>
      </c>
      <c r="W18" s="298">
        <v>4144.9987295672063</v>
      </c>
    </row>
    <row r="19" spans="1:23" ht="14.25" customHeight="1" thickBot="1">
      <c r="A19" s="174" t="s">
        <v>14</v>
      </c>
      <c r="B19" s="307">
        <v>1279333</v>
      </c>
      <c r="C19" s="183">
        <v>589872</v>
      </c>
      <c r="D19" s="388">
        <f t="shared" si="0"/>
        <v>46.10777647414708</v>
      </c>
      <c r="E19" s="176">
        <v>577042</v>
      </c>
      <c r="F19" s="388">
        <f t="shared" si="1"/>
        <v>45.104910136766577</v>
      </c>
      <c r="G19" s="176">
        <v>112419</v>
      </c>
      <c r="H19" s="388">
        <f t="shared" si="2"/>
        <v>8.7873133890863446</v>
      </c>
      <c r="I19" s="176">
        <v>0</v>
      </c>
      <c r="J19" s="389">
        <f t="shared" si="3"/>
        <v>0</v>
      </c>
      <c r="K19" s="183">
        <v>48019.405450041289</v>
      </c>
      <c r="L19" s="304">
        <v>12621.675217048145</v>
      </c>
      <c r="M19" s="393">
        <v>126264</v>
      </c>
      <c r="N19" s="183">
        <v>51483</v>
      </c>
      <c r="O19" s="394">
        <f t="shared" si="4"/>
        <v>40.774092377874929</v>
      </c>
      <c r="P19" s="176">
        <v>71204</v>
      </c>
      <c r="Q19" s="394">
        <f t="shared" si="5"/>
        <v>56.392954444655643</v>
      </c>
      <c r="R19" s="176">
        <v>0</v>
      </c>
      <c r="S19" s="394">
        <f t="shared" si="6"/>
        <v>0</v>
      </c>
      <c r="T19" s="176">
        <v>3577</v>
      </c>
      <c r="U19" s="395">
        <f t="shared" si="7"/>
        <v>2.8329531774694292</v>
      </c>
      <c r="V19" s="183">
        <v>9278.6596119929454</v>
      </c>
      <c r="W19" s="304">
        <v>5449.6957141007379</v>
      </c>
    </row>
    <row r="20" spans="1:23" ht="14.25" customHeight="1">
      <c r="A20" s="146" t="s">
        <v>15</v>
      </c>
      <c r="B20" s="347">
        <v>1506737</v>
      </c>
      <c r="C20" s="155">
        <v>987121</v>
      </c>
      <c r="D20" s="377">
        <f t="shared" si="0"/>
        <v>65.513822252987751</v>
      </c>
      <c r="E20" s="153">
        <v>519616</v>
      </c>
      <c r="F20" s="377">
        <f t="shared" si="1"/>
        <v>34.486177747012256</v>
      </c>
      <c r="G20" s="153">
        <v>0</v>
      </c>
      <c r="H20" s="377">
        <f t="shared" si="2"/>
        <v>0</v>
      </c>
      <c r="I20" s="180">
        <v>0</v>
      </c>
      <c r="J20" s="378">
        <f t="shared" si="3"/>
        <v>0</v>
      </c>
      <c r="K20" s="205">
        <v>41497.617670550004</v>
      </c>
      <c r="L20" s="293">
        <v>10809.738354365902</v>
      </c>
      <c r="M20" s="379">
        <v>72242</v>
      </c>
      <c r="N20" s="212">
        <v>22426</v>
      </c>
      <c r="O20" s="396">
        <f t="shared" si="4"/>
        <v>31.042883641095209</v>
      </c>
      <c r="P20" s="309">
        <v>49816</v>
      </c>
      <c r="Q20" s="396">
        <f t="shared" si="5"/>
        <v>68.957116358904784</v>
      </c>
      <c r="R20" s="151">
        <v>0</v>
      </c>
      <c r="S20" s="396">
        <f t="shared" si="6"/>
        <v>0</v>
      </c>
      <c r="T20" s="151">
        <v>0</v>
      </c>
      <c r="U20" s="397">
        <f t="shared" si="7"/>
        <v>0</v>
      </c>
      <c r="V20" s="205">
        <v>25672.352523098791</v>
      </c>
      <c r="W20" s="293">
        <v>9869.1256830601105</v>
      </c>
    </row>
    <row r="21" spans="1:23" ht="14.25" customHeight="1">
      <c r="A21" s="158" t="s">
        <v>16</v>
      </c>
      <c r="B21" s="301">
        <v>1305878</v>
      </c>
      <c r="C21" s="168">
        <v>774779</v>
      </c>
      <c r="D21" s="388">
        <f t="shared" si="0"/>
        <v>59.330121190494054</v>
      </c>
      <c r="E21" s="164">
        <v>527445</v>
      </c>
      <c r="F21" s="388">
        <f t="shared" si="1"/>
        <v>40.390067065989321</v>
      </c>
      <c r="G21" s="164">
        <v>0</v>
      </c>
      <c r="H21" s="388">
        <f t="shared" si="2"/>
        <v>0</v>
      </c>
      <c r="I21" s="164">
        <v>3654</v>
      </c>
      <c r="J21" s="389">
        <f t="shared" si="3"/>
        <v>0.27981174351662252</v>
      </c>
      <c r="K21" s="168">
        <v>40301.144955713979</v>
      </c>
      <c r="L21" s="298">
        <v>9879.3935634201316</v>
      </c>
      <c r="M21" s="390">
        <v>123812</v>
      </c>
      <c r="N21" s="168">
        <v>72546</v>
      </c>
      <c r="O21" s="388">
        <f t="shared" si="4"/>
        <v>58.593674280360538</v>
      </c>
      <c r="P21" s="164">
        <v>50420</v>
      </c>
      <c r="Q21" s="388">
        <f t="shared" si="5"/>
        <v>40.723031693212292</v>
      </c>
      <c r="R21" s="164">
        <v>0</v>
      </c>
      <c r="S21" s="388">
        <f t="shared" si="6"/>
        <v>0</v>
      </c>
      <c r="T21" s="164">
        <v>846</v>
      </c>
      <c r="U21" s="391">
        <f t="shared" si="7"/>
        <v>0.68329402642716375</v>
      </c>
      <c r="V21" s="205">
        <v>38885.678391959802</v>
      </c>
      <c r="W21" s="298">
        <v>19531.787348162172</v>
      </c>
    </row>
    <row r="22" spans="1:23" ht="14.25" customHeight="1">
      <c r="A22" s="158" t="s">
        <v>17</v>
      </c>
      <c r="B22" s="301">
        <v>607412</v>
      </c>
      <c r="C22" s="168">
        <v>250893</v>
      </c>
      <c r="D22" s="388">
        <f t="shared" si="0"/>
        <v>41.305242570117152</v>
      </c>
      <c r="E22" s="164">
        <v>229998</v>
      </c>
      <c r="F22" s="388">
        <f t="shared" si="1"/>
        <v>37.865238092102231</v>
      </c>
      <c r="G22" s="164">
        <v>109111</v>
      </c>
      <c r="H22" s="388">
        <f t="shared" si="2"/>
        <v>17.963260521688738</v>
      </c>
      <c r="I22" s="164">
        <v>17410</v>
      </c>
      <c r="J22" s="389">
        <f t="shared" si="3"/>
        <v>2.8662588160918783</v>
      </c>
      <c r="K22" s="168">
        <v>48996.692748245543</v>
      </c>
      <c r="L22" s="298">
        <v>15113.510823587956</v>
      </c>
      <c r="M22" s="390">
        <v>61676</v>
      </c>
      <c r="N22" s="168">
        <v>22301</v>
      </c>
      <c r="O22" s="388">
        <f t="shared" si="4"/>
        <v>36.15831117452494</v>
      </c>
      <c r="P22" s="164">
        <v>39375</v>
      </c>
      <c r="Q22" s="388">
        <f t="shared" si="5"/>
        <v>63.84168882547506</v>
      </c>
      <c r="R22" s="164">
        <v>0</v>
      </c>
      <c r="S22" s="388">
        <f t="shared" si="6"/>
        <v>0</v>
      </c>
      <c r="T22" s="164">
        <v>0</v>
      </c>
      <c r="U22" s="391">
        <f t="shared" si="7"/>
        <v>0</v>
      </c>
      <c r="V22" s="205">
        <v>5357.0746113089554</v>
      </c>
      <c r="W22" s="298">
        <v>6155.289421157685</v>
      </c>
    </row>
    <row r="23" spans="1:23" ht="14.25" customHeight="1" thickBot="1">
      <c r="A23" s="190" t="s">
        <v>18</v>
      </c>
      <c r="B23" s="301">
        <v>749203</v>
      </c>
      <c r="C23" s="168">
        <v>496262</v>
      </c>
      <c r="D23" s="388">
        <f t="shared" si="0"/>
        <v>66.238656278738873</v>
      </c>
      <c r="E23" s="164">
        <v>240059</v>
      </c>
      <c r="F23" s="388">
        <f t="shared" si="1"/>
        <v>32.041916543313356</v>
      </c>
      <c r="G23" s="164">
        <v>12882</v>
      </c>
      <c r="H23" s="388">
        <f t="shared" si="2"/>
        <v>1.7194271779477657</v>
      </c>
      <c r="I23" s="176">
        <v>0</v>
      </c>
      <c r="J23" s="389">
        <f t="shared" si="3"/>
        <v>0</v>
      </c>
      <c r="K23" s="183">
        <v>33124.19312052348</v>
      </c>
      <c r="L23" s="304">
        <v>8990.4719618878462</v>
      </c>
      <c r="M23" s="390">
        <v>74493</v>
      </c>
      <c r="N23" s="168">
        <v>32818</v>
      </c>
      <c r="O23" s="388">
        <f t="shared" si="4"/>
        <v>44.055146121112045</v>
      </c>
      <c r="P23" s="164">
        <v>41675</v>
      </c>
      <c r="Q23" s="388">
        <f t="shared" si="5"/>
        <v>55.944853878887947</v>
      </c>
      <c r="R23" s="164">
        <v>0</v>
      </c>
      <c r="S23" s="388">
        <f t="shared" si="6"/>
        <v>0</v>
      </c>
      <c r="T23" s="164">
        <v>0</v>
      </c>
      <c r="U23" s="391">
        <f t="shared" si="7"/>
        <v>0</v>
      </c>
      <c r="V23" s="183">
        <v>16517.294900221728</v>
      </c>
      <c r="W23" s="304">
        <v>19338.785046728972</v>
      </c>
    </row>
    <row r="24" spans="1:23" ht="14.25" customHeight="1" thickBot="1">
      <c r="A24" s="333" t="s">
        <v>242</v>
      </c>
      <c r="B24" s="347">
        <f>SUM(B5:B23)</f>
        <v>101393702</v>
      </c>
      <c r="C24" s="155">
        <f>SUM(C5:C23)</f>
        <v>50697636</v>
      </c>
      <c r="D24" s="377">
        <f t="shared" si="0"/>
        <v>50.000774209822218</v>
      </c>
      <c r="E24" s="153">
        <f>SUM(E5:E23)</f>
        <v>47047444</v>
      </c>
      <c r="F24" s="377">
        <f t="shared" si="1"/>
        <v>46.400755739247003</v>
      </c>
      <c r="G24" s="153">
        <f>SUM(G5:G23)</f>
        <v>3610547</v>
      </c>
      <c r="H24" s="377">
        <f t="shared" si="2"/>
        <v>3.5609184089165615</v>
      </c>
      <c r="I24" s="335">
        <f t="shared" ref="I24:T24" si="8">SUM(I5:I23)</f>
        <v>38075</v>
      </c>
      <c r="J24" s="378">
        <f t="shared" si="3"/>
        <v>3.7551642014215042E-2</v>
      </c>
      <c r="K24" s="183">
        <v>42706.272525904395</v>
      </c>
      <c r="L24" s="304">
        <v>11329.317917054857</v>
      </c>
      <c r="M24" s="379">
        <f t="shared" si="8"/>
        <v>4813402</v>
      </c>
      <c r="N24" s="212">
        <f t="shared" si="8"/>
        <v>2695006</v>
      </c>
      <c r="O24" s="396">
        <f t="shared" si="4"/>
        <v>55.989630618842966</v>
      </c>
      <c r="P24" s="309">
        <f t="shared" si="8"/>
        <v>2024604</v>
      </c>
      <c r="Q24" s="396">
        <f t="shared" si="5"/>
        <v>42.06180992154821</v>
      </c>
      <c r="R24" s="151">
        <f t="shared" si="8"/>
        <v>86024</v>
      </c>
      <c r="S24" s="396">
        <f t="shared" si="6"/>
        <v>1.7871767203321061</v>
      </c>
      <c r="T24" s="151">
        <f t="shared" si="8"/>
        <v>7768</v>
      </c>
      <c r="U24" s="397">
        <f t="shared" si="7"/>
        <v>0.16138273927671115</v>
      </c>
      <c r="V24" s="183">
        <v>18917.259132621981</v>
      </c>
      <c r="W24" s="304">
        <v>16617.936758374733</v>
      </c>
    </row>
    <row r="25" spans="1:23" ht="14.25" customHeight="1">
      <c r="A25" s="146" t="s">
        <v>19</v>
      </c>
      <c r="B25" s="347">
        <v>727981</v>
      </c>
      <c r="C25" s="155">
        <v>359980</v>
      </c>
      <c r="D25" s="377">
        <f t="shared" si="0"/>
        <v>49.4490927647837</v>
      </c>
      <c r="E25" s="153">
        <v>286876</v>
      </c>
      <c r="F25" s="377">
        <f t="shared" si="1"/>
        <v>39.407072437330093</v>
      </c>
      <c r="G25" s="153">
        <v>0</v>
      </c>
      <c r="H25" s="377">
        <f t="shared" si="2"/>
        <v>0</v>
      </c>
      <c r="I25" s="180">
        <v>81125</v>
      </c>
      <c r="J25" s="378">
        <f t="shared" si="3"/>
        <v>11.143834797886209</v>
      </c>
      <c r="K25" s="205">
        <v>81003.78324246133</v>
      </c>
      <c r="L25" s="293">
        <v>23161.242085838821</v>
      </c>
      <c r="M25" s="379">
        <v>51031</v>
      </c>
      <c r="N25" s="212">
        <v>0</v>
      </c>
      <c r="O25" s="396">
        <f t="shared" si="4"/>
        <v>0</v>
      </c>
      <c r="P25" s="309">
        <v>0</v>
      </c>
      <c r="Q25" s="396">
        <f t="shared" si="5"/>
        <v>0</v>
      </c>
      <c r="R25" s="151">
        <v>41879</v>
      </c>
      <c r="S25" s="396">
        <f t="shared" si="6"/>
        <v>82.065803139268283</v>
      </c>
      <c r="T25" s="151">
        <v>9152</v>
      </c>
      <c r="U25" s="397">
        <f t="shared" si="7"/>
        <v>17.934196860731713</v>
      </c>
      <c r="V25" s="151">
        <v>6120.2926361237705</v>
      </c>
      <c r="W25" s="293">
        <v>7245.6339627999432</v>
      </c>
    </row>
    <row r="26" spans="1:23" ht="14.25" customHeight="1">
      <c r="A26" s="158" t="s">
        <v>20</v>
      </c>
      <c r="B26" s="301">
        <v>555341</v>
      </c>
      <c r="C26" s="168">
        <v>207222</v>
      </c>
      <c r="D26" s="388">
        <f t="shared" si="0"/>
        <v>37.314370810006828</v>
      </c>
      <c r="E26" s="164">
        <v>266589</v>
      </c>
      <c r="F26" s="388">
        <f t="shared" si="1"/>
        <v>48.004559360825148</v>
      </c>
      <c r="G26" s="164">
        <v>80771</v>
      </c>
      <c r="H26" s="388">
        <f t="shared" si="2"/>
        <v>14.544397046139219</v>
      </c>
      <c r="I26" s="164">
        <v>759</v>
      </c>
      <c r="J26" s="389">
        <f t="shared" si="3"/>
        <v>0.13667278302880573</v>
      </c>
      <c r="K26" s="168">
        <v>42853.692414538156</v>
      </c>
      <c r="L26" s="298">
        <v>11419.485513355678</v>
      </c>
      <c r="M26" s="390">
        <v>77278</v>
      </c>
      <c r="N26" s="168">
        <v>30211</v>
      </c>
      <c r="O26" s="388">
        <f t="shared" si="4"/>
        <v>39.093920650120346</v>
      </c>
      <c r="P26" s="164">
        <v>45029</v>
      </c>
      <c r="Q26" s="388">
        <f t="shared" si="5"/>
        <v>58.26884753746215</v>
      </c>
      <c r="R26" s="164">
        <v>1885</v>
      </c>
      <c r="S26" s="388">
        <f t="shared" si="6"/>
        <v>2.439245322083905</v>
      </c>
      <c r="T26" s="164">
        <v>153</v>
      </c>
      <c r="U26" s="391">
        <f t="shared" si="7"/>
        <v>0.19798649033360075</v>
      </c>
      <c r="V26" s="164">
        <v>32038.971807628521</v>
      </c>
      <c r="W26" s="298">
        <v>20762.493283181087</v>
      </c>
    </row>
    <row r="27" spans="1:23" ht="14.25" customHeight="1">
      <c r="A27" s="158" t="s">
        <v>21</v>
      </c>
      <c r="B27" s="301">
        <v>488128</v>
      </c>
      <c r="C27" s="168">
        <v>214844</v>
      </c>
      <c r="D27" s="388">
        <f t="shared" si="0"/>
        <v>44.013865215681129</v>
      </c>
      <c r="E27" s="164">
        <v>265407</v>
      </c>
      <c r="F27" s="388">
        <f t="shared" si="1"/>
        <v>54.372418709846592</v>
      </c>
      <c r="G27" s="164">
        <v>7877</v>
      </c>
      <c r="H27" s="388">
        <f t="shared" si="2"/>
        <v>1.6137160744722694</v>
      </c>
      <c r="I27" s="164">
        <v>0</v>
      </c>
      <c r="J27" s="389">
        <f t="shared" si="3"/>
        <v>0</v>
      </c>
      <c r="K27" s="168">
        <v>48827.448234470343</v>
      </c>
      <c r="L27" s="298">
        <v>15568.781296845596</v>
      </c>
      <c r="M27" s="390">
        <v>181483</v>
      </c>
      <c r="N27" s="168">
        <v>53101</v>
      </c>
      <c r="O27" s="388">
        <f t="shared" si="4"/>
        <v>29.259489869574562</v>
      </c>
      <c r="P27" s="164">
        <v>128382</v>
      </c>
      <c r="Q27" s="388">
        <f t="shared" si="5"/>
        <v>70.740510130425434</v>
      </c>
      <c r="R27" s="164">
        <v>0</v>
      </c>
      <c r="S27" s="388">
        <f t="shared" si="6"/>
        <v>0</v>
      </c>
      <c r="T27" s="164">
        <v>0</v>
      </c>
      <c r="U27" s="391">
        <f t="shared" si="7"/>
        <v>0</v>
      </c>
      <c r="V27" s="164">
        <v>28392.20901126408</v>
      </c>
      <c r="W27" s="298">
        <v>18812.376904737223</v>
      </c>
    </row>
    <row r="28" spans="1:23" ht="14.25" customHeight="1" thickBot="1">
      <c r="A28" s="174" t="s">
        <v>22</v>
      </c>
      <c r="B28" s="301">
        <v>473114</v>
      </c>
      <c r="C28" s="168">
        <v>244936</v>
      </c>
      <c r="D28" s="388">
        <f t="shared" si="0"/>
        <v>51.771031928879715</v>
      </c>
      <c r="E28" s="164">
        <v>114287</v>
      </c>
      <c r="F28" s="388">
        <f t="shared" si="1"/>
        <v>24.156334414115836</v>
      </c>
      <c r="G28" s="164">
        <v>4010</v>
      </c>
      <c r="H28" s="388">
        <f t="shared" si="2"/>
        <v>0.84757584852699352</v>
      </c>
      <c r="I28" s="176">
        <v>109881</v>
      </c>
      <c r="J28" s="389">
        <f t="shared" si="3"/>
        <v>23.225057808477452</v>
      </c>
      <c r="K28" s="183">
        <v>60477.310494695128</v>
      </c>
      <c r="L28" s="304">
        <v>17445.206489675518</v>
      </c>
      <c r="M28" s="390">
        <v>57133</v>
      </c>
      <c r="N28" s="168">
        <v>16945</v>
      </c>
      <c r="O28" s="388">
        <f t="shared" si="4"/>
        <v>29.658866154411633</v>
      </c>
      <c r="P28" s="164">
        <v>35932</v>
      </c>
      <c r="Q28" s="388">
        <f t="shared" si="5"/>
        <v>62.89184884392558</v>
      </c>
      <c r="R28" s="164">
        <v>4256</v>
      </c>
      <c r="S28" s="388">
        <f t="shared" si="6"/>
        <v>7.449285001662787</v>
      </c>
      <c r="T28" s="164">
        <v>0</v>
      </c>
      <c r="U28" s="391">
        <f t="shared" si="7"/>
        <v>0</v>
      </c>
      <c r="V28" s="164">
        <v>11719.589743589744</v>
      </c>
      <c r="W28" s="304">
        <v>9816.6666666666661</v>
      </c>
    </row>
    <row r="29" spans="1:23" ht="14.25" customHeight="1">
      <c r="A29" s="146" t="s">
        <v>23</v>
      </c>
      <c r="B29" s="347">
        <v>133840</v>
      </c>
      <c r="C29" s="155">
        <v>59279</v>
      </c>
      <c r="D29" s="377">
        <f t="shared" si="0"/>
        <v>44.290944411237298</v>
      </c>
      <c r="E29" s="153">
        <v>71839</v>
      </c>
      <c r="F29" s="377">
        <f t="shared" si="1"/>
        <v>53.675283921099826</v>
      </c>
      <c r="G29" s="153">
        <v>1843</v>
      </c>
      <c r="H29" s="377">
        <f t="shared" si="2"/>
        <v>1.3770173341303049</v>
      </c>
      <c r="I29" s="180">
        <v>879</v>
      </c>
      <c r="J29" s="378">
        <f t="shared" si="3"/>
        <v>0.65675433353257628</v>
      </c>
      <c r="K29" s="205">
        <v>44792.503346720216</v>
      </c>
      <c r="L29" s="293">
        <v>14710.925478127061</v>
      </c>
      <c r="M29" s="379">
        <v>10048</v>
      </c>
      <c r="N29" s="212">
        <v>242</v>
      </c>
      <c r="O29" s="396">
        <f t="shared" si="4"/>
        <v>2.4084394904458599</v>
      </c>
      <c r="P29" s="309">
        <v>7618</v>
      </c>
      <c r="Q29" s="396">
        <f t="shared" si="5"/>
        <v>75.816082802547768</v>
      </c>
      <c r="R29" s="151">
        <v>113</v>
      </c>
      <c r="S29" s="396">
        <f t="shared" si="6"/>
        <v>1.1246019108280254</v>
      </c>
      <c r="T29" s="151">
        <v>2075</v>
      </c>
      <c r="U29" s="397">
        <f t="shared" si="7"/>
        <v>20.650875796178344</v>
      </c>
      <c r="V29" s="151">
        <v>3797.4300831443688</v>
      </c>
      <c r="W29" s="293">
        <v>2708.3557951482476</v>
      </c>
    </row>
    <row r="30" spans="1:23" ht="14.25" customHeight="1">
      <c r="A30" s="158" t="s">
        <v>24</v>
      </c>
      <c r="B30" s="301">
        <v>215504</v>
      </c>
      <c r="C30" s="168">
        <v>105197</v>
      </c>
      <c r="D30" s="388">
        <f t="shared" si="0"/>
        <v>48.814407157175737</v>
      </c>
      <c r="E30" s="164">
        <v>107549</v>
      </c>
      <c r="F30" s="388">
        <f t="shared" si="1"/>
        <v>49.905802212487934</v>
      </c>
      <c r="G30" s="164">
        <v>2758</v>
      </c>
      <c r="H30" s="388">
        <f t="shared" si="2"/>
        <v>1.2797906303363278</v>
      </c>
      <c r="I30" s="164">
        <v>0</v>
      </c>
      <c r="J30" s="389">
        <f t="shared" si="3"/>
        <v>0</v>
      </c>
      <c r="K30" s="168">
        <v>41546.94428378639</v>
      </c>
      <c r="L30" s="298">
        <v>12515.477089261862</v>
      </c>
      <c r="M30" s="390">
        <v>7727</v>
      </c>
      <c r="N30" s="168">
        <v>241</v>
      </c>
      <c r="O30" s="388">
        <f t="shared" si="4"/>
        <v>3.118933609421509</v>
      </c>
      <c r="P30" s="164">
        <v>5797</v>
      </c>
      <c r="Q30" s="388">
        <f t="shared" si="5"/>
        <v>75.022647858159701</v>
      </c>
      <c r="R30" s="164">
        <v>85</v>
      </c>
      <c r="S30" s="388">
        <f t="shared" si="6"/>
        <v>1.1000388248997024</v>
      </c>
      <c r="T30" s="164">
        <v>1604</v>
      </c>
      <c r="U30" s="391">
        <f t="shared" si="7"/>
        <v>20.75837970751909</v>
      </c>
      <c r="V30" s="164">
        <v>5749.2559523809523</v>
      </c>
      <c r="W30" s="298">
        <v>4220.0983069361009</v>
      </c>
    </row>
    <row r="31" spans="1:23" ht="14.25" customHeight="1">
      <c r="A31" s="158" t="s">
        <v>25</v>
      </c>
      <c r="B31" s="301">
        <v>134985</v>
      </c>
      <c r="C31" s="168">
        <v>47946</v>
      </c>
      <c r="D31" s="388">
        <f t="shared" si="0"/>
        <v>35.519502166907436</v>
      </c>
      <c r="E31" s="164">
        <v>0</v>
      </c>
      <c r="F31" s="388">
        <f t="shared" si="1"/>
        <v>0</v>
      </c>
      <c r="G31" s="164">
        <v>0</v>
      </c>
      <c r="H31" s="388">
        <f t="shared" si="2"/>
        <v>0</v>
      </c>
      <c r="I31" s="164">
        <v>87039</v>
      </c>
      <c r="J31" s="389">
        <f t="shared" si="3"/>
        <v>64.480497833092571</v>
      </c>
      <c r="K31" s="168">
        <v>42865.989202921563</v>
      </c>
      <c r="L31" s="298">
        <v>12883.936241290447</v>
      </c>
      <c r="M31" s="390">
        <v>10950</v>
      </c>
      <c r="N31" s="168">
        <v>4129</v>
      </c>
      <c r="O31" s="388">
        <f t="shared" si="4"/>
        <v>37.707762557077622</v>
      </c>
      <c r="P31" s="164">
        <v>0</v>
      </c>
      <c r="Q31" s="388">
        <f t="shared" si="5"/>
        <v>0</v>
      </c>
      <c r="R31" s="164">
        <v>0</v>
      </c>
      <c r="S31" s="388">
        <f t="shared" si="6"/>
        <v>0</v>
      </c>
      <c r="T31" s="164">
        <v>6821</v>
      </c>
      <c r="U31" s="391">
        <f t="shared" si="7"/>
        <v>62.292237442922371</v>
      </c>
      <c r="V31" s="164">
        <v>7911.8497109826585</v>
      </c>
      <c r="W31" s="298">
        <v>6987.8749202297386</v>
      </c>
    </row>
    <row r="32" spans="1:23" ht="14.25" customHeight="1">
      <c r="A32" s="158" t="s">
        <v>26</v>
      </c>
      <c r="B32" s="301">
        <v>158951</v>
      </c>
      <c r="C32" s="168">
        <v>73725</v>
      </c>
      <c r="D32" s="388">
        <f t="shared" si="0"/>
        <v>46.382218419512931</v>
      </c>
      <c r="E32" s="164">
        <v>68278</v>
      </c>
      <c r="F32" s="388">
        <f t="shared" si="1"/>
        <v>42.95537618511365</v>
      </c>
      <c r="G32" s="164">
        <v>16948</v>
      </c>
      <c r="H32" s="388">
        <f t="shared" si="2"/>
        <v>10.662405395373417</v>
      </c>
      <c r="I32" s="164">
        <v>0</v>
      </c>
      <c r="J32" s="389">
        <f t="shared" si="3"/>
        <v>0</v>
      </c>
      <c r="K32" s="168">
        <v>47604.372566636717</v>
      </c>
      <c r="L32" s="298">
        <v>16951.157086488216</v>
      </c>
      <c r="M32" s="390">
        <v>18881</v>
      </c>
      <c r="N32" s="168">
        <v>6859</v>
      </c>
      <c r="O32" s="388">
        <f t="shared" si="4"/>
        <v>36.327525025157563</v>
      </c>
      <c r="P32" s="164">
        <v>11715</v>
      </c>
      <c r="Q32" s="388">
        <f t="shared" si="5"/>
        <v>62.046501774270432</v>
      </c>
      <c r="R32" s="164">
        <v>137</v>
      </c>
      <c r="S32" s="388">
        <f t="shared" si="6"/>
        <v>0.7255971611673111</v>
      </c>
      <c r="T32" s="164">
        <v>170</v>
      </c>
      <c r="U32" s="391">
        <f t="shared" si="7"/>
        <v>0.90037603940469246</v>
      </c>
      <c r="V32" s="164">
        <v>6011.1429481056985</v>
      </c>
      <c r="W32" s="298">
        <v>8543.4389140271487</v>
      </c>
    </row>
    <row r="33" spans="1:23" ht="14.25" customHeight="1" thickBot="1">
      <c r="A33" s="174" t="s">
        <v>27</v>
      </c>
      <c r="B33" s="307">
        <v>216666</v>
      </c>
      <c r="C33" s="183">
        <v>83194</v>
      </c>
      <c r="D33" s="388">
        <f t="shared" si="0"/>
        <v>38.397348914919739</v>
      </c>
      <c r="E33" s="176">
        <v>94650</v>
      </c>
      <c r="F33" s="388">
        <f t="shared" si="1"/>
        <v>43.684749799230147</v>
      </c>
      <c r="G33" s="176">
        <v>24533</v>
      </c>
      <c r="H33" s="388">
        <f t="shared" si="2"/>
        <v>11.322957916793589</v>
      </c>
      <c r="I33" s="176">
        <v>14289</v>
      </c>
      <c r="J33" s="389">
        <f t="shared" si="3"/>
        <v>6.5949433690565202</v>
      </c>
      <c r="K33" s="183">
        <v>40265.006504367215</v>
      </c>
      <c r="L33" s="304">
        <v>11600.685334903892</v>
      </c>
      <c r="M33" s="393">
        <v>19081</v>
      </c>
      <c r="N33" s="183">
        <v>4849</v>
      </c>
      <c r="O33" s="394">
        <f t="shared" si="4"/>
        <v>25.412714218332372</v>
      </c>
      <c r="P33" s="176">
        <v>11848</v>
      </c>
      <c r="Q33" s="394">
        <f t="shared" si="5"/>
        <v>62.093181699072375</v>
      </c>
      <c r="R33" s="176">
        <v>175</v>
      </c>
      <c r="S33" s="394">
        <f t="shared" si="6"/>
        <v>0.91714270740527237</v>
      </c>
      <c r="T33" s="176">
        <v>2209</v>
      </c>
      <c r="U33" s="395">
        <f t="shared" si="7"/>
        <v>11.576961375189979</v>
      </c>
      <c r="V33" s="176">
        <v>8343.2444250109311</v>
      </c>
      <c r="W33" s="304">
        <v>3749.4596187856159</v>
      </c>
    </row>
    <row r="34" spans="1:23" ht="14.25" customHeight="1">
      <c r="A34" s="146" t="s">
        <v>28</v>
      </c>
      <c r="B34" s="347">
        <v>569770</v>
      </c>
      <c r="C34" s="155">
        <v>236158</v>
      </c>
      <c r="D34" s="377">
        <f t="shared" si="0"/>
        <v>41.447952682661423</v>
      </c>
      <c r="E34" s="153">
        <v>296811</v>
      </c>
      <c r="F34" s="377">
        <f t="shared" si="1"/>
        <v>52.09312529617214</v>
      </c>
      <c r="G34" s="153">
        <v>36801</v>
      </c>
      <c r="H34" s="377">
        <f t="shared" si="2"/>
        <v>6.4589220211664351</v>
      </c>
      <c r="I34" s="180">
        <v>0</v>
      </c>
      <c r="J34" s="378">
        <f t="shared" si="3"/>
        <v>0</v>
      </c>
      <c r="K34" s="205">
        <v>42952.883528081416</v>
      </c>
      <c r="L34" s="293">
        <v>51901.074877026782</v>
      </c>
      <c r="M34" s="379">
        <v>62545</v>
      </c>
      <c r="N34" s="212">
        <v>19770</v>
      </c>
      <c r="O34" s="396">
        <f t="shared" si="4"/>
        <v>31.609241346230714</v>
      </c>
      <c r="P34" s="309">
        <v>42775</v>
      </c>
      <c r="Q34" s="396">
        <f t="shared" si="5"/>
        <v>68.390758653769296</v>
      </c>
      <c r="R34" s="151">
        <v>0</v>
      </c>
      <c r="S34" s="396">
        <f t="shared" si="6"/>
        <v>0</v>
      </c>
      <c r="T34" s="151">
        <v>0</v>
      </c>
      <c r="U34" s="397">
        <f t="shared" si="7"/>
        <v>0</v>
      </c>
      <c r="V34" s="151">
        <v>7501.1993283761094</v>
      </c>
      <c r="W34" s="293">
        <v>10731.811942347289</v>
      </c>
    </row>
    <row r="35" spans="1:23" ht="14.25" customHeight="1">
      <c r="A35" s="158" t="s">
        <v>29</v>
      </c>
      <c r="B35" s="301">
        <v>67128</v>
      </c>
      <c r="C35" s="168">
        <v>0</v>
      </c>
      <c r="D35" s="388">
        <f t="shared" si="0"/>
        <v>0</v>
      </c>
      <c r="E35" s="164">
        <v>41111</v>
      </c>
      <c r="F35" s="388">
        <f t="shared" si="1"/>
        <v>61.242700512453816</v>
      </c>
      <c r="G35" s="164">
        <v>16919</v>
      </c>
      <c r="H35" s="388">
        <f t="shared" si="2"/>
        <v>25.204087713025864</v>
      </c>
      <c r="I35" s="164">
        <v>9098</v>
      </c>
      <c r="J35" s="389">
        <f t="shared" si="3"/>
        <v>13.553211774520319</v>
      </c>
      <c r="K35" s="168">
        <v>23770.538243626062</v>
      </c>
      <c r="L35" s="298">
        <v>10309.937029642144</v>
      </c>
      <c r="M35" s="390">
        <v>15791</v>
      </c>
      <c r="N35" s="168">
        <v>15791</v>
      </c>
      <c r="O35" s="388">
        <f t="shared" si="4"/>
        <v>100</v>
      </c>
      <c r="P35" s="164">
        <v>0</v>
      </c>
      <c r="Q35" s="388">
        <f t="shared" si="5"/>
        <v>0</v>
      </c>
      <c r="R35" s="164">
        <v>0</v>
      </c>
      <c r="S35" s="388">
        <f t="shared" si="6"/>
        <v>0</v>
      </c>
      <c r="T35" s="164">
        <v>0</v>
      </c>
      <c r="U35" s="391">
        <f t="shared" si="7"/>
        <v>0</v>
      </c>
      <c r="V35" s="164">
        <v>4120.8246346555325</v>
      </c>
      <c r="W35" s="298">
        <v>2690.5776111773725</v>
      </c>
    </row>
    <row r="36" spans="1:23" ht="14.25" customHeight="1">
      <c r="A36" s="158" t="s">
        <v>30</v>
      </c>
      <c r="B36" s="301">
        <v>530825</v>
      </c>
      <c r="C36" s="168">
        <v>183524</v>
      </c>
      <c r="D36" s="388">
        <f t="shared" si="0"/>
        <v>34.573352799886969</v>
      </c>
      <c r="E36" s="164">
        <v>220460</v>
      </c>
      <c r="F36" s="388">
        <f t="shared" si="1"/>
        <v>41.531578203739464</v>
      </c>
      <c r="G36" s="164">
        <v>81779</v>
      </c>
      <c r="H36" s="388">
        <f t="shared" si="2"/>
        <v>15.406018932793295</v>
      </c>
      <c r="I36" s="164">
        <v>45062</v>
      </c>
      <c r="J36" s="389">
        <f t="shared" si="3"/>
        <v>8.4890500635802759</v>
      </c>
      <c r="K36" s="168">
        <v>42005.618422093852</v>
      </c>
      <c r="L36" s="298">
        <v>23225.771166046816</v>
      </c>
      <c r="M36" s="390">
        <v>53322</v>
      </c>
      <c r="N36" s="168">
        <v>29382</v>
      </c>
      <c r="O36" s="388">
        <f t="shared" si="4"/>
        <v>55.102959378868007</v>
      </c>
      <c r="P36" s="164">
        <v>0</v>
      </c>
      <c r="Q36" s="388">
        <f t="shared" si="5"/>
        <v>0</v>
      </c>
      <c r="R36" s="164">
        <v>23940</v>
      </c>
      <c r="S36" s="388">
        <f t="shared" si="6"/>
        <v>44.897040621131993</v>
      </c>
      <c r="T36" s="164">
        <v>0</v>
      </c>
      <c r="U36" s="391">
        <f t="shared" si="7"/>
        <v>0</v>
      </c>
      <c r="V36" s="164">
        <v>13574.847250509165</v>
      </c>
      <c r="W36" s="298">
        <v>19050.37513397642</v>
      </c>
    </row>
    <row r="37" spans="1:23" ht="14.25" customHeight="1">
      <c r="A37" s="158" t="s">
        <v>31</v>
      </c>
      <c r="B37" s="301">
        <v>647771</v>
      </c>
      <c r="C37" s="168">
        <v>237449</v>
      </c>
      <c r="D37" s="388">
        <f t="shared" si="0"/>
        <v>36.656318359420226</v>
      </c>
      <c r="E37" s="164">
        <v>358812</v>
      </c>
      <c r="F37" s="388">
        <f t="shared" si="1"/>
        <v>55.391797409887133</v>
      </c>
      <c r="G37" s="164">
        <v>42131</v>
      </c>
      <c r="H37" s="388">
        <f t="shared" si="2"/>
        <v>6.503996010935964</v>
      </c>
      <c r="I37" s="164">
        <v>9379</v>
      </c>
      <c r="J37" s="389">
        <f t="shared" si="3"/>
        <v>1.4478882197566731</v>
      </c>
      <c r="K37" s="168">
        <v>54608.919237902548</v>
      </c>
      <c r="L37" s="298">
        <v>16435.882472343448</v>
      </c>
      <c r="M37" s="390">
        <v>82857</v>
      </c>
      <c r="N37" s="168">
        <v>31829</v>
      </c>
      <c r="O37" s="388">
        <f t="shared" si="4"/>
        <v>38.414376576511337</v>
      </c>
      <c r="P37" s="164">
        <v>44466</v>
      </c>
      <c r="Q37" s="388">
        <f t="shared" si="5"/>
        <v>53.665954596473441</v>
      </c>
      <c r="R37" s="164">
        <v>2100</v>
      </c>
      <c r="S37" s="388">
        <f t="shared" si="6"/>
        <v>2.5344871284260835</v>
      </c>
      <c r="T37" s="164">
        <v>4462</v>
      </c>
      <c r="U37" s="391">
        <f t="shared" si="7"/>
        <v>5.3851816985891361</v>
      </c>
      <c r="V37" s="205">
        <v>19418.092336536207</v>
      </c>
      <c r="W37" s="298">
        <v>19527.928352580719</v>
      </c>
    </row>
    <row r="38" spans="1:23" ht="14.25" customHeight="1" thickBot="1">
      <c r="A38" s="174" t="s">
        <v>32</v>
      </c>
      <c r="B38" s="307">
        <v>61050</v>
      </c>
      <c r="C38" s="183">
        <v>34421</v>
      </c>
      <c r="D38" s="388">
        <f t="shared" si="0"/>
        <v>56.381654381654378</v>
      </c>
      <c r="E38" s="176">
        <v>22660</v>
      </c>
      <c r="F38" s="388">
        <f t="shared" si="1"/>
        <v>37.117117117117118</v>
      </c>
      <c r="G38" s="176">
        <v>3023</v>
      </c>
      <c r="H38" s="388">
        <f t="shared" si="2"/>
        <v>4.9516789516789519</v>
      </c>
      <c r="I38" s="164">
        <v>946</v>
      </c>
      <c r="J38" s="389">
        <f t="shared" si="3"/>
        <v>1.5495495495495495</v>
      </c>
      <c r="K38" s="183">
        <v>64603.174603174601</v>
      </c>
      <c r="L38" s="293">
        <v>20479.704797047969</v>
      </c>
      <c r="M38" s="393">
        <v>6401</v>
      </c>
      <c r="N38" s="183">
        <v>5043</v>
      </c>
      <c r="O38" s="394">
        <f t="shared" si="4"/>
        <v>78.784564911732545</v>
      </c>
      <c r="P38" s="176">
        <v>1358</v>
      </c>
      <c r="Q38" s="394">
        <f t="shared" si="5"/>
        <v>21.215435088267458</v>
      </c>
      <c r="R38" s="176">
        <v>0</v>
      </c>
      <c r="S38" s="394">
        <f t="shared" si="6"/>
        <v>0</v>
      </c>
      <c r="T38" s="176">
        <v>0</v>
      </c>
      <c r="U38" s="395">
        <f t="shared" si="7"/>
        <v>0</v>
      </c>
      <c r="V38" s="183">
        <v>31532.0197044335</v>
      </c>
      <c r="W38" s="304">
        <v>31532.0197044335</v>
      </c>
    </row>
    <row r="39" spans="1:23" ht="14.25" customHeight="1" thickBot="1">
      <c r="A39" s="364" t="s">
        <v>243</v>
      </c>
      <c r="B39" s="353">
        <f t="shared" ref="B39:G39" si="9">SUM(B25:B38)</f>
        <v>4981054</v>
      </c>
      <c r="C39" s="352">
        <f t="shared" si="9"/>
        <v>2087875</v>
      </c>
      <c r="D39" s="396">
        <f t="shared" si="0"/>
        <v>41.916329355192694</v>
      </c>
      <c r="E39" s="151">
        <f t="shared" si="9"/>
        <v>2215329</v>
      </c>
      <c r="F39" s="396">
        <f t="shared" si="1"/>
        <v>44.475105068124137</v>
      </c>
      <c r="G39" s="151">
        <f t="shared" si="9"/>
        <v>319393</v>
      </c>
      <c r="H39" s="396">
        <f t="shared" si="2"/>
        <v>6.4121569450963589</v>
      </c>
      <c r="I39" s="151">
        <f>SUM(I25:I38)</f>
        <v>358457</v>
      </c>
      <c r="J39" s="398">
        <f t="shared" si="3"/>
        <v>7.1964086315868094</v>
      </c>
      <c r="K39" s="399">
        <v>49150.449463702476</v>
      </c>
      <c r="L39" s="310">
        <v>17408.96826506361</v>
      </c>
      <c r="M39" s="400">
        <f t="shared" ref="M39:R39" si="10">SUM(M25:M38)</f>
        <v>654528</v>
      </c>
      <c r="N39" s="212">
        <f t="shared" si="10"/>
        <v>218392</v>
      </c>
      <c r="O39" s="396">
        <f t="shared" si="4"/>
        <v>33.366334213356801</v>
      </c>
      <c r="P39" s="309">
        <f t="shared" si="10"/>
        <v>334920</v>
      </c>
      <c r="Q39" s="396">
        <f t="shared" si="5"/>
        <v>51.169697858609567</v>
      </c>
      <c r="R39" s="151">
        <f t="shared" si="10"/>
        <v>74570</v>
      </c>
      <c r="S39" s="396">
        <f t="shared" si="6"/>
        <v>11.39294270069424</v>
      </c>
      <c r="T39" s="151">
        <f>SUM(T25:T38)</f>
        <v>26646</v>
      </c>
      <c r="U39" s="397">
        <f t="shared" si="7"/>
        <v>4.0710252273393959</v>
      </c>
      <c r="V39" s="350">
        <v>12260.063311293012</v>
      </c>
      <c r="W39" s="291">
        <v>10985.515516691561</v>
      </c>
    </row>
    <row r="40" spans="1:23" ht="14.25" customHeight="1" thickTop="1" thickBot="1">
      <c r="A40" s="401" t="s">
        <v>244</v>
      </c>
      <c r="B40" s="402">
        <f>SUM(B24+B39)</f>
        <v>106374756</v>
      </c>
      <c r="C40" s="403">
        <f>SUM(C24+C39)</f>
        <v>52785511</v>
      </c>
      <c r="D40" s="404">
        <f>C40/B40*100</f>
        <v>49.622215819700685</v>
      </c>
      <c r="E40" s="229">
        <f>SUM(E24+E39)</f>
        <v>49262773</v>
      </c>
      <c r="F40" s="404">
        <f>E40/B40*100</f>
        <v>46.310586131920246</v>
      </c>
      <c r="G40" s="229">
        <f>SUM(G24+G39)</f>
        <v>3929940</v>
      </c>
      <c r="H40" s="404">
        <f>G40/B40*100</f>
        <v>3.6944291557293911</v>
      </c>
      <c r="I40" s="229">
        <f>SUM(I24+I39)</f>
        <v>396532</v>
      </c>
      <c r="J40" s="405">
        <f>I40/B40*100</f>
        <v>0.37276889264968094</v>
      </c>
      <c r="K40" s="403">
        <v>42970.081040445897</v>
      </c>
      <c r="L40" s="406">
        <v>11517.662260548472</v>
      </c>
      <c r="M40" s="407">
        <f>SUM(M24+M39)</f>
        <v>5467930</v>
      </c>
      <c r="N40" s="231">
        <f>SUM(N24+N39)</f>
        <v>2913398</v>
      </c>
      <c r="O40" s="404">
        <f>N40/M40*100</f>
        <v>53.281552616803793</v>
      </c>
      <c r="P40" s="227">
        <f>SUM(P24+P39)</f>
        <v>2359524</v>
      </c>
      <c r="Q40" s="404">
        <f>P40/M40*100</f>
        <v>43.152052056262605</v>
      </c>
      <c r="R40" s="229">
        <f>SUM(R24+R39)</f>
        <v>160594</v>
      </c>
      <c r="S40" s="404">
        <f>R40/M40*100</f>
        <v>2.9370163846281865</v>
      </c>
      <c r="T40" s="229">
        <f>SUM(T24+T39)</f>
        <v>34414</v>
      </c>
      <c r="U40" s="408">
        <f>T40/M40*100</f>
        <v>0.62937894230540625</v>
      </c>
      <c r="V40" s="403">
        <v>17762.70823046337</v>
      </c>
      <c r="W40" s="406">
        <v>15657.013103037523</v>
      </c>
    </row>
    <row r="41" spans="1:23" ht="23.25" customHeight="1">
      <c r="A41" s="282" t="s">
        <v>266</v>
      </c>
      <c r="B41" s="347">
        <v>1872308</v>
      </c>
      <c r="C41" s="352">
        <v>0</v>
      </c>
      <c r="D41" s="377">
        <f t="shared" si="0"/>
        <v>0</v>
      </c>
      <c r="E41" s="151">
        <v>1518658</v>
      </c>
      <c r="F41" s="377">
        <f t="shared" si="1"/>
        <v>81.111547886352028</v>
      </c>
      <c r="G41" s="151">
        <v>353650</v>
      </c>
      <c r="H41" s="377">
        <f t="shared" si="2"/>
        <v>18.888452113647968</v>
      </c>
      <c r="I41" s="151">
        <v>0</v>
      </c>
      <c r="J41" s="381">
        <f>I41/B41*100</f>
        <v>0</v>
      </c>
      <c r="K41" s="205" t="s">
        <v>267</v>
      </c>
      <c r="L41" s="312">
        <v>7118.7170167140657</v>
      </c>
      <c r="M41" s="353">
        <v>0</v>
      </c>
      <c r="N41" s="212">
        <v>0</v>
      </c>
      <c r="O41" s="396" t="s">
        <v>47</v>
      </c>
      <c r="P41" s="309">
        <v>0</v>
      </c>
      <c r="Q41" s="396" t="s">
        <v>47</v>
      </c>
      <c r="R41" s="151">
        <v>0</v>
      </c>
      <c r="S41" s="396" t="s">
        <v>47</v>
      </c>
      <c r="T41" s="151">
        <v>0</v>
      </c>
      <c r="U41" s="397" t="s">
        <v>47</v>
      </c>
      <c r="V41" s="155" t="s">
        <v>48</v>
      </c>
      <c r="W41" s="312" t="s">
        <v>48</v>
      </c>
    </row>
    <row r="42" spans="1:23" ht="23.25" customHeight="1">
      <c r="A42" s="235" t="s">
        <v>209</v>
      </c>
      <c r="B42" s="162">
        <v>1157395</v>
      </c>
      <c r="C42" s="168">
        <v>0</v>
      </c>
      <c r="D42" s="388">
        <f t="shared" si="0"/>
        <v>0</v>
      </c>
      <c r="E42" s="164">
        <v>1157395</v>
      </c>
      <c r="F42" s="388">
        <f t="shared" si="1"/>
        <v>100</v>
      </c>
      <c r="G42" s="164">
        <v>0</v>
      </c>
      <c r="H42" s="388">
        <f>G42/B42*100</f>
        <v>0</v>
      </c>
      <c r="I42" s="164">
        <v>0</v>
      </c>
      <c r="J42" s="391">
        <f>I42/B42*100</f>
        <v>0</v>
      </c>
      <c r="K42" s="168" t="s">
        <v>267</v>
      </c>
      <c r="L42" s="298">
        <v>3261.1678716941578</v>
      </c>
      <c r="M42" s="301">
        <v>139806</v>
      </c>
      <c r="N42" s="162">
        <v>0</v>
      </c>
      <c r="O42" s="388">
        <f>N42/M42*100</f>
        <v>0</v>
      </c>
      <c r="P42" s="409">
        <v>139806</v>
      </c>
      <c r="Q42" s="388">
        <f>P42/M42*100</f>
        <v>100</v>
      </c>
      <c r="R42" s="164">
        <v>0</v>
      </c>
      <c r="S42" s="388">
        <f>R42/M42*100</f>
        <v>0</v>
      </c>
      <c r="T42" s="164">
        <v>0</v>
      </c>
      <c r="U42" s="391">
        <f>T42/M42*100</f>
        <v>0</v>
      </c>
      <c r="V42" s="168">
        <v>0</v>
      </c>
      <c r="W42" s="298">
        <v>0</v>
      </c>
    </row>
    <row r="43" spans="1:23" ht="23.25" customHeight="1">
      <c r="A43" s="235" t="s">
        <v>132</v>
      </c>
      <c r="B43" s="162">
        <v>0</v>
      </c>
      <c r="C43" s="168">
        <v>0</v>
      </c>
      <c r="D43" s="388" t="s">
        <v>268</v>
      </c>
      <c r="E43" s="164">
        <v>0</v>
      </c>
      <c r="F43" s="388" t="s">
        <v>267</v>
      </c>
      <c r="G43" s="164">
        <v>0</v>
      </c>
      <c r="H43" s="388" t="s">
        <v>47</v>
      </c>
      <c r="I43" s="164">
        <v>0</v>
      </c>
      <c r="J43" s="391" t="s">
        <v>47</v>
      </c>
      <c r="K43" s="168" t="s">
        <v>267</v>
      </c>
      <c r="L43" s="298" t="s">
        <v>47</v>
      </c>
      <c r="M43" s="301">
        <v>103409</v>
      </c>
      <c r="N43" s="162">
        <v>0</v>
      </c>
      <c r="O43" s="388">
        <f>N43/M43*100</f>
        <v>0</v>
      </c>
      <c r="P43" s="409">
        <v>101906</v>
      </c>
      <c r="Q43" s="388">
        <f>P43/M43*100</f>
        <v>98.546548172789599</v>
      </c>
      <c r="R43" s="164">
        <v>1503</v>
      </c>
      <c r="S43" s="388">
        <f>R43/M43*100</f>
        <v>1.4534518272103976</v>
      </c>
      <c r="T43" s="164">
        <v>0</v>
      </c>
      <c r="U43" s="391">
        <f>T43/M43*100</f>
        <v>0</v>
      </c>
      <c r="V43" s="168">
        <v>0</v>
      </c>
      <c r="W43" s="298">
        <v>0</v>
      </c>
    </row>
    <row r="44" spans="1:23" ht="23.25" customHeight="1">
      <c r="A44" s="236" t="s">
        <v>269</v>
      </c>
      <c r="B44" s="162">
        <v>453520</v>
      </c>
      <c r="C44" s="168">
        <v>0</v>
      </c>
      <c r="D44" s="388">
        <f t="shared" si="0"/>
        <v>0</v>
      </c>
      <c r="E44" s="164">
        <v>349598</v>
      </c>
      <c r="F44" s="388">
        <f t="shared" si="1"/>
        <v>77.085464808608222</v>
      </c>
      <c r="G44" s="164">
        <v>103922</v>
      </c>
      <c r="H44" s="388">
        <f>G44/B44*100</f>
        <v>22.914535191391781</v>
      </c>
      <c r="I44" s="164">
        <v>0</v>
      </c>
      <c r="J44" s="391">
        <f>I44/B44*100</f>
        <v>0</v>
      </c>
      <c r="K44" s="168" t="s">
        <v>267</v>
      </c>
      <c r="L44" s="298">
        <v>15443.710413403256</v>
      </c>
      <c r="M44" s="301">
        <v>0</v>
      </c>
      <c r="N44" s="162">
        <v>0</v>
      </c>
      <c r="O44" s="388" t="s">
        <v>47</v>
      </c>
      <c r="P44" s="409">
        <v>0</v>
      </c>
      <c r="Q44" s="388" t="s">
        <v>47</v>
      </c>
      <c r="R44" s="164">
        <v>0</v>
      </c>
      <c r="S44" s="388" t="s">
        <v>47</v>
      </c>
      <c r="T44" s="164">
        <v>0</v>
      </c>
      <c r="U44" s="391" t="s">
        <v>47</v>
      </c>
      <c r="V44" s="168" t="s">
        <v>48</v>
      </c>
      <c r="W44" s="298" t="s">
        <v>48</v>
      </c>
    </row>
    <row r="45" spans="1:23" ht="23.25" customHeight="1">
      <c r="A45" s="235" t="s">
        <v>143</v>
      </c>
      <c r="B45" s="162">
        <v>363383</v>
      </c>
      <c r="C45" s="168">
        <v>0</v>
      </c>
      <c r="D45" s="388">
        <f t="shared" si="0"/>
        <v>0</v>
      </c>
      <c r="E45" s="164">
        <v>354991</v>
      </c>
      <c r="F45" s="388">
        <f t="shared" si="1"/>
        <v>97.69059091922297</v>
      </c>
      <c r="G45" s="164">
        <v>8392</v>
      </c>
      <c r="H45" s="383">
        <f>G45/B45*100</f>
        <v>2.3094090807770313</v>
      </c>
      <c r="I45" s="164">
        <v>0</v>
      </c>
      <c r="J45" s="391">
        <f>I45/B45*100</f>
        <v>0</v>
      </c>
      <c r="K45" s="168" t="s">
        <v>267</v>
      </c>
      <c r="L45" s="298">
        <v>9876.1482850464745</v>
      </c>
      <c r="M45" s="301">
        <v>0</v>
      </c>
      <c r="N45" s="162">
        <v>0</v>
      </c>
      <c r="O45" s="388" t="s">
        <v>47</v>
      </c>
      <c r="P45" s="409">
        <v>0</v>
      </c>
      <c r="Q45" s="388" t="s">
        <v>47</v>
      </c>
      <c r="R45" s="164">
        <v>0</v>
      </c>
      <c r="S45" s="388" t="s">
        <v>47</v>
      </c>
      <c r="T45" s="164">
        <v>0</v>
      </c>
      <c r="U45" s="391" t="s">
        <v>47</v>
      </c>
      <c r="V45" s="168" t="s">
        <v>48</v>
      </c>
      <c r="W45" s="298" t="s">
        <v>48</v>
      </c>
    </row>
    <row r="46" spans="1:23" ht="23.25" customHeight="1">
      <c r="A46" s="235" t="s">
        <v>148</v>
      </c>
      <c r="B46" s="162">
        <v>220952</v>
      </c>
      <c r="C46" s="168">
        <v>0</v>
      </c>
      <c r="D46" s="383">
        <f t="shared" si="0"/>
        <v>0</v>
      </c>
      <c r="E46" s="164">
        <v>182296</v>
      </c>
      <c r="F46" s="388">
        <f t="shared" si="1"/>
        <v>82.504797422064527</v>
      </c>
      <c r="G46" s="164">
        <v>38656</v>
      </c>
      <c r="H46" s="388">
        <f>G46/B46*100</f>
        <v>17.49520257793548</v>
      </c>
      <c r="I46" s="164">
        <v>0</v>
      </c>
      <c r="J46" s="391">
        <f>I46/B46*100</f>
        <v>0</v>
      </c>
      <c r="K46" s="168" t="s">
        <v>267</v>
      </c>
      <c r="L46" s="298">
        <v>7875.9535182148711</v>
      </c>
      <c r="M46" s="301">
        <v>0</v>
      </c>
      <c r="N46" s="162">
        <v>0</v>
      </c>
      <c r="O46" s="388" t="s">
        <v>47</v>
      </c>
      <c r="P46" s="409">
        <v>0</v>
      </c>
      <c r="Q46" s="388" t="s">
        <v>47</v>
      </c>
      <c r="R46" s="164">
        <v>0</v>
      </c>
      <c r="S46" s="388" t="s">
        <v>47</v>
      </c>
      <c r="T46" s="164">
        <v>0</v>
      </c>
      <c r="U46" s="391" t="s">
        <v>47</v>
      </c>
      <c r="V46" s="168" t="s">
        <v>48</v>
      </c>
      <c r="W46" s="298" t="s">
        <v>48</v>
      </c>
    </row>
    <row r="47" spans="1:23" ht="23.25" customHeight="1" thickBot="1">
      <c r="A47" s="236" t="s">
        <v>211</v>
      </c>
      <c r="B47" s="410">
        <v>111078</v>
      </c>
      <c r="C47" s="183">
        <f>0</f>
        <v>0</v>
      </c>
      <c r="D47" s="388">
        <f t="shared" si="0"/>
        <v>0</v>
      </c>
      <c r="E47" s="176">
        <v>111078</v>
      </c>
      <c r="F47" s="388">
        <f t="shared" si="1"/>
        <v>100</v>
      </c>
      <c r="G47" s="176">
        <f>0</f>
        <v>0</v>
      </c>
      <c r="H47" s="388">
        <f>G47/B47*100</f>
        <v>0</v>
      </c>
      <c r="I47" s="176">
        <v>0</v>
      </c>
      <c r="J47" s="391">
        <f>I47/B47*100</f>
        <v>0</v>
      </c>
      <c r="K47" s="411" t="s">
        <v>267</v>
      </c>
      <c r="L47" s="298" t="s">
        <v>47</v>
      </c>
      <c r="M47" s="307">
        <v>0</v>
      </c>
      <c r="N47" s="392">
        <v>0</v>
      </c>
      <c r="O47" s="394" t="s">
        <v>48</v>
      </c>
      <c r="P47" s="412">
        <v>0</v>
      </c>
      <c r="Q47" s="394" t="s">
        <v>48</v>
      </c>
      <c r="R47" s="176">
        <v>0</v>
      </c>
      <c r="S47" s="394" t="s">
        <v>48</v>
      </c>
      <c r="T47" s="176">
        <v>0</v>
      </c>
      <c r="U47" s="395" t="s">
        <v>48</v>
      </c>
      <c r="V47" s="411" t="s">
        <v>48</v>
      </c>
      <c r="W47" s="304" t="s">
        <v>48</v>
      </c>
    </row>
    <row r="48" spans="1:23" ht="14.25" customHeight="1" thickBot="1">
      <c r="A48" s="333" t="s">
        <v>246</v>
      </c>
      <c r="B48" s="413">
        <f>SUM(B41:B47)</f>
        <v>4178636</v>
      </c>
      <c r="C48" s="202">
        <f>SUM(C41:C47)</f>
        <v>0</v>
      </c>
      <c r="D48" s="414">
        <f t="shared" si="0"/>
        <v>0</v>
      </c>
      <c r="E48" s="203">
        <f>SUM(E41:E47)</f>
        <v>3674016</v>
      </c>
      <c r="F48" s="414">
        <f t="shared" si="1"/>
        <v>87.923810544876375</v>
      </c>
      <c r="G48" s="203">
        <f>SUM(G41:G47)</f>
        <v>504620</v>
      </c>
      <c r="H48" s="414">
        <f t="shared" si="2"/>
        <v>12.076189455123634</v>
      </c>
      <c r="I48" s="176">
        <f>SUM(I41:I47)</f>
        <v>0</v>
      </c>
      <c r="J48" s="415">
        <f t="shared" si="3"/>
        <v>0</v>
      </c>
      <c r="K48" s="202" t="s">
        <v>267</v>
      </c>
      <c r="L48" s="338">
        <v>4101.5031320977696</v>
      </c>
      <c r="M48" s="416">
        <f>SUM(M41:M47)</f>
        <v>243215</v>
      </c>
      <c r="N48" s="237">
        <f>SUM(N41:N47)</f>
        <v>0</v>
      </c>
      <c r="O48" s="417">
        <f>IF(N48="-","-",N48/M48*100)</f>
        <v>0</v>
      </c>
      <c r="P48" s="203">
        <f>SUM(P41:P47)</f>
        <v>241712</v>
      </c>
      <c r="Q48" s="418">
        <f t="shared" si="5"/>
        <v>99.382028246613075</v>
      </c>
      <c r="R48" s="203">
        <f>SUM(R41:R47)</f>
        <v>1503</v>
      </c>
      <c r="S48" s="418">
        <f t="shared" si="6"/>
        <v>0.61797175338692101</v>
      </c>
      <c r="T48" s="203">
        <f>SUM(T41:T47)</f>
        <v>0</v>
      </c>
      <c r="U48" s="419">
        <f t="shared" si="7"/>
        <v>0</v>
      </c>
      <c r="V48" s="202" t="s">
        <v>52</v>
      </c>
      <c r="W48" s="338" t="s">
        <v>52</v>
      </c>
    </row>
    <row r="49" spans="1:23" ht="14.25" customHeight="1">
      <c r="A49" s="368" t="s">
        <v>270</v>
      </c>
      <c r="B49" s="353">
        <f>SUM(B24,B39,B48)</f>
        <v>110553392</v>
      </c>
      <c r="C49" s="399">
        <f>SUM(C24,C39,C48)</f>
        <v>52785511</v>
      </c>
      <c r="D49" s="386">
        <f t="shared" si="0"/>
        <v>47.746622735917498</v>
      </c>
      <c r="E49" s="290">
        <f>SUM(E24,E39,E48)</f>
        <v>52936789</v>
      </c>
      <c r="F49" s="386">
        <f>E49/B49*100</f>
        <v>47.883459785657237</v>
      </c>
      <c r="G49" s="207">
        <f>SUM(G24,G39,G48)</f>
        <v>4434560</v>
      </c>
      <c r="H49" s="386">
        <f>G49/B49*100</f>
        <v>4.0112382983237636</v>
      </c>
      <c r="I49" s="207">
        <f>SUM(I24,I39,I48)</f>
        <v>396532</v>
      </c>
      <c r="J49" s="387">
        <f t="shared" si="3"/>
        <v>0.35867918010150246</v>
      </c>
      <c r="K49" s="399"/>
      <c r="L49" s="291"/>
      <c r="M49" s="400">
        <f>SUM(M24,M39,M48)</f>
        <v>5711145</v>
      </c>
      <c r="N49" s="212">
        <f>SUM(N24,N39,N48)</f>
        <v>2913398</v>
      </c>
      <c r="O49" s="398">
        <f>N49/M49*100</f>
        <v>51.012502746822221</v>
      </c>
      <c r="P49" s="151">
        <f>SUM(P24,P39,P48)</f>
        <v>2601236</v>
      </c>
      <c r="Q49" s="396">
        <f t="shared" si="5"/>
        <v>45.54666358497289</v>
      </c>
      <c r="R49" s="309">
        <f>SUM(R24,R39,R48)</f>
        <v>162097</v>
      </c>
      <c r="S49" s="396">
        <f t="shared" si="6"/>
        <v>2.8382574772659424</v>
      </c>
      <c r="T49" s="151">
        <f>SUM(T24,T39,T48)</f>
        <v>34414</v>
      </c>
      <c r="U49" s="397">
        <f t="shared" si="7"/>
        <v>0.60257619093894488</v>
      </c>
      <c r="V49" s="399"/>
      <c r="W49" s="291"/>
    </row>
    <row r="50" spans="1:23" ht="14.25" customHeight="1" thickBot="1">
      <c r="A50" s="420" t="s">
        <v>271</v>
      </c>
      <c r="B50" s="421">
        <v>3068524</v>
      </c>
      <c r="C50" s="260">
        <v>0</v>
      </c>
      <c r="D50" s="257">
        <f>C50/B50*100</f>
        <v>0</v>
      </c>
      <c r="E50" s="253">
        <v>2530171</v>
      </c>
      <c r="F50" s="257">
        <f>E50/B50*100</f>
        <v>82.455636651367243</v>
      </c>
      <c r="G50" s="253">
        <v>399813</v>
      </c>
      <c r="H50" s="257">
        <f>G50/B50*100</f>
        <v>13.029489096386406</v>
      </c>
      <c r="I50" s="422">
        <v>138540</v>
      </c>
      <c r="J50" s="423">
        <f t="shared" si="3"/>
        <v>4.514874252246357</v>
      </c>
      <c r="K50" s="260"/>
      <c r="L50" s="424"/>
      <c r="M50" s="425">
        <v>196334</v>
      </c>
      <c r="N50" s="421">
        <v>0</v>
      </c>
      <c r="O50" s="426"/>
      <c r="P50" s="427">
        <v>182171</v>
      </c>
      <c r="Q50" s="426"/>
      <c r="R50" s="253">
        <v>438</v>
      </c>
      <c r="S50" s="428"/>
      <c r="T50" s="427">
        <v>13725</v>
      </c>
      <c r="U50" s="428"/>
      <c r="V50" s="260"/>
      <c r="W50" s="424"/>
    </row>
    <row r="51" spans="1:23" ht="14.25" customHeight="1" thickTop="1" thickBot="1">
      <c r="A51" s="345" t="s">
        <v>215</v>
      </c>
      <c r="B51" s="429">
        <f>B49-B50</f>
        <v>107484868</v>
      </c>
      <c r="C51" s="334">
        <f>C49-C50</f>
        <v>52785511</v>
      </c>
      <c r="D51" s="394">
        <f>IF(C51=0,"-",C51/B51*100)</f>
        <v>49.109713750590458</v>
      </c>
      <c r="E51" s="334">
        <f>E49-E50</f>
        <v>50406618</v>
      </c>
      <c r="F51" s="394">
        <f>IF(E51=0,"-",E51/B51*100)</f>
        <v>46.896478488488256</v>
      </c>
      <c r="G51" s="334">
        <f>G49-G50</f>
        <v>4034747</v>
      </c>
      <c r="H51" s="394">
        <f>IF(G51=0,"-",G51/B51*100)</f>
        <v>3.7537814160035996</v>
      </c>
      <c r="I51" s="334">
        <f>I49-I50</f>
        <v>257992</v>
      </c>
      <c r="J51" s="394">
        <f>IF(I51=0,"-",I51/B51*100)</f>
        <v>0.24002634491768646</v>
      </c>
      <c r="K51" s="411">
        <v>43418.510765671039</v>
      </c>
      <c r="L51" s="406">
        <v>11637.858964805841</v>
      </c>
      <c r="M51" s="429">
        <f>M49-M50</f>
        <v>5514811</v>
      </c>
      <c r="N51" s="334">
        <f>SUM(N49)-N50</f>
        <v>2913398</v>
      </c>
      <c r="O51" s="430">
        <f>IF(N51=0,"-",N51/M51*100)</f>
        <v>52.828610082920335</v>
      </c>
      <c r="P51" s="335">
        <f>SUM(P49)-P50</f>
        <v>2419065</v>
      </c>
      <c r="Q51" s="430">
        <f>IF(P51=0,"-",P51/M51*100)</f>
        <v>43.864875876979283</v>
      </c>
      <c r="R51" s="335">
        <f>SUM(R49)-R50</f>
        <v>161659</v>
      </c>
      <c r="S51" s="430">
        <f>IF(R51=0,"-",R51/M51*100)</f>
        <v>2.9313606576907172</v>
      </c>
      <c r="T51" s="335">
        <f>SUM(T49)-T50</f>
        <v>20689</v>
      </c>
      <c r="U51" s="430">
        <f>IF(T51=0,"-",T51/M51*100)</f>
        <v>0.37515338240966006</v>
      </c>
      <c r="V51" s="403">
        <v>17915.002338938124</v>
      </c>
      <c r="W51" s="406">
        <v>15791.253378842719</v>
      </c>
    </row>
    <row r="52" spans="1:23" ht="15.95" customHeight="1">
      <c r="A52" s="431" t="s">
        <v>272</v>
      </c>
      <c r="B52" s="170"/>
      <c r="L52" s="431" t="s">
        <v>273</v>
      </c>
      <c r="M52" s="170"/>
    </row>
    <row r="53" spans="1:23" ht="15.95" customHeight="1">
      <c r="A53" s="431" t="s">
        <v>274</v>
      </c>
      <c r="L53" s="431" t="s">
        <v>275</v>
      </c>
    </row>
    <row r="54" spans="1:23" ht="12" customHeight="1">
      <c r="A54" s="170"/>
    </row>
    <row r="56" spans="1:23" ht="16.5" customHeight="1">
      <c r="D56" s="232"/>
      <c r="O56" s="232"/>
    </row>
    <row r="57" spans="1:23" ht="16.5" customHeight="1">
      <c r="D57" s="232"/>
      <c r="O57" s="232"/>
    </row>
  </sheetData>
  <mergeCells count="5">
    <mergeCell ref="A2:A4"/>
    <mergeCell ref="C2:H2"/>
    <mergeCell ref="N2:S2"/>
    <mergeCell ref="D3:I3"/>
    <mergeCell ref="O3:T3"/>
  </mergeCells>
  <phoneticPr fontId="3"/>
  <conditionalFormatting sqref="A1:L1 N1:XFD1 A2:XFD1048576">
    <cfRule type="cellIs" dxfId="1" priority="7" stopIfTrue="1" operator="equal">
      <formula>0</formula>
    </cfRule>
  </conditionalFormatting>
  <printOptions horizontalCentered="1"/>
  <pageMargins left="0.59055118110236227" right="0.59055118110236227" top="0.74803149606299213" bottom="0.47244094488188981" header="0.51181102362204722" footer="0.27559055118110237"/>
  <pageSetup paperSize="9" scale="86" fitToWidth="2" orientation="portrait" r:id="rId1"/>
  <headerFooter alignWithMargins="0"/>
  <ignoredErrors>
    <ignoredError sqref="D24:J24 D40:J40 D49:S49 M24:T24 D39:J39 M39:U39 M40:U40 D51:J51 M51:S51 D50 F50 H50 J50:L50 O50 Q50 S50 D48:K48 M48:S4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view="pageBreakPreview" zoomScaleNormal="100" zoomScaleSheetLayoutView="100" workbookViewId="0">
      <pane ySplit="7" topLeftCell="A8" activePane="bottomLeft" state="frozen"/>
      <selection activeCell="N15" sqref="N15"/>
      <selection pane="bottomLeft" activeCell="Z8" sqref="Z8"/>
    </sheetView>
  </sheetViews>
  <sheetFormatPr defaultColWidth="9" defaultRowHeight="16.5" customHeight="1"/>
  <cols>
    <col min="1" max="1" width="2.125" style="435" customWidth="1"/>
    <col min="2" max="2" width="14.125" style="435" customWidth="1"/>
    <col min="3" max="3" width="2.125" style="435" customWidth="1"/>
    <col min="4" max="17" width="7.375" style="170" customWidth="1"/>
    <col min="18" max="24" width="8.875" style="170" customWidth="1"/>
    <col min="25" max="16384" width="9" style="170"/>
  </cols>
  <sheetData>
    <row r="1" spans="1:24" ht="16.5" customHeight="1">
      <c r="A1" s="432" t="s">
        <v>276</v>
      </c>
      <c r="C1" s="433"/>
      <c r="D1" s="434"/>
      <c r="E1" s="434"/>
      <c r="F1" s="434"/>
    </row>
    <row r="2" spans="1:24" ht="5.25" hidden="1" customHeight="1">
      <c r="A2" s="434"/>
      <c r="B2" s="434"/>
      <c r="C2" s="434"/>
      <c r="D2" s="434"/>
      <c r="E2" s="434"/>
      <c r="F2" s="434"/>
      <c r="W2" s="672"/>
      <c r="X2" s="672"/>
    </row>
    <row r="3" spans="1:24" s="359" customFormat="1" ht="16.5" customHeight="1" thickBot="1">
      <c r="A3" s="436" t="s">
        <v>277</v>
      </c>
      <c r="C3" s="437"/>
      <c r="D3" s="358"/>
      <c r="W3" s="673" t="s">
        <v>278</v>
      </c>
      <c r="X3" s="673"/>
    </row>
    <row r="4" spans="1:24" s="232" customFormat="1" ht="12.95" customHeight="1">
      <c r="A4" s="674" t="s">
        <v>279</v>
      </c>
      <c r="B4" s="675"/>
      <c r="C4" s="676"/>
      <c r="D4" s="367"/>
      <c r="E4" s="659" t="s">
        <v>189</v>
      </c>
      <c r="F4" s="659"/>
      <c r="G4" s="659"/>
      <c r="H4" s="659"/>
      <c r="I4" s="659"/>
      <c r="J4" s="439"/>
      <c r="K4" s="367"/>
      <c r="L4" s="659" t="s">
        <v>280</v>
      </c>
      <c r="M4" s="659"/>
      <c r="N4" s="659"/>
      <c r="O4" s="659"/>
      <c r="P4" s="659"/>
      <c r="Q4" s="439"/>
      <c r="R4" s="367"/>
      <c r="S4" s="659" t="s">
        <v>49</v>
      </c>
      <c r="T4" s="659"/>
      <c r="U4" s="659"/>
      <c r="V4" s="659"/>
      <c r="W4" s="659"/>
      <c r="X4" s="439"/>
    </row>
    <row r="5" spans="1:24" s="232" customFormat="1" ht="12.95" customHeight="1">
      <c r="A5" s="677"/>
      <c r="B5" s="678"/>
      <c r="C5" s="679"/>
      <c r="D5" s="663" t="s">
        <v>281</v>
      </c>
      <c r="E5" s="664"/>
      <c r="F5" s="665" t="s">
        <v>282</v>
      </c>
      <c r="G5" s="666"/>
      <c r="H5" s="666"/>
      <c r="I5" s="664"/>
      <c r="J5" s="441"/>
      <c r="K5" s="663" t="s">
        <v>281</v>
      </c>
      <c r="L5" s="664"/>
      <c r="M5" s="665" t="s">
        <v>282</v>
      </c>
      <c r="N5" s="666"/>
      <c r="O5" s="666"/>
      <c r="P5" s="664"/>
      <c r="Q5" s="442"/>
      <c r="R5" s="663" t="s">
        <v>281</v>
      </c>
      <c r="S5" s="664"/>
      <c r="T5" s="665" t="s">
        <v>282</v>
      </c>
      <c r="U5" s="666"/>
      <c r="V5" s="666"/>
      <c r="W5" s="664"/>
      <c r="X5" s="442"/>
    </row>
    <row r="6" spans="1:24" s="232" customFormat="1" ht="12.95" customHeight="1">
      <c r="A6" s="677"/>
      <c r="B6" s="678"/>
      <c r="C6" s="679"/>
      <c r="D6" s="667" t="s">
        <v>283</v>
      </c>
      <c r="E6" s="669" t="s">
        <v>284</v>
      </c>
      <c r="F6" s="138" t="s">
        <v>285</v>
      </c>
      <c r="G6" s="443" t="s">
        <v>286</v>
      </c>
      <c r="H6" s="443" t="s">
        <v>287</v>
      </c>
      <c r="I6" s="661" t="s">
        <v>288</v>
      </c>
      <c r="J6" s="283" t="s">
        <v>289</v>
      </c>
      <c r="K6" s="670" t="s">
        <v>283</v>
      </c>
      <c r="L6" s="669" t="s">
        <v>284</v>
      </c>
      <c r="M6" s="443" t="s">
        <v>285</v>
      </c>
      <c r="N6" s="443" t="s">
        <v>286</v>
      </c>
      <c r="O6" s="443" t="s">
        <v>287</v>
      </c>
      <c r="P6" s="661" t="s">
        <v>288</v>
      </c>
      <c r="Q6" s="444" t="s">
        <v>289</v>
      </c>
      <c r="R6" s="667" t="s">
        <v>283</v>
      </c>
      <c r="S6" s="669" t="s">
        <v>284</v>
      </c>
      <c r="T6" s="138" t="s">
        <v>285</v>
      </c>
      <c r="U6" s="443" t="s">
        <v>286</v>
      </c>
      <c r="V6" s="443" t="s">
        <v>287</v>
      </c>
      <c r="W6" s="661" t="s">
        <v>288</v>
      </c>
      <c r="X6" s="444" t="s">
        <v>290</v>
      </c>
    </row>
    <row r="7" spans="1:24" s="232" customFormat="1" ht="12.95" customHeight="1" thickBot="1">
      <c r="A7" s="680"/>
      <c r="B7" s="681"/>
      <c r="C7" s="682"/>
      <c r="D7" s="668"/>
      <c r="E7" s="608"/>
      <c r="F7" s="143" t="s">
        <v>291</v>
      </c>
      <c r="G7" s="286" t="s">
        <v>292</v>
      </c>
      <c r="H7" s="286" t="s">
        <v>293</v>
      </c>
      <c r="I7" s="662"/>
      <c r="J7" s="143"/>
      <c r="K7" s="671"/>
      <c r="L7" s="608"/>
      <c r="M7" s="286" t="s">
        <v>291</v>
      </c>
      <c r="N7" s="286" t="s">
        <v>292</v>
      </c>
      <c r="O7" s="286" t="s">
        <v>293</v>
      </c>
      <c r="P7" s="662"/>
      <c r="Q7" s="145"/>
      <c r="R7" s="668"/>
      <c r="S7" s="608"/>
      <c r="T7" s="143" t="s">
        <v>291</v>
      </c>
      <c r="U7" s="286" t="s">
        <v>292</v>
      </c>
      <c r="V7" s="286" t="s">
        <v>293</v>
      </c>
      <c r="W7" s="662"/>
      <c r="X7" s="145"/>
    </row>
    <row r="8" spans="1:24" ht="14.25" customHeight="1">
      <c r="A8" s="658" t="s">
        <v>0</v>
      </c>
      <c r="B8" s="659"/>
      <c r="C8" s="660"/>
      <c r="D8" s="447">
        <v>431</v>
      </c>
      <c r="E8" s="448">
        <v>217</v>
      </c>
      <c r="F8" s="449">
        <v>1123</v>
      </c>
      <c r="G8" s="450">
        <v>127</v>
      </c>
      <c r="H8" s="448">
        <v>6</v>
      </c>
      <c r="I8" s="448">
        <v>0</v>
      </c>
      <c r="J8" s="291">
        <f t="shared" ref="J8:J26" si="0">SUM(D8:I8)</f>
        <v>1904</v>
      </c>
      <c r="K8" s="451">
        <v>9</v>
      </c>
      <c r="L8" s="448">
        <v>0</v>
      </c>
      <c r="M8" s="448">
        <v>52</v>
      </c>
      <c r="N8" s="450">
        <v>0</v>
      </c>
      <c r="O8" s="448">
        <v>0</v>
      </c>
      <c r="P8" s="448">
        <v>0</v>
      </c>
      <c r="Q8" s="291">
        <f t="shared" ref="Q8:Q26" si="1">SUM(K8:P8)</f>
        <v>61</v>
      </c>
      <c r="R8" s="289">
        <f t="shared" ref="R8:W26" si="2">SUM(D8,K8)</f>
        <v>440</v>
      </c>
      <c r="S8" s="207">
        <f t="shared" si="2"/>
        <v>217</v>
      </c>
      <c r="T8" s="290">
        <f t="shared" si="2"/>
        <v>1175</v>
      </c>
      <c r="U8" s="355">
        <f t="shared" si="2"/>
        <v>127</v>
      </c>
      <c r="V8" s="207">
        <f t="shared" si="2"/>
        <v>6</v>
      </c>
      <c r="W8" s="207">
        <f t="shared" si="2"/>
        <v>0</v>
      </c>
      <c r="X8" s="291">
        <f t="shared" ref="X8:X26" si="3">SUM(R8:W8)</f>
        <v>1965</v>
      </c>
    </row>
    <row r="9" spans="1:24" ht="14.25" customHeight="1">
      <c r="A9" s="650" t="s">
        <v>1</v>
      </c>
      <c r="B9" s="651"/>
      <c r="C9" s="652"/>
      <c r="D9" s="453">
        <v>71</v>
      </c>
      <c r="E9" s="454">
        <v>110</v>
      </c>
      <c r="F9" s="455">
        <v>504</v>
      </c>
      <c r="G9" s="456">
        <v>172</v>
      </c>
      <c r="H9" s="454">
        <v>7</v>
      </c>
      <c r="I9" s="454">
        <v>0</v>
      </c>
      <c r="J9" s="298">
        <f t="shared" si="0"/>
        <v>864</v>
      </c>
      <c r="K9" s="457">
        <v>1</v>
      </c>
      <c r="L9" s="454">
        <v>8</v>
      </c>
      <c r="M9" s="454">
        <v>67</v>
      </c>
      <c r="N9" s="456">
        <v>8</v>
      </c>
      <c r="O9" s="454">
        <v>0</v>
      </c>
      <c r="P9" s="454">
        <v>0</v>
      </c>
      <c r="Q9" s="298">
        <f t="shared" si="1"/>
        <v>84</v>
      </c>
      <c r="R9" s="162">
        <f t="shared" si="2"/>
        <v>72</v>
      </c>
      <c r="S9" s="164">
        <f t="shared" si="2"/>
        <v>118</v>
      </c>
      <c r="T9" s="409">
        <f t="shared" si="2"/>
        <v>571</v>
      </c>
      <c r="U9" s="166">
        <f t="shared" si="2"/>
        <v>180</v>
      </c>
      <c r="V9" s="164">
        <f t="shared" si="2"/>
        <v>7</v>
      </c>
      <c r="W9" s="164">
        <f t="shared" si="2"/>
        <v>0</v>
      </c>
      <c r="X9" s="298">
        <f t="shared" si="3"/>
        <v>948</v>
      </c>
    </row>
    <row r="10" spans="1:24" ht="14.25" customHeight="1">
      <c r="A10" s="650" t="s">
        <v>2</v>
      </c>
      <c r="B10" s="651"/>
      <c r="C10" s="652"/>
      <c r="D10" s="453">
        <v>83</v>
      </c>
      <c r="E10" s="458">
        <v>35</v>
      </c>
      <c r="F10" s="459">
        <v>99</v>
      </c>
      <c r="G10" s="456">
        <v>60</v>
      </c>
      <c r="H10" s="458">
        <v>4</v>
      </c>
      <c r="I10" s="458">
        <v>0</v>
      </c>
      <c r="J10" s="293">
        <f t="shared" si="0"/>
        <v>281</v>
      </c>
      <c r="K10" s="457">
        <v>11</v>
      </c>
      <c r="L10" s="458">
        <v>4</v>
      </c>
      <c r="M10" s="458">
        <v>14</v>
      </c>
      <c r="N10" s="456">
        <v>4</v>
      </c>
      <c r="O10" s="458">
        <v>0</v>
      </c>
      <c r="P10" s="458">
        <v>0</v>
      </c>
      <c r="Q10" s="293">
        <f t="shared" si="1"/>
        <v>33</v>
      </c>
      <c r="R10" s="162">
        <f t="shared" si="2"/>
        <v>94</v>
      </c>
      <c r="S10" s="180">
        <f t="shared" si="2"/>
        <v>39</v>
      </c>
      <c r="T10" s="460">
        <f t="shared" si="2"/>
        <v>113</v>
      </c>
      <c r="U10" s="166">
        <f t="shared" si="2"/>
        <v>64</v>
      </c>
      <c r="V10" s="180">
        <f t="shared" si="2"/>
        <v>4</v>
      </c>
      <c r="W10" s="180">
        <f t="shared" si="2"/>
        <v>0</v>
      </c>
      <c r="X10" s="293">
        <f t="shared" si="3"/>
        <v>314</v>
      </c>
    </row>
    <row r="11" spans="1:24" ht="14.25" customHeight="1">
      <c r="A11" s="650" t="s">
        <v>3</v>
      </c>
      <c r="B11" s="651"/>
      <c r="C11" s="652"/>
      <c r="D11" s="453">
        <v>32</v>
      </c>
      <c r="E11" s="454">
        <v>31</v>
      </c>
      <c r="F11" s="455">
        <v>125</v>
      </c>
      <c r="G11" s="456">
        <v>38</v>
      </c>
      <c r="H11" s="454">
        <v>0</v>
      </c>
      <c r="I11" s="454">
        <v>0</v>
      </c>
      <c r="J11" s="298">
        <f t="shared" si="0"/>
        <v>226</v>
      </c>
      <c r="K11" s="457">
        <v>4</v>
      </c>
      <c r="L11" s="454">
        <v>0</v>
      </c>
      <c r="M11" s="454">
        <v>0</v>
      </c>
      <c r="N11" s="456">
        <v>0</v>
      </c>
      <c r="O11" s="454">
        <v>0</v>
      </c>
      <c r="P11" s="454">
        <v>0</v>
      </c>
      <c r="Q11" s="298">
        <f t="shared" si="1"/>
        <v>4</v>
      </c>
      <c r="R11" s="162">
        <f t="shared" si="2"/>
        <v>36</v>
      </c>
      <c r="S11" s="164">
        <f t="shared" si="2"/>
        <v>31</v>
      </c>
      <c r="T11" s="409">
        <f t="shared" si="2"/>
        <v>125</v>
      </c>
      <c r="U11" s="166">
        <f t="shared" si="2"/>
        <v>38</v>
      </c>
      <c r="V11" s="164">
        <f t="shared" si="2"/>
        <v>0</v>
      </c>
      <c r="W11" s="164">
        <f t="shared" si="2"/>
        <v>0</v>
      </c>
      <c r="X11" s="298">
        <f>SUM(R11:W11)</f>
        <v>230</v>
      </c>
    </row>
    <row r="12" spans="1:24" ht="14.25" customHeight="1" thickBot="1">
      <c r="A12" s="653" t="s">
        <v>4</v>
      </c>
      <c r="B12" s="654"/>
      <c r="C12" s="655"/>
      <c r="D12" s="462">
        <v>26</v>
      </c>
      <c r="E12" s="463">
        <v>2</v>
      </c>
      <c r="F12" s="464">
        <v>111</v>
      </c>
      <c r="G12" s="465">
        <v>0</v>
      </c>
      <c r="H12" s="463">
        <v>2</v>
      </c>
      <c r="I12" s="463">
        <v>0</v>
      </c>
      <c r="J12" s="304">
        <f t="shared" si="0"/>
        <v>141</v>
      </c>
      <c r="K12" s="466">
        <v>0</v>
      </c>
      <c r="L12" s="463">
        <v>0</v>
      </c>
      <c r="M12" s="463">
        <v>0</v>
      </c>
      <c r="N12" s="465">
        <v>0</v>
      </c>
      <c r="O12" s="463">
        <v>0</v>
      </c>
      <c r="P12" s="463">
        <v>0</v>
      </c>
      <c r="Q12" s="304">
        <f t="shared" si="1"/>
        <v>0</v>
      </c>
      <c r="R12" s="392">
        <f t="shared" si="2"/>
        <v>26</v>
      </c>
      <c r="S12" s="176">
        <f t="shared" si="2"/>
        <v>2</v>
      </c>
      <c r="T12" s="412">
        <f t="shared" si="2"/>
        <v>111</v>
      </c>
      <c r="U12" s="303">
        <f t="shared" si="2"/>
        <v>0</v>
      </c>
      <c r="V12" s="176">
        <f t="shared" si="2"/>
        <v>2</v>
      </c>
      <c r="W12" s="176">
        <f t="shared" si="2"/>
        <v>0</v>
      </c>
      <c r="X12" s="304">
        <f t="shared" si="3"/>
        <v>141</v>
      </c>
    </row>
    <row r="13" spans="1:24" ht="14.25" customHeight="1">
      <c r="A13" s="658" t="s">
        <v>5</v>
      </c>
      <c r="B13" s="659"/>
      <c r="C13" s="660"/>
      <c r="D13" s="467">
        <v>27</v>
      </c>
      <c r="E13" s="458">
        <v>5</v>
      </c>
      <c r="F13" s="459">
        <v>24</v>
      </c>
      <c r="G13" s="468">
        <v>41</v>
      </c>
      <c r="H13" s="458">
        <v>0</v>
      </c>
      <c r="I13" s="458">
        <v>0</v>
      </c>
      <c r="J13" s="293">
        <f t="shared" si="0"/>
        <v>97</v>
      </c>
      <c r="K13" s="469">
        <v>2</v>
      </c>
      <c r="L13" s="458">
        <v>1</v>
      </c>
      <c r="M13" s="458">
        <v>0</v>
      </c>
      <c r="N13" s="468">
        <v>2</v>
      </c>
      <c r="O13" s="458">
        <v>0</v>
      </c>
      <c r="P13" s="458">
        <v>0</v>
      </c>
      <c r="Q13" s="293">
        <f t="shared" si="1"/>
        <v>5</v>
      </c>
      <c r="R13" s="159">
        <f t="shared" si="2"/>
        <v>29</v>
      </c>
      <c r="S13" s="180">
        <f t="shared" si="2"/>
        <v>6</v>
      </c>
      <c r="T13" s="460">
        <f t="shared" si="2"/>
        <v>24</v>
      </c>
      <c r="U13" s="160">
        <f t="shared" si="2"/>
        <v>43</v>
      </c>
      <c r="V13" s="180">
        <f t="shared" si="2"/>
        <v>0</v>
      </c>
      <c r="W13" s="180">
        <f t="shared" si="2"/>
        <v>0</v>
      </c>
      <c r="X13" s="293">
        <f t="shared" si="3"/>
        <v>102</v>
      </c>
    </row>
    <row r="14" spans="1:24" ht="14.25" customHeight="1">
      <c r="A14" s="650" t="s">
        <v>6</v>
      </c>
      <c r="B14" s="651"/>
      <c r="C14" s="652"/>
      <c r="D14" s="453">
        <v>30</v>
      </c>
      <c r="E14" s="454">
        <v>36</v>
      </c>
      <c r="F14" s="455">
        <v>138</v>
      </c>
      <c r="G14" s="456">
        <v>24</v>
      </c>
      <c r="H14" s="454">
        <v>1</v>
      </c>
      <c r="I14" s="454">
        <v>0</v>
      </c>
      <c r="J14" s="298">
        <f t="shared" si="0"/>
        <v>229</v>
      </c>
      <c r="K14" s="457">
        <v>0</v>
      </c>
      <c r="L14" s="454">
        <v>1</v>
      </c>
      <c r="M14" s="454">
        <v>0</v>
      </c>
      <c r="N14" s="456">
        <v>6</v>
      </c>
      <c r="O14" s="454">
        <v>0</v>
      </c>
      <c r="P14" s="454">
        <v>0</v>
      </c>
      <c r="Q14" s="298">
        <f t="shared" si="1"/>
        <v>7</v>
      </c>
      <c r="R14" s="162">
        <f t="shared" si="2"/>
        <v>30</v>
      </c>
      <c r="S14" s="164">
        <f t="shared" si="2"/>
        <v>37</v>
      </c>
      <c r="T14" s="409">
        <f t="shared" si="2"/>
        <v>138</v>
      </c>
      <c r="U14" s="166">
        <f t="shared" si="2"/>
        <v>30</v>
      </c>
      <c r="V14" s="164">
        <f t="shared" si="2"/>
        <v>1</v>
      </c>
      <c r="W14" s="164">
        <f t="shared" si="2"/>
        <v>0</v>
      </c>
      <c r="X14" s="298">
        <f t="shared" si="3"/>
        <v>236</v>
      </c>
    </row>
    <row r="15" spans="1:24" ht="14.25" customHeight="1">
      <c r="A15" s="650" t="s">
        <v>7</v>
      </c>
      <c r="B15" s="651"/>
      <c r="C15" s="652"/>
      <c r="D15" s="453">
        <v>3</v>
      </c>
      <c r="E15" s="454">
        <v>5</v>
      </c>
      <c r="F15" s="455">
        <v>40</v>
      </c>
      <c r="G15" s="456">
        <v>10</v>
      </c>
      <c r="H15" s="454">
        <v>2</v>
      </c>
      <c r="I15" s="454">
        <v>14</v>
      </c>
      <c r="J15" s="298">
        <f t="shared" si="0"/>
        <v>74</v>
      </c>
      <c r="K15" s="457">
        <v>1</v>
      </c>
      <c r="L15" s="454">
        <v>1</v>
      </c>
      <c r="M15" s="454">
        <v>0</v>
      </c>
      <c r="N15" s="456">
        <v>0</v>
      </c>
      <c r="O15" s="454">
        <v>0</v>
      </c>
      <c r="P15" s="454">
        <v>0</v>
      </c>
      <c r="Q15" s="298">
        <f t="shared" si="1"/>
        <v>2</v>
      </c>
      <c r="R15" s="162">
        <f t="shared" si="2"/>
        <v>4</v>
      </c>
      <c r="S15" s="164">
        <f t="shared" si="2"/>
        <v>6</v>
      </c>
      <c r="T15" s="409">
        <f t="shared" si="2"/>
        <v>40</v>
      </c>
      <c r="U15" s="166">
        <f t="shared" si="2"/>
        <v>10</v>
      </c>
      <c r="V15" s="164">
        <f>SUM(H15,O15)</f>
        <v>2</v>
      </c>
      <c r="W15" s="164">
        <f t="shared" si="2"/>
        <v>14</v>
      </c>
      <c r="X15" s="298">
        <f t="shared" si="3"/>
        <v>76</v>
      </c>
    </row>
    <row r="16" spans="1:24" ht="14.25" customHeight="1">
      <c r="A16" s="650" t="s">
        <v>8</v>
      </c>
      <c r="B16" s="651"/>
      <c r="C16" s="652"/>
      <c r="D16" s="453">
        <v>16</v>
      </c>
      <c r="E16" s="454">
        <v>10</v>
      </c>
      <c r="F16" s="455">
        <v>81</v>
      </c>
      <c r="G16" s="456">
        <v>7</v>
      </c>
      <c r="H16" s="454">
        <v>4</v>
      </c>
      <c r="I16" s="454">
        <v>0</v>
      </c>
      <c r="J16" s="298">
        <f t="shared" si="0"/>
        <v>118</v>
      </c>
      <c r="K16" s="457">
        <v>2</v>
      </c>
      <c r="L16" s="454">
        <v>0</v>
      </c>
      <c r="M16" s="454">
        <v>0</v>
      </c>
      <c r="N16" s="456">
        <v>0</v>
      </c>
      <c r="O16" s="454">
        <v>0</v>
      </c>
      <c r="P16" s="454">
        <v>0</v>
      </c>
      <c r="Q16" s="298">
        <f t="shared" si="1"/>
        <v>2</v>
      </c>
      <c r="R16" s="162">
        <f t="shared" si="2"/>
        <v>18</v>
      </c>
      <c r="S16" s="164">
        <f t="shared" si="2"/>
        <v>10</v>
      </c>
      <c r="T16" s="409">
        <f t="shared" si="2"/>
        <v>81</v>
      </c>
      <c r="U16" s="166">
        <f t="shared" si="2"/>
        <v>7</v>
      </c>
      <c r="V16" s="164">
        <f t="shared" si="2"/>
        <v>4</v>
      </c>
      <c r="W16" s="164">
        <f t="shared" si="2"/>
        <v>0</v>
      </c>
      <c r="X16" s="298">
        <f t="shared" si="3"/>
        <v>120</v>
      </c>
    </row>
    <row r="17" spans="1:24" ht="14.25" customHeight="1" thickBot="1">
      <c r="A17" s="653" t="s">
        <v>9</v>
      </c>
      <c r="B17" s="654"/>
      <c r="C17" s="655"/>
      <c r="D17" s="462">
        <v>15</v>
      </c>
      <c r="E17" s="463">
        <v>2</v>
      </c>
      <c r="F17" s="464">
        <v>12</v>
      </c>
      <c r="G17" s="465">
        <v>28</v>
      </c>
      <c r="H17" s="463">
        <v>1</v>
      </c>
      <c r="I17" s="463">
        <v>0</v>
      </c>
      <c r="J17" s="304">
        <f t="shared" si="0"/>
        <v>58</v>
      </c>
      <c r="K17" s="466">
        <v>0</v>
      </c>
      <c r="L17" s="463">
        <v>0</v>
      </c>
      <c r="M17" s="463">
        <v>0</v>
      </c>
      <c r="N17" s="465">
        <v>0</v>
      </c>
      <c r="O17" s="463">
        <v>0</v>
      </c>
      <c r="P17" s="463">
        <v>0</v>
      </c>
      <c r="Q17" s="304">
        <f t="shared" si="1"/>
        <v>0</v>
      </c>
      <c r="R17" s="392">
        <f t="shared" si="2"/>
        <v>15</v>
      </c>
      <c r="S17" s="176">
        <f t="shared" si="2"/>
        <v>2</v>
      </c>
      <c r="T17" s="412">
        <f t="shared" si="2"/>
        <v>12</v>
      </c>
      <c r="U17" s="303">
        <f t="shared" si="2"/>
        <v>28</v>
      </c>
      <c r="V17" s="176">
        <f t="shared" si="2"/>
        <v>1</v>
      </c>
      <c r="W17" s="176">
        <f t="shared" si="2"/>
        <v>0</v>
      </c>
      <c r="X17" s="304">
        <f t="shared" si="3"/>
        <v>58</v>
      </c>
    </row>
    <row r="18" spans="1:24" ht="14.25" customHeight="1">
      <c r="A18" s="658" t="s">
        <v>10</v>
      </c>
      <c r="B18" s="659"/>
      <c r="C18" s="660"/>
      <c r="D18" s="467">
        <v>9</v>
      </c>
      <c r="E18" s="458">
        <v>2</v>
      </c>
      <c r="F18" s="459">
        <v>16</v>
      </c>
      <c r="G18" s="468">
        <v>3</v>
      </c>
      <c r="H18" s="458">
        <v>3</v>
      </c>
      <c r="I18" s="458">
        <v>0</v>
      </c>
      <c r="J18" s="293">
        <f t="shared" si="0"/>
        <v>33</v>
      </c>
      <c r="K18" s="469">
        <v>1</v>
      </c>
      <c r="L18" s="458">
        <v>0</v>
      </c>
      <c r="M18" s="458">
        <v>0</v>
      </c>
      <c r="N18" s="468">
        <v>0</v>
      </c>
      <c r="O18" s="458">
        <v>0</v>
      </c>
      <c r="P18" s="458">
        <v>0</v>
      </c>
      <c r="Q18" s="293">
        <f t="shared" si="1"/>
        <v>1</v>
      </c>
      <c r="R18" s="159">
        <f t="shared" si="2"/>
        <v>10</v>
      </c>
      <c r="S18" s="180">
        <f t="shared" si="2"/>
        <v>2</v>
      </c>
      <c r="T18" s="460">
        <f t="shared" si="2"/>
        <v>16</v>
      </c>
      <c r="U18" s="160">
        <f t="shared" si="2"/>
        <v>3</v>
      </c>
      <c r="V18" s="180">
        <f t="shared" si="2"/>
        <v>3</v>
      </c>
      <c r="W18" s="180">
        <f t="shared" si="2"/>
        <v>0</v>
      </c>
      <c r="X18" s="293">
        <f t="shared" si="3"/>
        <v>34</v>
      </c>
    </row>
    <row r="19" spans="1:24" ht="14.25" customHeight="1">
      <c r="A19" s="650" t="s">
        <v>11</v>
      </c>
      <c r="B19" s="651"/>
      <c r="C19" s="652"/>
      <c r="D19" s="453">
        <v>15</v>
      </c>
      <c r="E19" s="454">
        <v>0</v>
      </c>
      <c r="F19" s="455">
        <v>17</v>
      </c>
      <c r="G19" s="456">
        <v>0</v>
      </c>
      <c r="H19" s="454">
        <v>0</v>
      </c>
      <c r="I19" s="454">
        <v>0</v>
      </c>
      <c r="J19" s="298">
        <f t="shared" si="0"/>
        <v>32</v>
      </c>
      <c r="K19" s="457">
        <v>6</v>
      </c>
      <c r="L19" s="454">
        <v>0</v>
      </c>
      <c r="M19" s="454">
        <v>0</v>
      </c>
      <c r="N19" s="456">
        <v>0</v>
      </c>
      <c r="O19" s="454">
        <v>0</v>
      </c>
      <c r="P19" s="454">
        <v>0</v>
      </c>
      <c r="Q19" s="298">
        <f t="shared" si="1"/>
        <v>6</v>
      </c>
      <c r="R19" s="162">
        <f t="shared" si="2"/>
        <v>21</v>
      </c>
      <c r="S19" s="164">
        <f t="shared" si="2"/>
        <v>0</v>
      </c>
      <c r="T19" s="409">
        <f t="shared" si="2"/>
        <v>17</v>
      </c>
      <c r="U19" s="166">
        <f t="shared" si="2"/>
        <v>0</v>
      </c>
      <c r="V19" s="164">
        <f t="shared" si="2"/>
        <v>0</v>
      </c>
      <c r="W19" s="164">
        <f t="shared" si="2"/>
        <v>0</v>
      </c>
      <c r="X19" s="298">
        <f t="shared" si="3"/>
        <v>38</v>
      </c>
    </row>
    <row r="20" spans="1:24" ht="14.25" customHeight="1">
      <c r="A20" s="650" t="s">
        <v>12</v>
      </c>
      <c r="B20" s="651"/>
      <c r="C20" s="652"/>
      <c r="D20" s="453">
        <v>18</v>
      </c>
      <c r="E20" s="454">
        <v>3</v>
      </c>
      <c r="F20" s="455">
        <v>82</v>
      </c>
      <c r="G20" s="456">
        <v>14</v>
      </c>
      <c r="H20" s="454">
        <v>0</v>
      </c>
      <c r="I20" s="454">
        <v>0</v>
      </c>
      <c r="J20" s="298">
        <f t="shared" si="0"/>
        <v>117</v>
      </c>
      <c r="K20" s="457">
        <v>6</v>
      </c>
      <c r="L20" s="454">
        <v>0</v>
      </c>
      <c r="M20" s="454">
        <v>0</v>
      </c>
      <c r="N20" s="456">
        <v>0</v>
      </c>
      <c r="O20" s="454">
        <v>0</v>
      </c>
      <c r="P20" s="454">
        <v>0</v>
      </c>
      <c r="Q20" s="298">
        <f t="shared" si="1"/>
        <v>6</v>
      </c>
      <c r="R20" s="162">
        <f t="shared" si="2"/>
        <v>24</v>
      </c>
      <c r="S20" s="164">
        <f t="shared" si="2"/>
        <v>3</v>
      </c>
      <c r="T20" s="409">
        <f t="shared" si="2"/>
        <v>82</v>
      </c>
      <c r="U20" s="166">
        <f t="shared" si="2"/>
        <v>14</v>
      </c>
      <c r="V20" s="164">
        <f t="shared" si="2"/>
        <v>0</v>
      </c>
      <c r="W20" s="164">
        <f t="shared" si="2"/>
        <v>0</v>
      </c>
      <c r="X20" s="298">
        <f t="shared" si="3"/>
        <v>123</v>
      </c>
    </row>
    <row r="21" spans="1:24" ht="14.25" customHeight="1">
      <c r="A21" s="650" t="s">
        <v>13</v>
      </c>
      <c r="B21" s="651"/>
      <c r="C21" s="652"/>
      <c r="D21" s="453">
        <v>13</v>
      </c>
      <c r="E21" s="454">
        <v>13</v>
      </c>
      <c r="F21" s="455">
        <v>49</v>
      </c>
      <c r="G21" s="456">
        <v>10</v>
      </c>
      <c r="H21" s="454">
        <v>0</v>
      </c>
      <c r="I21" s="454">
        <v>0</v>
      </c>
      <c r="J21" s="298">
        <f t="shared" si="0"/>
        <v>85</v>
      </c>
      <c r="K21" s="457">
        <v>1</v>
      </c>
      <c r="L21" s="454">
        <v>0</v>
      </c>
      <c r="M21" s="454">
        <v>0</v>
      </c>
      <c r="N21" s="456">
        <v>0</v>
      </c>
      <c r="O21" s="454">
        <v>0</v>
      </c>
      <c r="P21" s="454">
        <v>0</v>
      </c>
      <c r="Q21" s="298">
        <f t="shared" si="1"/>
        <v>1</v>
      </c>
      <c r="R21" s="162">
        <f t="shared" si="2"/>
        <v>14</v>
      </c>
      <c r="S21" s="164">
        <f t="shared" si="2"/>
        <v>13</v>
      </c>
      <c r="T21" s="409">
        <f t="shared" si="2"/>
        <v>49</v>
      </c>
      <c r="U21" s="166">
        <f t="shared" si="2"/>
        <v>10</v>
      </c>
      <c r="V21" s="164">
        <f t="shared" si="2"/>
        <v>0</v>
      </c>
      <c r="W21" s="164">
        <f t="shared" si="2"/>
        <v>0</v>
      </c>
      <c r="X21" s="298">
        <f t="shared" si="3"/>
        <v>86</v>
      </c>
    </row>
    <row r="22" spans="1:24" ht="14.25" customHeight="1" thickBot="1">
      <c r="A22" s="653" t="s">
        <v>14</v>
      </c>
      <c r="B22" s="654"/>
      <c r="C22" s="655"/>
      <c r="D22" s="462">
        <v>8</v>
      </c>
      <c r="E22" s="463">
        <v>0</v>
      </c>
      <c r="F22" s="464">
        <v>35</v>
      </c>
      <c r="G22" s="465">
        <v>0</v>
      </c>
      <c r="H22" s="463">
        <v>0</v>
      </c>
      <c r="I22" s="463">
        <v>0</v>
      </c>
      <c r="J22" s="304">
        <f t="shared" si="0"/>
        <v>43</v>
      </c>
      <c r="K22" s="466">
        <v>5</v>
      </c>
      <c r="L22" s="463">
        <v>0</v>
      </c>
      <c r="M22" s="463">
        <v>0</v>
      </c>
      <c r="N22" s="465">
        <v>0</v>
      </c>
      <c r="O22" s="463">
        <v>0</v>
      </c>
      <c r="P22" s="463">
        <v>0</v>
      </c>
      <c r="Q22" s="304">
        <f t="shared" si="1"/>
        <v>5</v>
      </c>
      <c r="R22" s="392">
        <f t="shared" si="2"/>
        <v>13</v>
      </c>
      <c r="S22" s="176">
        <f t="shared" si="2"/>
        <v>0</v>
      </c>
      <c r="T22" s="412">
        <f t="shared" si="2"/>
        <v>35</v>
      </c>
      <c r="U22" s="303">
        <f t="shared" si="2"/>
        <v>0</v>
      </c>
      <c r="V22" s="176">
        <f t="shared" si="2"/>
        <v>0</v>
      </c>
      <c r="W22" s="176">
        <f t="shared" si="2"/>
        <v>0</v>
      </c>
      <c r="X22" s="304">
        <f t="shared" si="3"/>
        <v>48</v>
      </c>
    </row>
    <row r="23" spans="1:24" ht="14.25" customHeight="1">
      <c r="A23" s="658" t="s">
        <v>15</v>
      </c>
      <c r="B23" s="659"/>
      <c r="C23" s="660"/>
      <c r="D23" s="467">
        <v>17</v>
      </c>
      <c r="E23" s="458">
        <v>0</v>
      </c>
      <c r="F23" s="459">
        <v>39</v>
      </c>
      <c r="G23" s="468">
        <v>0</v>
      </c>
      <c r="H23" s="458">
        <v>0</v>
      </c>
      <c r="I23" s="458">
        <v>0</v>
      </c>
      <c r="J23" s="293">
        <f t="shared" si="0"/>
        <v>56</v>
      </c>
      <c r="K23" s="469">
        <v>2</v>
      </c>
      <c r="L23" s="458">
        <v>0</v>
      </c>
      <c r="M23" s="458">
        <v>2</v>
      </c>
      <c r="N23" s="468">
        <v>0</v>
      </c>
      <c r="O23" s="458">
        <v>0</v>
      </c>
      <c r="P23" s="458">
        <v>0</v>
      </c>
      <c r="Q23" s="293">
        <f t="shared" si="1"/>
        <v>4</v>
      </c>
      <c r="R23" s="159">
        <f t="shared" si="2"/>
        <v>19</v>
      </c>
      <c r="S23" s="180">
        <f t="shared" si="2"/>
        <v>0</v>
      </c>
      <c r="T23" s="460">
        <f t="shared" si="2"/>
        <v>41</v>
      </c>
      <c r="U23" s="160">
        <f t="shared" si="2"/>
        <v>0</v>
      </c>
      <c r="V23" s="180">
        <f t="shared" si="2"/>
        <v>0</v>
      </c>
      <c r="W23" s="180">
        <f t="shared" si="2"/>
        <v>0</v>
      </c>
      <c r="X23" s="293">
        <f t="shared" si="3"/>
        <v>60</v>
      </c>
    </row>
    <row r="24" spans="1:24" ht="14.25" customHeight="1">
      <c r="A24" s="650" t="s">
        <v>16</v>
      </c>
      <c r="B24" s="651"/>
      <c r="C24" s="652"/>
      <c r="D24" s="453">
        <v>14</v>
      </c>
      <c r="E24" s="454">
        <v>0</v>
      </c>
      <c r="F24" s="455">
        <v>57</v>
      </c>
      <c r="G24" s="456">
        <v>0</v>
      </c>
      <c r="H24" s="454">
        <v>0</v>
      </c>
      <c r="I24" s="454">
        <v>0</v>
      </c>
      <c r="J24" s="298">
        <f t="shared" si="0"/>
        <v>71</v>
      </c>
      <c r="K24" s="457">
        <v>1</v>
      </c>
      <c r="L24" s="454">
        <v>0</v>
      </c>
      <c r="M24" s="454">
        <v>6</v>
      </c>
      <c r="N24" s="456">
        <v>0</v>
      </c>
      <c r="O24" s="454">
        <v>0</v>
      </c>
      <c r="P24" s="454">
        <v>0</v>
      </c>
      <c r="Q24" s="298">
        <f t="shared" si="1"/>
        <v>7</v>
      </c>
      <c r="R24" s="162">
        <f t="shared" si="2"/>
        <v>15</v>
      </c>
      <c r="S24" s="164">
        <f t="shared" si="2"/>
        <v>0</v>
      </c>
      <c r="T24" s="409">
        <f t="shared" si="2"/>
        <v>63</v>
      </c>
      <c r="U24" s="166">
        <f t="shared" si="2"/>
        <v>0</v>
      </c>
      <c r="V24" s="164">
        <f t="shared" si="2"/>
        <v>0</v>
      </c>
      <c r="W24" s="164">
        <f t="shared" si="2"/>
        <v>0</v>
      </c>
      <c r="X24" s="298">
        <f t="shared" si="3"/>
        <v>78</v>
      </c>
    </row>
    <row r="25" spans="1:24" ht="14.25" customHeight="1">
      <c r="A25" s="650" t="s">
        <v>17</v>
      </c>
      <c r="B25" s="651"/>
      <c r="C25" s="652"/>
      <c r="D25" s="453">
        <v>8</v>
      </c>
      <c r="E25" s="454">
        <v>1</v>
      </c>
      <c r="F25" s="455">
        <v>0</v>
      </c>
      <c r="G25" s="456">
        <v>6</v>
      </c>
      <c r="H25" s="454">
        <v>0</v>
      </c>
      <c r="I25" s="454">
        <v>0</v>
      </c>
      <c r="J25" s="298">
        <f t="shared" si="0"/>
        <v>15</v>
      </c>
      <c r="K25" s="457">
        <v>2</v>
      </c>
      <c r="L25" s="454">
        <v>0</v>
      </c>
      <c r="M25" s="454">
        <v>0</v>
      </c>
      <c r="N25" s="456">
        <v>0</v>
      </c>
      <c r="O25" s="454">
        <v>0</v>
      </c>
      <c r="P25" s="454">
        <v>0</v>
      </c>
      <c r="Q25" s="298">
        <f t="shared" si="1"/>
        <v>2</v>
      </c>
      <c r="R25" s="162">
        <f t="shared" si="2"/>
        <v>10</v>
      </c>
      <c r="S25" s="164">
        <f t="shared" si="2"/>
        <v>1</v>
      </c>
      <c r="T25" s="409">
        <f t="shared" si="2"/>
        <v>0</v>
      </c>
      <c r="U25" s="166">
        <f t="shared" si="2"/>
        <v>6</v>
      </c>
      <c r="V25" s="164">
        <f t="shared" si="2"/>
        <v>0</v>
      </c>
      <c r="W25" s="164">
        <f t="shared" si="2"/>
        <v>0</v>
      </c>
      <c r="X25" s="298">
        <f t="shared" si="3"/>
        <v>17</v>
      </c>
    </row>
    <row r="26" spans="1:24" ht="14.25" customHeight="1" thickBot="1">
      <c r="A26" s="653" t="s">
        <v>18</v>
      </c>
      <c r="B26" s="654"/>
      <c r="C26" s="655"/>
      <c r="D26" s="470">
        <v>14</v>
      </c>
      <c r="E26" s="471">
        <v>0</v>
      </c>
      <c r="F26" s="472">
        <v>30</v>
      </c>
      <c r="G26" s="473">
        <v>0</v>
      </c>
      <c r="H26" s="471">
        <v>0</v>
      </c>
      <c r="I26" s="471">
        <v>0</v>
      </c>
      <c r="J26" s="323">
        <f t="shared" si="0"/>
        <v>44</v>
      </c>
      <c r="K26" s="474">
        <v>1</v>
      </c>
      <c r="L26" s="471">
        <v>0</v>
      </c>
      <c r="M26" s="471">
        <v>3</v>
      </c>
      <c r="N26" s="473">
        <v>0</v>
      </c>
      <c r="O26" s="471">
        <v>0</v>
      </c>
      <c r="P26" s="471">
        <v>0</v>
      </c>
      <c r="Q26" s="170">
        <f t="shared" si="1"/>
        <v>4</v>
      </c>
      <c r="R26" s="191">
        <f t="shared" si="2"/>
        <v>15</v>
      </c>
      <c r="S26" s="193">
        <f t="shared" si="2"/>
        <v>0</v>
      </c>
      <c r="T26" s="475">
        <f t="shared" si="2"/>
        <v>33</v>
      </c>
      <c r="U26" s="192">
        <f t="shared" si="2"/>
        <v>0</v>
      </c>
      <c r="V26" s="193">
        <f t="shared" si="2"/>
        <v>0</v>
      </c>
      <c r="W26" s="193">
        <f t="shared" si="2"/>
        <v>0</v>
      </c>
      <c r="X26" s="323">
        <f t="shared" si="3"/>
        <v>48</v>
      </c>
    </row>
    <row r="27" spans="1:24" ht="14.25" customHeight="1" thickBot="1">
      <c r="A27" s="476"/>
      <c r="B27" s="498" t="s">
        <v>242</v>
      </c>
      <c r="C27" s="477"/>
      <c r="D27" s="237">
        <f t="shared" ref="D27:X27" si="4">SUM(D8:D26)</f>
        <v>850</v>
      </c>
      <c r="E27" s="203">
        <f t="shared" si="4"/>
        <v>472</v>
      </c>
      <c r="F27" s="478">
        <f t="shared" si="4"/>
        <v>2582</v>
      </c>
      <c r="G27" s="196">
        <f t="shared" si="4"/>
        <v>540</v>
      </c>
      <c r="H27" s="203">
        <f t="shared" si="4"/>
        <v>30</v>
      </c>
      <c r="I27" s="203">
        <f t="shared" si="4"/>
        <v>14</v>
      </c>
      <c r="J27" s="338">
        <f t="shared" si="4"/>
        <v>4488</v>
      </c>
      <c r="K27" s="202">
        <f t="shared" si="4"/>
        <v>55</v>
      </c>
      <c r="L27" s="203">
        <f t="shared" si="4"/>
        <v>15</v>
      </c>
      <c r="M27" s="203">
        <f t="shared" si="4"/>
        <v>144</v>
      </c>
      <c r="N27" s="196">
        <f t="shared" si="4"/>
        <v>20</v>
      </c>
      <c r="O27" s="203">
        <f t="shared" si="4"/>
        <v>0</v>
      </c>
      <c r="P27" s="203">
        <f t="shared" si="4"/>
        <v>0</v>
      </c>
      <c r="Q27" s="338">
        <f t="shared" si="4"/>
        <v>234</v>
      </c>
      <c r="R27" s="237">
        <f t="shared" si="4"/>
        <v>905</v>
      </c>
      <c r="S27" s="203">
        <f t="shared" si="4"/>
        <v>487</v>
      </c>
      <c r="T27" s="478">
        <f t="shared" si="4"/>
        <v>2726</v>
      </c>
      <c r="U27" s="196">
        <f t="shared" si="4"/>
        <v>560</v>
      </c>
      <c r="V27" s="203">
        <f t="shared" si="4"/>
        <v>30</v>
      </c>
      <c r="W27" s="203">
        <f t="shared" si="4"/>
        <v>14</v>
      </c>
      <c r="X27" s="338">
        <f t="shared" si="4"/>
        <v>4722</v>
      </c>
    </row>
    <row r="28" spans="1:24" ht="14.25" customHeight="1">
      <c r="A28" s="658" t="s">
        <v>19</v>
      </c>
      <c r="B28" s="659"/>
      <c r="C28" s="660"/>
      <c r="D28" s="470">
        <v>6</v>
      </c>
      <c r="E28" s="471">
        <v>0</v>
      </c>
      <c r="F28" s="472">
        <v>28</v>
      </c>
      <c r="G28" s="473">
        <v>6</v>
      </c>
      <c r="H28" s="471">
        <v>0</v>
      </c>
      <c r="I28" s="471">
        <v>0</v>
      </c>
      <c r="J28" s="323">
        <f t="shared" ref="J28:J41" si="5">SUM(D28:I28)</f>
        <v>40</v>
      </c>
      <c r="K28" s="474">
        <v>0</v>
      </c>
      <c r="L28" s="471">
        <v>0</v>
      </c>
      <c r="M28" s="471">
        <v>0</v>
      </c>
      <c r="N28" s="473">
        <v>0</v>
      </c>
      <c r="O28" s="471">
        <v>0</v>
      </c>
      <c r="P28" s="471">
        <v>0</v>
      </c>
      <c r="Q28" s="170">
        <f t="shared" ref="Q28:Q41" si="6">SUM(K28:P28)</f>
        <v>0</v>
      </c>
      <c r="R28" s="191">
        <f t="shared" ref="R28:W41" si="7">SUM(D28,K28)</f>
        <v>6</v>
      </c>
      <c r="S28" s="193">
        <f t="shared" si="7"/>
        <v>0</v>
      </c>
      <c r="T28" s="475">
        <f t="shared" si="7"/>
        <v>28</v>
      </c>
      <c r="U28" s="192">
        <f t="shared" si="7"/>
        <v>6</v>
      </c>
      <c r="V28" s="193">
        <f t="shared" si="7"/>
        <v>0</v>
      </c>
      <c r="W28" s="193">
        <f t="shared" si="7"/>
        <v>0</v>
      </c>
      <c r="X28" s="323">
        <f t="shared" ref="X28:X41" si="8">SUM(R28:W28)</f>
        <v>40</v>
      </c>
    </row>
    <row r="29" spans="1:24" ht="14.25" customHeight="1">
      <c r="A29" s="650" t="s">
        <v>20</v>
      </c>
      <c r="B29" s="651"/>
      <c r="C29" s="652"/>
      <c r="D29" s="453">
        <v>7</v>
      </c>
      <c r="E29" s="454">
        <v>0</v>
      </c>
      <c r="F29" s="455">
        <v>0</v>
      </c>
      <c r="G29" s="456">
        <v>0</v>
      </c>
      <c r="H29" s="454">
        <v>0</v>
      </c>
      <c r="I29" s="454">
        <v>0</v>
      </c>
      <c r="J29" s="298">
        <f t="shared" si="5"/>
        <v>7</v>
      </c>
      <c r="K29" s="457">
        <v>2</v>
      </c>
      <c r="L29" s="454">
        <v>0</v>
      </c>
      <c r="M29" s="454">
        <v>0</v>
      </c>
      <c r="N29" s="456">
        <v>3</v>
      </c>
      <c r="O29" s="454">
        <v>0</v>
      </c>
      <c r="P29" s="454">
        <v>0</v>
      </c>
      <c r="Q29" s="298">
        <f t="shared" si="6"/>
        <v>5</v>
      </c>
      <c r="R29" s="162">
        <f t="shared" si="7"/>
        <v>9</v>
      </c>
      <c r="S29" s="164">
        <f t="shared" si="7"/>
        <v>0</v>
      </c>
      <c r="T29" s="409">
        <f t="shared" si="7"/>
        <v>0</v>
      </c>
      <c r="U29" s="166">
        <f t="shared" si="7"/>
        <v>3</v>
      </c>
      <c r="V29" s="164">
        <f t="shared" si="7"/>
        <v>0</v>
      </c>
      <c r="W29" s="164">
        <f t="shared" si="7"/>
        <v>0</v>
      </c>
      <c r="X29" s="298">
        <f t="shared" si="8"/>
        <v>12</v>
      </c>
    </row>
    <row r="30" spans="1:24" ht="14.25" customHeight="1">
      <c r="A30" s="650" t="s">
        <v>21</v>
      </c>
      <c r="B30" s="651"/>
      <c r="C30" s="652"/>
      <c r="D30" s="453">
        <v>3</v>
      </c>
      <c r="E30" s="454">
        <v>1</v>
      </c>
      <c r="F30" s="455">
        <v>1</v>
      </c>
      <c r="G30" s="456">
        <v>0</v>
      </c>
      <c r="H30" s="454">
        <v>0</v>
      </c>
      <c r="I30" s="454">
        <v>0</v>
      </c>
      <c r="J30" s="298">
        <f t="shared" si="5"/>
        <v>5</v>
      </c>
      <c r="K30" s="457">
        <v>3</v>
      </c>
      <c r="L30" s="454">
        <v>0</v>
      </c>
      <c r="M30" s="454">
        <v>0</v>
      </c>
      <c r="N30" s="456">
        <v>1</v>
      </c>
      <c r="O30" s="454">
        <v>0</v>
      </c>
      <c r="P30" s="454">
        <v>0</v>
      </c>
      <c r="Q30" s="298">
        <f t="shared" si="6"/>
        <v>4</v>
      </c>
      <c r="R30" s="162">
        <f t="shared" si="7"/>
        <v>6</v>
      </c>
      <c r="S30" s="164">
        <f>SUM(E30,L30)</f>
        <v>1</v>
      </c>
      <c r="T30" s="409">
        <f t="shared" si="7"/>
        <v>1</v>
      </c>
      <c r="U30" s="166">
        <f t="shared" si="7"/>
        <v>1</v>
      </c>
      <c r="V30" s="164">
        <f t="shared" si="7"/>
        <v>0</v>
      </c>
      <c r="W30" s="164">
        <f t="shared" si="7"/>
        <v>0</v>
      </c>
      <c r="X30" s="298">
        <f t="shared" si="8"/>
        <v>9</v>
      </c>
    </row>
    <row r="31" spans="1:24" ht="14.25" customHeight="1" thickBot="1">
      <c r="A31" s="653" t="s">
        <v>22</v>
      </c>
      <c r="B31" s="654"/>
      <c r="C31" s="655"/>
      <c r="D31" s="462">
        <v>5</v>
      </c>
      <c r="E31" s="463">
        <v>0</v>
      </c>
      <c r="F31" s="464">
        <v>0</v>
      </c>
      <c r="G31" s="465">
        <v>0</v>
      </c>
      <c r="H31" s="463">
        <v>0</v>
      </c>
      <c r="I31" s="463">
        <v>0</v>
      </c>
      <c r="J31" s="304">
        <f t="shared" si="5"/>
        <v>5</v>
      </c>
      <c r="K31" s="466">
        <v>1</v>
      </c>
      <c r="L31" s="463">
        <v>0</v>
      </c>
      <c r="M31" s="463">
        <v>0</v>
      </c>
      <c r="N31" s="465">
        <v>0</v>
      </c>
      <c r="O31" s="463">
        <v>0</v>
      </c>
      <c r="P31" s="463">
        <v>0</v>
      </c>
      <c r="Q31" s="304">
        <f t="shared" si="6"/>
        <v>1</v>
      </c>
      <c r="R31" s="392">
        <f t="shared" si="7"/>
        <v>6</v>
      </c>
      <c r="S31" s="176">
        <f t="shared" si="7"/>
        <v>0</v>
      </c>
      <c r="T31" s="412">
        <f t="shared" si="7"/>
        <v>0</v>
      </c>
      <c r="U31" s="303">
        <f t="shared" si="7"/>
        <v>0</v>
      </c>
      <c r="V31" s="176">
        <f t="shared" si="7"/>
        <v>0</v>
      </c>
      <c r="W31" s="176">
        <f t="shared" si="7"/>
        <v>0</v>
      </c>
      <c r="X31" s="304">
        <f t="shared" si="8"/>
        <v>6</v>
      </c>
    </row>
    <row r="32" spans="1:24" ht="14.25" customHeight="1">
      <c r="A32" s="658" t="s">
        <v>23</v>
      </c>
      <c r="B32" s="659"/>
      <c r="C32" s="660"/>
      <c r="D32" s="467">
        <v>2</v>
      </c>
      <c r="E32" s="458">
        <v>0</v>
      </c>
      <c r="F32" s="459">
        <v>0</v>
      </c>
      <c r="G32" s="468">
        <v>0</v>
      </c>
      <c r="H32" s="458">
        <v>0</v>
      </c>
      <c r="I32" s="458">
        <v>0</v>
      </c>
      <c r="J32" s="293">
        <f t="shared" si="5"/>
        <v>2</v>
      </c>
      <c r="K32" s="469">
        <v>1</v>
      </c>
      <c r="L32" s="458">
        <v>0</v>
      </c>
      <c r="M32" s="458">
        <v>0</v>
      </c>
      <c r="N32" s="468">
        <v>0</v>
      </c>
      <c r="O32" s="458">
        <v>0</v>
      </c>
      <c r="P32" s="458">
        <v>0</v>
      </c>
      <c r="Q32" s="293">
        <f t="shared" si="6"/>
        <v>1</v>
      </c>
      <c r="R32" s="159">
        <f t="shared" si="7"/>
        <v>3</v>
      </c>
      <c r="S32" s="180">
        <f t="shared" si="7"/>
        <v>0</v>
      </c>
      <c r="T32" s="460">
        <f t="shared" si="7"/>
        <v>0</v>
      </c>
      <c r="U32" s="160">
        <f t="shared" si="7"/>
        <v>0</v>
      </c>
      <c r="V32" s="180">
        <f t="shared" si="7"/>
        <v>0</v>
      </c>
      <c r="W32" s="180">
        <f t="shared" si="7"/>
        <v>0</v>
      </c>
      <c r="X32" s="293">
        <f t="shared" si="8"/>
        <v>3</v>
      </c>
    </row>
    <row r="33" spans="1:24" ht="14.25" customHeight="1">
      <c r="A33" s="650" t="s">
        <v>24</v>
      </c>
      <c r="B33" s="651"/>
      <c r="C33" s="652"/>
      <c r="D33" s="453">
        <v>2</v>
      </c>
      <c r="E33" s="454">
        <v>0</v>
      </c>
      <c r="F33" s="455">
        <v>0</v>
      </c>
      <c r="G33" s="456">
        <v>0</v>
      </c>
      <c r="H33" s="454">
        <v>0</v>
      </c>
      <c r="I33" s="454">
        <v>0</v>
      </c>
      <c r="J33" s="298">
        <f t="shared" si="5"/>
        <v>2</v>
      </c>
      <c r="K33" s="457">
        <v>1</v>
      </c>
      <c r="L33" s="454">
        <v>0</v>
      </c>
      <c r="M33" s="454">
        <v>0</v>
      </c>
      <c r="N33" s="456">
        <v>0</v>
      </c>
      <c r="O33" s="454">
        <v>0</v>
      </c>
      <c r="P33" s="454">
        <v>0</v>
      </c>
      <c r="Q33" s="298">
        <f t="shared" si="6"/>
        <v>1</v>
      </c>
      <c r="R33" s="162">
        <f t="shared" si="7"/>
        <v>3</v>
      </c>
      <c r="S33" s="164">
        <f>SUM(E33,L33)</f>
        <v>0</v>
      </c>
      <c r="T33" s="409">
        <f t="shared" si="7"/>
        <v>0</v>
      </c>
      <c r="U33" s="166">
        <f t="shared" si="7"/>
        <v>0</v>
      </c>
      <c r="V33" s="164">
        <f t="shared" si="7"/>
        <v>0</v>
      </c>
      <c r="W33" s="164">
        <f t="shared" si="7"/>
        <v>0</v>
      </c>
      <c r="X33" s="298">
        <f t="shared" si="8"/>
        <v>3</v>
      </c>
    </row>
    <row r="34" spans="1:24" ht="14.25" customHeight="1">
      <c r="A34" s="650" t="s">
        <v>25</v>
      </c>
      <c r="B34" s="651"/>
      <c r="C34" s="652"/>
      <c r="D34" s="453">
        <v>2</v>
      </c>
      <c r="E34" s="454">
        <v>0</v>
      </c>
      <c r="F34" s="455">
        <v>0</v>
      </c>
      <c r="G34" s="456">
        <v>0</v>
      </c>
      <c r="H34" s="454">
        <v>0</v>
      </c>
      <c r="I34" s="454">
        <v>0</v>
      </c>
      <c r="J34" s="298">
        <f t="shared" si="5"/>
        <v>2</v>
      </c>
      <c r="K34" s="457">
        <v>1</v>
      </c>
      <c r="L34" s="454">
        <v>0</v>
      </c>
      <c r="M34" s="454">
        <v>0</v>
      </c>
      <c r="N34" s="456">
        <v>0</v>
      </c>
      <c r="O34" s="454">
        <v>0</v>
      </c>
      <c r="P34" s="454">
        <v>0</v>
      </c>
      <c r="Q34" s="298">
        <f t="shared" si="6"/>
        <v>1</v>
      </c>
      <c r="R34" s="162">
        <f t="shared" si="7"/>
        <v>3</v>
      </c>
      <c r="S34" s="164">
        <f t="shared" si="7"/>
        <v>0</v>
      </c>
      <c r="T34" s="409">
        <f t="shared" si="7"/>
        <v>0</v>
      </c>
      <c r="U34" s="166">
        <f t="shared" si="7"/>
        <v>0</v>
      </c>
      <c r="V34" s="164">
        <f t="shared" si="7"/>
        <v>0</v>
      </c>
      <c r="W34" s="164">
        <f t="shared" si="7"/>
        <v>0</v>
      </c>
      <c r="X34" s="298">
        <f t="shared" si="8"/>
        <v>3</v>
      </c>
    </row>
    <row r="35" spans="1:24" ht="14.25" customHeight="1">
      <c r="A35" s="650" t="s">
        <v>26</v>
      </c>
      <c r="B35" s="651"/>
      <c r="C35" s="652"/>
      <c r="D35" s="453">
        <v>1</v>
      </c>
      <c r="E35" s="454">
        <v>0</v>
      </c>
      <c r="F35" s="455">
        <v>1</v>
      </c>
      <c r="G35" s="456">
        <v>0</v>
      </c>
      <c r="H35" s="454">
        <v>0</v>
      </c>
      <c r="I35" s="454">
        <v>0</v>
      </c>
      <c r="J35" s="298">
        <f t="shared" si="5"/>
        <v>2</v>
      </c>
      <c r="K35" s="457">
        <v>1</v>
      </c>
      <c r="L35" s="454">
        <v>0</v>
      </c>
      <c r="M35" s="454">
        <v>0</v>
      </c>
      <c r="N35" s="456">
        <v>0</v>
      </c>
      <c r="O35" s="454">
        <v>0</v>
      </c>
      <c r="P35" s="454">
        <v>0</v>
      </c>
      <c r="Q35" s="298">
        <f t="shared" si="6"/>
        <v>1</v>
      </c>
      <c r="R35" s="162">
        <f t="shared" si="7"/>
        <v>2</v>
      </c>
      <c r="S35" s="164">
        <f t="shared" si="7"/>
        <v>0</v>
      </c>
      <c r="T35" s="409">
        <f t="shared" si="7"/>
        <v>1</v>
      </c>
      <c r="U35" s="166">
        <f t="shared" si="7"/>
        <v>0</v>
      </c>
      <c r="V35" s="164">
        <f t="shared" si="7"/>
        <v>0</v>
      </c>
      <c r="W35" s="164">
        <f t="shared" si="7"/>
        <v>0</v>
      </c>
      <c r="X35" s="298">
        <f t="shared" si="8"/>
        <v>3</v>
      </c>
    </row>
    <row r="36" spans="1:24" ht="14.25" customHeight="1" thickBot="1">
      <c r="A36" s="653" t="s">
        <v>27</v>
      </c>
      <c r="B36" s="654"/>
      <c r="C36" s="655"/>
      <c r="D36" s="470">
        <v>3</v>
      </c>
      <c r="E36" s="471">
        <v>0</v>
      </c>
      <c r="F36" s="472">
        <v>0</v>
      </c>
      <c r="G36" s="473">
        <v>0</v>
      </c>
      <c r="H36" s="471">
        <v>0</v>
      </c>
      <c r="I36" s="471">
        <v>0</v>
      </c>
      <c r="J36" s="323">
        <f t="shared" si="5"/>
        <v>3</v>
      </c>
      <c r="K36" s="474">
        <v>2</v>
      </c>
      <c r="L36" s="471">
        <v>0</v>
      </c>
      <c r="M36" s="471">
        <v>0</v>
      </c>
      <c r="N36" s="473">
        <v>0</v>
      </c>
      <c r="O36" s="471">
        <v>0</v>
      </c>
      <c r="P36" s="471">
        <v>0</v>
      </c>
      <c r="Q36" s="323">
        <f t="shared" si="6"/>
        <v>2</v>
      </c>
      <c r="R36" s="191">
        <f t="shared" si="7"/>
        <v>5</v>
      </c>
      <c r="S36" s="193">
        <f t="shared" si="7"/>
        <v>0</v>
      </c>
      <c r="T36" s="475">
        <f t="shared" si="7"/>
        <v>0</v>
      </c>
      <c r="U36" s="192">
        <f t="shared" si="7"/>
        <v>0</v>
      </c>
      <c r="V36" s="193">
        <f t="shared" si="7"/>
        <v>0</v>
      </c>
      <c r="W36" s="193">
        <f t="shared" si="7"/>
        <v>0</v>
      </c>
      <c r="X36" s="323">
        <f t="shared" si="8"/>
        <v>5</v>
      </c>
    </row>
    <row r="37" spans="1:24" ht="14.25" customHeight="1">
      <c r="A37" s="658" t="s">
        <v>28</v>
      </c>
      <c r="B37" s="659"/>
      <c r="C37" s="660"/>
      <c r="D37" s="479">
        <v>6</v>
      </c>
      <c r="E37" s="480">
        <v>2</v>
      </c>
      <c r="F37" s="481">
        <v>0</v>
      </c>
      <c r="G37" s="482">
        <v>2</v>
      </c>
      <c r="H37" s="480">
        <v>1</v>
      </c>
      <c r="I37" s="480">
        <v>0</v>
      </c>
      <c r="J37" s="312">
        <f t="shared" si="5"/>
        <v>11</v>
      </c>
      <c r="K37" s="483">
        <v>0</v>
      </c>
      <c r="L37" s="480">
        <v>0</v>
      </c>
      <c r="M37" s="480">
        <v>0</v>
      </c>
      <c r="N37" s="482">
        <v>0</v>
      </c>
      <c r="O37" s="480">
        <v>0</v>
      </c>
      <c r="P37" s="480">
        <v>0</v>
      </c>
      <c r="Q37" s="312">
        <f t="shared" si="6"/>
        <v>0</v>
      </c>
      <c r="R37" s="147">
        <f t="shared" si="7"/>
        <v>6</v>
      </c>
      <c r="S37" s="153">
        <f t="shared" si="7"/>
        <v>2</v>
      </c>
      <c r="T37" s="380">
        <f t="shared" si="7"/>
        <v>0</v>
      </c>
      <c r="U37" s="148">
        <f t="shared" si="7"/>
        <v>2</v>
      </c>
      <c r="V37" s="153">
        <f t="shared" si="7"/>
        <v>1</v>
      </c>
      <c r="W37" s="153">
        <f t="shared" si="7"/>
        <v>0</v>
      </c>
      <c r="X37" s="312">
        <f t="shared" si="8"/>
        <v>11</v>
      </c>
    </row>
    <row r="38" spans="1:24" ht="14.25" customHeight="1">
      <c r="A38" s="650" t="s">
        <v>29</v>
      </c>
      <c r="B38" s="651"/>
      <c r="C38" s="652"/>
      <c r="D38" s="453">
        <v>1</v>
      </c>
      <c r="E38" s="454">
        <v>0</v>
      </c>
      <c r="F38" s="455">
        <v>0</v>
      </c>
      <c r="G38" s="456">
        <v>0</v>
      </c>
      <c r="H38" s="454">
        <v>0</v>
      </c>
      <c r="I38" s="454">
        <v>0</v>
      </c>
      <c r="J38" s="298">
        <f t="shared" si="5"/>
        <v>1</v>
      </c>
      <c r="K38" s="457">
        <v>1</v>
      </c>
      <c r="L38" s="454">
        <v>0</v>
      </c>
      <c r="M38" s="454">
        <v>0</v>
      </c>
      <c r="N38" s="456">
        <v>0</v>
      </c>
      <c r="O38" s="454">
        <v>0</v>
      </c>
      <c r="P38" s="454">
        <v>0</v>
      </c>
      <c r="Q38" s="298">
        <f t="shared" si="6"/>
        <v>1</v>
      </c>
      <c r="R38" s="162">
        <f t="shared" si="7"/>
        <v>2</v>
      </c>
      <c r="S38" s="164">
        <f t="shared" si="7"/>
        <v>0</v>
      </c>
      <c r="T38" s="409">
        <f t="shared" si="7"/>
        <v>0</v>
      </c>
      <c r="U38" s="166">
        <f t="shared" si="7"/>
        <v>0</v>
      </c>
      <c r="V38" s="164">
        <f t="shared" si="7"/>
        <v>0</v>
      </c>
      <c r="W38" s="164">
        <f t="shared" si="7"/>
        <v>0</v>
      </c>
      <c r="X38" s="298">
        <f t="shared" si="8"/>
        <v>2</v>
      </c>
    </row>
    <row r="39" spans="1:24" ht="14.25" customHeight="1">
      <c r="A39" s="650" t="s">
        <v>30</v>
      </c>
      <c r="B39" s="651"/>
      <c r="C39" s="652"/>
      <c r="D39" s="453">
        <v>4</v>
      </c>
      <c r="E39" s="454">
        <v>0</v>
      </c>
      <c r="F39" s="455">
        <v>5</v>
      </c>
      <c r="G39" s="456">
        <v>0</v>
      </c>
      <c r="H39" s="454">
        <v>0</v>
      </c>
      <c r="I39" s="454">
        <v>0</v>
      </c>
      <c r="J39" s="298">
        <f t="shared" si="5"/>
        <v>9</v>
      </c>
      <c r="K39" s="457">
        <v>0</v>
      </c>
      <c r="L39" s="454">
        <v>0</v>
      </c>
      <c r="M39" s="454">
        <v>0</v>
      </c>
      <c r="N39" s="456">
        <v>0</v>
      </c>
      <c r="O39" s="454">
        <v>0</v>
      </c>
      <c r="P39" s="454">
        <v>0</v>
      </c>
      <c r="Q39" s="298">
        <f t="shared" si="6"/>
        <v>0</v>
      </c>
      <c r="R39" s="162">
        <f t="shared" si="7"/>
        <v>4</v>
      </c>
      <c r="S39" s="164">
        <f t="shared" si="7"/>
        <v>0</v>
      </c>
      <c r="T39" s="409">
        <f t="shared" si="7"/>
        <v>5</v>
      </c>
      <c r="U39" s="166">
        <f t="shared" si="7"/>
        <v>0</v>
      </c>
      <c r="V39" s="164">
        <f t="shared" si="7"/>
        <v>0</v>
      </c>
      <c r="W39" s="164">
        <f t="shared" si="7"/>
        <v>0</v>
      </c>
      <c r="X39" s="298">
        <f t="shared" si="8"/>
        <v>9</v>
      </c>
    </row>
    <row r="40" spans="1:24" ht="14.25" customHeight="1">
      <c r="A40" s="650" t="s">
        <v>31</v>
      </c>
      <c r="B40" s="651"/>
      <c r="C40" s="652"/>
      <c r="D40" s="453">
        <v>6</v>
      </c>
      <c r="E40" s="454">
        <v>0</v>
      </c>
      <c r="F40" s="455">
        <v>14</v>
      </c>
      <c r="G40" s="456">
        <v>0</v>
      </c>
      <c r="H40" s="454">
        <v>0</v>
      </c>
      <c r="I40" s="454">
        <v>0</v>
      </c>
      <c r="J40" s="298">
        <f t="shared" si="5"/>
        <v>20</v>
      </c>
      <c r="K40" s="457">
        <v>2</v>
      </c>
      <c r="L40" s="454">
        <v>0</v>
      </c>
      <c r="M40" s="454">
        <v>6</v>
      </c>
      <c r="N40" s="456">
        <v>0</v>
      </c>
      <c r="O40" s="454">
        <v>0</v>
      </c>
      <c r="P40" s="454">
        <v>0</v>
      </c>
      <c r="Q40" s="298">
        <f t="shared" si="6"/>
        <v>8</v>
      </c>
      <c r="R40" s="162">
        <f t="shared" si="7"/>
        <v>8</v>
      </c>
      <c r="S40" s="164">
        <f t="shared" si="7"/>
        <v>0</v>
      </c>
      <c r="T40" s="409">
        <f t="shared" si="7"/>
        <v>20</v>
      </c>
      <c r="U40" s="166">
        <f t="shared" si="7"/>
        <v>0</v>
      </c>
      <c r="V40" s="164">
        <f t="shared" si="7"/>
        <v>0</v>
      </c>
      <c r="W40" s="164">
        <f t="shared" si="7"/>
        <v>0</v>
      </c>
      <c r="X40" s="298">
        <f t="shared" si="8"/>
        <v>28</v>
      </c>
    </row>
    <row r="41" spans="1:24" ht="14.25" customHeight="1" thickBot="1">
      <c r="A41" s="653" t="s">
        <v>32</v>
      </c>
      <c r="B41" s="654"/>
      <c r="C41" s="655"/>
      <c r="D41" s="462">
        <v>1</v>
      </c>
      <c r="E41" s="463">
        <v>0</v>
      </c>
      <c r="F41" s="464">
        <v>4</v>
      </c>
      <c r="G41" s="465">
        <v>0</v>
      </c>
      <c r="H41" s="463">
        <v>0</v>
      </c>
      <c r="I41" s="463">
        <v>0</v>
      </c>
      <c r="J41" s="323">
        <f t="shared" si="5"/>
        <v>5</v>
      </c>
      <c r="K41" s="466">
        <v>1</v>
      </c>
      <c r="L41" s="463">
        <v>0</v>
      </c>
      <c r="M41" s="463">
        <v>0</v>
      </c>
      <c r="N41" s="465">
        <v>0</v>
      </c>
      <c r="O41" s="463">
        <v>0</v>
      </c>
      <c r="P41" s="463">
        <v>0</v>
      </c>
      <c r="Q41" s="304">
        <f t="shared" si="6"/>
        <v>1</v>
      </c>
      <c r="R41" s="392">
        <f t="shared" si="7"/>
        <v>2</v>
      </c>
      <c r="S41" s="176">
        <f t="shared" si="7"/>
        <v>0</v>
      </c>
      <c r="T41" s="412">
        <f t="shared" si="7"/>
        <v>4</v>
      </c>
      <c r="U41" s="303">
        <f t="shared" si="7"/>
        <v>0</v>
      </c>
      <c r="V41" s="176">
        <f t="shared" si="7"/>
        <v>0</v>
      </c>
      <c r="W41" s="176">
        <f t="shared" si="7"/>
        <v>0</v>
      </c>
      <c r="X41" s="304">
        <f t="shared" si="8"/>
        <v>6</v>
      </c>
    </row>
    <row r="42" spans="1:24" ht="14.25" customHeight="1" thickBot="1">
      <c r="A42" s="484"/>
      <c r="B42" s="485" t="s">
        <v>294</v>
      </c>
      <c r="C42" s="486"/>
      <c r="D42" s="212">
        <f t="shared" ref="D42:X42" si="9">SUM(D28:D41)</f>
        <v>49</v>
      </c>
      <c r="E42" s="151">
        <f t="shared" si="9"/>
        <v>3</v>
      </c>
      <c r="F42" s="309">
        <f t="shared" si="9"/>
        <v>53</v>
      </c>
      <c r="G42" s="213">
        <f t="shared" si="9"/>
        <v>8</v>
      </c>
      <c r="H42" s="151">
        <f t="shared" si="9"/>
        <v>1</v>
      </c>
      <c r="I42" s="151">
        <f t="shared" si="9"/>
        <v>0</v>
      </c>
      <c r="J42" s="310">
        <f t="shared" si="9"/>
        <v>114</v>
      </c>
      <c r="K42" s="352">
        <f t="shared" si="9"/>
        <v>16</v>
      </c>
      <c r="L42" s="151">
        <f t="shared" si="9"/>
        <v>0</v>
      </c>
      <c r="M42" s="151">
        <f t="shared" si="9"/>
        <v>6</v>
      </c>
      <c r="N42" s="213">
        <f t="shared" si="9"/>
        <v>4</v>
      </c>
      <c r="O42" s="151">
        <f t="shared" si="9"/>
        <v>0</v>
      </c>
      <c r="P42" s="151">
        <f t="shared" si="9"/>
        <v>0</v>
      </c>
      <c r="Q42" s="310">
        <f t="shared" si="9"/>
        <v>26</v>
      </c>
      <c r="R42" s="212">
        <f t="shared" si="9"/>
        <v>65</v>
      </c>
      <c r="S42" s="151">
        <f t="shared" si="9"/>
        <v>3</v>
      </c>
      <c r="T42" s="309">
        <f t="shared" si="9"/>
        <v>59</v>
      </c>
      <c r="U42" s="213">
        <f t="shared" si="9"/>
        <v>12</v>
      </c>
      <c r="V42" s="151">
        <f t="shared" si="9"/>
        <v>1</v>
      </c>
      <c r="W42" s="151">
        <f t="shared" si="9"/>
        <v>0</v>
      </c>
      <c r="X42" s="310">
        <f t="shared" si="9"/>
        <v>140</v>
      </c>
    </row>
    <row r="43" spans="1:24" ht="14.25" customHeight="1" thickTop="1" thickBot="1">
      <c r="A43" s="487"/>
      <c r="B43" s="488" t="s">
        <v>244</v>
      </c>
      <c r="C43" s="489"/>
      <c r="D43" s="231">
        <f>SUM(D27+D42)</f>
        <v>899</v>
      </c>
      <c r="E43" s="229">
        <f t="shared" ref="E43:W43" si="10">SUM(E27+E42)</f>
        <v>475</v>
      </c>
      <c r="F43" s="227">
        <f t="shared" si="10"/>
        <v>2635</v>
      </c>
      <c r="G43" s="490">
        <f t="shared" si="10"/>
        <v>548</v>
      </c>
      <c r="H43" s="229">
        <f t="shared" si="10"/>
        <v>31</v>
      </c>
      <c r="I43" s="229">
        <f t="shared" si="10"/>
        <v>14</v>
      </c>
      <c r="J43" s="406">
        <f t="shared" si="10"/>
        <v>4602</v>
      </c>
      <c r="K43" s="403">
        <f t="shared" si="10"/>
        <v>71</v>
      </c>
      <c r="L43" s="229">
        <f t="shared" si="10"/>
        <v>15</v>
      </c>
      <c r="M43" s="229">
        <f t="shared" si="10"/>
        <v>150</v>
      </c>
      <c r="N43" s="490">
        <f t="shared" si="10"/>
        <v>24</v>
      </c>
      <c r="O43" s="229">
        <f t="shared" si="10"/>
        <v>0</v>
      </c>
      <c r="P43" s="229">
        <f t="shared" si="10"/>
        <v>0</v>
      </c>
      <c r="Q43" s="406">
        <f t="shared" si="10"/>
        <v>260</v>
      </c>
      <c r="R43" s="231">
        <f t="shared" si="10"/>
        <v>970</v>
      </c>
      <c r="S43" s="229">
        <f t="shared" si="10"/>
        <v>490</v>
      </c>
      <c r="T43" s="227">
        <f t="shared" si="10"/>
        <v>2785</v>
      </c>
      <c r="U43" s="490">
        <f t="shared" si="10"/>
        <v>572</v>
      </c>
      <c r="V43" s="229">
        <f t="shared" si="10"/>
        <v>31</v>
      </c>
      <c r="W43" s="229">
        <f t="shared" si="10"/>
        <v>14</v>
      </c>
      <c r="X43" s="406">
        <f>SUM(X27+X42)</f>
        <v>4862</v>
      </c>
    </row>
    <row r="44" spans="1:24" ht="24" customHeight="1">
      <c r="A44" s="656" t="s">
        <v>266</v>
      </c>
      <c r="B44" s="657"/>
      <c r="C44" s="657"/>
      <c r="D44" s="483">
        <v>13</v>
      </c>
      <c r="E44" s="480">
        <v>6</v>
      </c>
      <c r="F44" s="480">
        <v>0</v>
      </c>
      <c r="G44" s="480">
        <v>9</v>
      </c>
      <c r="H44" s="480">
        <v>0</v>
      </c>
      <c r="I44" s="480">
        <v>0</v>
      </c>
      <c r="J44" s="312">
        <f t="shared" ref="J44:J50" si="11">SUM(D44:I44)</f>
        <v>28</v>
      </c>
      <c r="K44" s="491">
        <v>0</v>
      </c>
      <c r="L44" s="480">
        <v>0</v>
      </c>
      <c r="M44" s="480">
        <v>0</v>
      </c>
      <c r="N44" s="482">
        <v>0</v>
      </c>
      <c r="O44" s="480">
        <v>0</v>
      </c>
      <c r="P44" s="480">
        <v>0</v>
      </c>
      <c r="Q44" s="312">
        <f t="shared" ref="Q44:Q50" si="12">SUM(K44:P44)</f>
        <v>0</v>
      </c>
      <c r="R44" s="147">
        <f t="shared" ref="R44:R50" si="13">IF(SUM(D44,K44)=0,"-",SUM(D44,K44))</f>
        <v>13</v>
      </c>
      <c r="S44" s="153">
        <f t="shared" ref="S44:W50" si="14">SUM(E44,L44)</f>
        <v>6</v>
      </c>
      <c r="T44" s="380">
        <f t="shared" si="14"/>
        <v>0</v>
      </c>
      <c r="U44" s="148">
        <f t="shared" si="14"/>
        <v>9</v>
      </c>
      <c r="V44" s="153">
        <f t="shared" si="14"/>
        <v>0</v>
      </c>
      <c r="W44" s="153">
        <f t="shared" si="14"/>
        <v>0</v>
      </c>
      <c r="X44" s="312">
        <f t="shared" ref="X44:X50" si="15">SUM(R44:W44)</f>
        <v>28</v>
      </c>
    </row>
    <row r="45" spans="1:24" ht="24" customHeight="1">
      <c r="A45" s="643" t="s">
        <v>209</v>
      </c>
      <c r="B45" s="644"/>
      <c r="C45" s="644"/>
      <c r="D45" s="457">
        <v>10</v>
      </c>
      <c r="E45" s="454">
        <v>0</v>
      </c>
      <c r="F45" s="454">
        <v>0</v>
      </c>
      <c r="G45" s="454">
        <v>9</v>
      </c>
      <c r="H45" s="454">
        <v>3</v>
      </c>
      <c r="I45" s="454">
        <v>0</v>
      </c>
      <c r="J45" s="298">
        <f t="shared" si="11"/>
        <v>22</v>
      </c>
      <c r="K45" s="492">
        <v>1</v>
      </c>
      <c r="L45" s="454">
        <v>0</v>
      </c>
      <c r="M45" s="454">
        <v>0</v>
      </c>
      <c r="N45" s="456">
        <v>5</v>
      </c>
      <c r="O45" s="454">
        <v>0</v>
      </c>
      <c r="P45" s="454">
        <v>0</v>
      </c>
      <c r="Q45" s="298">
        <f t="shared" si="12"/>
        <v>6</v>
      </c>
      <c r="R45" s="162">
        <f t="shared" si="13"/>
        <v>11</v>
      </c>
      <c r="S45" s="164">
        <f t="shared" si="14"/>
        <v>0</v>
      </c>
      <c r="T45" s="409">
        <f t="shared" si="14"/>
        <v>0</v>
      </c>
      <c r="U45" s="166">
        <f t="shared" si="14"/>
        <v>14</v>
      </c>
      <c r="V45" s="164">
        <f t="shared" si="14"/>
        <v>3</v>
      </c>
      <c r="W45" s="164">
        <f t="shared" si="14"/>
        <v>0</v>
      </c>
      <c r="X45" s="298">
        <f t="shared" si="15"/>
        <v>28</v>
      </c>
    </row>
    <row r="46" spans="1:24" ht="24" customHeight="1">
      <c r="A46" s="643" t="s">
        <v>132</v>
      </c>
      <c r="B46" s="644"/>
      <c r="C46" s="644"/>
      <c r="D46" s="457">
        <v>0</v>
      </c>
      <c r="E46" s="454">
        <v>0</v>
      </c>
      <c r="F46" s="454">
        <v>0</v>
      </c>
      <c r="G46" s="454">
        <v>0</v>
      </c>
      <c r="H46" s="454">
        <v>0</v>
      </c>
      <c r="I46" s="454">
        <v>0</v>
      </c>
      <c r="J46" s="298">
        <f t="shared" si="11"/>
        <v>0</v>
      </c>
      <c r="K46" s="492">
        <v>3</v>
      </c>
      <c r="L46" s="454">
        <v>3</v>
      </c>
      <c r="M46" s="454">
        <v>0</v>
      </c>
      <c r="N46" s="456">
        <v>0</v>
      </c>
      <c r="O46" s="454">
        <v>0</v>
      </c>
      <c r="P46" s="454">
        <v>0</v>
      </c>
      <c r="Q46" s="298">
        <f t="shared" si="12"/>
        <v>6</v>
      </c>
      <c r="R46" s="162">
        <f t="shared" si="13"/>
        <v>3</v>
      </c>
      <c r="S46" s="164">
        <f t="shared" si="14"/>
        <v>3</v>
      </c>
      <c r="T46" s="409">
        <f t="shared" si="14"/>
        <v>0</v>
      </c>
      <c r="U46" s="166">
        <f t="shared" si="14"/>
        <v>0</v>
      </c>
      <c r="V46" s="164">
        <f t="shared" si="14"/>
        <v>0</v>
      </c>
      <c r="W46" s="164">
        <f t="shared" si="14"/>
        <v>0</v>
      </c>
      <c r="X46" s="298">
        <f t="shared" si="15"/>
        <v>6</v>
      </c>
    </row>
    <row r="47" spans="1:24" ht="24" customHeight="1">
      <c r="A47" s="643" t="s">
        <v>269</v>
      </c>
      <c r="B47" s="644"/>
      <c r="C47" s="644"/>
      <c r="D47" s="457">
        <v>5</v>
      </c>
      <c r="E47" s="454">
        <v>0</v>
      </c>
      <c r="F47" s="454">
        <v>0</v>
      </c>
      <c r="G47" s="454">
        <v>1</v>
      </c>
      <c r="H47" s="454">
        <v>0</v>
      </c>
      <c r="I47" s="454">
        <v>0</v>
      </c>
      <c r="J47" s="298">
        <f t="shared" si="11"/>
        <v>6</v>
      </c>
      <c r="K47" s="492">
        <v>0</v>
      </c>
      <c r="L47" s="454">
        <v>0</v>
      </c>
      <c r="M47" s="454">
        <v>0</v>
      </c>
      <c r="N47" s="456">
        <v>0</v>
      </c>
      <c r="O47" s="454">
        <v>0</v>
      </c>
      <c r="P47" s="454">
        <v>0</v>
      </c>
      <c r="Q47" s="298">
        <f t="shared" si="12"/>
        <v>0</v>
      </c>
      <c r="R47" s="162">
        <f t="shared" si="13"/>
        <v>5</v>
      </c>
      <c r="S47" s="164">
        <f t="shared" si="14"/>
        <v>0</v>
      </c>
      <c r="T47" s="409">
        <f t="shared" si="14"/>
        <v>0</v>
      </c>
      <c r="U47" s="166">
        <f t="shared" si="14"/>
        <v>1</v>
      </c>
      <c r="V47" s="164">
        <f t="shared" si="14"/>
        <v>0</v>
      </c>
      <c r="W47" s="164">
        <f t="shared" si="14"/>
        <v>0</v>
      </c>
      <c r="X47" s="298">
        <f t="shared" si="15"/>
        <v>6</v>
      </c>
    </row>
    <row r="48" spans="1:24" ht="24" customHeight="1">
      <c r="A48" s="643" t="s">
        <v>143</v>
      </c>
      <c r="B48" s="644"/>
      <c r="C48" s="644"/>
      <c r="D48" s="457">
        <v>5</v>
      </c>
      <c r="E48" s="454">
        <v>5</v>
      </c>
      <c r="F48" s="454">
        <v>0</v>
      </c>
      <c r="G48" s="454">
        <v>0</v>
      </c>
      <c r="H48" s="454">
        <v>0</v>
      </c>
      <c r="I48" s="454">
        <v>0</v>
      </c>
      <c r="J48" s="298">
        <f t="shared" si="11"/>
        <v>10</v>
      </c>
      <c r="K48" s="455">
        <v>0</v>
      </c>
      <c r="L48" s="454">
        <v>0</v>
      </c>
      <c r="M48" s="454">
        <v>0</v>
      </c>
      <c r="N48" s="456">
        <v>0</v>
      </c>
      <c r="O48" s="454">
        <v>0</v>
      </c>
      <c r="P48" s="454">
        <v>0</v>
      </c>
      <c r="Q48" s="298">
        <f t="shared" si="12"/>
        <v>0</v>
      </c>
      <c r="R48" s="162">
        <f t="shared" si="13"/>
        <v>5</v>
      </c>
      <c r="S48" s="164">
        <f t="shared" si="14"/>
        <v>5</v>
      </c>
      <c r="T48" s="409">
        <f t="shared" si="14"/>
        <v>0</v>
      </c>
      <c r="U48" s="166">
        <f t="shared" si="14"/>
        <v>0</v>
      </c>
      <c r="V48" s="164">
        <f t="shared" si="14"/>
        <v>0</v>
      </c>
      <c r="W48" s="164">
        <f t="shared" si="14"/>
        <v>0</v>
      </c>
      <c r="X48" s="298">
        <f t="shared" si="15"/>
        <v>10</v>
      </c>
    </row>
    <row r="49" spans="1:24" ht="24" customHeight="1">
      <c r="A49" s="643" t="s">
        <v>148</v>
      </c>
      <c r="B49" s="644"/>
      <c r="C49" s="644"/>
      <c r="D49" s="457">
        <v>3</v>
      </c>
      <c r="E49" s="454">
        <v>0</v>
      </c>
      <c r="F49" s="454">
        <v>0</v>
      </c>
      <c r="G49" s="454">
        <v>0</v>
      </c>
      <c r="H49" s="454">
        <v>0</v>
      </c>
      <c r="I49" s="454">
        <v>0</v>
      </c>
      <c r="J49" s="298">
        <f t="shared" si="11"/>
        <v>3</v>
      </c>
      <c r="K49" s="455">
        <v>0</v>
      </c>
      <c r="L49" s="454">
        <v>0</v>
      </c>
      <c r="M49" s="454">
        <v>0</v>
      </c>
      <c r="N49" s="456">
        <v>0</v>
      </c>
      <c r="O49" s="454">
        <v>0</v>
      </c>
      <c r="P49" s="454">
        <v>0</v>
      </c>
      <c r="Q49" s="298">
        <f t="shared" si="12"/>
        <v>0</v>
      </c>
      <c r="R49" s="162">
        <f t="shared" si="13"/>
        <v>3</v>
      </c>
      <c r="S49" s="164">
        <f t="shared" si="14"/>
        <v>0</v>
      </c>
      <c r="T49" s="409">
        <f t="shared" si="14"/>
        <v>0</v>
      </c>
      <c r="U49" s="166">
        <f t="shared" si="14"/>
        <v>0</v>
      </c>
      <c r="V49" s="164">
        <f t="shared" si="14"/>
        <v>0</v>
      </c>
      <c r="W49" s="164">
        <f t="shared" si="14"/>
        <v>0</v>
      </c>
      <c r="X49" s="298">
        <f t="shared" si="15"/>
        <v>3</v>
      </c>
    </row>
    <row r="50" spans="1:24" ht="24" customHeight="1" thickBot="1">
      <c r="A50" s="645" t="s">
        <v>211</v>
      </c>
      <c r="B50" s="646"/>
      <c r="C50" s="646"/>
      <c r="D50" s="466">
        <v>7</v>
      </c>
      <c r="E50" s="463">
        <v>6</v>
      </c>
      <c r="F50" s="463">
        <v>0</v>
      </c>
      <c r="G50" s="463">
        <v>0</v>
      </c>
      <c r="H50" s="463">
        <v>0</v>
      </c>
      <c r="I50" s="463">
        <v>0</v>
      </c>
      <c r="J50" s="304">
        <f t="shared" si="11"/>
        <v>13</v>
      </c>
      <c r="K50" s="493">
        <v>0</v>
      </c>
      <c r="L50" s="494">
        <v>0</v>
      </c>
      <c r="M50" s="494">
        <v>0</v>
      </c>
      <c r="N50" s="495">
        <v>0</v>
      </c>
      <c r="O50" s="494">
        <v>0</v>
      </c>
      <c r="P50" s="494">
        <v>0</v>
      </c>
      <c r="Q50" s="336">
        <f t="shared" si="12"/>
        <v>0</v>
      </c>
      <c r="R50" s="496">
        <f t="shared" si="13"/>
        <v>7</v>
      </c>
      <c r="S50" s="335">
        <f t="shared" si="14"/>
        <v>6</v>
      </c>
      <c r="T50" s="497">
        <f t="shared" si="14"/>
        <v>0</v>
      </c>
      <c r="U50" s="351">
        <f t="shared" si="14"/>
        <v>0</v>
      </c>
      <c r="V50" s="335">
        <f t="shared" si="14"/>
        <v>0</v>
      </c>
      <c r="W50" s="335">
        <f t="shared" si="14"/>
        <v>0</v>
      </c>
      <c r="X50" s="336">
        <f t="shared" si="15"/>
        <v>13</v>
      </c>
    </row>
    <row r="51" spans="1:24" ht="13.5" customHeight="1" thickBot="1">
      <c r="A51" s="647" t="s">
        <v>246</v>
      </c>
      <c r="B51" s="648"/>
      <c r="C51" s="649"/>
      <c r="D51" s="497">
        <f t="shared" ref="D51:X51" si="16">SUM(D44:D50)</f>
        <v>43</v>
      </c>
      <c r="E51" s="335">
        <f t="shared" si="16"/>
        <v>17</v>
      </c>
      <c r="F51" s="497">
        <f t="shared" si="16"/>
        <v>0</v>
      </c>
      <c r="G51" s="351">
        <f t="shared" si="16"/>
        <v>19</v>
      </c>
      <c r="H51" s="335">
        <f t="shared" si="16"/>
        <v>3</v>
      </c>
      <c r="I51" s="335">
        <f t="shared" si="16"/>
        <v>0</v>
      </c>
      <c r="J51" s="336">
        <f t="shared" si="16"/>
        <v>82</v>
      </c>
      <c r="K51" s="497">
        <f t="shared" si="16"/>
        <v>4</v>
      </c>
      <c r="L51" s="203">
        <f t="shared" si="16"/>
        <v>3</v>
      </c>
      <c r="M51" s="335">
        <f t="shared" si="16"/>
        <v>0</v>
      </c>
      <c r="N51" s="351">
        <f t="shared" si="16"/>
        <v>5</v>
      </c>
      <c r="O51" s="203">
        <f t="shared" si="16"/>
        <v>0</v>
      </c>
      <c r="P51" s="203">
        <f t="shared" si="16"/>
        <v>0</v>
      </c>
      <c r="Q51" s="338">
        <f t="shared" si="16"/>
        <v>12</v>
      </c>
      <c r="R51" s="497">
        <f t="shared" si="16"/>
        <v>47</v>
      </c>
      <c r="S51" s="203">
        <f t="shared" si="16"/>
        <v>20</v>
      </c>
      <c r="T51" s="497">
        <f t="shared" si="16"/>
        <v>0</v>
      </c>
      <c r="U51" s="351">
        <f t="shared" si="16"/>
        <v>24</v>
      </c>
      <c r="V51" s="203">
        <f t="shared" si="16"/>
        <v>3</v>
      </c>
      <c r="W51" s="203">
        <f t="shared" si="16"/>
        <v>0</v>
      </c>
      <c r="X51" s="338">
        <f t="shared" si="16"/>
        <v>94</v>
      </c>
    </row>
    <row r="52" spans="1:24" ht="13.5" customHeight="1" thickBot="1">
      <c r="A52" s="476"/>
      <c r="B52" s="498" t="s">
        <v>94</v>
      </c>
      <c r="C52" s="499"/>
      <c r="D52" s="202">
        <f t="shared" ref="D52:X52" si="17">SUM(D51,D42,D27)</f>
        <v>942</v>
      </c>
      <c r="E52" s="500">
        <f t="shared" si="17"/>
        <v>492</v>
      </c>
      <c r="F52" s="478">
        <f t="shared" si="17"/>
        <v>2635</v>
      </c>
      <c r="G52" s="203">
        <f t="shared" si="17"/>
        <v>567</v>
      </c>
      <c r="H52" s="500">
        <f t="shared" si="17"/>
        <v>34</v>
      </c>
      <c r="I52" s="500">
        <f t="shared" si="17"/>
        <v>14</v>
      </c>
      <c r="J52" s="319">
        <f t="shared" si="17"/>
        <v>4684</v>
      </c>
      <c r="K52" s="202">
        <f t="shared" si="17"/>
        <v>75</v>
      </c>
      <c r="L52" s="500">
        <f t="shared" si="17"/>
        <v>18</v>
      </c>
      <c r="M52" s="203">
        <f t="shared" si="17"/>
        <v>150</v>
      </c>
      <c r="N52" s="203">
        <f t="shared" si="17"/>
        <v>29</v>
      </c>
      <c r="O52" s="500">
        <f t="shared" si="17"/>
        <v>0</v>
      </c>
      <c r="P52" s="500">
        <f t="shared" si="17"/>
        <v>0</v>
      </c>
      <c r="Q52" s="319">
        <f t="shared" si="17"/>
        <v>272</v>
      </c>
      <c r="R52" s="202">
        <f t="shared" si="17"/>
        <v>1017</v>
      </c>
      <c r="S52" s="500">
        <f t="shared" si="17"/>
        <v>510</v>
      </c>
      <c r="T52" s="478">
        <f t="shared" si="17"/>
        <v>2785</v>
      </c>
      <c r="U52" s="203">
        <f t="shared" si="17"/>
        <v>596</v>
      </c>
      <c r="V52" s="500">
        <f t="shared" si="17"/>
        <v>34</v>
      </c>
      <c r="W52" s="500">
        <f t="shared" si="17"/>
        <v>14</v>
      </c>
      <c r="X52" s="319">
        <f t="shared" si="17"/>
        <v>4956</v>
      </c>
    </row>
    <row r="53" spans="1:24" ht="15.95" customHeight="1">
      <c r="B53" s="431" t="s">
        <v>295</v>
      </c>
    </row>
    <row r="54" spans="1:24" ht="19.5" customHeight="1"/>
  </sheetData>
  <mergeCells count="62">
    <mergeCell ref="A46:C46"/>
    <mergeCell ref="A47:C47"/>
    <mergeCell ref="A48:C48"/>
    <mergeCell ref="A49:C49"/>
    <mergeCell ref="A50:C50"/>
    <mergeCell ref="A51:C51"/>
    <mergeCell ref="A38:C38"/>
    <mergeCell ref="A39:C39"/>
    <mergeCell ref="A40:C40"/>
    <mergeCell ref="A41:C41"/>
    <mergeCell ref="A44:C44"/>
    <mergeCell ref="A45:C45"/>
    <mergeCell ref="A32:C32"/>
    <mergeCell ref="A33:C33"/>
    <mergeCell ref="A34:C34"/>
    <mergeCell ref="A35:C35"/>
    <mergeCell ref="A36:C36"/>
    <mergeCell ref="A37:C37"/>
    <mergeCell ref="A25:C25"/>
    <mergeCell ref="A26:C26"/>
    <mergeCell ref="A28:C28"/>
    <mergeCell ref="A29:C29"/>
    <mergeCell ref="A30:C30"/>
    <mergeCell ref="A31:C31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W6:W7"/>
    <mergeCell ref="A8:C8"/>
    <mergeCell ref="A9:C9"/>
    <mergeCell ref="A10:C10"/>
    <mergeCell ref="A11:C11"/>
    <mergeCell ref="A12:C12"/>
    <mergeCell ref="R5:S5"/>
    <mergeCell ref="T5:W5"/>
    <mergeCell ref="D6:D7"/>
    <mergeCell ref="E6:E7"/>
    <mergeCell ref="I6:I7"/>
    <mergeCell ref="K6:K7"/>
    <mergeCell ref="L6:L7"/>
    <mergeCell ref="P6:P7"/>
    <mergeCell ref="R6:R7"/>
    <mergeCell ref="S6:S7"/>
    <mergeCell ref="W2:X2"/>
    <mergeCell ref="W3:X3"/>
    <mergeCell ref="A4:C7"/>
    <mergeCell ref="E4:I4"/>
    <mergeCell ref="L4:P4"/>
    <mergeCell ref="S4:W4"/>
    <mergeCell ref="D5:E5"/>
    <mergeCell ref="F5:I5"/>
    <mergeCell ref="K5:L5"/>
    <mergeCell ref="M5:P5"/>
  </mergeCells>
  <phoneticPr fontId="3"/>
  <conditionalFormatting sqref="A1:C3 D1:XFD42 A8:C42 A43:XFD1048576">
    <cfRule type="cellIs" dxfId="0" priority="1" operator="equal">
      <formula>0</formula>
    </cfRule>
  </conditionalFormatting>
  <pageMargins left="0.59055118110236227" right="0.59055118110236227" top="0.78740157480314965" bottom="0.35433070866141736" header="0.51181102362204722" footer="0.27559055118110237"/>
  <pageSetup paperSize="9" scale="91" fitToWidth="2" orientation="portrait" r:id="rId1"/>
  <headerFooter alignWithMargins="0"/>
  <ignoredErrors>
    <ignoredError sqref="J26 D42:X43 D27:Q27 J8 Q8:X8 J9 Q9:X9 J10 Q10:X10 J11 Q11:X11 J12 Q12:X12 J13 Q13:X13 J14 Q14:X14 J15 Q15:X15 J16 Q16:X16 J17 Q17:X17 J18 Q18:X18 J19 Q19:X19 J20 Q20:X20 J21 Q21:X21 J22 Q22:X22 J23 Q23:X23 J24 Q24:X24 J25 Q25:X25 Q26:X26 J28 Q28:X28 J29 Q29:X29 J30 Q30:X30 J31 Q31:X31 J32 Q32:X32 J33 Q33:X33 J34 Q34:X34 J35 Q35:X35 J36 Q36:X36 J37 Q37:X37 J38 Q38:X38 J39 Q39:X39 J40 Q40:X40 J41 Q41:X41 J50 J44 Q44:X44 J45 Q45:X45 J46 Q46:X46 J47 Q47:X47 J48 Q48:X48 J49 Q49:X49 Q50:X50" unlockedFormula="1"/>
    <ignoredError sqref="R27:X27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表2-1</vt:lpstr>
      <vt:lpstr>表2-2</vt:lpstr>
      <vt:lpstr>図Ⅱ－１</vt:lpstr>
      <vt:lpstr>表2-3</vt:lpstr>
      <vt:lpstr>表2-4</vt:lpstr>
      <vt:lpstr>表2-5</vt:lpstr>
      <vt:lpstr>表2-6</vt:lpstr>
      <vt:lpstr>表2-7</vt:lpstr>
      <vt:lpstr>'図Ⅱ－１'!Print_Area</vt:lpstr>
      <vt:lpstr>'表2-1'!Print_Area</vt:lpstr>
      <vt:lpstr>'表2-2'!Print_Area</vt:lpstr>
      <vt:lpstr>'表2-3'!Print_Area</vt:lpstr>
      <vt:lpstr>'表2-4'!Print_Area</vt:lpstr>
      <vt:lpstr>'表2-5'!Print_Area</vt:lpstr>
      <vt:lpstr>'表2-6'!Print_Area</vt:lpstr>
      <vt:lpstr>'表2-7'!Print_Area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2023-04-05T02:14:23Z</dcterms:created>
  <dcterms:modified xsi:type="dcterms:W3CDTF">2024-03-26T06:05:54Z</dcterms:modified>
</cp:coreProperties>
</file>